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defaultThemeVersion="124226"/>
  <xr:revisionPtr revIDLastSave="0" documentId="13_ncr:1_{0588983C-BDCC-4454-8CCF-7E4FBEDAC12C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definedNames>
    <definedName name="_xlnm._FilterDatabase" localSheetId="0" hidden="1">Sheet1!$A$2:$AY$4110</definedName>
  </definedNames>
  <calcPr calcId="191029"/>
</workbook>
</file>

<file path=xl/calcChain.xml><?xml version="1.0" encoding="utf-8"?>
<calcChain xmlns="http://schemas.openxmlformats.org/spreadsheetml/2006/main">
  <c r="W45" i="1" l="1"/>
  <c r="S125" i="1"/>
  <c r="W125" i="1"/>
  <c r="S189" i="1"/>
  <c r="W387" i="1"/>
  <c r="S406" i="1"/>
  <c r="W406" i="1"/>
  <c r="W527" i="1"/>
  <c r="S566" i="1"/>
  <c r="W582" i="1"/>
  <c r="W591" i="1"/>
  <c r="S659" i="1"/>
  <c r="V659" i="1"/>
  <c r="W674" i="1"/>
  <c r="W702" i="1"/>
  <c r="W716" i="1"/>
  <c r="S734" i="1"/>
  <c r="V734" i="1"/>
  <c r="W750" i="1"/>
  <c r="W761" i="1"/>
  <c r="S766" i="1"/>
  <c r="S783" i="1"/>
  <c r="W784" i="1"/>
  <c r="S788" i="1"/>
  <c r="S801" i="1"/>
  <c r="W825" i="1"/>
  <c r="S865" i="1"/>
  <c r="V865" i="1"/>
  <c r="W891" i="1"/>
  <c r="H895" i="1"/>
  <c r="S901" i="1"/>
  <c r="W901" i="1"/>
  <c r="S912" i="1"/>
  <c r="W912" i="1"/>
  <c r="W915" i="1"/>
  <c r="W939" i="1"/>
  <c r="S1014" i="1"/>
  <c r="S1059" i="1"/>
  <c r="V1059" i="1"/>
  <c r="W1074" i="1"/>
  <c r="S1098" i="1"/>
  <c r="S1124" i="1"/>
  <c r="V1124" i="1"/>
  <c r="W1131" i="1"/>
  <c r="S1135" i="1"/>
  <c r="W1135" i="1"/>
  <c r="S1141" i="1"/>
  <c r="W1141" i="1"/>
  <c r="S1151" i="1"/>
  <c r="W1151" i="1"/>
  <c r="W1170" i="1"/>
  <c r="W1187" i="1"/>
  <c r="S1192" i="1"/>
  <c r="V1192" i="1"/>
  <c r="W1192" i="1"/>
  <c r="S1208" i="1"/>
  <c r="V1208" i="1"/>
  <c r="W1209" i="1"/>
  <c r="S1221" i="1"/>
  <c r="S1236" i="1"/>
  <c r="W1236" i="1"/>
  <c r="S1257" i="1"/>
  <c r="W1257" i="1"/>
  <c r="S1261" i="1"/>
  <c r="V1268" i="1"/>
  <c r="S1284" i="1"/>
  <c r="W1284" i="1"/>
  <c r="W1308" i="1"/>
  <c r="S1317" i="1"/>
  <c r="W1317" i="1"/>
  <c r="S1332" i="1"/>
  <c r="V1370" i="1"/>
  <c r="W1391" i="1"/>
  <c r="S1392" i="1"/>
  <c r="V1392" i="1"/>
  <c r="W1395" i="1"/>
  <c r="S1412" i="1"/>
  <c r="V1412" i="1"/>
  <c r="W1414" i="1"/>
  <c r="V1421" i="1"/>
  <c r="S1424" i="1"/>
  <c r="V1424" i="1"/>
  <c r="S1435" i="1"/>
  <c r="V1435" i="1"/>
  <c r="S1446" i="1"/>
  <c r="W1452" i="1"/>
  <c r="V1453" i="1"/>
  <c r="S1463" i="1"/>
  <c r="V1463" i="1"/>
  <c r="W1463" i="1"/>
  <c r="S1475" i="1"/>
  <c r="V1475" i="1"/>
  <c r="S1484" i="1"/>
  <c r="S1513" i="1"/>
  <c r="W1529" i="1"/>
  <c r="S1539" i="1"/>
  <c r="V1539" i="1"/>
  <c r="W1539" i="1"/>
  <c r="S1544" i="1"/>
  <c r="W1693" i="1"/>
  <c r="S1708" i="1"/>
  <c r="V1708" i="1"/>
  <c r="S1717" i="1"/>
  <c r="V1717" i="1"/>
  <c r="S1774" i="1"/>
  <c r="V1774" i="1"/>
  <c r="S1813" i="1"/>
  <c r="V1813" i="1"/>
  <c r="W1820" i="1"/>
  <c r="W1833" i="1"/>
  <c r="S1857" i="1"/>
  <c r="V1857" i="1"/>
  <c r="S1876" i="1"/>
  <c r="W1876" i="1"/>
  <c r="W1900" i="1"/>
  <c r="S1911" i="1"/>
  <c r="V1911" i="1"/>
  <c r="S2021" i="1"/>
  <c r="S2022" i="1"/>
  <c r="V2022" i="1"/>
  <c r="S2060" i="1"/>
  <c r="V2060" i="1"/>
  <c r="S2089" i="1"/>
  <c r="S2100" i="1"/>
  <c r="V2100" i="1"/>
  <c r="W2102" i="1"/>
  <c r="S2103" i="1"/>
  <c r="W2103" i="1"/>
  <c r="S2107" i="1"/>
  <c r="W2107" i="1"/>
  <c r="S2110" i="1"/>
  <c r="S2118" i="1"/>
  <c r="V2118" i="1"/>
  <c r="W2121" i="1"/>
  <c r="S2124" i="1"/>
  <c r="S2130" i="1"/>
  <c r="W2136" i="1"/>
  <c r="S2162" i="1"/>
  <c r="W2162" i="1"/>
  <c r="S2168" i="1"/>
  <c r="S2171" i="1"/>
  <c r="W2171" i="1"/>
  <c r="V2178" i="1"/>
  <c r="W2178" i="1"/>
  <c r="S2200" i="1"/>
  <c r="S2209" i="1"/>
  <c r="V2209" i="1"/>
  <c r="V2225" i="1"/>
  <c r="W2225" i="1"/>
  <c r="W2238" i="1"/>
  <c r="V2242" i="1"/>
  <c r="V2243" i="1"/>
  <c r="W2251" i="1"/>
  <c r="V2264" i="1"/>
  <c r="S2284" i="1"/>
  <c r="S2291" i="1"/>
  <c r="V2291" i="1"/>
  <c r="W2295" i="1"/>
  <c r="W2319" i="1"/>
  <c r="S2324" i="1"/>
  <c r="W2326" i="1"/>
  <c r="W2334" i="1"/>
  <c r="S2345" i="1"/>
  <c r="V2345" i="1"/>
  <c r="S2366" i="1"/>
  <c r="S2390" i="1"/>
  <c r="V2390" i="1"/>
  <c r="S2422" i="1"/>
  <c r="W2422" i="1"/>
  <c r="S2424" i="1"/>
  <c r="V2424" i="1"/>
  <c r="W2425" i="1"/>
  <c r="S2437" i="1"/>
  <c r="V2437" i="1"/>
  <c r="S2454" i="1"/>
  <c r="V2454" i="1"/>
  <c r="W2467" i="1"/>
  <c r="S2483" i="1"/>
  <c r="V2483" i="1"/>
  <c r="W2503" i="1"/>
  <c r="S2524" i="1"/>
  <c r="V2524" i="1"/>
  <c r="W2554" i="1"/>
  <c r="S2587" i="1"/>
  <c r="V2587" i="1"/>
  <c r="V2600" i="1"/>
  <c r="W2628" i="1"/>
  <c r="S2642" i="1"/>
  <c r="V2642" i="1"/>
  <c r="W2642" i="1"/>
  <c r="S2656" i="1"/>
  <c r="V2656" i="1"/>
  <c r="V2689" i="1"/>
  <c r="S2693" i="1"/>
  <c r="S2698" i="1"/>
  <c r="S2734" i="1"/>
  <c r="V2734" i="1"/>
  <c r="V2744" i="1"/>
  <c r="S2766" i="1"/>
  <c r="V2766" i="1"/>
  <c r="S2812" i="1"/>
  <c r="V2892" i="1"/>
  <c r="S2920" i="1"/>
  <c r="W2920" i="1"/>
  <c r="S2923" i="1"/>
  <c r="V2923" i="1"/>
  <c r="S2943" i="1"/>
  <c r="V2943" i="1"/>
  <c r="S2948" i="1"/>
  <c r="V2948" i="1"/>
  <c r="W2948" i="1"/>
  <c r="V2951" i="1"/>
  <c r="W2957" i="1"/>
  <c r="W2960" i="1"/>
  <c r="V3007" i="1"/>
  <c r="W3007" i="1"/>
  <c r="S3017" i="1"/>
  <c r="W3020" i="1"/>
  <c r="S3028" i="1"/>
  <c r="W3033" i="1"/>
  <c r="W3034" i="1"/>
  <c r="S3038" i="1"/>
  <c r="V3038" i="1"/>
  <c r="W3045" i="1"/>
  <c r="S3057" i="1"/>
  <c r="V3057" i="1"/>
  <c r="W3069" i="1"/>
  <c r="S3077" i="1"/>
  <c r="W3077" i="1"/>
  <c r="W3101" i="1"/>
  <c r="W3143" i="1"/>
  <c r="S3201" i="1"/>
  <c r="V3201" i="1"/>
  <c r="S3206" i="1"/>
  <c r="V3206" i="1"/>
  <c r="W3236" i="1"/>
  <c r="S3240" i="1"/>
  <c r="V3240" i="1"/>
  <c r="W3246" i="1"/>
  <c r="S3261" i="1"/>
  <c r="V3261" i="1"/>
  <c r="S3324" i="1"/>
  <c r="W3380" i="1"/>
  <c r="S3382" i="1"/>
  <c r="V3382" i="1"/>
  <c r="W3406" i="1"/>
  <c r="S3421" i="1"/>
  <c r="S3433" i="1"/>
  <c r="V3433" i="1"/>
  <c r="W3433" i="1"/>
  <c r="V3435" i="1"/>
  <c r="V3451" i="1"/>
  <c r="W3520" i="1"/>
  <c r="S3554" i="1"/>
  <c r="V3554" i="1"/>
  <c r="W3554" i="1"/>
  <c r="V3606" i="1"/>
  <c r="S3610" i="1"/>
  <c r="S3624" i="1"/>
  <c r="V3624" i="1"/>
  <c r="S3649" i="1"/>
  <c r="V3649" i="1"/>
  <c r="S3687" i="1"/>
  <c r="V3687" i="1"/>
  <c r="S3695" i="1"/>
  <c r="V3695" i="1"/>
  <c r="S3705" i="1"/>
  <c r="S3727" i="1"/>
  <c r="W3732" i="1"/>
  <c r="W3752" i="1"/>
  <c r="S3775" i="1"/>
  <c r="S3776" i="1"/>
  <c r="S3783" i="1"/>
  <c r="S3814" i="1"/>
  <c r="V3814" i="1"/>
  <c r="S3815" i="1"/>
  <c r="W3821" i="1"/>
  <c r="S3915" i="1"/>
  <c r="S3943" i="1"/>
  <c r="S3966" i="1"/>
  <c r="S4015" i="1"/>
  <c r="V4015" i="1"/>
</calcChain>
</file>

<file path=xl/sharedStrings.xml><?xml version="1.0" encoding="utf-8"?>
<sst xmlns="http://schemas.openxmlformats.org/spreadsheetml/2006/main" count="103656" uniqueCount="19539">
  <si>
    <t>Id</t>
  </si>
  <si>
    <t>AcNo</t>
  </si>
  <si>
    <t>TYPE</t>
  </si>
  <si>
    <t>DBCR</t>
  </si>
  <si>
    <t>TaxID</t>
  </si>
  <si>
    <t>TaxGrp</t>
  </si>
  <si>
    <t>NAME</t>
  </si>
  <si>
    <t>ADDRESS</t>
  </si>
  <si>
    <t>COUNTRY</t>
  </si>
  <si>
    <t>STATE</t>
  </si>
  <si>
    <t>CITY</t>
  </si>
  <si>
    <t>PinCode</t>
  </si>
  <si>
    <t>ShipToName</t>
  </si>
  <si>
    <t>ShipToAddress</t>
  </si>
  <si>
    <t>ShipToCountry</t>
  </si>
  <si>
    <t>ShipToState</t>
  </si>
  <si>
    <t>ShipToCity</t>
  </si>
  <si>
    <t>ShipToPinCode</t>
  </si>
  <si>
    <t>TeleNo</t>
  </si>
  <si>
    <t>ContactPerson</t>
  </si>
  <si>
    <t>Category</t>
  </si>
  <si>
    <t>FaxNo</t>
  </si>
  <si>
    <t>MobileNo</t>
  </si>
  <si>
    <t>www</t>
  </si>
  <si>
    <t>Email</t>
  </si>
  <si>
    <t>Currency</t>
  </si>
  <si>
    <t>ECC</t>
  </si>
  <si>
    <t>ExciseRange</t>
  </si>
  <si>
    <t>Division</t>
  </si>
  <si>
    <t>PanNo</t>
  </si>
  <si>
    <t>PlaceOfSupply</t>
  </si>
  <si>
    <t>State1</t>
  </si>
  <si>
    <t>VATTINNo</t>
  </si>
  <si>
    <t>CSTTINNo</t>
  </si>
  <si>
    <t>Octroi</t>
  </si>
  <si>
    <t>CrPeriod</t>
  </si>
  <si>
    <t>TDS_PER</t>
  </si>
  <si>
    <t>RoadPermit</t>
  </si>
  <si>
    <t>CFORM</t>
  </si>
  <si>
    <t>Active</t>
  </si>
  <si>
    <t>pay_term</t>
  </si>
  <si>
    <t>Frieght</t>
  </si>
  <si>
    <t>ModeOfDelivery</t>
  </si>
  <si>
    <t>PriceBasis</t>
  </si>
  <si>
    <t>Warranty</t>
  </si>
  <si>
    <t>TestGCert</t>
  </si>
  <si>
    <t>IsDeleted</t>
  </si>
  <si>
    <t>CreatedBy</t>
  </si>
  <si>
    <t>ModifiedBy</t>
  </si>
  <si>
    <t>CreatedDate</t>
  </si>
  <si>
    <t>ModifiedDate</t>
  </si>
  <si>
    <t>NULL</t>
  </si>
  <si>
    <t>D</t>
  </si>
  <si>
    <t>SIMBHAOLI POWER PRIVATE LIMITED"</t>
  </si>
  <si>
    <t>UNIT SIMBHAOLI POWER DIVIION COMPOUND PO SIMBHAOLI, DISTT,-HAPUR  UP-245207</t>
  </si>
  <si>
    <t>,India</t>
  </si>
  <si>
    <t>India</t>
  </si>
  <si>
    <t>Regular</t>
  </si>
  <si>
    <t>No</t>
  </si>
  <si>
    <t>Sabina</t>
  </si>
  <si>
    <t>MEJA URJA NIGAM PRIVATE LIMITED"</t>
  </si>
  <si>
    <t>A joint venture of NTPC Ltd. &amp; UPRVUNL  SUB P.O.- NTPC Kohdar,Tehsil # Meja  PRAYAGRAJ   Uttar Pradesh- 212308, India</t>
  </si>
  <si>
    <t>-</t>
  </si>
  <si>
    <t>Uttar Pradesh</t>
  </si>
  <si>
    <t>B</t>
  </si>
  <si>
    <t>TAUFEQ AHMAD-N</t>
  </si>
  <si>
    <t>KASANA RESIDENCY  ,NEAR PUNJAB NATIONAL BANK  BADAULI ,SECTOR 154.(CONTACT-9557473780)    NOIDA U.P.201301</t>
  </si>
  <si>
    <t>U.P.</t>
  </si>
  <si>
    <t>Juneja</t>
  </si>
  <si>
    <t>SAMYAK INSTRUMENTATION PVT. LTD.</t>
  </si>
  <si>
    <t>901, 9th Floor , SKD Surya Icon , 132 Feet Road, AEC ross Road, Near Torrent Power Offce, Naranpura , Ahmedabad – 380 013, Mobile +91 9925671900</t>
  </si>
  <si>
    <t>gujarat</t>
  </si>
  <si>
    <t>BHARAT HEAVY ELECTRICALS LIMITED-B</t>
  </si>
  <si>
    <t>maharashtra</t>
  </si>
  <si>
    <t>UHP TECHNOLOGIES PVT. LTD.</t>
  </si>
  <si>
    <t>No.1256, 3rd Floor, KAS Tower 9th C Cross,   1st Stage, 4th Block, HBR Layout,(Near    Hennur Cross-Ring Road Junction),</t>
  </si>
  <si>
    <t>AADCV0716G</t>
  </si>
  <si>
    <t>KARNATAKA</t>
  </si>
  <si>
    <t>29AADCV0716G1ZF</t>
  </si>
  <si>
    <t>EPC</t>
  </si>
  <si>
    <t>AAACE1741P</t>
  </si>
  <si>
    <t>Jagatsinghpur</t>
  </si>
  <si>
    <t>Odisha</t>
  </si>
  <si>
    <t>21AAACE1741P1ZT</t>
  </si>
  <si>
    <t>Rasheed</t>
  </si>
  <si>
    <t>C</t>
  </si>
  <si>
    <t>GALAXY GROUP</t>
  </si>
  <si>
    <t>S.Y Silver Jubilee apt, flat no 302, near Unity Park, Kondhwa, Pune 411048</t>
  </si>
  <si>
    <t>aveezmanages@gmail.com</t>
  </si>
  <si>
    <t>12 /18 Months from the Date of Commissioning / Supply</t>
  </si>
  <si>
    <t>Required</t>
  </si>
  <si>
    <t>Amar</t>
  </si>
  <si>
    <t>SHREYA ENTERPRISE</t>
  </si>
  <si>
    <t>102, Muktivila Complex, Baroi Rd,. Mundra, Kutch, Gujarart -370421</t>
  </si>
  <si>
    <t>rkjaincompany49@gmail.com</t>
  </si>
  <si>
    <t>Not Required</t>
  </si>
  <si>
    <t>AAACE4323K</t>
  </si>
  <si>
    <t>JHARKHAND</t>
  </si>
  <si>
    <t>20AAACE4323K2Z4</t>
  </si>
  <si>
    <t>waqar@easternindiagroup.com</t>
  </si>
  <si>
    <t>AAFCE3793C</t>
  </si>
  <si>
    <t>BIHAR</t>
  </si>
  <si>
    <t>10AAFCE3793C1Z2</t>
  </si>
  <si>
    <t>BALRAMPUR CHINI MILLS LIMITED (UTTAR PRADESH)</t>
  </si>
  <si>
    <t>Plant Address: Unit - Balrampur  Vill. &amp; Post - Balrampur , Distt-Balrampur , Uttar Pradesh - 271201</t>
  </si>
  <si>
    <t>+91 9235593186</t>
  </si>
  <si>
    <t>ss.negi@bcml.in</t>
  </si>
  <si>
    <t>AAACB9373Q</t>
  </si>
  <si>
    <t>Balrampur</t>
  </si>
  <si>
    <t>09AAACB9373Q1ZW</t>
  </si>
  <si>
    <t>AWL AGRI BUSINESS LIMITED. ,</t>
  </si>
  <si>
    <t>NH-709, PANIPAT # ROHTAK ROAD, OPP.DOON  PUBLIC SCHOOL  VILLAGE:MUNDLANA DIST:SONIPAT  GOHANA 131306 HARYANA</t>
  </si>
  <si>
    <t>paramjeet.1@awl.in]</t>
  </si>
  <si>
    <t>AABCA8056G</t>
  </si>
  <si>
    <t>SONIPAT</t>
  </si>
  <si>
    <t>HARYANA</t>
  </si>
  <si>
    <t>06AABCA8056G2ZS</t>
  </si>
  <si>
    <t>JY PUNE RESPIRONICS LLP</t>
  </si>
  <si>
    <t>Pap 81, Khandala MIDC, Phase - 1. Industrial area, Kesurdi,  Tal - khandala, Satara - 412802</t>
  </si>
  <si>
    <t>accpunerespironics@gmail.com</t>
  </si>
  <si>
    <t>100% Against Performa Invoice</t>
  </si>
  <si>
    <t>Extra to our Account</t>
  </si>
  <si>
    <t>BY ROAD</t>
  </si>
  <si>
    <t>Ex. Works</t>
  </si>
  <si>
    <t>JABALPUR MSW PRIVATE LIMITED</t>
  </si>
  <si>
    <t>KHASRA NO. 375, 376, 379, VILLAGE KATHONDA    JABALPUR 482002 Madhya Pradesh India</t>
  </si>
  <si>
    <t>AADCE2756M</t>
  </si>
  <si>
    <t>JABALPUR</t>
  </si>
  <si>
    <t>MADHYA PRADESH</t>
  </si>
  <si>
    <t>23AADCE2756M2ZI</t>
  </si>
  <si>
    <t>INDUSTRIAL CONTROL SYSTEMS .</t>
  </si>
  <si>
    <t>#9-6-19/1, Tirumala Rao Street,   Gandhi Nagar KAKINADA-533004</t>
  </si>
  <si>
    <t>AAEFI3875P</t>
  </si>
  <si>
    <t>KAKINADA</t>
  </si>
  <si>
    <t>Andhra Pradesh</t>
  </si>
  <si>
    <t>37AAEFI3875P1ZN</t>
  </si>
  <si>
    <t>NAYARA ENERGY LIMITED .</t>
  </si>
  <si>
    <t>AAACE0890P</t>
  </si>
  <si>
    <t>Gujarat</t>
  </si>
  <si>
    <t>24AAACE0890P1ZF</t>
  </si>
  <si>
    <t>DELTA ENGINEERING WORKS,</t>
  </si>
  <si>
    <t>Block,C/A-1/1,MIDC Morwadi,Behind IBR Colleg,C Pune -411019</t>
  </si>
  <si>
    <t>AABFD9884E</t>
  </si>
  <si>
    <t>MAHARASHTRA</t>
  </si>
  <si>
    <t>27AABFD9884E1Z6</t>
  </si>
  <si>
    <t>DELTA ENGINEERING WORKS"</t>
  </si>
  <si>
    <t>MIDC MORWADI CHINCHWAD ,PUNE -411019</t>
  </si>
  <si>
    <t>ABB ELECTRICAL INDUSTRIES CO. LTD.,</t>
  </si>
  <si>
    <t>P.O.BOX 355251, RIYADH 11383.  KINGDOM OF SAUDI ARABIA.</t>
  </si>
  <si>
    <t>Saudi Arabia</t>
  </si>
  <si>
    <t>MYRA MOTORS</t>
  </si>
  <si>
    <t>F-2 block, Plot W-3, MIDC, pimpri Pune 411018</t>
  </si>
  <si>
    <t>myramotors@yahoo.com</t>
  </si>
  <si>
    <t>FANSTECH SERVICES</t>
  </si>
  <si>
    <t>Sr. No. 708/709, Gultekdi, B-201 Laxmi Vilas, Mukund Nagar, Pune - 411037</t>
  </si>
  <si>
    <t>RAIN CII CARBON (VIZAG) LIMITED</t>
  </si>
  <si>
    <t>M/s.Rain CII Carbon(Vizag) Limited  Scindia Road, Naval Base Post Visakhapatnam-530014.(A.P)</t>
  </si>
  <si>
    <t>AAECR1067K</t>
  </si>
  <si>
    <t>Visakhapatnam</t>
  </si>
  <si>
    <t>37AAECR1067K1Z6</t>
  </si>
  <si>
    <t>STEAM EQUIPMENTS USA INC.</t>
  </si>
  <si>
    <t>59 Winthrop Road, Edison, NJ 08817, USA.</t>
  </si>
  <si>
    <t>.INDUSTRIAL CONTROL SYSTEMS</t>
  </si>
  <si>
    <t># 9-6-19/1,Tirumala Rao Street, Gandhi Nagar,      KAKINADA-533004 ,    ANDHRA PRADESH STATE</t>
  </si>
  <si>
    <t>CORVEX GRID-FZCO</t>
  </si>
  <si>
    <t>IFZA Business Park, DDP, PO  Box 342001, Dubai, United Arab Emirates.</t>
  </si>
  <si>
    <t>UAE</t>
  </si>
  <si>
    <t>+90 549 749 65 17</t>
  </si>
  <si>
    <t>ersan.cagli@corvexgrid.com</t>
  </si>
  <si>
    <t>100% Advance</t>
  </si>
  <si>
    <t>DELTAFLOW SOLUTIONS PVT LTD</t>
  </si>
  <si>
    <t>Plot no 12, Lane no 3, Dnyanesh Park, Krishna Chow, Navi Sanghvi, Pimple Gurav, Pune-411027</t>
  </si>
  <si>
    <t>ksbsales@deltaflow.in</t>
  </si>
  <si>
    <t>AM/NS Pellet Plant Paradeep   Village- Udayabatta, Paradeep   Jagatsinghpur   Tahasil- Kujang Dist:Jagatsinghpur - 754142   Odisha ,</t>
  </si>
  <si>
    <t>GRASIM INDUSTRIES LIMITED(MP)</t>
  </si>
  <si>
    <t>GRASIM INDUSTRIES LIMITED  STAPLE FIBRE DIVISION  BIRLAGRAM, NAGDA  Madhya Pradesh, Pin Code - 456331 [India]  Telephone Number : +91-7247004830-5201-5209  Regd. Office: P.O. Birlagram Nagda - 456 331 ,MP</t>
  </si>
  <si>
    <t>AAACG4464B</t>
  </si>
  <si>
    <t>23AAACG4464B5Z2</t>
  </si>
  <si>
    <t>BILT GRAPHIC PAPER PRODUCTS LTD..</t>
  </si>
  <si>
    <t>UNIT - BALLARPUR  PO : BALLARPUR PAPER MILLS, DIST:CHANDRAPUR, MH, 442901,</t>
  </si>
  <si>
    <t>AADCB2230M</t>
  </si>
  <si>
    <t>27AADCB2230M1ZT</t>
  </si>
  <si>
    <t>STEAM EQUIPMENTS USA INC"</t>
  </si>
  <si>
    <t>MAHENDRA SPONGE &amp; POWER LTD</t>
  </si>
  <si>
    <t>MAHENDRA SPONGE &amp; POWER LTD(UNIT-II)  VILL. SARORA (PARSADA).,TAHSIL TILDA,RAIPUR   4931 14,,RAiPUR</t>
  </si>
  <si>
    <t>AADCM5755E</t>
  </si>
  <si>
    <t>22AADCM5755E1ZN</t>
  </si>
  <si>
    <t>NIKITA SALES .</t>
  </si>
  <si>
    <t>105, Gurukrupa Soc.,  Patelpada, Dahanu Road (E.),  Dist.: Palghar, PIN: 401602.</t>
  </si>
  <si>
    <t>ADZPM6279K</t>
  </si>
  <si>
    <t>27ADZPM6279K1ZE</t>
  </si>
  <si>
    <t>ABB ELECTRICAL INDUSTRIES CO. LTD..</t>
  </si>
  <si>
    <t>R G ENTERPRISES</t>
  </si>
  <si>
    <t>R. G Enterprises, Flat No 104 Shree Apartment Behind Khare Town Post office Mama Road Nagpur 440010.</t>
  </si>
  <si>
    <t>ABNPR6575M</t>
  </si>
  <si>
    <t>27ABNPR6575M1ZM</t>
  </si>
  <si>
    <t>Ab.Khalique</t>
  </si>
  <si>
    <t>GREY STONE IMPEX PVT LTD</t>
  </si>
  <si>
    <t>Survey no.36/1/2/3, Rohit Heights, Rohit Industrial Estate, Near PARI Company, Narhe-Dhayri Rd, Narhe</t>
  </si>
  <si>
    <t>hangarge.greystone@gmail.com</t>
  </si>
  <si>
    <t>M/S THE KCP LIMITED</t>
  </si>
  <si>
    <t>Muktyala Village,    Jaggayyapet Mandal,   NTR District,  Andhra Pradesh, PIN - 521 457</t>
  </si>
  <si>
    <t>OEM</t>
  </si>
  <si>
    <t>Kasturi Gawale</t>
  </si>
  <si>
    <t>M/S DECCAN CEMENT LIMITED</t>
  </si>
  <si>
    <t>Bhavanipuram,   Janpahad P.O.,   Suryapet District,   Telangana State, PIN - 508 218</t>
  </si>
  <si>
    <t>TELANGANA</t>
  </si>
  <si>
    <t>VIKAS INDUSTRIAL HUB</t>
  </si>
  <si>
    <t>F-14, SHOP NO.32 , SEC-4E/A, NEAR FASHION JUNGLE   KALAMBOLI , NAVI MUMBAI – 410218</t>
  </si>
  <si>
    <t>CJYPC7280H</t>
  </si>
  <si>
    <t>27CJYPC7280H1ZM</t>
  </si>
  <si>
    <t>SIMBHAOLI SUGARS LIMITED"-</t>
  </si>
  <si>
    <t>Unit:BrijnathpurDiv:Distillery  Hapur Bulandshahr Road, Behind Hafizpur Police Ch.Post  Brijnathpur, Distt. HAPUR, - 245101  Uttar Pradesh India</t>
  </si>
  <si>
    <t>AAPCS7569A</t>
  </si>
  <si>
    <t>09AAPCS7569A2ZU</t>
  </si>
  <si>
    <t>Gaus</t>
  </si>
  <si>
    <t>TRIDENT  EQUIPMENTS  PVT  LTD</t>
  </si>
  <si>
    <t>A-105,  Kailas  Industrial  Complex  Parksite, Vikhroli (W)  Mumbai-  400079</t>
  </si>
  <si>
    <t>SIMBHAOLI SUGARS LIMITED-</t>
  </si>
  <si>
    <t>Unit:Simbhaoli. Div:Distillery  P.O. Simbhaoli, Distt. Happur  Uttar Pradesh - 245207  Uttar Pradesh India</t>
  </si>
  <si>
    <t>FUSHAN BRIGHT SCIENCE &amp; TECHNOLOGY CO., LTD</t>
  </si>
  <si>
    <t>NO.55-1, Qianjin Road, Xinfu District, Fushun City 113008, LiaoNing Province, China</t>
  </si>
  <si>
    <t>CHINA</t>
  </si>
  <si>
    <t>cnbrtsummer@gmail.com</t>
  </si>
  <si>
    <t>BY SEA</t>
  </si>
  <si>
    <t>CENTURY RAYON-</t>
  </si>
  <si>
    <t>27AAACG4464B1ZY</t>
  </si>
  <si>
    <t>LPG RECOVER PLANT, USAR, P.O.-MALYAN, TAL-ALIBUG,  DISTT RAIGAD,  Raigad, MAHARASHTRA-402203</t>
  </si>
  <si>
    <t>S M K CONSTRUCTION</t>
  </si>
  <si>
    <t>M NO.477 SORATHUR &amp; SORATHUR (POST) PANRUTI (TK)  CUDDALORE - 607805  TAMIL NADU</t>
  </si>
  <si>
    <t>30% prepaid and 70% before the shipment .</t>
  </si>
  <si>
    <t>BHARAT HEAVY ELECTRICALS LIMITED-K</t>
  </si>
  <si>
    <t>Stores Incharge-GI  The Chief Engineer(O&amp;M)  KTPS V R&amp;M Unit 9&amp;10 (2 x 250 MW)     KOTHAGUNDAM THERMAL POWER STATION, PALONCHA,BHADRADRI   DIST.KOTHAGUNDAM TELANGANA    PIN : 507115</t>
  </si>
  <si>
    <t>WETRUST M&amp;E COMPANY LIMITED</t>
  </si>
  <si>
    <t>533/1/14 PHAN VAN TRI, AN NHON WARD, HO CHI MINH CITY, VIETNAM, TAXCODE: 031 Tel: +84 37 311 0570</t>
  </si>
  <si>
    <t>Vietnam</t>
  </si>
  <si>
    <t>BHEL HEAVY ELECTRICAL..</t>
  </si>
  <si>
    <t>THE CHIEF ENGINEER (O&amp;M)   KTPS V R&amp;M Unit 9&amp;10 (2 x 250 MW)   KOTHAGUNDAM THERMAL POWER STATION, PALONCHA,BHADRADRI   DIST.KOTHAGUNDAM TELANGANA    PIN : 507115</t>
  </si>
  <si>
    <t>TWENTYONE SUGARS LIMITED</t>
  </si>
  <si>
    <t>GET NO. 76,VILLAGE MALWATI, TALUKA &amp; DISTRICT  LATUR  413531....</t>
  </si>
  <si>
    <t>AADCT9443Q</t>
  </si>
  <si>
    <t>27AADCT9443Q1ZI</t>
  </si>
  <si>
    <t>STEAM EQUIPMENTS USA INC</t>
  </si>
  <si>
    <t>Block No. 334, 335 - Old 158, 293,  Near Becharaji, Taluka Mandal,, Village Hansalpur,  Hansalpur, Dist. Ahmedabad, Gujarat - 382130, Gujarat</t>
  </si>
  <si>
    <t>AAACM0829Q</t>
  </si>
  <si>
    <t>24AAACM0829Q3Z8</t>
  </si>
  <si>
    <t>DWARIKESH SUGAR INDUSTRIES LIMITED "</t>
  </si>
  <si>
    <t>Dwarikesh Dham – 243 503, Faridpur, Dist. Bareilly (U.P.)</t>
  </si>
  <si>
    <t>AABCD8192N</t>
  </si>
  <si>
    <t>09AABCD8192N1Z0</t>
  </si>
  <si>
    <t>S. S. PRESSSING WORK</t>
  </si>
  <si>
    <t>Sector no. 3, Landge nagar, Near Intelligent Cadet International School, MIDC, BHosari</t>
  </si>
  <si>
    <t>sspressing18@gmail.com</t>
  </si>
  <si>
    <t>RIYAANSH ENTERPRISES</t>
  </si>
  <si>
    <t>Om Chaitanya Building, Sr no.79, Lane No.5  Hingane mala, Hadapsar Pune</t>
  </si>
  <si>
    <t>By Hand</t>
  </si>
  <si>
    <t>TATA STEEL LIMITED."</t>
  </si>
  <si>
    <t>NARENDRAPUR, MERAMANDALI, DHENKANAL PIN-759121, ORISSA</t>
  </si>
  <si>
    <t>AAACT2803M</t>
  </si>
  <si>
    <t>21AAACT2803M1ZN</t>
  </si>
  <si>
    <t>PMRG TECHNO SERVICES PVT. LTD.</t>
  </si>
  <si>
    <t>A6-1205,Habitech Panchtatva,Plot No.GH 08A Tech Zone -IV, Greater Noida West -201309,Uttar Pradesh</t>
  </si>
  <si>
    <t>AAOCP9420G</t>
  </si>
  <si>
    <t>09AAOCP9420G1Z1</t>
  </si>
  <si>
    <t>SHARPTECH LASER</t>
  </si>
  <si>
    <t>Sr no:131/2B, Barangani Mala, DSK Vishwa Road, Near Bharat Gas Godown, Dhayari, Pune - 411041</t>
  </si>
  <si>
    <t>sharptechlaser@gmail.com</t>
  </si>
  <si>
    <t>STAR INSTRUMENTS AND CONTROLS</t>
  </si>
  <si>
    <t>#2914/A, 13th Main, 2nd Cross, D' Block, 2nd Stage,  Rajajinagara, Bengaluru - 560010</t>
  </si>
  <si>
    <t>AMKPK9673P</t>
  </si>
  <si>
    <t>29AMKPK9673P1ZU</t>
  </si>
  <si>
    <t>ULTRATECH CEMENT LIMITED..</t>
  </si>
  <si>
    <t>UNIT: DALLA CEMENT WORKS  POST. DALLA  DIST- SONEBHADRA - (U.P) - 231207</t>
  </si>
  <si>
    <t>AAACL6442L</t>
  </si>
  <si>
    <t>09AAACL6442L3Z6</t>
  </si>
  <si>
    <t>PT THERMAX INTERNATIONAL INDONESIA</t>
  </si>
  <si>
    <t>(Office)  GEDUNG MENARA PALMA 9TH FLOOR, UNIT 02B/03,</t>
  </si>
  <si>
    <t>Indonesia</t>
  </si>
  <si>
    <t>AWL AGRI BUSINESS LIMITED"</t>
  </si>
  <si>
    <t>NH-709, Panipat # Rohtak Road, Village : Mundlana # 131306, Gohana, Dist : Sonipat, Haryana</t>
  </si>
  <si>
    <t>Maharashtra</t>
  </si>
  <si>
    <t>NTPC LIMITED ( NAGPUR)</t>
  </si>
  <si>
    <t>NTPC Stores Mouda Super  Thermal Power Project Mouda -Ramtek Road, Mouda District Nagpur 441104,  Nagpur, MAHARASHTRA-441104, India</t>
  </si>
  <si>
    <t>AAACN0255D</t>
  </si>
  <si>
    <t>27AAACN0255D1ZY</t>
  </si>
  <si>
    <t>MULTILINE TECHNICAL CO WLL.</t>
  </si>
  <si>
    <t>PO.Box:46530,Suite # 102, 1st Floor, Al Ferdous Tower  Old Fujairah Bank Bldg., Salam Street Abu Dhabi  United Arab Emirates</t>
  </si>
  <si>
    <t>United Arab Emirates</t>
  </si>
  <si>
    <t>SPRINTEK TECHNOLOGIES PVT. LTD..</t>
  </si>
  <si>
    <t>ABHCS8908C</t>
  </si>
  <si>
    <t>27ABHCS8908C1Z6</t>
  </si>
  <si>
    <t>Level -17,Borak Unique Heights: 117; KaziNazrul Islam Avenue: Eskaton Garden: Dhaka -1000,Bangladesh</t>
  </si>
  <si>
    <t>Bangaladesh</t>
  </si>
  <si>
    <t>NTPC LIMITED (NAGPUR)</t>
  </si>
  <si>
    <t>1043 Mouda Super Thermal Power Project  Mouda -Ramtek Road ,Mouda Mouda District Nagpur  Maharashtra- 441104, India</t>
  </si>
  <si>
    <t>F-196A, Focal Point, Phase  8, New Moti Nagar  Ludhiana - 141010   Punjab</t>
  </si>
  <si>
    <t>AAJCM7312H</t>
  </si>
  <si>
    <t>03AAJCM7312H1ZO</t>
  </si>
  <si>
    <t>HITECH INNOVATION COMPANY LTD.</t>
  </si>
  <si>
    <t>Almanar Street,Ibn Sina Block,Aziziya,Building # 6574 Sub # 2759,Postal code 34627 AL Khobar, Saudi Arabia</t>
  </si>
  <si>
    <t>MR.GENESHWAR  HATILE</t>
  </si>
  <si>
    <t>CSEB Colony patharri para  ,ganesh chowk ward 97  korba. CG. -495677    PH- 6260567559 /9685187329</t>
  </si>
  <si>
    <t>ARUVELI ENGINEERING</t>
  </si>
  <si>
    <t>3B, 3rd floor, No 10/34,  Corporation road, 4th street, Seevaram,   Perungudi, Chennai – 600 096.</t>
  </si>
  <si>
    <t>FPJPS7475N</t>
  </si>
  <si>
    <t>33FPJPS7475N1ZV</t>
  </si>
  <si>
    <t>KHEMANI DISTILLERIES PRIVATE LIMITED</t>
  </si>
  <si>
    <t>Ringanwada,Kachigam Road, Daman-396210  Dadra &amp; Nagar Haveli and Daman &amp; Diu India</t>
  </si>
  <si>
    <t>AAACK9738N</t>
  </si>
  <si>
    <t>26AAACK9738NIZW</t>
  </si>
  <si>
    <t>HNL SYSTEM PVT LTD</t>
  </si>
  <si>
    <t>HNL System Pvt Ltd  25 N Laxmi Indl.Estate  Andheri West  Mumbai - 400053  Maharashtra, India</t>
  </si>
  <si>
    <t>saleswest@hnlsystems.com</t>
  </si>
  <si>
    <t>AACCH6909A1</t>
  </si>
  <si>
    <t>27AACCH6909A1ZV</t>
  </si>
  <si>
    <t>100% against PI</t>
  </si>
  <si>
    <t>ADANI POWER LIMITED</t>
  </si>
  <si>
    <t>VILLAGE: TUNDA &amp; SIRACHA,  TALUKA: MUNDRA   KUTCH 370435 GUJARAT</t>
  </si>
  <si>
    <t>AABCA2957L</t>
  </si>
  <si>
    <t>24AABCA2957L1ZM</t>
  </si>
  <si>
    <t>MAHARASHTRA STATE POWER GENERATION COMPANY LTD</t>
  </si>
  <si>
    <t>Koradi Thermal Power Station, Koradi, District Nagpur-441111</t>
  </si>
  <si>
    <t>AAECM2935R</t>
  </si>
  <si>
    <t>27AAECM2935R1ZV</t>
  </si>
  <si>
    <t>Plot No.96, Electronic City Complex, Hosur Road  BENGALURU-560100  Karnataka-29, India</t>
  </si>
  <si>
    <t>AAACY0840P</t>
  </si>
  <si>
    <t>29AAACY0840P1ZV</t>
  </si>
  <si>
    <t>MB POWER (MADHYA PRADESH) LIMITED</t>
  </si>
  <si>
    <t>Laharpur, Murra Tola,Tehsil Jaithari Anuppur Madhya Pradesh pin 484330</t>
  </si>
  <si>
    <t>ULTRATECH CEMENT LIMITED,'</t>
  </si>
  <si>
    <t>23AAACL6442L1ZI</t>
  </si>
  <si>
    <t>SPRINTEK WATER SOLUTION</t>
  </si>
  <si>
    <t>607, 6th Floor, Centura Square, Wagle Estate, Road No. 27Thane West - 400080, Maharashtra, India</t>
  </si>
  <si>
    <t>AWBPD4141L</t>
  </si>
  <si>
    <t>27AWBPD4141L1ZP</t>
  </si>
  <si>
    <t>KPC GAS POWER CORPORATION LIMITED</t>
  </si>
  <si>
    <t>Office Of the  Executive Engineer(MSP)Y   Yelahanka Combined Cycle Power Plant  (YCCPP),   S N Halli , Doddaballapura Road,  Yelahanka,B'lore,Karnataka, PIN-5 60064</t>
  </si>
  <si>
    <t>AAACK8795M</t>
  </si>
  <si>
    <t>Karnataka</t>
  </si>
  <si>
    <t>29AAACK8795MIZL</t>
  </si>
  <si>
    <t>BALAJI BLASTING CORPORATION</t>
  </si>
  <si>
    <t>balajiblasting@rediffmail.com</t>
  </si>
  <si>
    <t>27AAJFB1966D1ZJ</t>
  </si>
  <si>
    <t>ALKA LABORATORIES PVT LTD</t>
  </si>
  <si>
    <t>B-1124 , PHASE-III, RIICO IND. AREA, BHIWADI - 301019 (Raj.)</t>
  </si>
  <si>
    <t>AACCA7721R</t>
  </si>
  <si>
    <t>08AACCA7721R1Z7</t>
  </si>
  <si>
    <t>GUJARAT STATE ELECTRICITY CORPORATION LIMITED .</t>
  </si>
  <si>
    <t>Gandhinagar Thermal Power Station, Gandhinagar, India–382041.</t>
  </si>
  <si>
    <t>AAACG6864F</t>
  </si>
  <si>
    <t>24AAACG6864F1ZO</t>
  </si>
  <si>
    <t>ASSOCIATED INDUSTRIAL FURNACES (P) LTD</t>
  </si>
  <si>
    <t>AAAC12462H</t>
  </si>
  <si>
    <t>19AAAC12462H1ZN</t>
  </si>
  <si>
    <t>SIMBHAOLI POWER PVT. LTD.</t>
  </si>
  <si>
    <t>UNIT-Simbhaoli Div:Power-20mw Simbhaoli Power Private Limited P.O. Simbhaoli Distt. Hapur Simbhaoli 24</t>
  </si>
  <si>
    <t>AAPCS9742M</t>
  </si>
  <si>
    <t>09AAPCS9742M1ZB</t>
  </si>
  <si>
    <t>KUANTUM PAPERS LIMITED:</t>
  </si>
  <si>
    <t>Corp Office W1A FF Tower A Godrej Eternia  Plot 70 Indl Ara 1 Chandigarh 160 002</t>
  </si>
  <si>
    <t>AADCA2231K</t>
  </si>
  <si>
    <t>03AADCA2231K1Z7</t>
  </si>
  <si>
    <t>ARYAN BOILERS PVT LTD (PUNE)</t>
  </si>
  <si>
    <t>G 377/1/2, MIDC, Baramati,Pune, Maharastra, India., 413133.</t>
  </si>
  <si>
    <t>AAMCA9324N</t>
  </si>
  <si>
    <t>27AAMCA9324N1Z2</t>
  </si>
  <si>
    <t>BHARAT HEAVY ELECTRICALS LIMITED (TELANGANA)</t>
  </si>
  <si>
    <t>BHEL Site Office, Construction Manager,4X270 MW Bhadradri TPS,   Village-Ramanujavaram, Post-Manuguru,  Distt. -Bhadradri Kothagudem, PIN - 507117, Telangana</t>
  </si>
  <si>
    <t>AAACB4146P</t>
  </si>
  <si>
    <t>36AAACB4146P1ZG</t>
  </si>
  <si>
    <t>Gala no.7,8,9,10. Building J6, Shree Arihant Compound, Village Kalher,  BHiwandi, Thane</t>
  </si>
  <si>
    <t>sales@beijerref.co.in</t>
  </si>
  <si>
    <t>91 7506002814.</t>
  </si>
  <si>
    <t>Mani.Iyer@horiba.com</t>
  </si>
  <si>
    <t>27AABCH7371R1ZV</t>
  </si>
  <si>
    <t>V.N.DYERS &amp; PROCESSORS (P) LTD.</t>
  </si>
  <si>
    <t>UTTAR PRADESH</t>
  </si>
  <si>
    <t>M/S. T J CONSTRUCTION</t>
  </si>
  <si>
    <t>MSPGCL,GTPS, Uran  Dist. Raigad - 400702 (Maharashtra)</t>
  </si>
  <si>
    <t>AOGPM6751G</t>
  </si>
  <si>
    <t>27AOGPM6751G2ZP</t>
  </si>
  <si>
    <t>ULTRATECH CEMENT LIMITED.,</t>
  </si>
  <si>
    <t>JAGRUTI SUGAR &amp; ALLIED INDUSTRIES LTD</t>
  </si>
  <si>
    <t>Regd. Off.: "Lifestyle”, 19/20, Ausa Road, Rajiv Gandhi Chowk, Latur - 413 531</t>
  </si>
  <si>
    <t>AAСCJ2421P</t>
  </si>
  <si>
    <t>27AAСCJ2421P1ZF</t>
  </si>
  <si>
    <t>J. J. INDUSTRIES</t>
  </si>
  <si>
    <t>Head Office: 44, Pragati Industrial Estate, N.M.Joshi Mar, Mumbai - 400 011.   Work -;C-1, B-31, 1St Phase, Oppsite Water Filter Plant, G.I.D.C., Vapi - 396 195 Gujarat, BHARAT.</t>
  </si>
  <si>
    <t>91-22-2308 8600 / 2309 8600</t>
  </si>
  <si>
    <t>jjindustriesvapi@gmail.com</t>
  </si>
  <si>
    <t>15/B, Vinod Apartment, Krantiveer Vasant Rao Naik X Lane, Gowalia  Tank, Mumbai – 400036 (India)</t>
  </si>
  <si>
    <t>starflex@starflex.net;</t>
  </si>
  <si>
    <t>ANUROOP SWITCHGEAR COMPANY</t>
  </si>
  <si>
    <t>139, Kasba Peth, Swami Samath Bldg, Near Kasba Ganpati Mandir, Pune</t>
  </si>
  <si>
    <t>anuroop.swg@gmail.com</t>
  </si>
  <si>
    <t>SHASHWAT ENTERPRISES</t>
  </si>
  <si>
    <t>Plot no. BG/SEI/5/1/1B, Opp to W-34, T- block, Bhosari MIDC, Pune - 411026</t>
  </si>
  <si>
    <t>9730338200, 9423552131</t>
  </si>
  <si>
    <t>shashwatentp@gmail.com</t>
  </si>
  <si>
    <t>c/o Panoli Site 2  Plot No. 27+28, GIDC Estate  394116 Panoli  India</t>
  </si>
  <si>
    <t>AAACL1117E</t>
  </si>
  <si>
    <t>24AAACL1117E1Z9</t>
  </si>
  <si>
    <t>DWARIKESH SUGAR INDUSTRIES LIMITED"</t>
  </si>
  <si>
    <t>Regd. Off: Dwarikesh Nagar - 246 762,  Dist.Bijnor,(U.P.)</t>
  </si>
  <si>
    <t>DCM SHRIRAM LTD</t>
  </si>
  <si>
    <t>Unit: Shriram Alkali &amp; Chemicals  749, GIDC Industrial Estate,  JHAGADIA-393110  Dist. Bharuch  (Gujarat).</t>
  </si>
  <si>
    <t>AAACD0097R</t>
  </si>
  <si>
    <t>GUJARAT</t>
  </si>
  <si>
    <t>24AAACD0097R1ZD</t>
  </si>
  <si>
    <t>NTPC LIMITED (TELANGANA ).</t>
  </si>
  <si>
    <t>PO JYOTINAGAR  DISTRICT PEDDAPALLI  Telangana- 505215, India</t>
  </si>
  <si>
    <t>Telangana</t>
  </si>
  <si>
    <t>BHEL EDN THROUGH</t>
  </si>
  <si>
    <t>ADE(STORES), CONSTRUCTION DIVISION5x800MW YADADRI TPS VEERLAPALEM VILLAGE, DAMERACHERLA MANDAL, NALGONDA DISTRICT   508207. A/C: ( BHARAT HEAVY ELECTRICALS LIMITED.)</t>
  </si>
  <si>
    <t>NTPC LIMITED PEDDAPALLI</t>
  </si>
  <si>
    <t>GHARDA CHEMICALS LIMITED"</t>
  </si>
  <si>
    <t>Afghanistan</t>
  </si>
  <si>
    <t>AAACG1255E</t>
  </si>
  <si>
    <t>24AAACG1255E1Z7</t>
  </si>
  <si>
    <t>SHRISAILAA TECHNOLOGIES PVT. LTD</t>
  </si>
  <si>
    <t>Phase 2, CHS Ltd, A5, Ghodbunder Rd, Brahmand, Thane West, Thane, Maharashtra 400607</t>
  </si>
  <si>
    <t>Sales@flameproofac.com; stplsales7@gmail.com</t>
  </si>
  <si>
    <t>20% Advance, 20% After 2 HVAC, 30% for next 2 HVAC &amp; 30 % After Successful Testing</t>
  </si>
  <si>
    <t>STEEL FLANGE MFG CO.</t>
  </si>
  <si>
    <t>Factory - G786,Phase IV Industrial Estate,  Boranada, Jodhpur, Rajasthan, India.  Postal Code- 342012</t>
  </si>
  <si>
    <t>+919152374784; +917738970760</t>
  </si>
  <si>
    <t>mumbai@steelflangemfg.com</t>
  </si>
  <si>
    <t>BHARAT HEAVY ELECTRICALS LIMITED,</t>
  </si>
  <si>
    <t>Telengana</t>
  </si>
  <si>
    <t>BHARAT HEAVY ELECTRICALS LIMITED.'</t>
  </si>
  <si>
    <t>The Construction Manager  BHEL Site Office, NCTPS Stage-III 1x800 MW  Attipattu, NCTPS Post, Chennai-600120</t>
  </si>
  <si>
    <t>33AAACB4146P2ZL</t>
  </si>
  <si>
    <t>COMPAGNIE D' ELECTRICITE DU SENEGAL (CES)</t>
  </si>
  <si>
    <t>1X125 MW SENDOU COAL FIRED POWER PLANT, BARGNY MINAM DAKAR SENEGAL BP 22481,DAKAR PONTY,SENEGAL</t>
  </si>
  <si>
    <t>Africa</t>
  </si>
  <si>
    <t>EIC SOLUTIONS, INC.</t>
  </si>
  <si>
    <t>EIC SOLUTIONS, INC700 VETERANS WAY SUITE 200 WARMINSTER, PA 18974 US</t>
  </si>
  <si>
    <t>USA</t>
  </si>
  <si>
    <t>215-674-7016</t>
  </si>
  <si>
    <t>jsteenbakkers@eicsolutions.com</t>
  </si>
  <si>
    <t>25% prepaid and 70% before the shipment .</t>
  </si>
  <si>
    <t>PRIMO CHEMICALS LTD.</t>
  </si>
  <si>
    <t>Nangal-Una Road, Naya Nangal-140126, Distt. Ropar, Punjab, India</t>
  </si>
  <si>
    <t>AAACP9915E</t>
  </si>
  <si>
    <t>03AAACP9915E1ZN</t>
  </si>
  <si>
    <t>ABB ELECTRICAL INDUSTRIES CO. LTD.</t>
  </si>
  <si>
    <t>77th Street, 2nd Industrial Area,  P.O Box 514 # Dammam 31952,  Kingdom of Saudi Arabia.</t>
  </si>
  <si>
    <t>PRECIMAX</t>
  </si>
  <si>
    <t>107, Yashada Industrial Premises Cooperative Society Limited  107, Yashada Industrial Premises Cooperative Society Limited  S. NO. 50/40,41,42,43NARHE AMBEGAON ROAD,NEAR BANK OF MAHARAS HTRANARHEPUNE 411041GSTIN/UIN: 27AALPV8729 N1ZKState Name :  Maharashtra, Code</t>
  </si>
  <si>
    <t>precimax2@gmail.com</t>
  </si>
  <si>
    <t>SHREYANS INDUSTRIES LIMITED"</t>
  </si>
  <si>
    <t>(Unit : Shreyans Papers)  Works : Ahmedgarh -148021, Distt. Malerkotla, Punjab.</t>
  </si>
  <si>
    <t>AACCS4634H</t>
  </si>
  <si>
    <t>03AACCS4634H1ZM</t>
  </si>
  <si>
    <t>HPCL-MITTAL ENERGY LTD</t>
  </si>
  <si>
    <t>Village Phullokhari | Taluka: Talwandi Saboo |  Bathinda | Punjab# 151301</t>
  </si>
  <si>
    <t>AABCG5231F</t>
  </si>
  <si>
    <t>03AABCG5231F1Z8</t>
  </si>
  <si>
    <t>91 85271-99935</t>
  </si>
  <si>
    <t>niyan.ghadge@roxtec.com;Gurpreet.Singh@roxtec.com</t>
  </si>
  <si>
    <t>APOLLO TYRES LTD</t>
  </si>
  <si>
    <t>VILLAGE LIMDA,TALUKA WAGHODIA,BARODA,391760,</t>
  </si>
  <si>
    <t>AAACA6990Q</t>
  </si>
  <si>
    <t>24AAACA6990Q1Z4</t>
  </si>
  <si>
    <t>STAR SPECIAL AIR GASES (P) LTD.</t>
  </si>
  <si>
    <t>PLOT NO.324, SECTOR-7,IMT MANESAR,  GURGAON,HARYANA-122050</t>
  </si>
  <si>
    <t>AAICS3601E</t>
  </si>
  <si>
    <t>06AAICS3601E1ZR</t>
  </si>
  <si>
    <t>STEAMLOK ENGINEERING PVT LTD</t>
  </si>
  <si>
    <t>W-75 S-Block, MIDC, Bhosari  Pune City, Maharashtra - 411026, India  India</t>
  </si>
  <si>
    <t>AAJCE2467R</t>
  </si>
  <si>
    <t>MHARASHTRA</t>
  </si>
  <si>
    <t>27AAJCE2467R1ZV</t>
  </si>
  <si>
    <t>SEJAL INDUSTRIAL SOLUTIONS PVT. LTD.</t>
  </si>
  <si>
    <t>A - 201, AKSHAR REALTOR,  PLOT NO.16, SECTOR 36,  KAMOTHE, NAVI MUMBAI - 410206</t>
  </si>
  <si>
    <t>ABICS2129J</t>
  </si>
  <si>
    <t>27ABICS2129J1Z5</t>
  </si>
  <si>
    <t>STRIDE HAVEN ENGINEERING SOLUTIONS PVT. LTD.</t>
  </si>
  <si>
    <t>Building No.9, 5th Cross, 16th Main Road,     BTM Layout Stage 2, Bengaluru, India,  Pin Code: 560076</t>
  </si>
  <si>
    <t>ABMCS2472G</t>
  </si>
  <si>
    <t>Karnatka</t>
  </si>
  <si>
    <t>29ABMCS2472G1ZY</t>
  </si>
  <si>
    <t>AIYI TECHNOLOGIES.</t>
  </si>
  <si>
    <t>Building 13, No. 1318 Qingshuiting East Road, Jiangning District,   Nanjing 210000, China</t>
  </si>
  <si>
    <t>sales06@autequ.com</t>
  </si>
  <si>
    <t>URP</t>
  </si>
  <si>
    <t>Included</t>
  </si>
  <si>
    <t>BY AIR</t>
  </si>
  <si>
    <t>ORA CABLES P. LTD.</t>
  </si>
  <si>
    <t>222, Road No:6-E  New Industrial Estate,  Udhyognagar, Udhna,  Surat-394210 (India)</t>
  </si>
  <si>
    <t>moazzam@oracables.com</t>
  </si>
  <si>
    <t>PKS TECHNOLOGY</t>
  </si>
  <si>
    <t>Near Kudalwadi D-4, 401 kohinoor Housing Society EWS spine road, sec no. 17/19 Pimpri Chinchwad, Pune -411062</t>
  </si>
  <si>
    <t>pkstechnology123@gmail.com</t>
  </si>
  <si>
    <t>INNOVARE INSTRUMENTS PRIVATE LIMITED</t>
  </si>
  <si>
    <t>Address: SHOP. NO. G-2,PLOT NO.355, ,SILVER HEIGHTS-II, BABLE, Hingna, Nagpur- 441110, Maharashtra</t>
  </si>
  <si>
    <t>Sales@innovareinstruments.com;Gaurav@innovareinstr</t>
  </si>
  <si>
    <t>25% prepaid and 75% before the shipment .</t>
  </si>
  <si>
    <t>IPEAA INFOTECH PRIVATE LIMITED</t>
  </si>
  <si>
    <t>Flat no 402 C Block metro  polish Near Bombay chowk  Jharsugda odisha Pin 768203  India</t>
  </si>
  <si>
    <t>MERU INDUSTRIES LLP"</t>
  </si>
  <si>
    <t>S-31, T-Block ,MIDC Bhosari ,Pune-411026</t>
  </si>
  <si>
    <t>AABFM8437C</t>
  </si>
  <si>
    <t>27AABFM8437C1ZE</t>
  </si>
  <si>
    <t>GMR WARORA ENERGY LIMITED</t>
  </si>
  <si>
    <t>AABCE6299F</t>
  </si>
  <si>
    <t>27AABCE6299F1ZE</t>
  </si>
  <si>
    <t>SHREE KHEDUT SAHAKARI KHAND UDYOG MANDLI LTD</t>
  </si>
  <si>
    <t>P.O. Sardar Baug, Baben, Bardoli -394601, Dist.Surat - Gujarat</t>
  </si>
  <si>
    <t>AAAAS4554N</t>
  </si>
  <si>
    <t>24AAAAS4554N1Z8</t>
  </si>
  <si>
    <t>INDUSTRIAL CONTROL SYSTEMS"</t>
  </si>
  <si>
    <t>NTPC LIMITED (KARNATAKA)</t>
  </si>
  <si>
    <t>1046 Kudgi Super Thermal Power Project  BASAVANA BAGEWADI, PO KUDGI, BIJAPUR  Karnataka- 586121, India</t>
  </si>
  <si>
    <t>29AAACN0255D1ZU</t>
  </si>
  <si>
    <t>BALRAMPUR CHINI MILLS LIMITED".</t>
  </si>
  <si>
    <t>Unit - Babhnan  Vill &amp; Post- Babhnan , Tehsil-Mankapur, Distt-Gonda , Uttar Pradesh - 271313</t>
  </si>
  <si>
    <t>JVBD ENTERPRISES</t>
  </si>
  <si>
    <t>JVBD ENTERPRISES  B-601,  Bulland Heights , Crossing Republic ,  Ghaziabad, 201016 ,</t>
  </si>
  <si>
    <t>09LZRPS7439A1ZJ</t>
  </si>
  <si>
    <t>AYYAPPA SCIENTIFIC SALES</t>
  </si>
  <si>
    <t>Sales Off:Plot No.160, 5-5-35/141, Prashanth Nagar,   Kukatpally, HYDERABAD - 500072.,</t>
  </si>
  <si>
    <t>ABKFA2729D</t>
  </si>
  <si>
    <t>36ABKFA2729D1ZN</t>
  </si>
  <si>
    <t>ADESH ENGINEERING</t>
  </si>
  <si>
    <t>Shpo no. 45, Gr. Floor. Sagar Complex, Nashkphata, Kasarwadi. Pune 411034</t>
  </si>
  <si>
    <t>adesh.enterprises@gmail.com</t>
  </si>
  <si>
    <t>B3QRD FASTENERS PVT LTD</t>
  </si>
  <si>
    <t>S-17 B/4, S block, Indrayani Corner, Bhosari MIDC, Pune - 411026</t>
  </si>
  <si>
    <t>info.pune@b3qrd.com</t>
  </si>
  <si>
    <t>DIAMOND ENGINEERING WORKS</t>
  </si>
  <si>
    <t>205, MANAGALWAR PETH BARNE ROAD PUNE 411011</t>
  </si>
  <si>
    <t>diamondengg1998@gmail.com</t>
  </si>
  <si>
    <t>27AAAFD8978L1ZR</t>
  </si>
  <si>
    <t>ABDULLATIF H. ABULJADAYEL AND SONS CO</t>
  </si>
  <si>
    <t>EZZELDIN AWADALLA,  8113 Qais Ibn Zuhair, 23462 Jeddah,  Makkah, Saudi Arabia</t>
  </si>
  <si>
    <t>SAUDI ARABIA</t>
  </si>
  <si>
    <t>ezz.awadalla@alajlabchem.sa</t>
  </si>
  <si>
    <t>100% Wire Transfer</t>
  </si>
  <si>
    <t>Mathura Refinery Indian Oil Corporation,  Mathura, UTTAR PRADESH-281005, India</t>
  </si>
  <si>
    <t>AAACI1681G</t>
  </si>
  <si>
    <t>09AAACI1681G1ZN</t>
  </si>
  <si>
    <t>SASAN POWER LIMITED"</t>
  </si>
  <si>
    <t>Village- Sidhikhurd Post-Tiyara,  Waidhan (M.P.),  Pin- 486886.</t>
  </si>
  <si>
    <t>madhya pradesh</t>
  </si>
  <si>
    <t>NAYARA ENERGY LIMITED "</t>
  </si>
  <si>
    <t>Refinery Site, 39 KM, Jamnagar-Okha Highway, Vadinar 361305, Gujarat, India</t>
  </si>
  <si>
    <t>SHANGHAI CHUANLI INDUSTRIAL CO.,LTD</t>
  </si>
  <si>
    <t>No. 688, Jiaqian Road, Nanxiang Town, Jiading District, Shanghai, China</t>
  </si>
  <si>
    <t>+86 15900600704</t>
  </si>
  <si>
    <t>www.kepuni.com</t>
  </si>
  <si>
    <t>amanda@kepuni.com</t>
  </si>
  <si>
    <t>NTPC LIMITED (SINGRAULI)</t>
  </si>
  <si>
    <t>Vindhyachal Super Thermal Power Station  P.O. Vindhyanagar  Vindhyanagar District Singrauli  Madhya Pradesh- 486885, India</t>
  </si>
  <si>
    <t>Madhya Pradesh</t>
  </si>
  <si>
    <t>PT.ENERGI MEKANIKA INDONESIA,</t>
  </si>
  <si>
    <t>Pesona karawaci C5 No.6  Bojong Nangka Kelapa Dua</t>
  </si>
  <si>
    <t>METRACORE ALLOYS PVT LTD</t>
  </si>
  <si>
    <t>191, NAWSARIWALA BUILDING, SHOP 7, GROUNFD FLOOR  2ND KUMBHARWADA MAIN ROAD NEAR GOL DEVAL  TEMPLE MUMBAI 400004</t>
  </si>
  <si>
    <t>70211 05780</t>
  </si>
  <si>
    <t>sale@metracorealloyes.com</t>
  </si>
  <si>
    <t>AATCM2996H</t>
  </si>
  <si>
    <t>27AATCM2996H1ZO</t>
  </si>
  <si>
    <t>MUMBAI</t>
  </si>
  <si>
    <t>MULTILINE TECHNICAL CO. LLC</t>
  </si>
  <si>
    <t>P.O.BOX:46530  ABU DHABI-UAE  tel:+97126457760 fax:+97126459761</t>
  </si>
  <si>
    <t>ABU DHABI</t>
  </si>
  <si>
    <t>www.multilinetech.com</t>
  </si>
  <si>
    <t>noor@multilinetech.com;iftiqar@multilinetech.com;v</t>
  </si>
  <si>
    <t>15% prepaid and 85 % Against Delivery</t>
  </si>
  <si>
    <t>BALRAMPUR CHINI MILLS LIMITED-</t>
  </si>
  <si>
    <t>Plant Address: Haidergarh Chini Mills  Vill.&amp; Post- Pokhra, Tehsil-Haidergarh , Distt.- Barabanki , Uttar Pradesh - 225126</t>
  </si>
  <si>
    <t>AAACN1121C</t>
  </si>
  <si>
    <t>TAMIL NADU</t>
  </si>
  <si>
    <t>33AAACN1121C1ZG</t>
  </si>
  <si>
    <t>GULBRANDSEN PRIVATE LIMITED"</t>
  </si>
  <si>
    <t>Regd Office &amp; Works: On Coastal Highway  Village Mujpur Tal. Padra  Vadodara Pin : 391440  Gujarat India</t>
  </si>
  <si>
    <t>AABCG0812A</t>
  </si>
  <si>
    <t>VADODARA</t>
  </si>
  <si>
    <t>24AABCG0812A1ZL</t>
  </si>
  <si>
    <t>ULTRATECH CEMENT LIMITED'</t>
  </si>
  <si>
    <t>(UNIT: DALLA CEMENT WORKS)  POST. DALLA  DIST- SONEBHADRA - (U.P) - 231207</t>
  </si>
  <si>
    <t>MODERN PUMPS CO. LTD</t>
  </si>
  <si>
    <t>Baldiah Street, Jeddah KSA.  PO box - 140049, Jeddah 2133</t>
  </si>
  <si>
    <t>0539125266; +96612 6637426/6647812</t>
  </si>
  <si>
    <t>malajrad@modern-pumps.com</t>
  </si>
  <si>
    <t>100% Against Delivery</t>
  </si>
  <si>
    <t>STEAM EQUIPMENT USA INC</t>
  </si>
  <si>
    <t>59 Winthrop Road  Edison  NJ 08817  USA</t>
  </si>
  <si>
    <t>JAYASWAL NECO INDUSTRIES LIMITED,</t>
  </si>
  <si>
    <t>STEEL PLANT  DIVISION, RAIPUR, SILTARA GROWTH CENTRE,RAIPUR  (C.G.), RAIPUR, 493111,</t>
  </si>
  <si>
    <t>AAACJ3174F</t>
  </si>
  <si>
    <t>chattishgarh</t>
  </si>
  <si>
    <t>22AAACJ3174F1Z0</t>
  </si>
  <si>
    <t>TATA STEEL LIMITED.,</t>
  </si>
  <si>
    <t>Power Plant, Athagarh, Anantapur, P.O. Dhurusia, Cuttack, Cuttack PIN 754027, Odisha</t>
  </si>
  <si>
    <t>ODISHA</t>
  </si>
  <si>
    <t>SOLUTION POINT AUTOMATION PVT LTD</t>
  </si>
  <si>
    <t>412, Okay Plus Spaces, Plot No. F-45 Malviya Nagar Industrial Area Jaipur-302017 Rajasthan</t>
  </si>
  <si>
    <t>7023432118 , 7023432118</t>
  </si>
  <si>
    <t>sales@spjpr.com</t>
  </si>
  <si>
    <t>BIRLA CORPORATION LIMITED"</t>
  </si>
  <si>
    <t>Satna Cement Works,P O Birla  Vikas,,,,,Satna-485005,</t>
  </si>
  <si>
    <t>AABCB2075J</t>
  </si>
  <si>
    <t>23AABCB2075J1ZY</t>
  </si>
  <si>
    <t>DECCAN REFRIGERATION</t>
  </si>
  <si>
    <t>898, Budhwa Peth, Opp Chetana Lodge, Pune-411002</t>
  </si>
  <si>
    <t>deccanrefrigeration@gmail.com</t>
  </si>
  <si>
    <t>THE SANDUR MANGANESE &amp; IRON ORES LIMITED</t>
  </si>
  <si>
    <t>Vyasankere, Hanumanahalli (Post)  Hosapete-583222  |Karnataka, India</t>
  </si>
  <si>
    <t>AAACT7495D</t>
  </si>
  <si>
    <t>29AAACT7495D1ZO</t>
  </si>
  <si>
    <t>INSTRUCON SYSTEMS,</t>
  </si>
  <si>
    <t>S-104,SRI SRI DNYANKAMAL RESIDENCY  PLOT NO. 28, CTS NO. 529A/24,SADAR BAZAR  SATARA - 415 001</t>
  </si>
  <si>
    <t>ADXPA0421H</t>
  </si>
  <si>
    <t>27ADXPA0421H1ZR</t>
  </si>
  <si>
    <t>WADILAL NAROTTAMDAS &amp; SONS</t>
  </si>
  <si>
    <t>231, New Ravivar Peth, 411002</t>
  </si>
  <si>
    <t>wadilalsons@gmail.com</t>
  </si>
  <si>
    <t>INSTRUCON SYSTEMS"</t>
  </si>
  <si>
    <t>PAREES" , PLOT NO. 3, SURVEY NO. 4/B  OFF NH 48, PIRWADI-GORAKHPUR  SATARA - 415 003</t>
  </si>
  <si>
    <t>M.E ENERGY PRIVATE LIMITED</t>
  </si>
  <si>
    <t>AABCM9355L</t>
  </si>
  <si>
    <t>27AABCM9355L1ZY</t>
  </si>
  <si>
    <t>THERMAX LIMITED,</t>
  </si>
  <si>
    <t>Project and Energy Solutions,  5th Floor, Unit No 503, Titanium Shalimar Corporate Park, Vibhuti Khnad, Gomti Nagar,  Lucknow, Uttar Pradesh, 226010.</t>
  </si>
  <si>
    <t>uTTAR pRADESH</t>
  </si>
  <si>
    <t>KHAIR INORGANIC CHEMICAL INDUSTRIES CO.</t>
  </si>
  <si>
    <t>8833 King Saud Rd  Ar Rakah Ash Shamaliyah District  Postal Code: 34225, Secondary No: 2050  Dammam City  Kingdom of Saudi Arabia</t>
  </si>
  <si>
    <t>EMPHOR INDUSTRIAL PROCESS SOLUTIONS</t>
  </si>
  <si>
    <t>P.O. BOX:6488,OFFICE NO.DY-68,DUBAI PROPERTIES,AL  JADAF,DUBAI</t>
  </si>
  <si>
    <t>--</t>
  </si>
  <si>
    <t>HINDUSTAN URVARAK &amp; RASAYAN LIMITED "</t>
  </si>
  <si>
    <t>M/S HINDUSTAN URVARAK &amp; RASAYAN LIMITED,HURL SINDRI UNIT-3,HURL SINDRI PROJECT OFFICE,OLD FCIL OFFICE COMPLEX SINDHRI ,DISTRICT-DHANBAD,JHARKHAND,CITY-SINDHI,PIN:828122 JHARKHAND</t>
  </si>
  <si>
    <t>AADCH9368N</t>
  </si>
  <si>
    <t>20AADCH9368NIZ6</t>
  </si>
  <si>
    <t>Plot No: 3526/27, G.I.D.C Industrial Area  Panoli : 394 116  Dist - Bharuch, Gujarat (India)</t>
  </si>
  <si>
    <t>AAICS4679N</t>
  </si>
  <si>
    <t>27AAICS4679N1ZG</t>
  </si>
  <si>
    <t>M/S. TJ CONSTRUCTION</t>
  </si>
  <si>
    <t>Camp MSPGCL,PTPS, Parli-Vaijnath  Dist. Beed - 431515 (Maharashtra)</t>
  </si>
  <si>
    <t>AQUATECH SYSTEMS ASIA PVT LTD"</t>
  </si>
  <si>
    <t>PLOT NO 95, OPP TO MUNICIPALITY  OFFICE,  THILLAI NAGAR, BAGALUR ROAD,  HOSUR, TAMILNADU</t>
  </si>
  <si>
    <t>ААВСA1850C</t>
  </si>
  <si>
    <t>33ААВСA1850C2ZF</t>
  </si>
  <si>
    <t>ALPHA MEASURMENT SOLUTIONS</t>
  </si>
  <si>
    <t>UNITED STATES OF AMERICA</t>
  </si>
  <si>
    <t>+1.832.456.4109</t>
  </si>
  <si>
    <t>gary.lee@alpha-measure.com</t>
  </si>
  <si>
    <t>NA</t>
  </si>
  <si>
    <t>EX WORKS</t>
  </si>
  <si>
    <t>AAACI1726L</t>
  </si>
  <si>
    <t>27AAACI1726L1ZK</t>
  </si>
  <si>
    <t>OCTA AUTOMATION SOLUTION</t>
  </si>
  <si>
    <t>Works: - Dangat Industrial Estate, Shivane.  Office: -First Floor, Vaishnavi Heights, Survey No.44/1,   Near Ganpati matha, warje, Pune,Maharashtra-411058.</t>
  </si>
  <si>
    <t>91-7020019180</t>
  </si>
  <si>
    <t>octaautomation@gmail.com</t>
  </si>
  <si>
    <t>DEENBANDHU CHHOTU RAM THERMAL POWER PROJECT,(HPGCL)</t>
  </si>
  <si>
    <t>Superintending Engineer, Material Management &amp; Stores,  New Administrative Building,  Room No. 106,  DCRTPP, HPGCL  Yamuna Nagar -135001</t>
  </si>
  <si>
    <t>AABCH4536J</t>
  </si>
  <si>
    <t>06AABCH4536J1ZM</t>
  </si>
  <si>
    <t>SHREE SINGAJI THERMAL POWER PROJECT'</t>
  </si>
  <si>
    <t>M.P.P.G.C.L.  Dongalia,District KHANDWA-450112(M.P.)</t>
  </si>
  <si>
    <t>AADCM4472A</t>
  </si>
  <si>
    <t>23AADCM4472A1ZZ</t>
  </si>
  <si>
    <t>PCBL CHEMICAL LIMITED (MUNDRA PLANT)</t>
  </si>
  <si>
    <t>Mundra Plant   Survey no.47,SH 46,, Mundra, 370421, Gujarat, India</t>
  </si>
  <si>
    <t>AABCP5762E</t>
  </si>
  <si>
    <t>24AABCP5762E1ZL</t>
  </si>
  <si>
    <t>TECHFLUX ENGINEERING SOLUTIONS</t>
  </si>
  <si>
    <t>Gat No. 199, Jyotibanagar, Talwade, Pune - 411062</t>
  </si>
  <si>
    <t>info@techfluxeng.com; sales@techfluxeng.com</t>
  </si>
  <si>
    <t>50% Advance &amp; 50% Against Delivery</t>
  </si>
  <si>
    <t>CIF-PUNE</t>
  </si>
  <si>
    <t>NAVIN FLUORINE ADVANCED SCIENCES LIMITED"</t>
  </si>
  <si>
    <t>Navin Fluorine Advanced Sciences Limited,Plot No D2  11A, Vadadala Village,Dahej Bharuch,392130,Gujarat,</t>
  </si>
  <si>
    <t>AAGCN8726M</t>
  </si>
  <si>
    <t>24AAGCN8726M1ZZ</t>
  </si>
  <si>
    <t>INVENSYSCAD SOLUTIONS PVT LTD</t>
  </si>
  <si>
    <t>1st Floor, Vijay Chambers, Opposite to cricket Ground, Mahatma Nagar, Nashik– 422007, Maharashtra.</t>
  </si>
  <si>
    <t>info@invensyscadsolutions.in;ajp@invensyscadsoluti</t>
  </si>
  <si>
    <t>27AAHCI1327A1Z3</t>
  </si>
  <si>
    <t>100% Advance, as per agreed term by RTGS.</t>
  </si>
  <si>
    <t>CADSOFT SOLUTIONS PVT. LTD.</t>
  </si>
  <si>
    <t>2ND FLOOR, FL-B-22  ROYAL COURT CO-OP HSG. SO. LTD, KONDHWA ROAD,   S NO-50/3/5 NEAR JAMIYA MASJID, KondhwaKhurd,   Pune District, Maharashtra, 411048</t>
  </si>
  <si>
    <t>ajp@invensyscadsolutions.in</t>
  </si>
  <si>
    <t>27KCVPK2651C1Z9</t>
  </si>
  <si>
    <t>IRC CLASS  52A, ADI SHANKARACHARYA MARG OPP. POWAI LAKE, POWAI  Mumbai - 400072,Maharashtra,India</t>
  </si>
  <si>
    <t>91-22-30519400</t>
  </si>
  <si>
    <t>91-22-25703611</t>
  </si>
  <si>
    <t>22 71199654</t>
  </si>
  <si>
    <t>ho@irclass.org</t>
  </si>
  <si>
    <t>AAACI2381</t>
  </si>
  <si>
    <t>27AAACI2381M2ZC</t>
  </si>
  <si>
    <t>50% Advance &amp; 50% Against Certification</t>
  </si>
  <si>
    <t>RA TECHNICAL SERVICES PVT.LTD</t>
  </si>
  <si>
    <t>8/555,KODUMBA P O,PALAKKAD,KERALA- 678551</t>
  </si>
  <si>
    <t>AAHCR7526A</t>
  </si>
  <si>
    <t>KERALA</t>
  </si>
  <si>
    <t>32AAHCR7526A1ZQ</t>
  </si>
  <si>
    <t>STEAMLOK ENGINEERING PVT LTD"</t>
  </si>
  <si>
    <t>W-75 S-Block, MIDC, Bhosari  Pune City, Maharashtra - 411026, India</t>
  </si>
  <si>
    <t>AAZCS3552K</t>
  </si>
  <si>
    <t>27AAZCS3552K1ZJ</t>
  </si>
  <si>
    <t>TKIL INDUSTRIES PVT.LTD"</t>
  </si>
  <si>
    <t>Pimpri, Pune - 411018,</t>
  </si>
  <si>
    <t>FACTORY PLOT NO.1/A,G.I.D.C. ,INDUSTRIAL ESTATE ,NATIONAL HIGHWAY VAPI -396 195 (GUJARAT )</t>
  </si>
  <si>
    <t>AAACI3676F</t>
  </si>
  <si>
    <t>24AAACI3676F1ZQ</t>
  </si>
  <si>
    <t>GP INSTRUMENTS AND CONTROLS</t>
  </si>
  <si>
    <t>1940 H/3 Habbu Galli Athani-591304 DIs: Belgaum. Karnataka</t>
  </si>
  <si>
    <t>AJJPP9416H</t>
  </si>
  <si>
    <t>29AJJPP9416H1ZO</t>
  </si>
  <si>
    <t>SMANK (SOLUTION/TECHNOLOGY/KNOWLEDGE)</t>
  </si>
  <si>
    <t>Address: No.: 30-265/20/E14/G1    Sri sai Residency, officer's colony, Dr.A.S.Rao Nagar, Secunderabad, Telangana-500062</t>
  </si>
  <si>
    <t>info@smank.in</t>
  </si>
  <si>
    <t>BINPS6831F</t>
  </si>
  <si>
    <t>36BINPS6831F1ZU</t>
  </si>
  <si>
    <t>Rehan</t>
  </si>
  <si>
    <t>JINDAL POWER LIMITED"</t>
  </si>
  <si>
    <t>O.P.Jindal Super Thermal Power Plant(4x250 MW)  P.O. Tamnar,  Dist. Raigarh(C.G.) PIN # 496107</t>
  </si>
  <si>
    <t>AABCJ4683J</t>
  </si>
  <si>
    <t>22AABCJ4683J1ZI</t>
  </si>
  <si>
    <t>YADADRI THERMAL POWER PLANT</t>
  </si>
  <si>
    <t>BHEL SITE Office  Yadadri Thermal power Plant Verralapalem,Dameracherla,Telangana-508355</t>
  </si>
  <si>
    <t>+91 94374 84323</t>
  </si>
  <si>
    <t>NTPC LIMITED (UTTAR PRADESH)</t>
  </si>
  <si>
    <t>1004 Singrauli Super Thermal Power Station  P.O. SHAKTINAGAR, SONEBHADRA SONEBHADRA  Uttar Pradesh- 231222,</t>
  </si>
  <si>
    <t>09AAACN0255D9ZO</t>
  </si>
  <si>
    <t>FORMONIX INSTRUMENTS PRIVATE LIMITED</t>
  </si>
  <si>
    <t>PL-RH-23, G-Block, B-12, Sindudurg Society, Chinchwad, Pune-411019</t>
  </si>
  <si>
    <t>patilasanjay@gmail.com;hitesh.shiventerprises@gmai</t>
  </si>
  <si>
    <t>c/o FMC Panoli Site 2  Plot No. 27+28A, GIDC Estate  394116 Panoli</t>
  </si>
  <si>
    <t>KRAFT SYSTEMS</t>
  </si>
  <si>
    <t>Fr-7, A – Block, Sudharasan Acres, Appar st, New Perungalathur, Chennai- 600063.</t>
  </si>
  <si>
    <t>33AAJFK4566A2ZK</t>
  </si>
  <si>
    <t>SIETEC SOLUTIONZ PRIVATE LTD,</t>
  </si>
  <si>
    <t>Ground Floor,  New No.21, Old No. AP958,  11th Sector, 66th Street,  KK Nagar, Chennai -600 078</t>
  </si>
  <si>
    <t>33AAOCS3686D1Z5</t>
  </si>
  <si>
    <t>GUJARAT STATE ELECTRICITY CORPORATION LIMITED"</t>
  </si>
  <si>
    <t>24AAACG6864F1Z0</t>
  </si>
  <si>
    <t>RAKHOH INDUSTRIES PVT LTD"</t>
  </si>
  <si>
    <t>S-11, T-Block, MIDC Bhosari,  Pune-411026,Maharashtra,</t>
  </si>
  <si>
    <t>AAGCR4911E</t>
  </si>
  <si>
    <t>27AAGCR4911E1ZJ</t>
  </si>
  <si>
    <t>PIYU SYSTEMS</t>
  </si>
  <si>
    <t>PLOT NO A166, Five Star MIDC    Kagal- Hatkangale, Dist – Kolhapur   Pin Code- 416-236</t>
  </si>
  <si>
    <t>ABRPK5451H</t>
  </si>
  <si>
    <t>27ABRPK5451H1ZB</t>
  </si>
  <si>
    <t>VINATI ORGANICS LTD</t>
  </si>
  <si>
    <t>Plot No.A-20, M.I.D.C. Ind. Area  LOTE Parshuram,Khed  Maharashtra, India-415722</t>
  </si>
  <si>
    <t>AAACV6538K</t>
  </si>
  <si>
    <t>27AAACV6538K1ZX</t>
  </si>
  <si>
    <t>DEEPAK FERTILISERS AND PETROCHEMICLAS CORPORATION LIMITED</t>
  </si>
  <si>
    <t>Plot No D-II/7A,Dahej-II Industrial Estate, Taluka-  Vagra  GIDC, Dahej, District Bharuch,  Pin 392130, GUJARAT.</t>
  </si>
  <si>
    <t>AAACD1388D</t>
  </si>
  <si>
    <t>24AAACD1388D2Z1</t>
  </si>
  <si>
    <t>POWER MECH PROJECTS LTD"</t>
  </si>
  <si>
    <t>Tuticorin O&amp;M  Tuticorin O&amp;M Coastal Energen Pvt Ltd  D - Duraisamipuram (Po),Melamarudur Vill  Ottapidaram Taluk,Tuticorin District,   Tuticorin 628105</t>
  </si>
  <si>
    <t>AACCP0818L</t>
  </si>
  <si>
    <t>33AACCP0818L1ZJ</t>
  </si>
  <si>
    <t>Regd. Office: 4, Surya Tower, CTS 50 A,Erandwane,  Pune 411004.</t>
  </si>
  <si>
    <t>AAECE3819J</t>
  </si>
  <si>
    <t>27AAECE3819J1ZI</t>
  </si>
  <si>
    <t>NTPC LIMITED."</t>
  </si>
  <si>
    <t>1045 Solapur STPP  PO- HOTGI STATION AT- FATATEWADI SOUTH SOLAPUR, SOLAPUR  Maharashtra- 413215,</t>
  </si>
  <si>
    <t>SIMBHAOLI SUGARS LIMITED"</t>
  </si>
  <si>
    <t>Unit:Chilwaria. Div:Sugar  13th K.M.,Bahraich Gonda Road  Chilwaria Distt Bahraich - 271801  Uttar Pradesh India</t>
  </si>
  <si>
    <t>SRI AGENCIES .</t>
  </si>
  <si>
    <t>No: 10, Neelambal Illam,1st Cross street, 2 ND  Main road,  T.V.S Nagar Annex, North Korattur,   Chennai-600076.</t>
  </si>
  <si>
    <t>CMMPG2393A</t>
  </si>
  <si>
    <t>33CMMPG2393A1ZD</t>
  </si>
  <si>
    <t>TORRENT POWER LTD</t>
  </si>
  <si>
    <t>Accounts Department at Sabarmati Thermal Power House, Sabarmati,  Ahmedabad-380005, Gujarat</t>
  </si>
  <si>
    <t>AACCT0294J</t>
  </si>
  <si>
    <t>24AACCT0294J1ZC</t>
  </si>
  <si>
    <t>SOFTTECH ENGINEERS LIMITED</t>
  </si>
  <si>
    <t>Corporate Office: SoftTech Towers, Opp. Royal Enfield Showroom, 1-Baner, Baner Road, Pune: 411045</t>
  </si>
  <si>
    <t>khanuwais1296@gmail.com;prasad.kulkarni@softtech-e</t>
  </si>
  <si>
    <t>ARYAN BOILERS PVT LTD"</t>
  </si>
  <si>
    <t>PLOT G 377-1/2 MIDC BARAMATI  DIST - PUNE</t>
  </si>
  <si>
    <t>DELTA ENGINEERING WORKS</t>
  </si>
  <si>
    <t>C/A-1/1, MORWADI MIDC, BEHIND IBMR COLLEGE, CHINCHWAD, PUNE-411019</t>
  </si>
  <si>
    <t>9822190996, 9373326314</t>
  </si>
  <si>
    <t>sales@deltawelds.com; deltaweng29@rediffmail.com</t>
  </si>
  <si>
    <t>SPRINTEK TECHNOLOGIES PVT LTD</t>
  </si>
  <si>
    <t>W-14, MIDC Phase 2  Dombivli (E), Thane-421204</t>
  </si>
  <si>
    <t>NTPC LIMITED (TELANGANA).</t>
  </si>
  <si>
    <t>1033 Ramagundam Super Thermal Power Station  PO JYOTINAGAR DISTRICT PEDDAPALLI  Telangana- 505215,</t>
  </si>
  <si>
    <t>36AAACN0255D1ZZ</t>
  </si>
  <si>
    <t>SURAJ ENTERPRISES</t>
  </si>
  <si>
    <t>61, NEELAM KUNJ, ROORKEE ROAD, MEERUT</t>
  </si>
  <si>
    <t>BXNPK7051A</t>
  </si>
  <si>
    <t>09BXNPK7051A1ZH</t>
  </si>
  <si>
    <t>SHREE CEMENT LTD..</t>
  </si>
  <si>
    <t>SCL-RAS Shree Cement Ltd  (Ras)BANGUR CITY,VILLAGE -RAS,TEHSIL-JAITARAN,  Beawar Ras 306107 RAJASTHAN india</t>
  </si>
  <si>
    <t>08AACCS8796G1ZR</t>
  </si>
  <si>
    <t>ESBEE POWER SOLUTIONS PVT. LTD.</t>
  </si>
  <si>
    <t>87, Shri Premsundar, Veerabhadranagar,  Baner, Pune - 411045</t>
  </si>
  <si>
    <t>VICTORY POLYCHEM PVT. LTD.</t>
  </si>
  <si>
    <t>9850834579 / 9561064467</t>
  </si>
  <si>
    <t>www.victorypolychem.com</t>
  </si>
  <si>
    <t>information@victorypolychem.com</t>
  </si>
  <si>
    <t>27AAICV6224G1Z7</t>
  </si>
  <si>
    <t>Office No. 202, 2nd Floor,Konark Icon, Magarpatta  -Kharadi Road , S/N:134/1D/2  Hadapsar, Pune-411028</t>
  </si>
  <si>
    <t>ABHFM9190M</t>
  </si>
  <si>
    <t>27ABHFM9190M1ZH</t>
  </si>
  <si>
    <t>KUSHWAHA INDUSTRIES PVT. LTD.</t>
  </si>
  <si>
    <t>ffice No. 301 &amp; 302, 3rd Floor, Sai Square Apartment  Jangli Maharaj Road,  Pune - 411004</t>
  </si>
  <si>
    <t>AALCK6129J</t>
  </si>
  <si>
    <t>27AALCK6129J1Z4</t>
  </si>
  <si>
    <t>777/1 and 777/2, Samoda  Dhamdha Road Bhilai - 490024   Chhattisgarh</t>
  </si>
  <si>
    <t>22AAJCM7312H1ZO</t>
  </si>
  <si>
    <t>SUPERFORM CHEMISTRIES LIMITED"</t>
  </si>
  <si>
    <t>SUPERFORM CHEMISTRIES LTD  SUPERFORM CHEMISTRIES LIMITED,Jhagadia  PLOT NO. 746 / 750,  P.O. BOX NO. 9,BHARUCH  JHAGADIA - 393110  Gujarat</t>
  </si>
  <si>
    <t>AADCU0994M</t>
  </si>
  <si>
    <t>24AADCU0994M1ZX</t>
  </si>
  <si>
    <t>Rainbow Warehousing, S Block,  Warehouse -Gat No 1110, A.P. Wagholi,   Kesnand Phata, Pune-Nagar Road, Pune-412207</t>
  </si>
  <si>
    <t>AAACI4149K</t>
  </si>
  <si>
    <t>27AAACI4149K1ZF</t>
  </si>
  <si>
    <t>NTPC LIMITED -(U.P.)</t>
  </si>
  <si>
    <t>Feroz Gandhi Unchahar Thermal Power Station  P.O,UNCHAHAR RAEBARELI,  Raebareli, UTTAR PRADESH-229406, India</t>
  </si>
  <si>
    <t>NTPC LIMITED-(MP)</t>
  </si>
  <si>
    <t>Gadarwara STPP  Tehsil- Gadarwara Village-Dongargaon, P.O. Gangai Gadarwara Dist. NARSINGHPUR  (MADHYA PRADESH)  Madhya Pradesh- 487770, India  Madhya Pradesh- 487770, India</t>
  </si>
  <si>
    <t>23AAACN0255D4Z3</t>
  </si>
  <si>
    <t>NTPC LIMITED-(CHHATTISGARH)</t>
  </si>
  <si>
    <t>Korba Super Thermal Power Station  P.O. VIKASH BHAWAN JAMNIPALI KORBA  Chhattisgarh- 495450, India</t>
  </si>
  <si>
    <t>22AAACN0255D4Z5</t>
  </si>
  <si>
    <t>NTPC LIMITED-(UP)</t>
  </si>
  <si>
    <t>NATIONAL CAPITAL POWER PROJECT  P.O. VIDYUT NAGAR  GAUTAM BUDH NAGAR(U.P.),  Gautam Buddha nagar, UTTAR PRADESH-201008, India</t>
  </si>
  <si>
    <t>NTPC LIMITED-(MADHYA PRADESH)</t>
  </si>
  <si>
    <t>Vindhyachal Super Thermal Power Station  P.O.Vindhyanagar District Singrauli 486885 Vindhyanagar,  REWA, MADHYA PRADESH-486885, India</t>
  </si>
  <si>
    <t>NTPC LIMITED-(WEST BENGAL)</t>
  </si>
  <si>
    <t>Farakka Super Thermal Power Station  PO NABARUN  742236 MURSHIDABAD",  Murshidabad, WEST BENGAL-742236, India</t>
  </si>
  <si>
    <t>19AAACN0255D1ZV</t>
  </si>
  <si>
    <t>NTPC LIMITED-(ANDHRA PRADESH)</t>
  </si>
  <si>
    <t>Simhadri Super Thermal Power Project  P.O. SIMHADRI  VISAKHAPATNAM,  Visakhapatnam, ANDHRA PRADESH-531020, India</t>
  </si>
  <si>
    <t>37AAACN0255D2ZW</t>
  </si>
  <si>
    <t>NTPC LIMITED-(TELANGANA)</t>
  </si>
  <si>
    <t>Telangana STPP Station  PO JYOTINAGAR DISTRICT PEDDAPALLI  Telangana- 505215, Ind</t>
  </si>
  <si>
    <t>NTPC LIMITED-(U.P.)</t>
  </si>
  <si>
    <t>NTPC LIMITED-(NAGPUR)</t>
  </si>
  <si>
    <t>Mouda Super Thermal Power Project  Mouda -Ramtek  Road ,Mouda District Nagpur 441104 Mouda,  Nagpur, MAHARASHTRA-441104, India</t>
  </si>
  <si>
    <t>NTPC LIMITED-(BIHAR)</t>
  </si>
  <si>
    <t>Kahalgaon Super Thermal Power Project  P.O. KAHALGAON STP BHAGALPUR 813214 KAHALGAON,  Bhagalpur, BIHAR-813214, India</t>
  </si>
  <si>
    <t>10AAACN0255D2ZC</t>
  </si>
  <si>
    <t>NTPC LIMITED -(GUJARAT)</t>
  </si>
  <si>
    <t>Kawas Gas Power Project  P.O. ADITYA NAGAR 394516  SURAT India ",  Surat, GUJARAT-394516, India</t>
  </si>
  <si>
    <t>24AAACN0255D2Z3</t>
  </si>
  <si>
    <t>NTPC LIMITED -(ODISHA)</t>
  </si>
  <si>
    <t>Talcher super thermal power station  P.O. DEEPSHIKHA  ANGUL 759147 ANGUL,  Angul, ODISHA-759147, India</t>
  </si>
  <si>
    <t>21AAACN0255D1ZA</t>
  </si>
  <si>
    <t>HPCL-MITTAL ENERGY LIMITED.</t>
  </si>
  <si>
    <t>Village Phulokhari  Taluka Talwandi Saboo  Bathinda 151301  Punjab</t>
  </si>
  <si>
    <t>GMR WARORA ENERGY LIMITED'</t>
  </si>
  <si>
    <t>B-1, MOHABALA MIDC GROWTH CENTRE, WARORA    CHANDRAPUR  442907  MAHARASHTRA</t>
  </si>
  <si>
    <t>EPSILON CARBON PRIVATE LIMITED"</t>
  </si>
  <si>
    <t>Sultanpur Road, Musinayakanahalli  Taluk-Sandur  Vijaynagar,Bellary-583123  Karnataka</t>
  </si>
  <si>
    <t>AAICA7928E</t>
  </si>
  <si>
    <t>29AAICA7928E1ZF</t>
  </si>
  <si>
    <t>STAR CEMENT LIMITED</t>
  </si>
  <si>
    <t>SCL-SGU (CEMENT)  TEYYATURE ROAD, PATKATA COLONY JALPAIGURI DIST : JALPAIGURI WEST BENGAL 735102</t>
  </si>
  <si>
    <t>AACCC1465A</t>
  </si>
  <si>
    <t>19AACCC1465A3Z2</t>
  </si>
  <si>
    <t>JSW STEEL LIMITED (BALLARI-KARNATAKA)</t>
  </si>
  <si>
    <t>P.O. : Vidyanagar,Village : Toranagallu  Vidyanagar-583275  Ballari-Karnataka</t>
  </si>
  <si>
    <t>AAACJ4323N</t>
  </si>
  <si>
    <t>29AAACJ4323N1ZC</t>
  </si>
  <si>
    <t>NDIANOIL CORPORATION LTD. PANIPAT REFINERY , PO.  BOHALI , PANIPAT,  PANIPAT, HARYANA-13214</t>
  </si>
  <si>
    <t>06AAACI1681G3ZR</t>
  </si>
  <si>
    <t>AQUATECH SYSTEMS ASIA PVT LTD.</t>
  </si>
  <si>
    <t>Survey No.244/2, Rajiv  Gandhi Infotech Park  Hinjawadi, Pune  Maharashtra 411057</t>
  </si>
  <si>
    <t>AABCA1850C</t>
  </si>
  <si>
    <t>27AABCA1850C1Z9</t>
  </si>
  <si>
    <t>BHARAT HEAVY ELECTRICALS LIMITED-</t>
  </si>
  <si>
    <t>BHEL Site Office,Construction Manager,4X270 MW Bhadradri TPS,Village- Ramanujavaram,Post-Manuguru,Distt.-Bhadradri Kothagudem, PIN -507117,Telangana</t>
  </si>
  <si>
    <t>HAWK METALS</t>
  </si>
  <si>
    <t>C-36/204, BHARAT JYOTI  CHS, SECTOR 11, SHANTI NAGAR,  MIRA ROAD (EAST), THANE-401107,  MAHARASHTRA</t>
  </si>
  <si>
    <t>BGRPM8821R</t>
  </si>
  <si>
    <t>27BGRPM8821R1Z9</t>
  </si>
  <si>
    <t>NTPC LIMITED (UP),</t>
  </si>
  <si>
    <t>1012 Auraiya Gas Power Station  POST. DIBIYAPUR DIBIYAPUR AURAIYA(U.P.)  Uttar Pradesh- 206244, India</t>
  </si>
  <si>
    <t>NTPC LIMITED:</t>
  </si>
  <si>
    <t>1025 Kahalgaon Super Thermal Power Project  P.O. KAHALGAON STP KAHALGAON BHAGALPUR  Bihar 813214  India,</t>
  </si>
  <si>
    <t>Hanif</t>
  </si>
  <si>
    <t>BIRLA CORPORATION LIMITED</t>
  </si>
  <si>
    <t>AABCB2075</t>
  </si>
  <si>
    <t>Barauni Refinery, Post: Barauni Oil Refinery,  Begusarai, BIHAR-851117, India</t>
  </si>
  <si>
    <t>SE ANALYTIKS CO.,LTD</t>
  </si>
  <si>
    <t>85/20  Moo 3, Phala, BanChang Rayong Thailand 21130  044-1-490364 Kasikornthai Bank  (Bangchang Branch)</t>
  </si>
  <si>
    <t>Thailand</t>
  </si>
  <si>
    <t>NTPC LIMITED (UP).</t>
  </si>
  <si>
    <t>NTPC LIMITED (UP)</t>
  </si>
  <si>
    <t>NTPC LIMITED (TALCHER)</t>
  </si>
  <si>
    <t>Talcher Super Thermal Power Station  P. O. Talcher Thermal, Distt. ANGUL, Odisha,  Angul, ODISHA-759101, India</t>
  </si>
  <si>
    <t>NTPC LIMITED (RAJIV GANDHI)</t>
  </si>
  <si>
    <t>Rajiv Gandhi Combined Cycle Power Project  Choolatheruvu 690506, Dt. Alappuzha, Kerala,  Alappuzha, KERALA-690506, India</t>
  </si>
  <si>
    <t>32AAACN0255D2Z6</t>
  </si>
  <si>
    <t>NTPC LIMITED(GADARWARA )</t>
  </si>
  <si>
    <t>Gadarwara STPP  Tehsil- Gadarwara Village-Dongargaon, P.O. Gangai Gadarwara Dist. NARSINGHPUR  (MADHYA PRADESH)  Madhya Pradesh- 487770,</t>
  </si>
  <si>
    <t>NTPC LIMITED (FARIDABAD)</t>
  </si>
  <si>
    <t>Faridabad Gas Power Station  Village- Mujedi, PO - Nimka Faridabad  Faridabad,Haryana- 121004, India</t>
  </si>
  <si>
    <t>06AAACN0255D1Z2</t>
  </si>
  <si>
    <t>NTPC (LARA)</t>
  </si>
  <si>
    <t>NTPC LIMITED (KORBA).</t>
  </si>
  <si>
    <t>Jamnipali District Korba, Chattisgarh,  Korba, CHHATTISGARH-495450, India</t>
  </si>
  <si>
    <t>NTPC LIMITED (KORBA)</t>
  </si>
  <si>
    <t>NTPC LIMITED (TANDA)</t>
  </si>
  <si>
    <t>Tanda Thermal Power Project  P.O. VIDYUT NAGAR  AMBEDKARNAGAR 224238 AMBEDKARNAGAR,  Ambedkar Nagar, UTTAR PRADESH-224238, India</t>
  </si>
  <si>
    <t>NTPC LIMITED (KAHALGAON)</t>
  </si>
  <si>
    <t>NTPC LIMITED (VINDHYACHAL)</t>
  </si>
  <si>
    <t>Vindhyachal Super Thermal Power StationP.O. Vindhyanagar District Singrauli 486885 Vindhyanagar,  REWA, MADHYA PRADESH-486885, India</t>
  </si>
  <si>
    <t>P.O. Vindhyanagar District Singrauli 486885 Vindhyanagar,  REWA, MADHYA PRADESH-486885, India</t>
  </si>
  <si>
    <t>NTPC LIMITED (FARAKKA)</t>
  </si>
  <si>
    <t>Farakka Super Thermal Power Station  PO NABARUN 742236 MURSHIDABAD",  Murshidabad, WEST BENGAL-742236, India</t>
  </si>
  <si>
    <t>NTPC LIMITED (FEROZ GANDHI)</t>
  </si>
  <si>
    <t>NTPC LIMITED (KAWAS)</t>
  </si>
  <si>
    <t>NTPC LIMITED (MOUDA)</t>
  </si>
  <si>
    <t>MOUDA Super Thermal Power Project Mouda  Ramtek Road ,Mouda District Nagpur 441104 Mouda,  Nagpur, MAHARASHTRA-441104, India</t>
  </si>
  <si>
    <t>Shaista</t>
  </si>
  <si>
    <t>NTPC LIMITED (SIMHADRI)</t>
  </si>
  <si>
    <t>NTPC LIMITED SIMHADRI</t>
  </si>
  <si>
    <t>NTPC LIMITED (RIHAND)</t>
  </si>
  <si>
    <t>Rihand Super Thermal Power Station  P.O RIHANDNAGAR, DIST. SONEBHADR 231223 SONEBHADRA,  Sonbhadra, UTTAR PRADESH-231223, India</t>
  </si>
  <si>
    <t>NTPC LIMITED (RAMAGUNDAM)</t>
  </si>
  <si>
    <t>Ramagundam Super Thermal Power Station  PO JYOTINAGAR 505215 DISTRICT PEDDAPALLI,  Karim Nagar, TELANGANA-505215, India</t>
  </si>
  <si>
    <t>NTPC LIMITED FARAKKA</t>
  </si>
  <si>
    <t>Farakka Super Thermal Power Station  PO NABARUN 742236 MURSHIDABAD",  Murshidabad, WEST BENGAL-742236</t>
  </si>
  <si>
    <t>NTPC LIMITED VINDHYACHAL</t>
  </si>
  <si>
    <t>Vindhyachal Super Thermal Power Station  P.O.  Vindhyanagar District Singrauli 486885 Vindhyanaga REWA, MADHYA PRADESH-486885</t>
  </si>
  <si>
    <t>Vindhyachal Super Thermal Power Station  P.O.  Vindhyanagar District Singrauli 486885 Vindhyanaga REWA, MADHYA PRADESH-486885, India</t>
  </si>
  <si>
    <t>NTPC LIMITED TALCHER</t>
  </si>
  <si>
    <t>Talcher Super Thermal Power Station  P.O. DEEPSHIKHA  ANGUL 759147 ANGUL,  Angul, ODISHA-759147, India</t>
  </si>
  <si>
    <t>Simhadri Super Thermal Power Project  P.O. SIMHADRI  VISAKHAPATNAM,  Visakhapatnam, ANDHRA PRADESH-531020,</t>
  </si>
  <si>
    <t>NTPC LIMITED GADARWARA</t>
  </si>
  <si>
    <t>Gadarwara, District: Narshingpur, State: Madhya  Pradesh,Narsinghpur, MADHYA PRADESH-487770,</t>
  </si>
  <si>
    <t>Gadarwara, District: Narshingpur, State: Madhya  Pradesh,Narsinghpur, MADHYA PRADESH-487770, India</t>
  </si>
  <si>
    <t>NTPC LIMITED RAMAGUNDAM</t>
  </si>
  <si>
    <t>Ramagundam Super Thermal Power Station  PO JYOTINAGAR 505215 DISTRICT PEDDAPALLIKarim Nagar, TELANGANA-505215,</t>
  </si>
  <si>
    <t>NTPC LIMITED KAWAS</t>
  </si>
  <si>
    <t>Kawas Gas Power Project  P.O. ADITYA NAGAR 394516  SURAT India ",  Surat, GUJARAT-394516,</t>
  </si>
  <si>
    <t>NTPC LIMITED RIHAND</t>
  </si>
  <si>
    <t>Rihand Super Thermal Power Station  P.O RIHANDNAGAR, DIST. SONEBHADR 231223 SONEBHADRA,  Sonbhadra, UTTAR PRADESH-231223,</t>
  </si>
  <si>
    <t>NTPC LIMITED KAHALGAON</t>
  </si>
  <si>
    <t>Kahalgaon Super Thermal Power Project  P.O. KAHALGAON STP BHAGALPUR 813214 KAHALGAON,  Bhagalpur, BIHAR-813214,</t>
  </si>
  <si>
    <t>NTPC LIMITED KORBA</t>
  </si>
  <si>
    <t>Jamnipali, District Korba, Chattisgarh,  Korba, CHHATTISGARH-495450, India</t>
  </si>
  <si>
    <t>Feroz Gandhi Unchahar Thermal Power Station  P.O,UNCHAHAR RAEBARELI,  Raebareli, UTTAR PRADESH-229406,</t>
  </si>
  <si>
    <t>NTPC LIMITED FEROZ GANDHI</t>
  </si>
  <si>
    <t>NTPC LIMITED TANDA</t>
  </si>
  <si>
    <t>Tanda Thermal Power Project  P.O. VIDYUT NAGAR AMBEDKARNAGAR 224238 AMBEDKARNAGAR,  Ambedkar Nagar, UTTAR PRADESH-224238, India</t>
  </si>
  <si>
    <t>GMR WARORA ENERGY LIMITED.</t>
  </si>
  <si>
    <t>AWL AGRI BUSINESS LIMITED</t>
  </si>
  <si>
    <t>SURVEY NO 169, PLOT NO.P-1,2,3 VILLAGE DHURB, MUNDRA,  KUTCH 370421 GUJARAT</t>
  </si>
  <si>
    <t>24AABCA8056G1ZV</t>
  </si>
  <si>
    <t>QUALITY AUTOMATION</t>
  </si>
  <si>
    <t>PLOT NO A166, First Floor   Five Star MIDC, Kagal- Hatkangale, Dist – Kolhapur  Pin Code- 416-236</t>
  </si>
  <si>
    <t>AJOPM 1014F</t>
  </si>
  <si>
    <t>27AJOPM1014F1ZG</t>
  </si>
  <si>
    <t>SHREE SINGAJI THERMAL POWER PROJECT</t>
  </si>
  <si>
    <t>M.P.P.G.C.L.  Dongalia,District KHANDWA-450110(M.P.)</t>
  </si>
  <si>
    <t>INFOMERIC ANALYTICS &amp; RESEARCH PVT LTD</t>
  </si>
  <si>
    <t>OFFICE 1102,1103,1104, B- WING/ KANAKIA WALL STRRT ANDHERI KURLA ROAD ANDHERI EAST MUMBAI 400093</t>
  </si>
  <si>
    <t>022-62396023</t>
  </si>
  <si>
    <t>iar@infomomeric.com</t>
  </si>
  <si>
    <t>SAUDI FAL CO. LTD'</t>
  </si>
  <si>
    <t>P.O. BOX 30752  30799  AL-SINAIYAH, YAZNBU  Western Province  SA - SAUDI ARABIA</t>
  </si>
  <si>
    <t>DEEPAK CHEM TECH LTD.</t>
  </si>
  <si>
    <t>Plot no. D-II/6/1 and D-II/6/1/A, Dahej II  Industrial Estate,Dahej, Rahiyad Village,, Bharuch,,Gujarat,  392130,</t>
  </si>
  <si>
    <t>AAICD0463B</t>
  </si>
  <si>
    <t>24AAICD0463B3Z6</t>
  </si>
  <si>
    <t>SARDA ENERGY&amp;MINERALS LIMITED</t>
  </si>
  <si>
    <t>VILLAGE-BINJKOT DARRAMUDA,6KM,  MIILESTONE FROM KURUBHATA CHOWK,  TEHSIL-KHARSIA,DIST.RAIGARH (C.G)  496661</t>
  </si>
  <si>
    <t>AAACR6149L</t>
  </si>
  <si>
    <t>22AAACR6149L1ZA</t>
  </si>
  <si>
    <t>ASIAN CONTRIOLS &amp; EQUIPMENTS</t>
  </si>
  <si>
    <t>36, Trimurti, Parel village,Mumbai- 400012</t>
  </si>
  <si>
    <t>asian.kulkarni@gmail.com</t>
  </si>
  <si>
    <t>50% prepaid and 50% Against PI</t>
  </si>
  <si>
    <t>CHAMBAL FERTILISERS AND CHEMICALS LTD</t>
  </si>
  <si>
    <t>Village and P.O Gadepan  GADEPAN  20 325208</t>
  </si>
  <si>
    <t>AAACC9762A</t>
  </si>
  <si>
    <t>08AAACC9762A1ZT</t>
  </si>
  <si>
    <t>SUPERFORM CHEMISTRIES LIMITED.</t>
  </si>
  <si>
    <t>SUPERFORM CHEMISTRIES LIMITED,Unit -92  PLOT NO.D 3/6 DAHEJ III  INDUSTRIAL ESTATE, DAHEJ, DAHEJ SIR,BHARUCH  DAHEJ - 392130  Gujarat  PLOT NO. 746 / 750,  P.O. BOX NO. 9,  393110 JHAGADIA-BHARUCH  Gujarat</t>
  </si>
  <si>
    <t>ADVANCE AGROLIFE LIMITED</t>
  </si>
  <si>
    <t>E-39, Advance Agrolife Ltd, RIICO Road Extn, Indian Oil Petrol Pump  RIICO Industrial Area, Bagru  Jaipur-303007</t>
  </si>
  <si>
    <t>AAECA4733D</t>
  </si>
  <si>
    <t>08AAECA4733D2ZZ</t>
  </si>
  <si>
    <t>SHREYANS INDUSTRIES LIMITED</t>
  </si>
  <si>
    <t>(Unit:Shreyans Papers)  Works:Ahmedgarh -148 021,Distt.Malerkotla,Punjab.</t>
  </si>
  <si>
    <t>RELIANCE INDUSTRIES LIMITED.</t>
  </si>
  <si>
    <t>RCP,Building No 7,2nd Floor,C Wing  Thane Belapur Road,Ghansoli, Navi Mumbai-400701, MAHARASHTRA,</t>
  </si>
  <si>
    <t>AAACR5055K</t>
  </si>
  <si>
    <t>24AAACR5055K1ZD</t>
  </si>
  <si>
    <t>GRASIM INDUSTRIES LIMITED,.</t>
  </si>
  <si>
    <t>PO.Renukoot, Sonebhadra,   Uttar Pradesh Pin Code - 231217</t>
  </si>
  <si>
    <t>09AAACG4464B3ZU</t>
  </si>
  <si>
    <t>AMBUJA CEMENTS LTD</t>
  </si>
  <si>
    <t>At Post - Upparwahi, Tah.- Korpana,  Dist.Chandrapur  GADCHANDUR 442908</t>
  </si>
  <si>
    <t>AAACG0569P</t>
  </si>
  <si>
    <t>27AAACG0569P1Z7</t>
  </si>
  <si>
    <t>Plot No.A4,Phase I ,Kesurdi MIDC, Khandala  Satara,Maharashtra-412802</t>
  </si>
  <si>
    <t>AABCO5932F</t>
  </si>
  <si>
    <t>27AABCO5932F1ZI</t>
  </si>
  <si>
    <t>AL MAHA STEEL YARD CONT.L.L.C</t>
  </si>
  <si>
    <t>P.O BOx 29519, Sharjah U.A.E.</t>
  </si>
  <si>
    <t>ADANI POWER LIMITED""</t>
  </si>
  <si>
    <t>Tiroda Thermal Power Plant,  Plot No. A-1, Tiroda Growth Centre,  MIDC, Village: Tiroda,  District: Gondia - 441911,  Maharashtra,</t>
  </si>
  <si>
    <t>27AABCA2957L1ZG</t>
  </si>
  <si>
    <t>ORASCOM CONSTRUCTION CO2,METITO L.L.C</t>
  </si>
  <si>
    <t>TAMOUH 1 BUILDING ,BLOCK1,15 FLOOR OFFICE NO 1501 ABU DHABI ISLAND AI REEM ISLAND , ABU DHABI U.A.E.</t>
  </si>
  <si>
    <t>JAYANTHI ENGINEERING</t>
  </si>
  <si>
    <t>FIRST FLOOR.NEW NO. 93, OLD NO. 298,  PAPER MILLS ROAD.PERAMBUR, CHENNAI-600011</t>
  </si>
  <si>
    <t>PATRATU VIDYUT ,</t>
  </si>
  <si>
    <t>c/o HOUSE NO -36  KOLAKUSHMA ,KORADIH,NEAR JAMA MASJID,  PS-SARAIDHELA ,PO-KG ASHRAM  POST-DHANBAD  PIN 828109    SARVER BHEL-9905635035</t>
  </si>
  <si>
    <t>RAHUL FASTENERS &amp; FITTINGS</t>
  </si>
  <si>
    <t>Gat No. 245, 246, 247, 249/4K, Kharabwadi, Near Nemo Electricals Chakan Pune-410501</t>
  </si>
  <si>
    <t>rahulff29@yahoo.com</t>
  </si>
  <si>
    <t>AKBPB1950B</t>
  </si>
  <si>
    <t>27AKBPB1950B1ZX</t>
  </si>
  <si>
    <t>BHEL PSNR SITE OFFICE</t>
  </si>
  <si>
    <t>RCM Quarter No. A76, BHPV Township, Tunglam.   Visakhapatnam, Andhra Pradesh.    PIN- 530012, India   CONTACT No-7611130621</t>
  </si>
  <si>
    <t>37AAACB4146P7Z8</t>
  </si>
  <si>
    <t>JINDAL POWER LIMITED (NELLORE)</t>
  </si>
  <si>
    <t>Thamminapatnam Village District: SPSR Nellore - 524412</t>
  </si>
  <si>
    <t>37AABCJ4683J1Z7</t>
  </si>
  <si>
    <t>SUPERFORM CHEMISTRIES LIMITED</t>
  </si>
  <si>
    <t>KHYAATI PACKAGINF PVT LTD</t>
  </si>
  <si>
    <t>G NO . 1203, M.N. 2350 WADKI, HAVELI PUNE MAHARASHTRA</t>
  </si>
  <si>
    <t>khyaatipackaging@gmail.com</t>
  </si>
  <si>
    <t>27AALCK4696C1Z7</t>
  </si>
  <si>
    <t>100% Within 30 Days From G.I.N. Date</t>
  </si>
  <si>
    <t>CHENNAI PETROLEUM CORPORATION LTD.</t>
  </si>
  <si>
    <t>9910, CPCL-Manali Refinery  Manali  600068 CHENNAI</t>
  </si>
  <si>
    <t>AAACM4392C</t>
  </si>
  <si>
    <t>33AAACM4392C1ZU</t>
  </si>
  <si>
    <t>NEYVELI UTTAR PRADESH POWER LIMITED</t>
  </si>
  <si>
    <t>FFICE: Ghatampur Thermal Power Project Site Office, Near  Lahurimau – Kasimpur Village,NUPPL Ghatampur Thesil,  Samuhi P.O. – 209206 Kanpur Nagar Dist., Uttar Pradesh.  (About 70 Kms from Kanpur City)  https://goo.gl/maps/uLd5EJnhhMQ2,  Kanpur Dehat, UTTAR PRADESH-209206,</t>
  </si>
  <si>
    <t>UTTAM ENERGY LTD.</t>
  </si>
  <si>
    <t>7th Floor,Business Plaza,The Westin, 36/3-Road,Ghorpadi  Pune-411001</t>
  </si>
  <si>
    <t>AABCU4100H</t>
  </si>
  <si>
    <t>27AABCU4100H1ZQ</t>
  </si>
  <si>
    <t>NATIONAL FERTILIZERS LIMITED (PUNJAB)</t>
  </si>
  <si>
    <t>National Fertilizers Limited, Naya Nangal,  Ropar (rupnagar), PUNJAB-140126,</t>
  </si>
  <si>
    <t>AAACN0189N</t>
  </si>
  <si>
    <t>03AAACN0189N2ZD</t>
  </si>
  <si>
    <t>MIDDLE EAST OILFIELD SERVICES LLC</t>
  </si>
  <si>
    <t>PO Box 3500, Postal Code 112, Sultanate of Oman</t>
  </si>
  <si>
    <t>GST 18%</t>
  </si>
  <si>
    <t>RAJ ENTERPRISES</t>
  </si>
  <si>
    <t>RAJ ENTERPRISES  Gate No.276,Borhadewadi, Near Eknath Building, Moshi-  Dehu Road, Moshi, Pune-412105</t>
  </si>
  <si>
    <t>8180891595/9768282009</t>
  </si>
  <si>
    <t>anilkumar48702anilkumar48702@gmail.com/rajenterpri</t>
  </si>
  <si>
    <t>27CBLPA3151Q1ZD</t>
  </si>
  <si>
    <t>GLOBAL ENGINEERING &amp; TECHNONOLOGY</t>
  </si>
  <si>
    <t>9375301723/9879301723</t>
  </si>
  <si>
    <t>inquiry@globalengitech.co.in/marketing@globalengit</t>
  </si>
  <si>
    <t>ZYCOR LIMITED</t>
  </si>
  <si>
    <t>BACK BARN, THE CATTLE SHEDS  HOLLY HOUSE FARM  FLAGG  DERBYSHIRE</t>
  </si>
  <si>
    <t>UK</t>
  </si>
  <si>
    <t>+447596 465300</t>
  </si>
  <si>
    <t>david.coe@zycor.net</t>
  </si>
  <si>
    <t>VIRCHOW PETROCHEMICALS PVT. LTD.</t>
  </si>
  <si>
    <t>UNIT ll SY NOS. 632,633,636-642,645-648  JADCHERLA-509301, TELANGANA,</t>
  </si>
  <si>
    <t>AABCV9294P</t>
  </si>
  <si>
    <t>36AABCV9294P1ZC</t>
  </si>
  <si>
    <t>43,Nilkant Estate ,Nr. Bansari Estate, Opp-Police Station, GIDC- Odhav, Ahmedabad-382415, Gujarat</t>
  </si>
  <si>
    <t>sales.brd@globeseal.com</t>
  </si>
  <si>
    <t>ENGGDESIGN</t>
  </si>
  <si>
    <t>2nd Floor Bhagyoday Building Tapkir Nagar Moshi, Pune, India-412105.</t>
  </si>
  <si>
    <t>Eshwar Pawar</t>
  </si>
  <si>
    <t>eshwar@enggdesign.in</t>
  </si>
  <si>
    <t>40% Advance with PO,40% After Drawing Submission,20% after code-1 approval</t>
  </si>
  <si>
    <t>DAR AL BALAD FOR CONTRACTING &amp; OPERATION</t>
  </si>
  <si>
    <t>7768 Wadi Al Artawi St, Al Olaya</t>
  </si>
  <si>
    <t>SOUTHERN PRIME ENGINEERS</t>
  </si>
  <si>
    <t>Plot No: 3, Sidco Industrial Estate, Parvathipuram, Vadalur,  Cuddalore – Dt.  Tamilnadu.  Pin Code – 607303.</t>
  </si>
  <si>
    <t>sakthivel3061965@gmail.com</t>
  </si>
  <si>
    <t>33AURPS3490F1Z8</t>
  </si>
  <si>
    <t>50% ADVACNE 50% AFTER COMPLETION</t>
  </si>
  <si>
    <t>KHAAYTI PACKING PRIVATE LIMITED</t>
  </si>
  <si>
    <t>G.no.1203,,M. No.2350,wadki. Haveli, pune Maharashtra,  pin:412308</t>
  </si>
  <si>
    <t>khaaytipackaging@gmail.com</t>
  </si>
  <si>
    <t>SHUBHAM UDYOG</t>
  </si>
  <si>
    <t>J -359 , M.I.D.C.,Bhosari,Pune-411026  State Name :  Maharashtra</t>
  </si>
  <si>
    <t>AAEFS7645H</t>
  </si>
  <si>
    <t>27AAEFS7645H1ZV</t>
  </si>
  <si>
    <t>SEALMAX</t>
  </si>
  <si>
    <t>119/120, Raj Prabha Land Mark Industrial Estate,  1st Floor, Building No - 3, Bhoidapada,  Vasai (East) District - Palghar - 401208, India</t>
  </si>
  <si>
    <t>+91 89830 59377 / 59366</t>
  </si>
  <si>
    <t>+91 87670 27169</t>
  </si>
  <si>
    <t>sanjivgandhi@sealmax.net</t>
  </si>
  <si>
    <t>'JINDAL POWER LIMITED</t>
  </si>
  <si>
    <t>P.O.Tamnar District: Raigarh - 496107</t>
  </si>
  <si>
    <t>NTPC UNCHAHAR</t>
  </si>
  <si>
    <t>Rakesh Tatawat Manager  Chemistry NTPC Unchahar District Rae Bareli UP PIN 229406    Mob 7296890333</t>
  </si>
  <si>
    <t>POONA COLLEGE.</t>
  </si>
  <si>
    <t>Mr.iqbal shaikh /Mr.Faazil shaikh  chemistry dept.  Camp, Shankarsheth Road, Pune - 411001, Maharashtra, India</t>
  </si>
  <si>
    <t>M M HYDRO PNEUMATICS PVT LTD</t>
  </si>
  <si>
    <t>Unit No 101, Kanchan Industrial Premises,  Samhita International Complex,  Sakinaka Tel. Exchange Lane,  Andheri (East), Mumbai 400 072. India</t>
  </si>
  <si>
    <t>+91 96191 07411</t>
  </si>
  <si>
    <t>sales@mmhpindia.com</t>
  </si>
  <si>
    <t>NATIONAL FERTILIZERS LIMITED (NFL).</t>
  </si>
  <si>
    <t>National Fertilizers Limited (A Government of India  Undertaking) Gohana Road, Panipat Haryana - 132106,  ROHTAK, HARYANA-132106, India</t>
  </si>
  <si>
    <t>06AAACN0189N1Z8</t>
  </si>
  <si>
    <t>BHEL SITE OFFICE,TEHSIL KHURJA</t>
  </si>
  <si>
    <t>Khurja STPP (2X660 MW), THDC India Ltd, BHEL SITE OFFICE,Tehsil Khurja, Bulanshehar, Uttar Pradesh- 203131 GSTIN:   09AAACT7905Q1ZO Contact No: Mr. Dharm Singh, BHEL PSNR,  8875013707</t>
  </si>
  <si>
    <t>18AAACI1681G1ZO</t>
  </si>
  <si>
    <t>GHARDA CHEMICALS LIMITED</t>
  </si>
  <si>
    <t>B-27/29,M.I.D.C.,Dombivli(E),Pin: 421203,Dist:Thane.</t>
  </si>
  <si>
    <t>27AAACG1255E1Z1</t>
  </si>
  <si>
    <t>CEAT LIMITED CHENNAI PLANT'</t>
  </si>
  <si>
    <t>Kannanthangal Village,Maduramangalam Post,  Sriperumbudur Taluk.  Kanchipuram Dist, Chennai - 602108</t>
  </si>
  <si>
    <t>AAACC1645G</t>
  </si>
  <si>
    <t>33AAACC1645G2Z5</t>
  </si>
  <si>
    <t>YK AUTOMATION</t>
  </si>
  <si>
    <t>Kalpana Narsale  Anil Palace, ﬂat no 401, Near Sadhna Bank , Manjari bk  Hadapsar Manjiri road,  Pune-412307</t>
  </si>
  <si>
    <t>ATVPN4624P</t>
  </si>
  <si>
    <t>27ATVPN4624P1ZP</t>
  </si>
  <si>
    <t>LAMSEE COMPANY LTD'</t>
  </si>
  <si>
    <t>Kanoo Building, King Abdul Aziz Road , Riyadh-Kingdom of Saudi Arabia</t>
  </si>
  <si>
    <t>TATA STEEL LIMITED;</t>
  </si>
  <si>
    <t>BPPL Dhurusia, athgarh tahsil, TATA STEEL LIMITED, anantapur, cuttack,  odisha, Athagad,Cuttack, Odisha, 754029</t>
  </si>
  <si>
    <t>SHYAM SEL AND POWER LIMITED,</t>
  </si>
  <si>
    <t>P.O. BHAHADURPUR, JAMURIA, BURDWAN  BIJAYANAGAR MORE MOUZA DHASNA PASCHIM</t>
  </si>
  <si>
    <t>AAECS9421J</t>
  </si>
  <si>
    <t>19AAECS9421J1ZZ</t>
  </si>
  <si>
    <t>ITALWEBER ELETTRA SRL</t>
  </si>
  <si>
    <t>- Via E. Fermi 40/42- 20057 Assago ( MI) - Italy</t>
  </si>
  <si>
    <t>ITALY</t>
  </si>
  <si>
    <t>++39 0331 537508</t>
  </si>
  <si>
    <t>www.italweberelettra.it</t>
  </si>
  <si>
    <t>serena@italweberelettra.it</t>
  </si>
  <si>
    <t>ANALYSER COMÉRCIO E INDÚSTRIA LTDA</t>
  </si>
  <si>
    <t>Rua Major Angelo Zanchi, 692 - Penha - CEP: 03633-000 - São Paulo - SP - Brasil</t>
  </si>
  <si>
    <t>Brazil</t>
  </si>
  <si>
    <t>ITC LIMITED</t>
  </si>
  <si>
    <t>Pune Cigarette Factory     Plot No: B 27, MIDC Ranjangaon Industrial Area  Pune, Maharashtra MH  412220 India</t>
  </si>
  <si>
    <t>AAACI5950L</t>
  </si>
  <si>
    <t>27AAACI5950L1ZA</t>
  </si>
  <si>
    <t>LAB  TRADING.</t>
  </si>
  <si>
    <t>Plot No. 47, Near Sohel Park, Alamgir Colony, Behind Collector Office, Aurangabad- 431 001.</t>
  </si>
  <si>
    <t>9890159606/7588811506 /7028110231</t>
  </si>
  <si>
    <t>labtdg@gmail.com.</t>
  </si>
  <si>
    <t>27DCUPS8993F1ZE</t>
  </si>
  <si>
    <t>100 % Within 60 Days</t>
  </si>
  <si>
    <t>LAB  TRADING</t>
  </si>
  <si>
    <t>PLOT NO-47,NEAR SOHEL PARK ,ALAMGIR COLONY,BEHIND COLLECTOR OFFICE,AURANGABAD -431001</t>
  </si>
  <si>
    <t>Moin</t>
  </si>
  <si>
    <t>KL CERTIFICATION SERVICES</t>
  </si>
  <si>
    <t>Gat no.142, Boisar Chiller road, At.Betegoan, Boisar(E),401501.  Dist-Palghar, Maharashtra</t>
  </si>
  <si>
    <t>sales.ex@karandikarlab.com;sales@karandikarlab.com</t>
  </si>
  <si>
    <t>Department of Engineering Design  IIT Madras  Chennai-600 036</t>
  </si>
  <si>
    <t>+91-44-22574706, +919498094204</t>
  </si>
  <si>
    <t>njvasa@iitm.ac.in</t>
  </si>
  <si>
    <t>GRAINSPAN NUTRIENTS PVT.LTD.</t>
  </si>
  <si>
    <t>504-505,5th Floor, Shapath-V  OPP.Karnavati Club,S G Highway  ahmedabad</t>
  </si>
  <si>
    <t>AAECG9346G</t>
  </si>
  <si>
    <t>24AAECG9346G3ZH</t>
  </si>
  <si>
    <t>KLJ PETROPLAST LIMITED</t>
  </si>
  <si>
    <t>Plot no. 909,909/1&amp; 764, GIDC industrial estate jhagadia 393110 gujarat</t>
  </si>
  <si>
    <t>AAICK3607L</t>
  </si>
  <si>
    <t>24AAICK3607L1ZG</t>
  </si>
  <si>
    <t>Plot no - 19, Khasra no -  252/34 Delhi - 110077</t>
  </si>
  <si>
    <t>07AAJCM7312H1ZG</t>
  </si>
  <si>
    <t>ADANI INFRASTRUCTURE MANAGEMENT SERVICES LIMITED</t>
  </si>
  <si>
    <t>Plot No D-3, MIDC  Butibori Industrial MIDC, Butibori   Nagpur, 441122 Maharashtra.</t>
  </si>
  <si>
    <t>AAPCA6798M</t>
  </si>
  <si>
    <t>27AAPCA6798M1ZL</t>
  </si>
  <si>
    <t>POONA PIPES &amp; FITTINGS CO.</t>
  </si>
  <si>
    <t>SHOP NO. 11 PARAS IND. ESTATE  BHOSARI TELCO ROAD MIDC BHOSARI PUNE - 411026</t>
  </si>
  <si>
    <t>9890016232  +9120 27111555 , 27111575</t>
  </si>
  <si>
    <t>sales@poonapipes.com</t>
  </si>
  <si>
    <t>BHARAT HEAVY ELECTRICALS  LIMITED...</t>
  </si>
  <si>
    <t>THDC India Limited  2X660MW Khurja STPP  Village &amp; Post- Dashera Kherli  Tehsil- Khurja, Distt- Bulandshahr   203131  Uttar Pradesh   India</t>
  </si>
  <si>
    <t>BALRAMPUR CHINI MILLS LIMITED</t>
  </si>
  <si>
    <t>M/S BHARAT HEAVY ELECTRICALS  LIMITED"</t>
  </si>
  <si>
    <t>Construction Manager,  BHEL Site Office,  ONGC Uran, Navi Mumbai,  District: Raigad, Maharashtra</t>
  </si>
  <si>
    <t>27AAACB4146P1ZF</t>
  </si>
  <si>
    <t>INDU STEEL</t>
  </si>
  <si>
    <t>S.no. 313/2/1, near Bharat weigh bridge, Katraj-Saswad  Bypass road, Urali Devachi, Pune - 412308</t>
  </si>
  <si>
    <t>industeelpune@gmail.com</t>
  </si>
  <si>
    <t>INDUSTRIAL CONTROL SYSTEMS'</t>
  </si>
  <si>
    <t>SAR SENAPATI SANTAJI GHORPADE SUGAR FACTORY LIMITED</t>
  </si>
  <si>
    <t>Vill &amp; Post :Belewadi Kalamma,Tal:Kagal,Dist.:Kolhapur</t>
  </si>
  <si>
    <t>AAQCS0896P</t>
  </si>
  <si>
    <t>27AAQCS0896P1Z9</t>
  </si>
  <si>
    <t>SARAS TECHNOCRATS</t>
  </si>
  <si>
    <t>sarastechno@gmail.com</t>
  </si>
  <si>
    <t>36BNGPG8891K1ZC</t>
  </si>
  <si>
    <t>NTPC LIMITED,</t>
  </si>
  <si>
    <t>P.O. SIMHADRI VISAKHAPATNAM  VISAKHAPATNAM  Andhra Pradesh- 531020, India</t>
  </si>
  <si>
    <t>NARMDA FORGE &amp; FITTING</t>
  </si>
  <si>
    <t>103,Lakdawala Sapphire, 1st floor, Plot-CS no.3942,21-23, Kumbharwadam, Mumbai-400004</t>
  </si>
  <si>
    <t>narmdaforgenk@gmail.com</t>
  </si>
  <si>
    <t>M/S MULTITEX FILTRATION ENGINEERS LTD.</t>
  </si>
  <si>
    <t>B-3,Site-IV UPSIDC Industrial Area  Kasna Road ,Greator Noida -201308(U.P.)</t>
  </si>
  <si>
    <t>AAACM4722G</t>
  </si>
  <si>
    <t>09AAACM4722G1ZN</t>
  </si>
  <si>
    <t>KASTECH EQUIPMENTS PRIVATE</t>
  </si>
  <si>
    <t>1st Floor, KAS Tower 9th C Cross, 1st Stage, 4th    Block, HBR Layout, Bengaluru, Karnataka 560043</t>
  </si>
  <si>
    <t>AALCK2884N</t>
  </si>
  <si>
    <t>29AALCK2884N1ZM</t>
  </si>
  <si>
    <t>SHOPNO ECOMMERCE PVT LTD TEAM</t>
  </si>
  <si>
    <t>No.-6, 2nd Floor, Shreenathji Bunglow, Peddar Road, Mota Varachha, Surat, Gujarat-394101</t>
  </si>
  <si>
    <t>contact@shopno.in</t>
  </si>
  <si>
    <t>JSW ENERGY LIMITED-</t>
  </si>
  <si>
    <t>Post Box #9, Sandur-Taluk  Village &amp; Post, Toranagallu,Bellary  Vijaynagar-583123  Karnataka ( India )</t>
  </si>
  <si>
    <t>AAACJ8109N</t>
  </si>
  <si>
    <t>29AAACJ8109N1Z4</t>
  </si>
  <si>
    <t>ENGINEERING &amp; SCIENCE ASSOCIATES CO., LTD.</t>
  </si>
  <si>
    <t>71/35 Borom-ratchonnani Road, Arun-amarin, Bangkok-noi,  Bangkok 10700, Thailand.</t>
  </si>
  <si>
    <t>M/S BAJAJ ENERGY PRIVATE LIMITED.</t>
  </si>
  <si>
    <t>Barkhera Kalan,  Pilibhit,262201  Uttar Pradesh-09</t>
  </si>
  <si>
    <t>AADCB4998C</t>
  </si>
  <si>
    <t>09AADCB4998C1ZH</t>
  </si>
  <si>
    <t>NTPC LIMITED`</t>
  </si>
  <si>
    <t>1057 Telangana STPP Station  PO JYOTINAGAR DISTRICT PEDDAPALLI  Telangana- 505215, India</t>
  </si>
  <si>
    <t>GRASIM INDUSTRIES LIMITED</t>
  </si>
  <si>
    <t>Plot no.T-8,Five star MIDC, Kagal-Hatkanangale,Kasba Sangaon,Tal.Kagal,Dist Kolhapur -416 236.(MAHARASHTRA)</t>
  </si>
  <si>
    <t>27AAACG4464B2ZX</t>
  </si>
  <si>
    <t>NTPC KORBA</t>
  </si>
  <si>
    <t>HIRAKUND POWER</t>
  </si>
  <si>
    <t>account-(Instant Power Equipment and Analysers),Hirakund TPP   sambalpur,odisha-Division:- HIRAKUD, City/District:- SAMBALPUR, State:-   ODISHA   PIN Code:- 768016, Country:- India,</t>
  </si>
  <si>
    <t>8434087394/6202371023</t>
  </si>
  <si>
    <t>sales.ipeaa@gmail.com</t>
  </si>
  <si>
    <t>TRIMURTI STAINLINK EQUIPMENTS PVT LTD</t>
  </si>
  <si>
    <t>Gat no.757, Village Velu, Pune-Banglore Highway, Tal -Bhor, Dist-Pune</t>
  </si>
  <si>
    <t>sales@tsepl.co.in;sunil@tsepl.co.in</t>
  </si>
  <si>
    <t>ONGC,URAN 1X150,GTGX60 TPH HRSG</t>
  </si>
  <si>
    <t>ADDITIONAL ,CO GENERATION UNIT(GT-IV),DRONAGARI BHAVAN,URAN   NAVI MUMBAI.   MAHARASHTRA400702   PHONE-90004648503</t>
  </si>
  <si>
    <t>OHM TECHNOLOGIES</t>
  </si>
  <si>
    <t>No.14, Vijaya Shree,  2 nd Cross, 1 st stage,3 rd block,  Nagarabhavi, Suvarnabhadavane.  Bengaluru – 560072</t>
  </si>
  <si>
    <t>AAGFO2199C</t>
  </si>
  <si>
    <t>29AAGFO2199C1Z4</t>
  </si>
  <si>
    <t>JSW STEEL LIMITED'</t>
  </si>
  <si>
    <t>Vijayanagar Works  P.O. : Vidyanagar,Village : Toranagallu  Vidyanagar-583275  Ballari-Karnataka ( India )</t>
  </si>
  <si>
    <t>EARTHSENSE</t>
  </si>
  <si>
    <t>Space Park Leicester  92 Corporation Road  Leicester  LE4 5SP, UK</t>
  </si>
  <si>
    <t>+44 0 116 296 7460</t>
  </si>
  <si>
    <t>+44 0 7701 217615</t>
  </si>
  <si>
    <t>www.earthsense.co.uk</t>
  </si>
  <si>
    <t>david.johnson@earthsense.co.uk</t>
  </si>
  <si>
    <t>KORBA POWER LTD</t>
  </si>
  <si>
    <t>Village: Pathadi  Dist.: Korba  Chhattisgarh 495674.</t>
  </si>
  <si>
    <t>Korba Power Ltd</t>
  </si>
  <si>
    <t>Village: Pathadi  Tehsil: Korba  Korba 495674 Chhattisgarh</t>
  </si>
  <si>
    <t>AACCK0633Q</t>
  </si>
  <si>
    <t>22AACCK0633Q2ZJ</t>
  </si>
  <si>
    <t>PATRATU VIDYUT UTPADAN NIGAM LIMITED</t>
  </si>
  <si>
    <t>BHEL SITE OFFICE, PATRATU STPP 3X800 MW PATRATU, RAMGARH¸   JHARKHAND 829119</t>
  </si>
  <si>
    <t>M/S OM ENGINEERING CORPORATION</t>
  </si>
  <si>
    <t>ACAPH6777M</t>
  </si>
  <si>
    <t>27ACAPH6777M1Z3</t>
  </si>
  <si>
    <t>APOLLO TYRES LTD,</t>
  </si>
  <si>
    <t>Survey No. 54 to 57, Chinnapanduru Village, Chittoor District, Andhra Pradesh 517541.</t>
  </si>
  <si>
    <t>37AAACA6990Q1ZX</t>
  </si>
  <si>
    <t>METALUX VALVES &amp; FITTINGS</t>
  </si>
  <si>
    <t>Gala NO-2, Ismail Patel Compound Dargah Road, Sonapur Bhandup, West Mumbai-400078</t>
  </si>
  <si>
    <t>info@metaluxvalves.com</t>
  </si>
  <si>
    <t>SUBHASH INFRAENGINEERS PRIVATE LIMITED</t>
  </si>
  <si>
    <t>Village Mavi,"Near Yamuna Bridge ",  Shamli-Uttar Pradesh -247774</t>
  </si>
  <si>
    <t>AANCS5001K</t>
  </si>
  <si>
    <t>09AANCS5001K1Z5</t>
  </si>
  <si>
    <t>RADHAPOWER MECH</t>
  </si>
  <si>
    <t>GROUND FLOOR ,PLOT NO.3088/3904,JAGANNATHVIHAR  GOPALPUR, CUTTACKSADAR,CUTTACK,ODISHA 753011</t>
  </si>
  <si>
    <t>GPIPB7O776E</t>
  </si>
  <si>
    <t>21GPIPB7O776E1Z3</t>
  </si>
  <si>
    <t>SHANTI DRUGS PVT.LTD.</t>
  </si>
  <si>
    <t>A-902 RIICO INDUSTRIAL AREA,PHASE -3,BHIWADI,ALWAR ,RAJASTHAN-301019</t>
  </si>
  <si>
    <t>AAACS2884D</t>
  </si>
  <si>
    <t>08AAACS2884D1ZE</t>
  </si>
  <si>
    <t>TRANSGLOBAL TECHNICAL PARTS &amp; SERVICES</t>
  </si>
  <si>
    <t>59, WINTHROP ROAD  EDISON, NJ 08817, USA</t>
  </si>
  <si>
    <t>732 343 5113</t>
  </si>
  <si>
    <t>732 444 4902</t>
  </si>
  <si>
    <t>safa@ttpsintl.com</t>
  </si>
  <si>
    <t>100% ADVANCE</t>
  </si>
  <si>
    <t>SHYAM SEL AND POWER LIMITED.</t>
  </si>
  <si>
    <t>BIJAYANAGAR MORE MOUZA DHASNA PASCHIM BURDWAN 713362</t>
  </si>
  <si>
    <t>MEGA ENGINEERING</t>
  </si>
  <si>
    <t>A 204/205, Specialty Business Centre,  Opp SKP Campus, Balewadi Road,  Balewadi/Pune maharashtra 411045  india</t>
  </si>
  <si>
    <t>ALKPM1970C</t>
  </si>
  <si>
    <t>27ALKPM1970C1Z5</t>
  </si>
  <si>
    <t>HAKIMI TRADING CO.</t>
  </si>
  <si>
    <t>office-1019 budhwar peth ,opposite shukrawar police chouki,pune411002</t>
  </si>
  <si>
    <t>hakimitrading5253@gmail.com</t>
  </si>
  <si>
    <t>27AAOFH4439A1ZG</t>
  </si>
  <si>
    <t>ELECTROSTEEL CASTINGS  LIMITED..</t>
  </si>
  <si>
    <t>AAACE4975B</t>
  </si>
  <si>
    <t>37AAACE4975B1ZR</t>
  </si>
  <si>
    <t>THERMAX LIMITED(PUNE)</t>
  </si>
  <si>
    <t>Project and Energy Solutions   Sai Chambers,15, Mumbai-Pune Road, Wakdewadi, Pune, 411003, India</t>
  </si>
  <si>
    <t>AAACT3910D</t>
  </si>
  <si>
    <t>27AAACT3910D1ZS</t>
  </si>
  <si>
    <t>EURO ELECTRIC</t>
  </si>
  <si>
    <t>Baldiya Street, po box no.8244, Jedddah -23325, Saudi Arabia</t>
  </si>
  <si>
    <t>sales@euroelectricksa.com</t>
  </si>
  <si>
    <t>BEIJING DWIN TECHNOLOGY CO.,LTD</t>
  </si>
  <si>
    <t>18F, Building 5#, Jia 2#, Xi San Huan Bei Rd, Haidian Dist,100081, Beijing,</t>
  </si>
  <si>
    <t>+86 15127618011</t>
  </si>
  <si>
    <t>https://www.dwin-global.com/</t>
  </si>
  <si>
    <t>guoqiaoyan@dwin.com.cn</t>
  </si>
  <si>
    <t>EDWIN WILSON</t>
  </si>
  <si>
    <t>Assistant Manager Instrumentation  IOCL Digboi Refinery  Digboi ,assam  786171   Mobile 9495552431</t>
  </si>
  <si>
    <t>assam</t>
  </si>
  <si>
    <t>AL-ARFAJ ENGINEERING CO.W.L.L.</t>
  </si>
  <si>
    <t>C-31,kuwait free trade zone ,shuwaikh-kuwait .</t>
  </si>
  <si>
    <t>Kuwait</t>
  </si>
  <si>
    <t>EPIGRAL LIMITED</t>
  </si>
  <si>
    <t>EPIGRAL LIMITED,  CH/1,CH/2,  GIDC Industrial estate  Tal.Vagra Bharuch  Dahej 392130</t>
  </si>
  <si>
    <t>AAFCM2288N</t>
  </si>
  <si>
    <t>24AAFCM2288N1Z2</t>
  </si>
  <si>
    <t>SHREE CEMENT'</t>
  </si>
  <si>
    <t>SCL Shree Mega Power   SHREE MEGA POWER ,POST BOX NO.33 BANGUR   NAGAR ,Beawar Beawar  305901 RAJASTHAN India.</t>
  </si>
  <si>
    <t>AACCS8796G</t>
  </si>
  <si>
    <t>SOLANKI ENTERPRISES</t>
  </si>
  <si>
    <t>5,Deccan Tower ,14 Sholapur Road,Opp.  Pulgate Pune411001</t>
  </si>
  <si>
    <t>solanki.eprs@gmail.com</t>
  </si>
  <si>
    <t>27ACQPS5411H1ZA</t>
  </si>
  <si>
    <t>11TH FLOOR, 1102-1104,  LODHA SUPREMUS, I THINK TECHNO  CAMPUS,  KANJURMARG EAST, MUMBAI,  MAHARASHTRA  MUMBAI-400042  India</t>
  </si>
  <si>
    <t>AAACZ2146H</t>
  </si>
  <si>
    <t>27AAACZ2146H1ZC</t>
  </si>
  <si>
    <t>A B PROCESS TECHNOLOGIES</t>
  </si>
  <si>
    <t>Plot no.35A/1-2, Oppn. Satyam Industrial Estate, Erandwane, Pune-411004</t>
  </si>
  <si>
    <t>mktg@abprocesstech.com;sales@abprocesstech.com</t>
  </si>
  <si>
    <t>KUWAIT MARITIME &amp; MERCANTILE CO. K.S.C.C.</t>
  </si>
  <si>
    <t>Arabian Gulf Road, Near Central Bank  Block# 1, Qibla, Opposite Sief Palace  P.O BOX  # 78, Safat 13001 Kuwait.</t>
  </si>
  <si>
    <t>PRISM JOHNSON LIMITED.</t>
  </si>
  <si>
    <t>AAACP6224A</t>
  </si>
  <si>
    <t>west bengal</t>
  </si>
  <si>
    <t>23AAACP6224A2Z4</t>
  </si>
  <si>
    <t>EQUICHEM ENGINEERING SOLUTIONS</t>
  </si>
  <si>
    <t>Office no. 622, 6th floor, Swaraj Capital, Dehu-Alandi Road, behind D-mart, Moshi, Pune-412105</t>
  </si>
  <si>
    <t>sales@equichem.co.in;project@equichem.co.in</t>
  </si>
  <si>
    <t>POONA COLLEGE</t>
  </si>
  <si>
    <t>POONA COLLEGE   Head Chemistry department  Principal Poona College,  Pune,411001</t>
  </si>
  <si>
    <t>91 70281 10231</t>
  </si>
  <si>
    <t>Shaikhiqbaln@gmail.com;'Shaikh Faazil' &lt;faaziliict</t>
  </si>
  <si>
    <t>ABQPP3993E</t>
  </si>
  <si>
    <t>27ABQPP3993E1Z2</t>
  </si>
  <si>
    <t>M/S OPSERV GLOBAL PRIVATE LIMITED</t>
  </si>
  <si>
    <t>615,Suremus 2, Road No.22,Wagale Estate, MIDC,  Next to new passport office,Thane (W)-400 604</t>
  </si>
  <si>
    <t>AADC02296E</t>
  </si>
  <si>
    <t>27AADC02296E1ZF</t>
  </si>
  <si>
    <t>RESEARCH LAB FINE CHEM INDUSTRIES</t>
  </si>
  <si>
    <t>F 14and 17,chemical zone,islampur-415 409.  dist-sangali,maharashtra india</t>
  </si>
  <si>
    <t>researchlab.salunkhe@gmail.com</t>
  </si>
  <si>
    <t>PCBL CHEMICAL LIMITED</t>
  </si>
  <si>
    <t>Palej Plant  National Highway No.8, Palej, 392220, Gujarat, India</t>
  </si>
  <si>
    <t>C/o- SESHASAYEE PAPER AND BOARDS LIMITED- UNIT-ERODEPALLIPALAYAM, CAUVERY RS POST,NAMAKKAL, TAMILNADU 638007India</t>
  </si>
  <si>
    <t>ABECS0561Q</t>
  </si>
  <si>
    <t>33ABECS0561Q1Z2</t>
  </si>
  <si>
    <t>ACCENT GULF TRADING ESTABLISHMENT</t>
  </si>
  <si>
    <t>PO Box No. 11148  AL -Jubail-31961,</t>
  </si>
  <si>
    <t>NTPC FARAKKA</t>
  </si>
  <si>
    <t>Mr. Srinivas Reddy  Manager - Chemistry  Farakka super thermal power station  P.O. - Nabarun,  District. - Murshidabad,  West Bengal,  PIN - 742236  Mob no. 9425281461</t>
  </si>
  <si>
    <t>APURA SRL</t>
  </si>
  <si>
    <t>PIAZZA PORTO, 3. 25084 GARGNANO (BS).  ITALY.</t>
  </si>
  <si>
    <t>FAX: ++39/0365-1892024</t>
  </si>
  <si>
    <t>WWW.APURA.IT</t>
  </si>
  <si>
    <t>INFO@APURA.IT</t>
  </si>
  <si>
    <t>L&amp;T ELECTROLYSERS LIMITED.</t>
  </si>
  <si>
    <t>AAFCL4558G</t>
  </si>
  <si>
    <t>24AAFCL4558G1ZH</t>
  </si>
  <si>
    <t>GUJARAT STATE ELECTRICITY CORPORATION LIMITED;</t>
  </si>
  <si>
    <t>Utran Gas Based Power Station, Utran, Dist Surat– 394105</t>
  </si>
  <si>
    <t>AAACG686</t>
  </si>
  <si>
    <t>24AAACG6864F1</t>
  </si>
  <si>
    <t>2, Ashpaque compound, Scout Camp Road, Ganesh Naagar, Behram Baug, Jogeshwari(W), Mumbai-400102</t>
  </si>
  <si>
    <t>cvgtechnocrafts@gmail.com</t>
  </si>
  <si>
    <t>LAXMI ENTERPRISES (CHANDRAPUR)</t>
  </si>
  <si>
    <t>Nr. OLD BUS STAND, BALLARPUR,  CHANDRAPUR (MS)</t>
  </si>
  <si>
    <t>ADBPB6027G</t>
  </si>
  <si>
    <t>27ADBPB6027G1Z0</t>
  </si>
  <si>
    <t>ACCUSENSE INSTRUMENTS</t>
  </si>
  <si>
    <t>A-401,Radheshyam Residency  Behind Karmjyot, Gotri  Vadodara</t>
  </si>
  <si>
    <t>ATNPP1584A</t>
  </si>
  <si>
    <t>24ATNPP1584A1ZR</t>
  </si>
  <si>
    <t>YASHWANT LIFESCIENCE LLP</t>
  </si>
  <si>
    <t>Survey Number 204   FLAT NO 304 ,C-1 BUILDING   JAI SUYASH SRUSHTI   DHAMALWADI HADAPSAR  ,NEW 165 HI NO 1A/2/1 V HI NO 1 A/2/2  Tukai Tekadi Chowk   Pune</t>
  </si>
  <si>
    <t>9920047724 /  9920037749</t>
  </si>
  <si>
    <t>info@yashwantlifescience.com</t>
  </si>
  <si>
    <t>AADFY3786E</t>
  </si>
  <si>
    <t>27AADFY3786E1ZU</t>
  </si>
  <si>
    <t>NATIONAL ALUMINIUM COMPANY LIMITED, BHUBANESWAR</t>
  </si>
  <si>
    <t>Alumina Refinery Nalco, Damanjodi,  Koraput, ODISHA-763008, India</t>
  </si>
  <si>
    <t>AAACN7449M</t>
  </si>
  <si>
    <t>21AAACN7449M1Z9</t>
  </si>
  <si>
    <t>HONESTY STEELS</t>
  </si>
  <si>
    <t>SR NO. 311/2 HANDEWADI ROAD, KATRAJ SASWAD PYPASS, URLI DEVACHI HAVELI PUNE 412308</t>
  </si>
  <si>
    <t>.</t>
  </si>
  <si>
    <t>ADNAN@HENESTYSEEL.COM</t>
  </si>
  <si>
    <t>AAFFH6325J1Z</t>
  </si>
  <si>
    <t>27AAFFH6325J1Z9</t>
  </si>
  <si>
    <t>RITTAL PRIVATE LIMITED</t>
  </si>
  <si>
    <t>C/o Urbanwrk Pvt Ltd,Unit 504, 5th Floor, Sai Radhe Complex, Raja Bahadur Mill Raod, Sangamwadi, Pune -411001</t>
  </si>
  <si>
    <t>91 7760147809</t>
  </si>
  <si>
    <t>joel.g@rittal-india.com</t>
  </si>
  <si>
    <t>100% Against 30 days PDC</t>
  </si>
  <si>
    <t>Centralised Thermal Contracts, NLC India Limited, NNTPcampus, NEYVELI,  Cuddalore, TAMIL NADU-607807, India</t>
  </si>
  <si>
    <t>72-76 INDUSTRIAL ESTATE   MUNDHAWA,PUNE</t>
  </si>
  <si>
    <t>AABCS4221R</t>
  </si>
  <si>
    <t>27AABCS4221R2Z0</t>
  </si>
  <si>
    <t>402, Rutuvihar, Varanasi Society, Warje, Pune - 411058  Work Add. :Akurdi Industrial Estate,Plot No. 3B+3,Part/32/A &amp;   Block: D-1,MIDC, Chinchwad,  Pune - 411058</t>
  </si>
  <si>
    <t>AAFCV9359M</t>
  </si>
  <si>
    <t>27AAFCV9359M1ZF</t>
  </si>
  <si>
    <t>THERMAX BABCOCK &amp; WILCOX ENERGY SOLUTIONS LTD''</t>
  </si>
  <si>
    <t>ENERGY HOUSE, PLOT NO. 38 &amp; 39, D-II BLOCK,  MIDC, CHINCHWAD, PUNE 411019</t>
  </si>
  <si>
    <t>THERMAX BABCOCK &amp; WILCOX ENERGY SOLUTIONS LTD.</t>
  </si>
  <si>
    <t>PLOT NO. A2 &amp; A3, KHANDALA INDUSTRIAL AREA,  PHASE 1, MIDC, DIST. SATARA, MAHARASHTRA -  412802</t>
  </si>
  <si>
    <t>AADCT5273A</t>
  </si>
  <si>
    <t>27AADCT5273A1ZJ</t>
  </si>
  <si>
    <t>CORE ENERGY SYSTEMS LTD.</t>
  </si>
  <si>
    <t>Rupa Solitaire, Office unit 1501, Atrium A, Sector  no 1, plot A1, MBP, Mahape, Navi Mumbai-  400710.</t>
  </si>
  <si>
    <t>CORE Energy Systems Ltd.</t>
  </si>
  <si>
    <t>C/O Assistant Stores Officer,   INRP, Tarapur, PO – Ghivali,Boisar (W. Rly),  Tarapur, Maharashtra - 401502</t>
  </si>
  <si>
    <t>AACCC4753F</t>
  </si>
  <si>
    <t>27AACCC4753F1ZS</t>
  </si>
  <si>
    <t>AABCR7314N</t>
  </si>
  <si>
    <t>29AABCR7314N2ZX</t>
  </si>
  <si>
    <t>A-1/2, Nandesari Industrial Devp. Area , P.O. Nandesari, Vadodara Dist. , Dist. Vadodara , Gujarat , India , PIN-391340</t>
  </si>
  <si>
    <t>AAACU3342E</t>
  </si>
  <si>
    <t>24AAACU3342E1ZT</t>
  </si>
  <si>
    <t>NAYARA ENERGY LIMITED...'</t>
  </si>
  <si>
    <t>THERMAX LIMITED ( PUNE)'',</t>
  </si>
  <si>
    <t>3rd Floor, Sai Chambers, Mumbai - Pune Rd, Wakdewadi Pune - 411 003.</t>
  </si>
  <si>
    <t>HINDALCO INDUSTRIES LIMITED.;</t>
  </si>
  <si>
    <t>Flat/Door:- Mahan Alumunium, Village:- (Unit - Mahan Aluminium), Post Office:- Works:NH-75E Off, Bargawan-486 886, City/District:-SINGRAULI, State:- MADHYA PRADESH, PIN Code:- 486886, Country:- India,</t>
  </si>
  <si>
    <t>BRITI SCIENTIFIC</t>
  </si>
  <si>
    <t>Unit-II, Plot No.78/B/13, SY-79, Phase-VI, Gajularamaram, Jeedimetla,   Hyderabad, Medchal Malkajgiri, Telangana, 500055</t>
  </si>
  <si>
    <t>sales@britiscientific.com</t>
  </si>
  <si>
    <t>36AZCPK5208K1ZC</t>
  </si>
  <si>
    <t>BHARAT PETROLEUM CORPORATION LTD...</t>
  </si>
  <si>
    <t>Bina Refinery,  Administrative Building, Refinery Complex, Bina,  Sagar, MADHYA PRADESH-470113, India</t>
  </si>
  <si>
    <t>GRASIM INDUSTRIES LIMITED''''</t>
  </si>
  <si>
    <t>Plot No.1, GIDC, Vilayat Industrial Estate,, District Bharuch  Gujarat,  Pin Code - 392012 [India]</t>
  </si>
  <si>
    <t>24AAACG4464B2Z3</t>
  </si>
  <si>
    <t>SHIRAZI ENTERPRISES</t>
  </si>
  <si>
    <t>Sweety Arcade S wing Flat no. 401, Kondhwa Pune -411048</t>
  </si>
  <si>
    <t>shirazisales@gmail.com</t>
  </si>
  <si>
    <t>THERMAX LIMITED '''</t>
  </si>
  <si>
    <t>D13, R.D.Aga Road-MIDC Industrial Area-Chinchwad  -Pune-411019, MH-India</t>
  </si>
  <si>
    <t>MAHAN ENERGEN LIMITED'.</t>
  </si>
  <si>
    <t>Village: Bandhora,Post Karsualal,  Tehsil Mada,  Dist- Singrauli, M.P.  Pin 486 886</t>
  </si>
  <si>
    <t>AABCE6086C</t>
  </si>
  <si>
    <t>23AABCE6086C2ZY</t>
  </si>
  <si>
    <t>SAUDI FAL CO. LTD'.</t>
  </si>
  <si>
    <t>P.O.BOX 3070  31952  Al-Khobar  Eastern Province  SA - SAUDI ARABIA</t>
  </si>
  <si>
    <t>YOKOGAWA SAUDI ARABIA COMPANY L.L.C.</t>
  </si>
  <si>
    <t>BLDG 8195, 4622 KING FAHD UNIVERSITY OF PETROLEUM &amp; MINERALS  34464 DHAHRAN, KINGDOM OF SAUDI ARABIA  Saudi Arabia</t>
  </si>
  <si>
    <t>MEGA EPC PROJECTS PRIVATE LIMITED</t>
  </si>
  <si>
    <t>Office No-A 204,Speciality Business Center,Sr.No.3/1/2,Opp.SKP Campus,Balewadi,  Pune -411045,Maharashtra ,</t>
  </si>
  <si>
    <t>AAKCM3629A</t>
  </si>
  <si>
    <t>27AAKCM3629A1ZN</t>
  </si>
  <si>
    <t>JASHBIN ENTERPRISES</t>
  </si>
  <si>
    <t>516, Rasta Peth, Utkarsh Gadh near Apollo cinema , near somwar peth police cheekynPune 411011, Maharashtra - 411011, India</t>
  </si>
  <si>
    <t>https://www.jashbin.in/</t>
  </si>
  <si>
    <t>sales@jashbin.com;quotation@jashbin.com;jashbinent</t>
  </si>
  <si>
    <t>27AABFJ1118P1ZA</t>
  </si>
  <si>
    <t>NTPC LIMITED'.</t>
  </si>
  <si>
    <t>Western Region-II Head Quarter , Plot No. -87,  Sector-24, Atal Nagar, Nava Raipur , Raipur , Chhattisgarh,  Raipur, CHHATTISGARH-492101, India</t>
  </si>
  <si>
    <t>F-196A, Focal Point, Phase  8, New Moti Nagar Ludhiana - 141010</t>
  </si>
  <si>
    <t>POWER MECH PROJECTS LTD'''</t>
  </si>
  <si>
    <t>Ghatampur  Kasimpur,Samuhi  Uttar Pradesh Kanpur Dis 209206</t>
  </si>
  <si>
    <t>09AACCP0818L1ZA</t>
  </si>
  <si>
    <t>FAITH ENGINEERING SOLUTIONS</t>
  </si>
  <si>
    <t>Bhavani Peth, Near Nishant Talkies, Pune</t>
  </si>
  <si>
    <t>info.faithsolutions31@gmail.com</t>
  </si>
  <si>
    <t>SHRI BABA BAIDNATH ISPAT PRIVATE LIMITED..</t>
  </si>
  <si>
    <t>AT Village-Gaitra, post-Raikheda, Tehsil-Tilda,  Dist-Raipur, Pincode -493225  Chhattisgarh India</t>
  </si>
  <si>
    <t>22ABDCS4927MIZ4</t>
  </si>
  <si>
    <t>JINDAL STAINLESS LIMITED''</t>
  </si>
  <si>
    <t>O.P.Jindal Marg, HISAR - 125005, Haryana</t>
  </si>
  <si>
    <t>AABCJ1969M</t>
  </si>
  <si>
    <t>06AABCJ1969M1Z7</t>
  </si>
  <si>
    <t>INSTANT POWER EQUIPMENT AND ANALYSERS..</t>
  </si>
  <si>
    <t>Jharkhand ( 20 )</t>
  </si>
  <si>
    <t>20CJLPN4460M1ZZ</t>
  </si>
  <si>
    <t>S.S POWER'S</t>
  </si>
  <si>
    <t>196 BLR ROAD, MOHAD (KHANDWA) 450110</t>
  </si>
  <si>
    <t>manojdevdassp@gmail.com</t>
  </si>
  <si>
    <t>DAP</t>
  </si>
  <si>
    <t>VEE ESS CORPORATION</t>
  </si>
  <si>
    <t>SCO 24, FIRST FLOOR, VIP SHOPPING CENTER, VIP ROAD, ZIRKPUR, PUNJAB                 Tel. : 01762-504078, 505078,</t>
  </si>
  <si>
    <t>veeesscorp@yahoo.co.in</t>
  </si>
  <si>
    <t>03AJOPS8946G1ZN</t>
  </si>
  <si>
    <t>payment 15days after delivery</t>
  </si>
  <si>
    <t>SATISH INDUSTRIES</t>
  </si>
  <si>
    <t>Plot No. E-73 MIDC, CHANDRAPUR -442406 (M.S.)</t>
  </si>
  <si>
    <t>PT.LAMINAR MULTI KENCANA</t>
  </si>
  <si>
    <t>L'Avenue office 15 th floor ,Unit D,Jl.Raya Pasar Minggu Kav. 16 pancoran south jakarta , 12780</t>
  </si>
  <si>
    <t>SUNTEC ENGINEERING CORPORATION</t>
  </si>
  <si>
    <t>T- 80 / J -5 Mangalmurti Industrial Premises Ltd DATE :  MIDC Bhosari Pune 411026</t>
  </si>
  <si>
    <t>27ADFPD2777Q2ZY</t>
  </si>
  <si>
    <t>DSS TECHNOLOGIES &amp; ENGINEERING SERVICES</t>
  </si>
  <si>
    <t>c/O Bhairav Thakur Kendriya Vidhyalaya, Ashram Nagar, Jagatpur, Banka , Bihar - 813101</t>
  </si>
  <si>
    <t>dsstes999@gmail.com</t>
  </si>
  <si>
    <t>As per scope of Contract</t>
  </si>
  <si>
    <t>SHYAM SEL AND POWER LIMITED</t>
  </si>
  <si>
    <t>MANGALPUR, RANIGANJ, G6,MANGALPUR  INDUSTRIAL ESTATE, PASCHIM BURDWAN</t>
  </si>
  <si>
    <t>M S ENTERPRISES</t>
  </si>
  <si>
    <t>517 street No.1 PREM NAGAR PATEL NAGAR     NEW DELHIPIN CODE-110008</t>
  </si>
  <si>
    <t>info@msefanblower.com</t>
  </si>
  <si>
    <t>BHARAT HEAVY ELECTRICALS LIMITED (BHEL)!</t>
  </si>
  <si>
    <t>Add. General Manager/RCM-VRMPAdd. General Manager/RCM-VRMP  PSNR Store Yard, BHPV Township,PSNR Store Yard, BHPV Township,  BHEL PSNR-HPCL VRMP SITE,BHEL PSNR-HPCL VRMP SITE,  In Front of Visakha Diary, TunglamIn Front of Visakha Diary, Tunglam  Visakhapatnam-530012, Andhra PradeshVisakhapatnam-530012, Andhra Pradesh</t>
  </si>
  <si>
    <t>INSTRUMENTS ZONE</t>
  </si>
  <si>
    <t>MSA -111, Block - A, New Siyaganj, Indore - 452007 ( M.P )</t>
  </si>
  <si>
    <t>i-zone@hotmail.com</t>
  </si>
  <si>
    <t>DINESH SINGH(BHEL -PATRATU)</t>
  </si>
  <si>
    <t>(Mob 9925178346)  Road no-1, Gali no-2 Opposite Sukriti apartment, Kanke Dam Road, Kanke Ranchi Jharkhand 834008</t>
  </si>
  <si>
    <t>(Mob 9925178346)</t>
  </si>
  <si>
    <t>Telangana.</t>
  </si>
  <si>
    <t>SHRIJEE PROCESS ENGINEERING WORKS LTD</t>
  </si>
  <si>
    <t>PLOT NO. D1  &amp; D2 , M.I.D.C., Industrial Area Ahmednagar -414111 (M.S.)</t>
  </si>
  <si>
    <t>EPSILON GRAPHITE PRIVATE LIMITED</t>
  </si>
  <si>
    <t>Near Durgamma Temple, Toanagallu  Yerritata Colony  Vijaynagar,Bellary-583123  Karnataka</t>
  </si>
  <si>
    <t>Epsilon Graphite Private Limited</t>
  </si>
  <si>
    <t>29AAGCE0082R1Z3</t>
  </si>
  <si>
    <t>HANGZHOU SUPMEA  INTERNATIONAL TRADING  CO.,LTD.</t>
  </si>
  <si>
    <t>5th Floor, Building 4, ingapore Hangzhou Science Technology Park. Hanzghou Economic Developent Area, Hangzhou 310018 china</t>
  </si>
  <si>
    <t>www.supmeaauto.com / www.supmea.com</t>
  </si>
  <si>
    <t>rickfeng@supmea.com</t>
  </si>
  <si>
    <t>na</t>
  </si>
  <si>
    <t>CFR</t>
  </si>
  <si>
    <t>AIR FLOW CONTROL</t>
  </si>
  <si>
    <t>Shop No:21, Maitri Arcade, M.G.Road, Secunderabad- 500 003  Phone: +91-40-66381214, 1221, 40024448  Email: For Enquiries: sales@airflowcontrol.in</t>
  </si>
  <si>
    <t>9014476506, +91-40-66381214, 1221, 40024448</t>
  </si>
  <si>
    <t>sales@airflowcontrol.in</t>
  </si>
  <si>
    <t>20% Advance and 80% Against PI</t>
  </si>
  <si>
    <t>RAKHOH INDUSTRIES PVT LTD</t>
  </si>
  <si>
    <t>SAIFEE STORES</t>
  </si>
  <si>
    <t>SAIFEE HOUSE, 910, SYNAGOGUE STREET, OPP. RAILWAY BOOKING OFFICE, CAMP, PUNE-411001</t>
  </si>
  <si>
    <t>020 26052053/54/55</t>
  </si>
  <si>
    <t>saifeestores51@gmail.com</t>
  </si>
  <si>
    <t>AASFS5164K</t>
  </si>
  <si>
    <t>27AASFS5164K1ZG</t>
  </si>
  <si>
    <t>EMERSON PROCESS MANAGEMENT CHENNAI PRIVATE LIMITED,</t>
  </si>
  <si>
    <t>Plot No: 45 | 8th Avenue | Mahindra World City | Chengalpattu Taluk,  Kanchipuram | Tamil Nadu - 603 004</t>
  </si>
  <si>
    <t>+91 6385196060</t>
  </si>
  <si>
    <t>Priyanka.Safai@Emerson.com;sivasankari.a@emerson.c</t>
  </si>
  <si>
    <t>MECH ARTZ</t>
  </si>
  <si>
    <t>Sr No 28/2A, Kanade Nagar Near IRA society, Undri Pune 411060</t>
  </si>
  <si>
    <t>mechartzz@gmail.com</t>
  </si>
  <si>
    <t>GST18%</t>
  </si>
  <si>
    <t>Plot No 74/A, Keonics Behind Cyber Park, Electronic City Phase 1, Bangalore-560100</t>
  </si>
  <si>
    <t>SourabSadashiv.Marabasannavar@rockwellautomation.c</t>
  </si>
  <si>
    <t>29AACCR3791A2ZE</t>
  </si>
  <si>
    <t>STEAM EQUIPMENTS LIMITED'</t>
  </si>
  <si>
    <t>PL-44 KONDHAWA TINY INDUSTRIAL ESTATE PISOLI ROAD PUNE  Maharashtra  411048  Pune, Maharashtra - 411048</t>
  </si>
  <si>
    <t>SteamLok Engineering Pvt Ltd</t>
  </si>
  <si>
    <t>W-75 S-Block, MIDC, Bhosari  Pune, Maharashtra - 411026, India</t>
  </si>
  <si>
    <t>AFFTECH PHARMA MACHINE</t>
  </si>
  <si>
    <t>1374, MIE PHASE-b, BAHADURGARH, HARYANA-124507</t>
  </si>
  <si>
    <t>B&amp;B TRIPLEWALL CONTAINERS LIMITED UNIT-V</t>
  </si>
  <si>
    <t>B-8, B-12 to B-18, SIPCOT Industrial Complex  Bargur, Parandapalli Village, Pochampalli Taluk, , POCHAMPALI -  635206</t>
  </si>
  <si>
    <t>C&amp;MM, Narora Atomic Power  Station, Distt.-Bulandshahar (UP),  ,  Bulandshahr, UTTAR PRADESH-202389, India</t>
  </si>
  <si>
    <t>BLA POWER P.LTD.</t>
  </si>
  <si>
    <t>BLA Power Pvt.Ltd. Project Village Niwari,Po Khursipar,Tehsil Gadarwara, Narsinghpur,Madhya Pradesh -487551</t>
  </si>
  <si>
    <t>BHARAT ALUMINIUM COMPANY LTD.</t>
  </si>
  <si>
    <t>BHARAT ALUMINIUM  COMPANY LIMITED -  BALCO STORES,  BALCONAGAR PO,  Korba - 495684</t>
  </si>
  <si>
    <t>777/1 and 777/2, Samoda  Dhamdha Road   Bhilai - 490024 Chhattisgarh</t>
  </si>
  <si>
    <t>ASTON PLAZA,Office 3&amp;4, 3rd Floor, Narhe-Ambegaon Road,  Ambegaon Budhruk, Pune- 411 046, Maharashtra, India</t>
  </si>
  <si>
    <t>721-921-9070</t>
  </si>
  <si>
    <t>www.kelfos.in</t>
  </si>
  <si>
    <t>swagh@kelfos.in</t>
  </si>
  <si>
    <t>25% ADVANCE WITH PO 75% BEFORE DESPATCH</t>
  </si>
  <si>
    <t>THE TATA POWER COMPANY LIMITED</t>
  </si>
  <si>
    <t>Haldia Generating Station, The TATA Power Company Ltd.HFC Complex, Patikhali Haldia,   District Purba, Medinipur, West Bengal, West Bengal, IN, 721606</t>
  </si>
  <si>
    <t>19AAACT0054A1ZY</t>
  </si>
  <si>
    <t>FLUID- LINE ENGINEERS &amp; FABRICATORS PVT. LTD.</t>
  </si>
  <si>
    <t>C-51,Udyog Kunj,Road No.12  Site-V,Panki Industrial Area  Kanpur -208 022</t>
  </si>
  <si>
    <t>09AAACF2286N1Z8</t>
  </si>
  <si>
    <t>SAISIDHA ENGINEERING INDUSTRIES PRIVATE LIMITED</t>
  </si>
  <si>
    <t>27AACCS3391K1Z1</t>
  </si>
  <si>
    <t>DHANANJAY PNEUMATICS &amp; ENGINEERS</t>
  </si>
  <si>
    <t>1524/13,Road no. 5. Shubash nagar, Ajmer - 305003</t>
  </si>
  <si>
    <t>jitendra@dhananjaypneumatics.com</t>
  </si>
  <si>
    <t>POWER MECH PROJECTS LTD'</t>
  </si>
  <si>
    <t>Akrimota  Nanicher, Lakhpat Taluka,  Gujarat Kanpur Dis 370602</t>
  </si>
  <si>
    <t>24AACCP0818L1ZI</t>
  </si>
  <si>
    <t>RAJESHWAR METAL AND TUBES PRIVATE LIMITED</t>
  </si>
  <si>
    <t>Building No./Flat No.: NA-245/1 Road/Street: LAXMIPURA ROADNearby Landmark: DECENT LAMINATES Locality/Sub Locality: NANDASAN City/Town/Village: UmanagarDistrict: MahesanaState: GujaratPIN Code: 384450</t>
  </si>
  <si>
    <t>91-9825027839</t>
  </si>
  <si>
    <t>info@rajeshwartubes.com;timir@rajeshwartubes.com</t>
  </si>
  <si>
    <t>NAYARA ENERGY LIMITED..</t>
  </si>
  <si>
    <t>Refinery Site, 39KM, Jamnagar-Okha Highway  Khambhalia, Dist. Devbhumi Dwarka,  Vadinar, Gujarat - 361305</t>
  </si>
  <si>
    <t>ISHWAR CLIMATE SOLUTIONS PVT LTD</t>
  </si>
  <si>
    <t>Survey No. 129/9/1 ,Dangat park ,Shop no. 3&amp;4 ,Behind Unnati Mahindra showroom ,Katraj Dehu road Bypass,warje ,Pune- 411058</t>
  </si>
  <si>
    <t>91 9136018116</t>
  </si>
  <si>
    <t>pratik@ishwarsolutions.com;sales@ishwarsolutions.c</t>
  </si>
  <si>
    <t>BOMBAY FLUID SYSTEM COMPONENTS PVT LIMITED</t>
  </si>
  <si>
    <t>Bombay Fluid System Components Pvt Limited  15/16 Maker Chamber VI  Nariman Point  Mumbai-400021</t>
  </si>
  <si>
    <t>022-67164021</t>
  </si>
  <si>
    <t>Nidhi.Doshi@Swagelok.com;Mayuri.Bandekar@swagelok.</t>
  </si>
  <si>
    <t>DEWORTH EQUIPMENTS PVT LTD</t>
  </si>
  <si>
    <t>12-12A Ground Floor TDI Centre Jasola New Delhi-110025 deworthequip@gmail.com   GST No : 07AACCD2081K1ZP</t>
  </si>
  <si>
    <t>bhaarti.saha@deworth.com;dilshad@deworth.com</t>
  </si>
  <si>
    <t>30% Advance And Balance Against Delivery</t>
  </si>
  <si>
    <t>PRAAN INSTRUMENTS</t>
  </si>
  <si>
    <t>Plot no: 103, Sarojini block, Medharejoice, Attapur. Hyderabad 500048</t>
  </si>
  <si>
    <t>36ATJPP6370Q1ZR</t>
  </si>
  <si>
    <t>MAKWANA JAYESH</t>
  </si>
  <si>
    <t>MAKWANA JAYESH-91 90993 92586  BHURUCH ,GUJARAT</t>
  </si>
  <si>
    <t>-91 90993 92586</t>
  </si>
  <si>
    <t>PRECIMAC SOLUTIONS</t>
  </si>
  <si>
    <t>+91 7058777173</t>
  </si>
  <si>
    <t>rajesh.shedge@precimac.com</t>
  </si>
  <si>
    <t>THERMAX LIMITED"</t>
  </si>
  <si>
    <t>Thermax Steam Engineering,-Plot No 21/1 ,2 ,3,-GIDC Manjusar-Savli,  -Vadodara,-391775</t>
  </si>
  <si>
    <t>24AAACT3910D1ZY</t>
  </si>
  <si>
    <t>BALRAMPUR CHINI MILLS LIMITED (BABHNAN)</t>
  </si>
  <si>
    <t>Vill &amp; Post- Babhnan , Tehsil-Mankapur, Distt-Gonda , Uttar Pradesh - 271313</t>
  </si>
  <si>
    <t>CEAT LIMITED CHENNAI PLANT</t>
  </si>
  <si>
    <t>MACAWBER BEEKAY PRIVATE LIMITED</t>
  </si>
  <si>
    <t>ANJORIPALI POST OFFICE- ANJORIPALI TEHSILKHARSIA,  DIST.-RAIGARH 496661 - RAIGARH  CHHATTISGARH</t>
  </si>
  <si>
    <t>S TECH ENTERPRISES</t>
  </si>
  <si>
    <t>Office no. 101, Manish Plaza, NIBM road, Kondhwa, Pune 411048</t>
  </si>
  <si>
    <t>sohail@stech.ind.in</t>
  </si>
  <si>
    <t>BALRAMPUR CHINI MILLS LIMITED"</t>
  </si>
  <si>
    <t>INDUSTRIAL CONTROL SYSTEMS,</t>
  </si>
  <si>
    <t>7AAEFI3875P1ZN</t>
  </si>
  <si>
    <t>SUN RISE ELECTRICALS AND ENGINEERING WORKS</t>
  </si>
  <si>
    <t>flat no 104, sr no 69/14, chintamani paradise 2, paud road, kothrud</t>
  </si>
  <si>
    <t>BGFPS9194H</t>
  </si>
  <si>
    <t>27BGFPS9194H1ZO</t>
  </si>
  <si>
    <t>FOR</t>
  </si>
  <si>
    <t>POWER MECH PROJECTS LTD</t>
  </si>
  <si>
    <t>Pegadapalli Village, Jaipur Mandal  2 X 600 MW Sccl Thermal Power Plant   Telangana,Mancherial (Dist),504208</t>
  </si>
  <si>
    <t>36AACCP0818L1ZD</t>
  </si>
  <si>
    <t>HPCL-MITTAL ENERGY LIMITED</t>
  </si>
  <si>
    <t>Village Phulokhari  Taluka Talwandi Saboo  Bathinda151301  Punjab(India)</t>
  </si>
  <si>
    <t>LAMSEE COMPANY LTD..</t>
  </si>
  <si>
    <t>C/o. Al Rasheed Bakery3rd   Industrial Area   Jeddah  Kingdom of Saudi Arabia</t>
  </si>
  <si>
    <t>SIMBHAOLI SUGARS LIMITED,</t>
  </si>
  <si>
    <t>Unit:Chilwaria. Div:Distillery  13th K.M., Bahraich Gonda road  Chilwaria, Distt.Bahraich - 271801  Uttar Pradesh India</t>
  </si>
  <si>
    <t>BHARAT HEAVY ELECTRICALS LIMITED (BHEL).</t>
  </si>
  <si>
    <t>BHEL Site Office, Construction Manager,4X270 MW   Bhadradri TPS, Village-Ramanujavaram, Post-Manuguru,   Distt. -Bhadradri Kothagudem, PIN _x0013_ 507117, Telangana</t>
  </si>
  <si>
    <t>DEEPAK FERTILISERS AND PETROCHEMICALS CORPORATION LIMITED..</t>
  </si>
  <si>
    <t>Plot No D-II/7A,  Dahej-II Industrial Estate, Taluka- Vagra GIDC,  Dahej, District Bharuch, Pin 392130, GUJARAT.</t>
  </si>
  <si>
    <t>FINOLEX INDUSTRIES LIMITED..</t>
  </si>
  <si>
    <t>VILLAGE GOLAP, RANPAR, RATNAGIRI # PAWAS ROAD,  RATNAGIRI - 415616</t>
  </si>
  <si>
    <t>27AAACF2634A1Z9</t>
  </si>
  <si>
    <t>MANAGER STORES..</t>
  </si>
  <si>
    <t>BHEL- SITE OFFICE 5 X 800 MW Yadadri  TPP  Dhamaracharla (M)  Nalgonda (Dist) 508355  Telengana India</t>
  </si>
  <si>
    <t>INSTRUCON SYSTEMS.</t>
  </si>
  <si>
    <t xml:space="preserve"> PAREES , PLOT NO. 3, SURVEY NO. 4/B  OFF NH 48, PIRWADI-GORAKHPUR  SATARA - 415 003</t>
  </si>
  <si>
    <t>Kailash Vaibhav, Behind Godrej Colony,Parksite, Vikhroli (W),  Mumbai -400079.</t>
  </si>
  <si>
    <t>91 9769259944</t>
  </si>
  <si>
    <t>samberkar@dynalogindia.com</t>
  </si>
  <si>
    <t>100% Against Delivery (C.O.D. Basis)</t>
  </si>
  <si>
    <t>Technip Centre, 19, Velachery Main Road   Chennai 600032, Tamil Nadu</t>
  </si>
  <si>
    <t>10AAACK3349R5ZA</t>
  </si>
  <si>
    <t>MANDRAKE ENVIRONMENTAL TECHNOLOGIES LTD.</t>
  </si>
  <si>
    <t>Add: Room 501, Building 2, Hengji Center, No. 18 Jianguomen, Chang'an Avenue, Dongcheng District, Beijing 100005, China</t>
  </si>
  <si>
    <t>0086-10-65183307</t>
  </si>
  <si>
    <t>+86-10-6518 3307</t>
  </si>
  <si>
    <t>www.mandraketech.com</t>
  </si>
  <si>
    <t>info@mdkenvironmental.com</t>
  </si>
  <si>
    <t>BHEL SITE OFFICE</t>
  </si>
  <si>
    <t>3x800 MW STPP  Patratu Vidyut Utpadan Nigamnkimited, Patratu  District - Ramgarh   Jharkhand -829119    Mr. Dinesh singh ,Manager - C&amp;I  MOB No. 9925178346</t>
  </si>
  <si>
    <t>TECWELD</t>
  </si>
  <si>
    <t>Pavana Industrial Estate D-5, Ground Floor, Bhosari MIDC-411026</t>
  </si>
  <si>
    <t>8980504141/7575000556</t>
  </si>
  <si>
    <t>sales.tecweld@gmail.com</t>
  </si>
  <si>
    <t>JGN SUGAR &amp; BIOFUELS (P) LTD</t>
  </si>
  <si>
    <t>Pilibhit Road, Vill. Sarkara  P.O. Nakatpura,, (NH-74), Dist. Udham Si Sitarganj,262405 Uttarakhand,India</t>
  </si>
  <si>
    <t>Nayab</t>
  </si>
  <si>
    <t>STEAM EQUIPMENT USA INC.</t>
  </si>
  <si>
    <t>59 Winthrop Road   Edison  NJ 08817  USA</t>
  </si>
  <si>
    <t>AIMS SYSTEMS GENERAL TRADING LLC</t>
  </si>
  <si>
    <t>AIMS SYSTEMS GENERAL TRADING LLC  ICAD 3, PLOT 23-WR43  Near to Al Khaleej Equipment's &amp; Industrial  Suppliers  Behind ADPMCL  Abu Dhabi, United Arab Emirates</t>
  </si>
  <si>
    <t>Abu Dhabi</t>
  </si>
  <si>
    <t>LONG WIN THAI CO.,LTD.</t>
  </si>
  <si>
    <t>9/1 Nongwha Road, T. Huaypong  A.Muang  Rayong 21150</t>
  </si>
  <si>
    <t>KUANTUM PAPERS LTD</t>
  </si>
  <si>
    <t>gujrat</t>
  </si>
  <si>
    <t>SWAPNIL ENTERPRISES</t>
  </si>
  <si>
    <t>PLot NO. 71/1/B/2 &amp;3, Unit no-5,  Khira Industrial Premises Co-op Soc, G-Block, MIDC, Bhosari- Pune-411026</t>
  </si>
  <si>
    <t>9822778278/68</t>
  </si>
  <si>
    <t>swapnilentps@gmail.com</t>
  </si>
  <si>
    <t>RAJENDRA FORGE INDUSTRIES</t>
  </si>
  <si>
    <t>GRD.FLR,1ST,Jain Mahajan Wadi, Keshavji Naik Road, Chinchbunder, MUMBAI 400 009</t>
  </si>
  <si>
    <t>66109600/66109469</t>
  </si>
  <si>
    <t>info@rajendraforge.com</t>
  </si>
  <si>
    <t>VIRTUOSO PROJECTS &amp; ENGINEERS PVT. LTD.</t>
  </si>
  <si>
    <t>M/S. Virtuoso Projects &amp; Engineers Pvt. Ltd.  Gat No.112, At Pimpalgaon, Post. Solu, Tal.Khed,  Dist. Pune - 412105 Maharashtra, India</t>
  </si>
  <si>
    <t>purchase@vpel.in</t>
  </si>
  <si>
    <t>AFCV0424R</t>
  </si>
  <si>
    <t>27AAFCV0424R1ZX</t>
  </si>
  <si>
    <t>SUPERIORITY OF MODERN SERVICES LLC</t>
  </si>
  <si>
    <t>P.O Box:3022,P.C:111,5th Floor,Office 52,Super Plaza,  Al Azaibah Muscat 130  oman</t>
  </si>
  <si>
    <t>Oman</t>
  </si>
  <si>
    <t>PRECISION CONVERTERS</t>
  </si>
  <si>
    <t>Plot. No. 18, Electronic Co-Op. Estate.Ltd,  Pune-Satara Road, Pune- 411009.</t>
  </si>
  <si>
    <t>info@precisionconverters.in;precisionconverters@gm</t>
  </si>
  <si>
    <t>AL SHARQ</t>
  </si>
  <si>
    <t>52 Moh’d Fayyad Assaf Street, Office 201   P O Box 840 169  11181 Amman – Jordan</t>
  </si>
  <si>
    <t>Jordan</t>
  </si>
  <si>
    <t>+962 6 55 15 103</t>
  </si>
  <si>
    <t>rand@alsharqjo.com</t>
  </si>
  <si>
    <t>AMMAN-JORDAN</t>
  </si>
  <si>
    <t>PO GAIL COMPLEX, VIJAIPUR  DIST.- GUNA, M.P- 473112</t>
  </si>
  <si>
    <t>GAIL(India)Limited</t>
  </si>
  <si>
    <t>lavanya.godde@gail.co.in</t>
  </si>
  <si>
    <t>EXCELSOURCE INTERNATIONAL PVT. LTD.</t>
  </si>
  <si>
    <t>Excel House”, Block 2, 5th and 6th Floor,  73 East Avenue Corporate, Sarabhai campus,   Bhailal Amin Marg, Near Genda Circle,  Vadodara - 390023. Gujarat, India.</t>
  </si>
  <si>
    <t>Excelsource International Pvt. Ltd.</t>
  </si>
  <si>
    <t>Survey No.31/1, Godown No 1730  1731,Near Chamunda Hotel,At Ranoli,  Taluka Ranoli, Ranoli, Vadodara Gujarat  391350 India.</t>
  </si>
  <si>
    <t>+91 6358864597</t>
  </si>
  <si>
    <t>+91 635886459</t>
  </si>
  <si>
    <t>www.excelsource.co.in</t>
  </si>
  <si>
    <t>info@excelsource.co.in</t>
  </si>
  <si>
    <t>AAHCS5986K</t>
  </si>
  <si>
    <t>24AAHCS5986K1ZP</t>
  </si>
  <si>
    <t>PRIVILEGE BIKSONS BOILERS PRIVATE LIMITED...</t>
  </si>
  <si>
    <t>Shree khedut sahakari khand udyog mandali LTD. Bardoli , A/P. Sardar baug, baben, Bardoli DIST. Surat, Gujrat 39460124, India</t>
  </si>
  <si>
    <t>JAYPEE NIGRIE SUPER THERMAL POWER PLANT</t>
  </si>
  <si>
    <t>(A Unit of Jaiprakash Power Ventures Ltd.) VILLAGE- NIGRIE, POST-NIWAS, TEHSIL-SARAI Distt-SINGRAULI,(M.P.) PIN-486669</t>
  </si>
  <si>
    <t>AAACJ6297K</t>
  </si>
  <si>
    <t>SINGRAULI</t>
  </si>
  <si>
    <t>23AAACJ6297K4Z6</t>
  </si>
  <si>
    <t>GREAT EMPLOYERS PRIVATE LIMITED</t>
  </si>
  <si>
    <t>The Empire Bussiness Center, Empire industries Ltd.  414, Senapati Bapat Marg, Lower Parel Mumbai- 400013</t>
  </si>
  <si>
    <t>mythili.menon@greatplacetowork.com</t>
  </si>
  <si>
    <t>50% Advance &amp; 50% Against Completion</t>
  </si>
  <si>
    <t>INDUSTRIAL OIL COMPNAY</t>
  </si>
  <si>
    <t>SADASHIV CHAMBER. 564 NANA PETH LAXMI ROAD PNE 411002</t>
  </si>
  <si>
    <t>.NA</t>
  </si>
  <si>
    <t>INAI PROCURE PRIVATE LIMITED</t>
  </si>
  <si>
    <t>Flat No. G-2, Plot No. 19, Mullai Street, Sakthi Nagar, Adambakkam, Chennai, India 600 088</t>
  </si>
  <si>
    <t>+91 99765 42758</t>
  </si>
  <si>
    <t>AAGCI1091L</t>
  </si>
  <si>
    <t>Chennai</t>
  </si>
  <si>
    <t>Tamil Nadu</t>
  </si>
  <si>
    <t>33AAGCI1091L1ZJ</t>
  </si>
  <si>
    <t>TRACHEALTH TECHNOLOGIES PVT LTD</t>
  </si>
  <si>
    <t>377/2, Sughosa building, Tantry's Lane, Kottara, Manglore - 575006</t>
  </si>
  <si>
    <t>anish.bekal@e-lagori.com</t>
  </si>
  <si>
    <t>CEAT LIMITED ...</t>
  </si>
  <si>
    <t>CEAT LIMITED - NAGPUR PLANT  BUTIBORI-  MIDCPLOT NO. SZ 39,M.I.D.C  BUTIBORI-MIDC-441108  Nagpur - 441108</t>
  </si>
  <si>
    <t>CEAT LIMITED</t>
  </si>
  <si>
    <t>rahil.malek@ceat.com</t>
  </si>
  <si>
    <t>ABHINAV GASES</t>
  </si>
  <si>
    <t>NO 123 SANTOSH NAGAR</t>
  </si>
  <si>
    <t>020-24319711</t>
  </si>
  <si>
    <t>abhinavgases@gmail.com</t>
  </si>
  <si>
    <t>i</t>
  </si>
  <si>
    <t>fob</t>
  </si>
  <si>
    <t>JINDAL STEEL &amp; POWER LTD..</t>
  </si>
  <si>
    <t>Nil Jindal Nagar Jindal Steel  And Power Limited, Jspl  Town Anugul Township,  Angul, Odisha, India - 759111</t>
  </si>
  <si>
    <t>21AAACJ7097D1ZS</t>
  </si>
  <si>
    <t>MAGNAFIELD ELECTRONICS &amp; ENGINEERING PVT.LTD</t>
  </si>
  <si>
    <t>Unit No. 436, 4th Floor, Raheja Tesla Industrial Park,   MIDC Industrial Area, Juinagar, Navi Mumbai-400705,   Maharashtra.</t>
  </si>
  <si>
    <t>MAGNAFIELD NDT &lt;sales@magnafieldndt.com&gt;</t>
  </si>
  <si>
    <t>ROOTS MULTICLEAN LTD</t>
  </si>
  <si>
    <t>punesales1@rootsemail.com;punefin@rootsemail.com</t>
  </si>
  <si>
    <t>NTPC LIMITED.,</t>
  </si>
  <si>
    <t>ADM Building, PVUNL, P.O.- Patratu, Distt- Ramgarh, Hazaribag, JHARKHAND-829119, India</t>
  </si>
  <si>
    <t>NTPC LIMITED.'</t>
  </si>
  <si>
    <t>06553-215027</t>
  </si>
  <si>
    <t>buycon6.ntpc.ranchi@gembuyer.in</t>
  </si>
  <si>
    <t>AAICP3718K</t>
  </si>
  <si>
    <t>Ramgarh</t>
  </si>
  <si>
    <t>20AAICP3718K1ZH</t>
  </si>
  <si>
    <t>SEDRES CHEMICALS SOLUTIONS CO.</t>
  </si>
  <si>
    <t>P.O. Box 10990 l Jubail Industrial City 31961 l Kingdom of Saudi Arabia  Tel.: +966 3 341 8094 Ext. 1011</t>
  </si>
  <si>
    <t>Tel.: +966 3 341 8094 Ext. 1011</t>
  </si>
  <si>
    <t>www.takweenchem.com</t>
  </si>
  <si>
    <t>quotations@takweenchem.com</t>
  </si>
  <si>
    <t>AIR</t>
  </si>
  <si>
    <t>MAHESH BHOSALE 9890737320</t>
  </si>
  <si>
    <t>Door no.41/1/13-62." MAVI AKSHYA " Flat No. 2A, Dwaraka nagar main road. Near Rangagari statue. Krishnalanka. Vijayawada - 520013  9890737320</t>
  </si>
  <si>
    <t>S. M ENTERPRISES</t>
  </si>
  <si>
    <t>36/2, Dhandekar Industrial Estate, Near Angraj Resort,yewlewadi, Kondhwa, Pune - 411048</t>
  </si>
  <si>
    <t>sales.smenterprisespune@gmail.com</t>
  </si>
  <si>
    <t>100 % Within 45 Days</t>
  </si>
  <si>
    <t>TRUE TECH ENTERPRISES</t>
  </si>
  <si>
    <t>Office:BG/SEI/5/2 ,OPP.W-32,Shade,Near Pawana Complex,T Block,MIDC ,Bhosari Pune-26</t>
  </si>
  <si>
    <t>9665371272/ 7083701546</t>
  </si>
  <si>
    <t>truetechent2017@gmail.com</t>
  </si>
  <si>
    <t>AAMFT6367K1Z</t>
  </si>
  <si>
    <t>27AAMFT6367K1ZE</t>
  </si>
  <si>
    <t>50% Adv. &amp; 50% Against PI</t>
  </si>
  <si>
    <t>VERSATILE INDUSTRIES</t>
  </si>
  <si>
    <t>PLOT 45TO 48, TINY CO OP . IND .ESTATE  PISOLI ROAD KONDHWA BUDRUK PUNE 411048</t>
  </si>
  <si>
    <t>takatfatners@gmail.com</t>
  </si>
  <si>
    <t>27ACQPS5667M1ZH</t>
  </si>
  <si>
    <t>JSW ENERGY (UTKAL) LIMITED</t>
  </si>
  <si>
    <t>Bandhbahal Colony Sub Post Office, 1 SAHAJABAHAL, CHARPALI, Bandhbahal Jharsuguda-768211 -Odisha   ( India )</t>
  </si>
  <si>
    <t>purushottam.dewangan@jsw.in</t>
  </si>
  <si>
    <t>AABCI8930K</t>
  </si>
  <si>
    <t>harsuguda</t>
  </si>
  <si>
    <t>21AABCI8930K3ZJ</t>
  </si>
  <si>
    <t>UNIT : DNYANAYOGI SHRI SHIVAKUMAR SWAMIJI SUGARS,  VILLAGE : HIREBEVANUR, TALUK : INDI,  DIST. : VIJAYAPUR,  KARNATAKA - 586111.</t>
  </si>
  <si>
    <t>8951080893/7760979743</t>
  </si>
  <si>
    <t>AAICS7358G</t>
  </si>
  <si>
    <t>VIJAYAPUR</t>
  </si>
  <si>
    <t>29AAICS7358G1ZT</t>
  </si>
  <si>
    <t>DEWSAT THERMTECH</t>
  </si>
  <si>
    <t>3/11, Kamatchamman Kovil St,  Bodipalayam, Pollachi -642004, Coimbotore , Tamil Nadu</t>
  </si>
  <si>
    <t>91 8220397233</t>
  </si>
  <si>
    <t>kanagaraj@dewsat.com</t>
  </si>
  <si>
    <t>ULTRATECH CEMENT LIMITED--</t>
  </si>
  <si>
    <t>ULTRATECH CEMENT LIMITED-</t>
  </si>
  <si>
    <t>REWA</t>
  </si>
  <si>
    <t>M.P.</t>
  </si>
  <si>
    <t>SHANGHAI GL ENVIRONMENTAL TECHNOLOGY CO.,LTD</t>
  </si>
  <si>
    <t>地址:上海市闵行区光华路188号3号厂房 201108  No.3 Plant, No.188, Guanghua Road, Minhang District, Shanghai,China</t>
  </si>
  <si>
    <t>:+86 15214397797</t>
  </si>
  <si>
    <t>http://www.glenvironment.com/</t>
  </si>
  <si>
    <t>jenny@glenvironment.com</t>
  </si>
  <si>
    <t>SEEMA INDUSTRIAL UDYOG</t>
  </si>
  <si>
    <t>Shivam - 5th floor, 46E Rafi Ahmed Kidwai Road, Kolkata - 700016</t>
  </si>
  <si>
    <t>seiu@seiu.in;</t>
  </si>
  <si>
    <t>PCBL LIMITED.</t>
  </si>
  <si>
    <t>Brahmapuram P.O Karimugal, Kochi # 682303 Kerala.</t>
  </si>
  <si>
    <t>0484 2788161</t>
  </si>
  <si>
    <t>+91 9961169052</t>
  </si>
  <si>
    <t>vipin.tu@rpsg.in</t>
  </si>
  <si>
    <t>Kochi</t>
  </si>
  <si>
    <t>Kerala</t>
  </si>
  <si>
    <t>32AABCP5762E1ZO</t>
  </si>
  <si>
    <t>SHAH POPATLAL ENTERPRISES</t>
  </si>
  <si>
    <t>BUDHWAR PETH PUNE 411002</t>
  </si>
  <si>
    <t>WELSPUN LIVING LTD.</t>
  </si>
  <si>
    <t>(Formerly known as Welspun India Limited) Survey No 76,74,87,88,110 &amp; 26 Vapi-396191</t>
  </si>
  <si>
    <t>monika_mohabe@welspun.com</t>
  </si>
  <si>
    <t>AAACW1259N</t>
  </si>
  <si>
    <t>Vapi</t>
  </si>
  <si>
    <t>24AAACW1259N2Z3</t>
  </si>
  <si>
    <t>MANWANI MACHINES PVT.LTD.</t>
  </si>
  <si>
    <t>BG -104, GENERAL BLOCK, TELCO ROAD,  MIDC BHOSARI, PUNE - 411026.</t>
  </si>
  <si>
    <t>info@manwani.co.in</t>
  </si>
  <si>
    <t>PULSECO OPTEL</t>
  </si>
  <si>
    <t>110 NIRMAL INDUSTRIAL ESTATE,, SION EAST, MUMBAI,-400022</t>
  </si>
  <si>
    <t>+91 2224071055/24092087</t>
  </si>
  <si>
    <t>sales@pulsecho.com</t>
  </si>
  <si>
    <t>G2, Sector 6, Noida, Gautam Buddha Nagar, Uttar Pradesh-201301</t>
  </si>
  <si>
    <t>+91 9910890493</t>
  </si>
  <si>
    <t>goldi.sharma@agilon.in, offer@agilon.in</t>
  </si>
  <si>
    <t>H3/705, Raunak Heights,  Anand Nagar, G. B. Road, Thane (W)-400615, Maharashtra</t>
  </si>
  <si>
    <t>91521911221/27</t>
  </si>
  <si>
    <t>salesadhul@gmail.com, Info@adhul.com</t>
  </si>
  <si>
    <t>BSB EDGE PRIVATE LTD</t>
  </si>
  <si>
    <t>D-44, South Extension, Part -1, New Delhi-110049</t>
  </si>
  <si>
    <t>+91 1124611991/46072596</t>
  </si>
  <si>
    <t>delhi@bsbedge.com, info@bsbedge.com</t>
  </si>
  <si>
    <t>AERON AUTOMATION SOLUTIONS PVT. LTD.</t>
  </si>
  <si>
    <t>sales2@spectra-aeron.com,sales2@spectra-aeron.com</t>
  </si>
  <si>
    <t>TAUFEQ AHMAD2</t>
  </si>
  <si>
    <t>Add :- I-289 Block I, Alpha 2 Greater Noida Uttar Pradesh - 201308    Phone number: 9557473780</t>
  </si>
  <si>
    <t>up</t>
  </si>
  <si>
    <t>MEJA URJA NIGAM PRIVATE LIMITED</t>
  </si>
  <si>
    <t>C&amp;I Maintenance  MUNPL NTPC Kohdar,  Tehsil:Meja  Prayagraj,Uttar Pradesh-212301</t>
  </si>
  <si>
    <t>SANJAYKUMAR19@NTPC.CO.IN</t>
  </si>
  <si>
    <t>GOKUL TRADERS</t>
  </si>
  <si>
    <t>H.O.: 983, Raviwar Peth, Laxmi Road, Pune-411 002    Marketing Office: 1201/11, Shirole Road, Rajnigandha Apt, Flat No.4, Pune- 411004</t>
  </si>
  <si>
    <t>info@gokultraders.com</t>
  </si>
  <si>
    <t>EXCELLENT ENVIRO</t>
  </si>
  <si>
    <t>D-52/18, MIDC Waluj, 431136 Aurangabad</t>
  </si>
  <si>
    <t>RPG Life Science Limited</t>
  </si>
  <si>
    <t>25, MIDC Land, Pawne Village Thane Belapur Road Navi Mumbai-400703, Maharashtra, India</t>
  </si>
  <si>
    <t>BGKPB5504R</t>
  </si>
  <si>
    <t>27BGKPB5504R1Z1</t>
  </si>
  <si>
    <t>UPL LIMITED-</t>
  </si>
  <si>
    <t>AABCS1698G</t>
  </si>
  <si>
    <t>24AABCS1698G3Z9</t>
  </si>
  <si>
    <t>PRECISE ENGG DESIGN CONSULTANTS PVT. LTD.</t>
  </si>
  <si>
    <t>B – 103, Sukhwani Oasis, Sector 11,  Plot 138 / 146, Moshi Pradhikaran,  PCNTDA, Pune, Maharashtra – 411 019</t>
  </si>
  <si>
    <t>91-9881121183, +91-9011055046</t>
  </si>
  <si>
    <t>anant@pedconsultant.com, prachi@pedconsultant.com</t>
  </si>
  <si>
    <t>50% Advance &amp; 50% After submission of documentation</t>
  </si>
  <si>
    <t>ADEPT ENGINEERS</t>
  </si>
  <si>
    <t>303, Saakar Annexe-1,  Sama Savli Road, Vadodara-390024  Gujarat, India</t>
  </si>
  <si>
    <t>hemant.adeptengineers@gmail.com</t>
  </si>
  <si>
    <t>24AFGPT2795EZ8</t>
  </si>
  <si>
    <t>25% Advance And Balance within 7 days of ASME “Joint Review</t>
  </si>
  <si>
    <t>INSIGHT QUALITY SERVICES ( IQS )</t>
  </si>
  <si>
    <t>Office No. 507/508, 5th Floor, Office No. 414, 4th floor, Building No. 1 , Siddharth Towers, Sr. No. 12/3B, Near Sangam Press, Kothrud, Pune - 411 029, Maharashtra, India</t>
  </si>
  <si>
    <t>support@iqs-ndt.org</t>
  </si>
  <si>
    <t>80% Advance before AIS audit and balance payment after immediately final audit.</t>
  </si>
  <si>
    <t>ANALYTICAL SOLUTION &amp; ENGINEERING SDN BHD</t>
  </si>
  <si>
    <t>28(GF), Jalan Putra Mahkota 7/8E, Putra Height, 47650 Subang Jaya, Selangor Malaysia</t>
  </si>
  <si>
    <t>Malaysia</t>
  </si>
  <si>
    <t>603.5192.3280</t>
  </si>
  <si>
    <t>6012.624.0369</t>
  </si>
  <si>
    <t>Subang Jaya</t>
  </si>
  <si>
    <t>Selangor</t>
  </si>
  <si>
    <t>PT.ENERGI MEKANIKA INDONESIA</t>
  </si>
  <si>
    <t>Pesona karawaci Blok C 5/6 Kel. Bojong Nangka Kec. kelapa Dua, Kab. Tangerang</t>
  </si>
  <si>
    <t>NATIONAL ENTERPRISES</t>
  </si>
  <si>
    <t>Shop No 31, Kalyan Chambers  811-Raviwar Peth Pune</t>
  </si>
  <si>
    <t>Mob: 9822890211, 9922489502/504</t>
  </si>
  <si>
    <t>national_pune@yahoo.com</t>
  </si>
  <si>
    <t>27AETPM9831N1ZG</t>
  </si>
  <si>
    <t>M/S. ELECTROSTEEL CASTINGS LIMITED..</t>
  </si>
  <si>
    <t>CENTPRO ENGINEERING PVT. LTD.</t>
  </si>
  <si>
    <t>Office No. 306, Sr. No. 151/20B,  Vishal Ventila, Magarpatta Road, Hadapsar, Pune, Maharashtra 411013.</t>
  </si>
  <si>
    <t>M/s CENTPRO ENGINEERING PVT.LTD.</t>
  </si>
  <si>
    <t>Plot Number S No.59/2 Sai Industrial Estate , 412105, Chovisawadi Khadi Machine.</t>
  </si>
  <si>
    <t>AAECC9502C</t>
  </si>
  <si>
    <t>PUNE</t>
  </si>
  <si>
    <t>27AAECC9502C1ZZ</t>
  </si>
  <si>
    <t>M'TECH SALES &amp; SERVICES</t>
  </si>
  <si>
    <t>Lane no -14, Bhagyoday, Kondhwa</t>
  </si>
  <si>
    <t>mtechpune48@gmail.com</t>
  </si>
  <si>
    <t>BAC MIEN TRUNG CONSULTANCY INVESTMENT CONSTRUCTION AND TRADING JSC (BMT JSC)</t>
  </si>
  <si>
    <t>Kim Quy Eco- Tourism Zone, Ham Rong ward, Thanh Hoa city, Thanh  Hoa province, Vietnam.</t>
  </si>
  <si>
    <t>Thanh Hoa</t>
  </si>
  <si>
    <t>Thanh  Hoa province</t>
  </si>
  <si>
    <t>GIRIDHAN METAL PRIVATE LIMITED</t>
  </si>
  <si>
    <t>Jamuria Industrial Estate, P.O: Nandi, P.S:Jamuria, District: Paschim Bardhaman-713344, West Bengal, Country India</t>
  </si>
  <si>
    <t>+91 03371548592</t>
  </si>
  <si>
    <t>+91 9693319423</t>
  </si>
  <si>
    <t>info@giridhanmetal.com</t>
  </si>
  <si>
    <t>AAICG0689G</t>
  </si>
  <si>
    <t>Paschim Bardhaman</t>
  </si>
  <si>
    <t>West Bengal</t>
  </si>
  <si>
    <t>19AAICG0689G1ZA</t>
  </si>
  <si>
    <t>PIRAMOON SYSTEM QESHM INC.</t>
  </si>
  <si>
    <t>Tola Industrial Park, Qeshm Free Zone, Qeshm Island, Iran</t>
  </si>
  <si>
    <t>Iran</t>
  </si>
  <si>
    <t>+98 912 579 3312</t>
  </si>
  <si>
    <t>commercial@piramoonco.com</t>
  </si>
  <si>
    <t>Qeshm Island</t>
  </si>
  <si>
    <t>Island</t>
  </si>
  <si>
    <t>TKIL INDUSTRIES PVT. LTD.</t>
  </si>
  <si>
    <t>PIMPRI,PUNE-411 018,  MAHARASHTRA ,Pune -411 018 ,Maharashtra ,India</t>
  </si>
  <si>
    <t>020-66124666</t>
  </si>
  <si>
    <t>AAACK1947K</t>
  </si>
  <si>
    <t>27AAACK1947K1ZD</t>
  </si>
  <si>
    <t>KESAVA RAO YARAJANNA</t>
  </si>
  <si>
    <t>5X800 MW Yadadri TPS  Veerlapalem (Village)  Damarcherla (Mandal)  Nalgonda Dist  Telangana-508335  Contact No:9437484323</t>
  </si>
  <si>
    <t>TAMILNADU</t>
  </si>
  <si>
    <t>Plot No. C1 Talegaon MIDC Phase 2, Mindewadi Taluka MAVAL PUNE 27-MAHARASHTRA 410506</t>
  </si>
  <si>
    <t>Plot No. C1 Talegaon MIDC Phase 2, Mindewadi Taluka MAVAL PUNE 27-MAHARASHTRA 410506 India</t>
  </si>
  <si>
    <t>AACCD5920F</t>
  </si>
  <si>
    <t>27AACCD5920F1ZW</t>
  </si>
  <si>
    <t>AMAL SPECIALITY CHEMICALS LTD</t>
  </si>
  <si>
    <t>Plot No 136-137, GIDC industrial estate Ankleshwar, Bharuch - 393 002, Gujarat,</t>
  </si>
  <si>
    <t>Plot No 136-137, GIDC industrial estate Ankleshwar, Bharuch - 393 002, Gujarat, India</t>
  </si>
  <si>
    <t>Damodar_Sharma@atul.co.in</t>
  </si>
  <si>
    <t>AAUCA1954C</t>
  </si>
  <si>
    <t>Bharuch</t>
  </si>
  <si>
    <t>24AAUCA1954C1ZR</t>
  </si>
  <si>
    <t>MADHURA TEXTILES</t>
  </si>
  <si>
    <t>TREEMURTY COMPLEX,NEAR RAJENDRA PETROL PUMP, MALI MALA, LONI KALBHOR,PUNE. 4122001</t>
  </si>
  <si>
    <t>Mamta Rajpurohit &lt;madhuratextiles2019@gmail.com&gt;</t>
  </si>
  <si>
    <t>OMKAR ENTERPRISES</t>
  </si>
  <si>
    <t>S.no.125/1/2, Flat no.1,  Plot no.12, Shree Apt, Tapobhoomi Hsg.Society, Dattawadi, Pune -411030</t>
  </si>
  <si>
    <t>8308818971/9822326020</t>
  </si>
  <si>
    <t>umesh25gokhale@gmail.com</t>
  </si>
  <si>
    <t>V.V. CONTROLS</t>
  </si>
  <si>
    <t>Sr. No.44/45, Shiv Classic, Bldg (B), Flat no. 20, Moshi, Pune - 411039</t>
  </si>
  <si>
    <t>vv.controls@gmail.com</t>
  </si>
  <si>
    <t>SHANDONG LEAPION MACHINERY CO., LTD</t>
  </si>
  <si>
    <t>2-1-102, no.688 Chunhui road, high tech District, Jinancity, Shandong  Province, China.</t>
  </si>
  <si>
    <t>86-16653173260</t>
  </si>
  <si>
    <t>alice@leapion.com</t>
  </si>
  <si>
    <t>NTPC AURIYA</t>
  </si>
  <si>
    <t>NTPC Stores Auraiya Gas Power Stati POST. DIBIYAPUR AURAIYA (U.P.) 206244</t>
  </si>
  <si>
    <t>AURAIYA</t>
  </si>
  <si>
    <t>T&amp;T INTERNATIONAL (PVT) LTD</t>
  </si>
  <si>
    <t>Thankful Square-27, Main Street-5” Y” Block,   New Multan, Multan P.C.60650- Pakistan</t>
  </si>
  <si>
    <t>Pakistan</t>
  </si>
  <si>
    <t>92-345-8474022</t>
  </si>
  <si>
    <t>purchase@tandtintl.com</t>
  </si>
  <si>
    <t>SUTHAR RAMCHANDRA JAISWAL TECH PVT LTD</t>
  </si>
  <si>
    <t>Hissa no -7, Sr no-6,  Manu Wadachiwadi, Autadewadi, Pune - 411060</t>
  </si>
  <si>
    <t>srjtech2020@gmail.com</t>
  </si>
  <si>
    <t>70% Advance and 30% before the shipment .</t>
  </si>
  <si>
    <t>CUBIC INSTRUMENTS (WUHAN) LTD.</t>
  </si>
  <si>
    <t>Fenghuang No.03 Road, Fenghuhang Industrial Park.  Eastlake Hi-tech Development Zone Wuhan 430205. China.</t>
  </si>
  <si>
    <t>Tel: 0086-27-81628831</t>
  </si>
  <si>
    <t>Fax: 0086-27-87401159</t>
  </si>
  <si>
    <t>86-15308682433(WhatsApp)</t>
  </si>
  <si>
    <t>www.gas-analyzers.com</t>
  </si>
  <si>
    <t>ada.meng@gasanalyzer.com.cn</t>
  </si>
  <si>
    <t>100% before despatch</t>
  </si>
  <si>
    <t>ESCY EQUIPMENTS PVT LTD</t>
  </si>
  <si>
    <t>ESCY Equipments Pvt. Ltd.  S.No. 15/8, Unit no. 2,   Kruti Indl. Estate, Kothrud,   Pune - 411 038.</t>
  </si>
  <si>
    <t>sales@escy.in</t>
  </si>
  <si>
    <t>27ABECS5326D1ZH</t>
  </si>
  <si>
    <t>WTE INFRA PROJECTS PVT. LTD.</t>
  </si>
  <si>
    <t>Plot No.PAP S-77,Nr Bridgestone Company,MIDC Ph-II - ,Chakan,Village Sawardari,Tq.Khed, Dist.Pune - 410501</t>
  </si>
  <si>
    <t>Chakan - Outward Store</t>
  </si>
  <si>
    <t>+91 8446968800</t>
  </si>
  <si>
    <t>vikas.gadsing@wteinfra.com</t>
  </si>
  <si>
    <t>AAECK4133B</t>
  </si>
  <si>
    <t>Chakan</t>
  </si>
  <si>
    <t>Maharshtra</t>
  </si>
  <si>
    <t>27AAECK4133B1Z0</t>
  </si>
  <si>
    <t>UP STATE SUGAR &amp; CANE DEVELOPMENT CORPORATION LTD</t>
  </si>
  <si>
    <t>MUNDERWA, DISTT- BASTI (UTTAR PRADESH) - 272170</t>
  </si>
  <si>
    <t>munderwasugarpurchase@gmail.com</t>
  </si>
  <si>
    <t>AAACU5951D</t>
  </si>
  <si>
    <t>BASTI</t>
  </si>
  <si>
    <t>09AAACU5951D5Z8</t>
  </si>
  <si>
    <t>KEEPSAKE ENGINEERING CONSULTANCY PVT. LTD.</t>
  </si>
  <si>
    <t>2, Meldi Estate, Near Gota Railway Crossing,  Ahmedabad - 382481  Gujarat, India</t>
  </si>
  <si>
    <t>+91 2717 241731</t>
  </si>
  <si>
    <t>gulam@keepsake.in</t>
  </si>
  <si>
    <t>AAACK7982Q</t>
  </si>
  <si>
    <t>24AAACK7982Q1ZS</t>
  </si>
  <si>
    <t>AKSHAY BHAPKAR   1</t>
  </si>
  <si>
    <t>Name: Akshay Bhapkar   BHIMA'S INN Hotel, 110, Walltax Road, Opposite Railway Parcel Office, Central, Chennai, Tamil Nadu 600003  Mob. No.7350914917</t>
  </si>
  <si>
    <t>tamilnadu</t>
  </si>
  <si>
    <t>Adakamaranahalli, Makali post,, Bengaluru (Bangalore) Urban562123, KarnatakaState Code : 29</t>
  </si>
  <si>
    <t>+91 80075 21968</t>
  </si>
  <si>
    <t>9AAICS7358G1ZT</t>
  </si>
  <si>
    <t>SHANGHAI CHUNYE INSTRUMENT TECHNOLOGY CO.,LTD</t>
  </si>
  <si>
    <t>Building 6, No.166 Mindong Road, Pudong New District, Shanghai, 201209, China</t>
  </si>
  <si>
    <t>+86 15702151286</t>
  </si>
  <si>
    <t>cyj@cy-ins.com</t>
  </si>
  <si>
    <t>ULTRATECH CEMENT LIMITED...</t>
  </si>
  <si>
    <t>(UNIT: RAJASHREE CEMENT WORKS) ADITYA NAGAR , MALKHED ROAD DIST.GULBARGA , KARNATAKA. - 585292</t>
  </si>
  <si>
    <t>pooja.s@adityabirla.com</t>
  </si>
  <si>
    <t>GULBARGA</t>
  </si>
  <si>
    <t>29AAACL6442L1Z6</t>
  </si>
  <si>
    <t>A PLUS PROJECTS &amp; TECHNOLOGY PVT LTD</t>
  </si>
  <si>
    <t>33, Apurva Complex, University Road, Aundh, Pune-411007</t>
  </si>
  <si>
    <t>19, WMDC Industrial Area, Chakan, Pune-410501</t>
  </si>
  <si>
    <t>sales1@aplusprojects.biz</t>
  </si>
  <si>
    <t>AADCA4258J</t>
  </si>
  <si>
    <t>Aundh</t>
  </si>
  <si>
    <t>27AADCA4258J1ZK</t>
  </si>
  <si>
    <t>TATA STEEL LIMITED-</t>
  </si>
  <si>
    <t>CPP Gamharia, TSL Gamharia, Seraikela-Kharsawan, Gamharia - 832108, Jamshedpur, Jharkhand</t>
  </si>
  <si>
    <t>TATA STEEL LIMITED</t>
  </si>
  <si>
    <t>vijay.tiwari2@tatasteel.com</t>
  </si>
  <si>
    <t>Gamharia</t>
  </si>
  <si>
    <t>Jharkhand</t>
  </si>
  <si>
    <t>20AAACT2803M2ZO</t>
  </si>
  <si>
    <t>SGM TECHNOLOGY</t>
  </si>
  <si>
    <t>Opp. Sonai English School,  Phursungi-412308</t>
  </si>
  <si>
    <t>SGM Technology &lt;sgmtechnology3@gmail.com&gt;</t>
  </si>
  <si>
    <t>MPL STEEL INDUSTRIES PVT LTD.</t>
  </si>
  <si>
    <t>MPL STEEL INDUSTRIES PVT LTD.  Mr. Uma Shankar (General Manager CPP)  Pettimpalli village  Mandal: Chityala   Dist: Nalgonda - 508114  Telangana State.</t>
  </si>
  <si>
    <t>MPL STEEL INDUSTRIES PVT LTD.  Mr. Uma Shankar (General Manager CPP)  Cell :  08712693166  MPL STEEL INDUSTRIES PVT LTD.  Pettimpalli village  Mandal: Chityala   Dist: Nalgonda - 508114  Telangana State.</t>
  </si>
  <si>
    <t>Rajasthan</t>
  </si>
  <si>
    <t>TRADE CENTRE</t>
  </si>
  <si>
    <t>288, Shopping Centre, Kota -324007 (Raj.)</t>
  </si>
  <si>
    <t>Rajasthan Rajya Vidyut Utpadan Nigam Limited</t>
  </si>
  <si>
    <t>Chhabra Super Critical Thermal Power Project Chhabra  Rajasthan -325220</t>
  </si>
  <si>
    <t>tradeneeraj@gmail.com</t>
  </si>
  <si>
    <t>AAAFT9182G</t>
  </si>
  <si>
    <t>Kota</t>
  </si>
  <si>
    <t>08AAAFT9182G1ZW</t>
  </si>
  <si>
    <t>ALLIANCE ENGINEEERING COMPANY</t>
  </si>
  <si>
    <t>1364, Shukrawar Peth, BHarayt Bhavan - B bldg, Pune- 411002</t>
  </si>
  <si>
    <t>sales@allianceflange.com</t>
  </si>
  <si>
    <t>FLOW SYSTEM DEVISES</t>
  </si>
  <si>
    <t>Shop No ½, Moosa Falke Plot, Near Darulfalah Masjid, Govindwadi, Kalyan West 421 301.</t>
  </si>
  <si>
    <t>flowsystemd2022@gmail.com</t>
  </si>
  <si>
    <t>ANSPP9631K</t>
  </si>
  <si>
    <t>27ANSPP9631K1Z3</t>
  </si>
  <si>
    <t>ROAD</t>
  </si>
  <si>
    <t>DOOR DELIVERY</t>
  </si>
  <si>
    <t>DWARIKESH SUGAR INDUSTRIES LIMITED-</t>
  </si>
  <si>
    <t>Dwarikesh Puram,Village-Bahadarpur,Teh-Dhampur,P.O.-Afzalgarh-246722,Distt-Bijnor (U.P.)</t>
  </si>
  <si>
    <t>DWARIKESH SUGAR INDUSTRIES LIMITED</t>
  </si>
  <si>
    <t>01343-241256-57</t>
  </si>
  <si>
    <t>tarun@steamequipments.com</t>
  </si>
  <si>
    <t>Bijnor</t>
  </si>
  <si>
    <t>SAVANT INSTRUMENTS PVT LTD...</t>
  </si>
  <si>
    <t>SAVANT INSTRUMENTS PVT LTD.  Plot 220, Road No. 1, Doctors Colony, Saroor Nagar,   Hyderabad – 500 035  Ph: 040 - 44602016 , Mob: 9866777300 Fax: 040 - 44602003</t>
  </si>
  <si>
    <t>SAVANT INSTRUMENTS PVT LTD.</t>
  </si>
  <si>
    <t>BHUSHAN POWER &amp; STEEL LIMITED-</t>
  </si>
  <si>
    <t>(A JSW Group Company) BPSL Sambalpur JSG SBP ROAD Buildno.2773/3725,Vill &amp; PO-Thelkoloi Teh: Rengali Sambalpur-768210 -Odisha ( India )</t>
  </si>
  <si>
    <t>(0)663 6636000</t>
  </si>
  <si>
    <t>postpo.gbsbbsr@jsw.in</t>
  </si>
  <si>
    <t>AAACB9760D</t>
  </si>
  <si>
    <t>Sambalpur</t>
  </si>
  <si>
    <t>21AAACB9760D1Z2</t>
  </si>
  <si>
    <t>GURUDEV METAL</t>
  </si>
  <si>
    <t>Shop no.1 Gr.Floor, Blackstone Building, 181/195, Dr. M.G. Mahimtura Marg, Mumbai 400004, Maharashtra</t>
  </si>
  <si>
    <t>+91 22 6610 9417</t>
  </si>
  <si>
    <t>+91 9167182171</t>
  </si>
  <si>
    <t>gurudevmetalindia@gmail.com</t>
  </si>
  <si>
    <t>QINGDAO JINHUIMO INTERNATIONAL TRADING CO.,LTD</t>
  </si>
  <si>
    <t>Room 1503, Building 2, No.100 Nanjing Road, Shinan District, Qingdao 266073</t>
  </si>
  <si>
    <t>+86 13127027156</t>
  </si>
  <si>
    <t>grace@jinhuimouf.com</t>
  </si>
  <si>
    <t>ARIES ENGINEERING INC</t>
  </si>
  <si>
    <t>1, B-113, SHREEPATI CASTLE, 10-11 KHETHWADI MAIN ROAD, MUMBAI – 400004.</t>
  </si>
  <si>
    <t>+ 91 22 66363011 / + 91 22 66518610</t>
  </si>
  <si>
    <t>+91 9930331110 / 9773099603</t>
  </si>
  <si>
    <t>http://www.bhansalibrothers.net/</t>
  </si>
  <si>
    <t>info@bhansalibrother.in</t>
  </si>
  <si>
    <t>AAJHK5233L</t>
  </si>
  <si>
    <t>27AAJHK5233L1ZX</t>
  </si>
  <si>
    <t>M/S BAJAJ HINDUSTHAN SUGAR LIMITED-</t>
  </si>
  <si>
    <t>Unit : Rudhauli Sugar Dumriyaganj Road, Vill-Athadama  Rudhauli,272151 Uttar Pradesh-09</t>
  </si>
  <si>
    <t>M/S BAJAJ HINDUSTHAN SUGAR LIMITED</t>
  </si>
  <si>
    <t>Unit : Rudhauli Sugar  Dumriyaganj Road, Vill-Athadama  Rudhauli,272151 Uttar Pradesh-09</t>
  </si>
  <si>
    <t>+91 5542 275666</t>
  </si>
  <si>
    <t>store.rdl@bajajhindusthan.com</t>
  </si>
  <si>
    <t>AAACB4351J</t>
  </si>
  <si>
    <t>09AAACB4351J1ZQ</t>
  </si>
  <si>
    <t>MINERVA COMBINES</t>
  </si>
  <si>
    <t>Bldg. No. 15/395A, Ellickapparambil Estate Palachuvadu, Mamala, P.O., Ernakulam Kerala-682 305</t>
  </si>
  <si>
    <t>AANFM8814B</t>
  </si>
  <si>
    <t>Ernakulam</t>
  </si>
  <si>
    <t>32AANFM8814B1ZG</t>
  </si>
  <si>
    <t>JIANGSU CONCORD INTERNATIONAL IMP AND EXP CO.,LTD</t>
  </si>
  <si>
    <t>NO.5 CENTURY AVENUE, CITY OF FINANCIAL, YANCHENG 224000, JIANGSU CHINA</t>
  </si>
  <si>
    <t>86 515 89898599</t>
  </si>
  <si>
    <t>jassywhy@aliyun.com</t>
  </si>
  <si>
    <t>50% Advance &amp; 50% Against PI</t>
  </si>
  <si>
    <t>ALFA BOILERS PVT LTD</t>
  </si>
  <si>
    <t>84/3, Plot No. 2, 3, 4, 5 &amp; 6, Old Agra Road, Malegaon, Malegaon - 423203 India</t>
  </si>
  <si>
    <t>C/O, Vikasratna Vilasrao Deshmukh Shetkari Manjra Sakhar Karkhana Limited(Manjra SSK) Vilas Nagar-Dist.Latur-413531</t>
  </si>
  <si>
    <t>nomanshaikh@alfaboilers.co.in</t>
  </si>
  <si>
    <t>AAECA7332E</t>
  </si>
  <si>
    <t>Latur</t>
  </si>
  <si>
    <t>27AAECA7332E1ZX</t>
  </si>
  <si>
    <t>_</t>
  </si>
  <si>
    <t>__</t>
  </si>
  <si>
    <t>ADANI WILMAR LIMITED.</t>
  </si>
  <si>
    <t>SURVEY NO 169, PLOT NO.P-1,2,3 VILLAGE DHURB, MUNDRA, KUTCH 370421 GUJARAT</t>
  </si>
  <si>
    <t>ADANI WILMAR LIMITED</t>
  </si>
  <si>
    <t>Ashutosh.Subrata@adaniwilmar.in</t>
  </si>
  <si>
    <t>KUTCH</t>
  </si>
  <si>
    <t>KHARABWADI, WAGHJAI-AMBETHAN ROAD, GAT NO-357,  BIRADWADI, CHAKAN MHALUNGE ROAD, NEAR AHMEDNAGAR FORGING,  CHAKAN, PUNE, MAHARASHTRA - 410501</t>
  </si>
  <si>
    <t>+91 8050001124 ·</t>
  </si>
  <si>
    <t>Vheejay.z@rittal-india.com</t>
  </si>
  <si>
    <t>ZHENGZHOU CY SCIENTIFIC INSTRUMENT CO., LTD</t>
  </si>
  <si>
    <t>no. 820, 8th Floor, 1st Unit, 9th Block, Cuizhu Street, High-tech Zone, Zhengzhou, Henan, China</t>
  </si>
  <si>
    <t>0086-18736046549</t>
  </si>
  <si>
    <t>shirley@cysi.wang</t>
  </si>
  <si>
    <t>2 X 660 MW, SHREE SINGAJI THERMAL POWER PLANT</t>
  </si>
  <si>
    <t>O/o Chief Chemist II,  2 x 660 MW, Shree Singaji Thermal Power Plant,  Madhya Pradesh Power Generating Company Limited  (MPPGCL, Dongalia khandwa   PIN 540110,Abhinay Premi Senior Chemist   Mob. 9977572626</t>
  </si>
  <si>
    <t>dm.phase2.sstpp@gmail.com</t>
  </si>
  <si>
    <t>IMS CONTROL LTDA.</t>
  </si>
  <si>
    <t>TERCERA AVENIDA #1198 OF, 102 , San Miguel, Santiago de Chile</t>
  </si>
  <si>
    <t>+569 44892288</t>
  </si>
  <si>
    <t>Santiago</t>
  </si>
  <si>
    <t>Chile</t>
  </si>
  <si>
    <t>EMERSON ASIA PACIFIC PRIVATE LIMITED</t>
  </si>
  <si>
    <t>No.1 , Pandan Crescent Singapore 128461  SINGAPORE</t>
  </si>
  <si>
    <t>Singapore</t>
  </si>
  <si>
    <t>AACCE2437N</t>
  </si>
  <si>
    <t>M2-0007012-7</t>
  </si>
  <si>
    <t>Warehouse, Plot No. 35, Sector-68 Industrial Model Town (IMT) Faridabad , (Haryana)-121004..</t>
  </si>
  <si>
    <t>M/S Deccan Cement Limited</t>
  </si>
  <si>
    <t>Deccan Cement Limited, Bhavanipuram, Janpahad, Suryapet, Telangana - 508218</t>
  </si>
  <si>
    <t>+91 11 4210 1100</t>
  </si>
  <si>
    <t>+91 8588815153</t>
  </si>
  <si>
    <t>Somajiguda</t>
  </si>
  <si>
    <t>STEELYARD OVERSEAS</t>
  </si>
  <si>
    <t>3A, 1st floor, Hira Cottage, Raja Ram MOhan Roy Marg,   Mumbai - 400004</t>
  </si>
  <si>
    <t>kamlesh@sigmasteel.co.in</t>
  </si>
  <si>
    <t>27ADIFS9031Q1ZA</t>
  </si>
  <si>
    <t>SIGMA STEEL</t>
  </si>
  <si>
    <t>Shop No.5, 39/45, Sonawala Building, Near Gulalwadi Circle,, Panjirapol 3rd Ln, Gulal Wadi, Bhuleshwar, Mumbai, Maharashtra 400004</t>
  </si>
  <si>
    <t>Survey no. 42,3/1 &amp; 3/2, Sus, Tal: Mulshi, Dist - Pune.  Pin: 411021</t>
  </si>
  <si>
    <t>020 67900017</t>
  </si>
  <si>
    <t>gajanan@tuv-nord.com</t>
  </si>
  <si>
    <t>AM/NS Pellet Plant Paradeep Village- Udayabatta, Paradeep Tahasil- Kujang Dist:Jagatsinghpur-754142 Odisha,India.</t>
  </si>
  <si>
    <t>+91 6722 227018</t>
  </si>
  <si>
    <t>+91 8718809224</t>
  </si>
  <si>
    <t>diptakshya.banerjee@amns.in</t>
  </si>
  <si>
    <t>Udayabatta</t>
  </si>
  <si>
    <t>D.G.ENTERPRISES..</t>
  </si>
  <si>
    <t>Shop no.6,7, Sanjay Gandhi Market, Opp. PWD Office,Clivil Lines, CHANDRAPUR - 442401</t>
  </si>
  <si>
    <t>m.p</t>
  </si>
  <si>
    <t>27AASPV5712G1Z7</t>
  </si>
  <si>
    <t>KESHAR ENGIMECH</t>
  </si>
  <si>
    <t>Plot no, 1101, Nr. Capital Road, Phase 2, GIDC Chhatral, Chhatral, Gujarat 382729</t>
  </si>
  <si>
    <t>02764 296 078</t>
  </si>
  <si>
    <t>Vidhi Trivedi &lt;sales@kesharengimech.com&gt;</t>
  </si>
  <si>
    <t>25% Advance And Balance Against Delivery</t>
  </si>
  <si>
    <t>M2MLOGGER</t>
  </si>
  <si>
    <t>HEAD OFFICE M2MLogger, Plot#  67, Street# 1-B, Friends Colony Industrial Area, Shahdara, Delhi -110095, India  TELEFAX +91-11-22112232 WORKS M2MLogger, B-8, First Floor, F.I.E, Patparganj Industrial Area, Delhi -110092India TELEFAX +91-11-41002487</t>
  </si>
  <si>
    <t>www.m2mlogger.com</t>
  </si>
  <si>
    <t>sales@m2mlogger.com</t>
  </si>
  <si>
    <t>100% Against Performa Invoice with PO</t>
  </si>
  <si>
    <t>SHREE SINGAJI THERMAL POWER PLANT</t>
  </si>
  <si>
    <t>O/o Chief Chemist II, 2 x 660 MW, Shree Singaji Thermal Power Plant, Madhya Pradesh Power Generating Company Limited (MPPGCL, Dongalia khandwa  PIN 540110 Abhinay Premi  Senior Chemist  Mob. 9977572626</t>
  </si>
  <si>
    <t>GRASIM INDUSTRIES LIMITED-</t>
  </si>
  <si>
    <t>GRASIM ENERGY CENTER Plot No.1, GIDC, Vilayat Industrial Estate, District-Bharuch Gujarat, Pin Code - 392012 India</t>
  </si>
  <si>
    <t>JIANGSU HUAGONG AUTOMATIC CONTROL VALVE CO., LTD.</t>
  </si>
  <si>
    <t>36 Siping Shan Rd, F1, East Building 1, National Science and Technology Business Incubation Park. Dingmao New District, Jingkou District, Zhenjiang City, Jiangsu Province, China.Post code:212009</t>
  </si>
  <si>
    <t>86-511-88800505</t>
  </si>
  <si>
    <t>v06@hgzkvalve.com</t>
  </si>
  <si>
    <t>JIANGSU SHOULONG VALVE CO. ,LTD.</t>
  </si>
  <si>
    <t>: No. 22, Liuzhou North Road, Pukou District, Nanjing, China 210032</t>
  </si>
  <si>
    <t>+86 18061659285</t>
  </si>
  <si>
    <t>sales5@slv-cn.com</t>
  </si>
  <si>
    <t>ARAVALI POWER COMPANY PRIVATE LTD</t>
  </si>
  <si>
    <t>Village Jharli District Jhajjar,Haryana Jhajjar  Haryana- 124141, India</t>
  </si>
  <si>
    <t>01251-266112</t>
  </si>
  <si>
    <t>RJANGRA@NTPC.CO.IN</t>
  </si>
  <si>
    <t>AAGCA2437E</t>
  </si>
  <si>
    <t>Jhajjar</t>
  </si>
  <si>
    <t>Haryana</t>
  </si>
  <si>
    <t>06AAGCA2437E1Z3</t>
  </si>
  <si>
    <t>ZIXING YUGUANG PIPELINE SYSTEM CO., LID.</t>
  </si>
  <si>
    <t>18 fuyuan road ,luatang street,jiangyan dist.taizhou,  jiangsu cn</t>
  </si>
  <si>
    <t>kxs01@vsjoco.com;zxyg@vsjoco.com</t>
  </si>
  <si>
    <t>31/2 ADAKAMARANAHALLI , MAKALI POST, VILLAGE DASANAPURA HOBLI, BENGALURU 562123</t>
  </si>
  <si>
    <t>RAKESH.KALE@HACH.COM</t>
  </si>
  <si>
    <t>07AAICS7358G1ZZ</t>
  </si>
  <si>
    <t>100% Against Irrevocable L/C Valid For 60 Days</t>
  </si>
  <si>
    <t>C/o 2 x 363.3 MW CCPP, ONGC  Tripura  Power  Company Kakraban Road  P.O-Palatana, P.S-Kakraban 726.6MW CCPP, Palatana, Udaipur, Gomati Dist, Tripura-799105.</t>
  </si>
  <si>
    <t>+91 9774346331</t>
  </si>
  <si>
    <t>manmohan.das@steag.in</t>
  </si>
  <si>
    <t>AAFCS1399L</t>
  </si>
  <si>
    <t>Gomati</t>
  </si>
  <si>
    <t>Tripura</t>
  </si>
  <si>
    <t>16AAFCS1399L1ZV</t>
  </si>
  <si>
    <t>MOHA - 8th floor, Shri Krishna Centre, Netaji Road, Mithakhali, Navrangpura, Ahmedabad, Gujarat - 380009.</t>
  </si>
  <si>
    <t>nfo@hydrolabs.in ; hydrolabs01@gmail.com</t>
  </si>
  <si>
    <t>AAFCH3702G</t>
  </si>
  <si>
    <t>Aundhra Pardesh</t>
  </si>
  <si>
    <t>24AAFCH3702G1Z1</t>
  </si>
  <si>
    <t>K.B. ENTERPRISES</t>
  </si>
  <si>
    <t>engineers and contractors  vill-po-kharul,via kolahgat  dist-purba medinipur  pin-721134  wb</t>
  </si>
  <si>
    <t>kbenterprise86@gmail.com;kbenterprisektps2017@gmai</t>
  </si>
  <si>
    <t>ADSPM5671J</t>
  </si>
  <si>
    <t>19ADSPM5671J1ZQ</t>
  </si>
  <si>
    <t>100 % Payment will be made after submission of bill within 15 days.</t>
  </si>
  <si>
    <t>VAYUSODH APPLIED SYSTEMS &amp;  TECHNOLOGIES LLP</t>
  </si>
  <si>
    <t>AASFV7532Q</t>
  </si>
  <si>
    <t>06AASFV7532Q1Z5</t>
  </si>
  <si>
    <t>GANESH ENGINNEERING.</t>
  </si>
  <si>
    <t>SR. NO. 44/1 GANTI MATHA, NDA ROAD, WARJE MALWADI PUNE 411028</t>
  </si>
  <si>
    <t>GANESHENGINEERING312017@GMAIL.COM</t>
  </si>
  <si>
    <t>27BDEPP3013L1ZJ</t>
  </si>
  <si>
    <t>30 DAYS</t>
  </si>
  <si>
    <t>,</t>
  </si>
  <si>
    <t>ELECTRONICS AND INSTRUMENTS SOLUTIONS</t>
  </si>
  <si>
    <t>61, Pratap Colony, Rangpur Road, Kota, Kota, Kota, Rajasthan, 324002</t>
  </si>
  <si>
    <t>91-63774 24141, +91-9829875440</t>
  </si>
  <si>
    <t>eisindia2017@gmail.com</t>
  </si>
  <si>
    <t>AUSPA7966R</t>
  </si>
  <si>
    <t>08AUSPA7966R1ZG</t>
  </si>
  <si>
    <t>attached in scope of supply</t>
  </si>
  <si>
    <t>STAR CEMENT MEGHALAYA LTD.</t>
  </si>
  <si>
    <t>VILLAGE-LUMSHNONG,P. S. KHLIEHRIAT DIST:EAST JAINTIA HILLS MEGHALAYA 793210</t>
  </si>
  <si>
    <t>STAR CEMENT MEGHALAYA LTD..</t>
  </si>
  <si>
    <t>avjitchakraborty@starcement.co.in</t>
  </si>
  <si>
    <t>17AAECM7979B1Z7</t>
  </si>
  <si>
    <t>UNICORN NEXUS &amp; ENGINEERING</t>
  </si>
  <si>
    <t>unicornautomationengineering@gmail.com</t>
  </si>
  <si>
    <t>payment will be released after clearance from NLC officer</t>
  </si>
  <si>
    <t>NTPC SAIL POWER COMPANY LTD....</t>
  </si>
  <si>
    <t>0788-2442087</t>
  </si>
  <si>
    <t>buyer8.nspcl.cg@gembuyer.in</t>
  </si>
  <si>
    <t>SUHAS SOLANKY (REGIONAL MANAGER)</t>
  </si>
  <si>
    <t>Steam Equipments Pvt Ltd.  Banglow no 70 Bhakti bhuvan  Near HDFC Bank.  Uttarsanda, Nadiad  Kheda - 387370  9998710818</t>
  </si>
  <si>
    <t>SEPL FABRICATION</t>
  </si>
  <si>
    <t>pune</t>
  </si>
  <si>
    <t>YUSUF@STEAMEQUIPMENTS.COM</t>
  </si>
  <si>
    <t>SEPL PRODUCTION DEPT</t>
  </si>
  <si>
    <t>tiny indl estate  pune</t>
  </si>
  <si>
    <t>jaffer@steamequipments.com</t>
  </si>
  <si>
    <t>---</t>
  </si>
  <si>
    <t>24/30 Months from the date of Commissioning / Supply</t>
  </si>
  <si>
    <t>WELSPUN CORP LIMITED METALLICS DIVISION</t>
  </si>
  <si>
    <t>Survey No. 618/P, 619/P, 620/1, 623, 624, 625, 626, 627, 628, 629, 630, 631/P, 632/P, 673 and 890 Village- Varsamedi, Taluka- Anjar Gujarat-370110 India</t>
  </si>
  <si>
    <t>AACCW6993K</t>
  </si>
  <si>
    <t>24AAACW0744L4Z9</t>
  </si>
  <si>
    <t>SIMBHAOLI POWER PVT LIMITED-</t>
  </si>
  <si>
    <t>unit:Simbhaoli. Div:power-20mw P.O. simbhaoli, Distt. Hapur Simbhaoli-245207</t>
  </si>
  <si>
    <t>ISGEC HEAVY ENGINEERING LTD...</t>
  </si>
  <si>
    <t>Indian Oil Corporation Limited</t>
  </si>
  <si>
    <t>Project Code :JB-01185  Indian Oil Corporation Limited  Refineries Devision - Gujarat Refinery  Acrylics/Oxo Alchohol Project,IOCL Dum  Vadodara,391740  Gujarat, India</t>
  </si>
  <si>
    <t>debjit.chakraborty@isgec.co.in</t>
  </si>
  <si>
    <t>AAACT5540</t>
  </si>
  <si>
    <t>24AAACT5540KIZD</t>
  </si>
  <si>
    <t>NTPC LIMITED (U.P)</t>
  </si>
  <si>
    <t>National Capital Power Project P.O. VIDYUT NAGAR GAUTAM BUDH NAGAR(U.P.) 201008 GAUTAM BUDDHA NAGAR, UTTAR PRADESH-201008, India</t>
  </si>
  <si>
    <t>96509-95271-5875</t>
  </si>
  <si>
    <t>con124.nl.up@gembuyer.in</t>
  </si>
  <si>
    <t>POWER2SME PVT.LTD.</t>
  </si>
  <si>
    <t>GR Floor Plot No 04 Back side of MCD Boys School Pole no NJF J33, Bhartal New Delhi New DL West - 110077 Delhi, India</t>
  </si>
  <si>
    <t>Vedanta Limited (aluminium And Power)</t>
  </si>
  <si>
    <t>Cpp 1215 Mw Jharsugda Captive Power Plant 1 - Vill age Bhurkamunda, Sambalpur - 768201 Orissa, India</t>
  </si>
  <si>
    <t>lalit.kumar@power2sme.com</t>
  </si>
  <si>
    <t>AAECB9468N</t>
  </si>
  <si>
    <t>SAMBALPUR</t>
  </si>
  <si>
    <t>ORISSA</t>
  </si>
  <si>
    <t>07AAECB9468N1ZY</t>
  </si>
  <si>
    <t>A M SALES CORPORATION</t>
  </si>
  <si>
    <t>B NO 449 TS  NO 2481, , SANT TUKARAM NAGAR, PIMPRI, Pune, Maharashtra, 411018</t>
  </si>
  <si>
    <t>9766933133 / 9766640927  / 9730222886</t>
  </si>
  <si>
    <t>www.amsalescorporation.com</t>
  </si>
  <si>
    <t>amsalescor@hotmail.com</t>
  </si>
  <si>
    <t>AARFA9737D</t>
  </si>
  <si>
    <t>27AARFA9737D1Z3</t>
  </si>
  <si>
    <t>NTPC BONGAIGAON</t>
  </si>
  <si>
    <t>Debmalya Dhar  Chemistry Department  NTPC BONGAIGAON  Salakati, Kokrajhar  Assam-783 369</t>
  </si>
  <si>
    <t>JSW STEEL LIMITED-</t>
  </si>
  <si>
    <t>Salem CPP - 2 Pottaneri, Mecheri-636453 Salem-Tamil Nadu</t>
  </si>
  <si>
    <t>04298 272 000</t>
  </si>
  <si>
    <t>04298 272 272</t>
  </si>
  <si>
    <t>04298 272-586</t>
  </si>
  <si>
    <t>purchase2.salem@jsw.in</t>
  </si>
  <si>
    <t>Pottaneri</t>
  </si>
  <si>
    <t>33AAACJ4323N1ZN</t>
  </si>
  <si>
    <t>MANGALORE CHEMICALS &amp; FERTILIZERS LTD</t>
  </si>
  <si>
    <t>Panambur-575010  Mangalore Karnataka</t>
  </si>
  <si>
    <t>0824-2220627</t>
  </si>
  <si>
    <t>manoj.kumar@adventz.com</t>
  </si>
  <si>
    <t>AABCM3599G</t>
  </si>
  <si>
    <t>Mangalore</t>
  </si>
  <si>
    <t>29AABCM3599G1Z3</t>
  </si>
  <si>
    <t>NTPC LIMITED....</t>
  </si>
  <si>
    <t>NTPC LIMITED...</t>
  </si>
  <si>
    <t>NAVKAR FORGE INDUSTRIES</t>
  </si>
  <si>
    <t>B-50, GR. FLOOR,  ALLAHRAKHA BUILDING   9TH KHETWADI LANE, MUMBAI - 400004</t>
  </si>
  <si>
    <t>022 67436433</t>
  </si>
  <si>
    <t>navkarforge23@gmail.com</t>
  </si>
  <si>
    <t>ALFPJ0605A</t>
  </si>
  <si>
    <t>27ALFPJ0605A1ZV</t>
  </si>
  <si>
    <t>ASTRON PAPER &amp; BOARD MILL LTD.- HALVAD</t>
  </si>
  <si>
    <t>Survey No.52/1-2,53/1-2,Village: Sukhpar, Dist .Tal: Halvad-363330,Dist: Morbi,Gujarat, HALVAD- 363330 ,</t>
  </si>
  <si>
    <t>Survey No.52/1-2,53/1-2,Village: Sukhpar, Dist .Tal: Halvad-363330,Dist: Morbi,Gujarat, HALVAD- 363330 , Gujarat</t>
  </si>
  <si>
    <t>AAJCA0517E</t>
  </si>
  <si>
    <t>24AAJCA0517E1Z9</t>
  </si>
  <si>
    <t>EMPRESA GENERADORA DE ENERGIA RENOVABLE DE RIVAS S.A.</t>
  </si>
  <si>
    <t>SA KM 103 CARRETERA PANAMERICANA POTOSI 3 KM al  SUR-Finca</t>
  </si>
  <si>
    <t>Nicaragua</t>
  </si>
  <si>
    <t>(505)2563-7010</t>
  </si>
  <si>
    <t>2563-6018</t>
  </si>
  <si>
    <t>KALYANI ELECTROTECH</t>
  </si>
  <si>
    <t>Office No. 3, Second Floor,Chaitanya Terrace Complex Manajinagar, Narhe Gaon, Pune 411041</t>
  </si>
  <si>
    <t>sales@kalyanitech.in; info@kalyanitech.in;accounts</t>
  </si>
  <si>
    <t>BGWPM2663J1</t>
  </si>
  <si>
    <t>27BGWPM2663J1ZO</t>
  </si>
  <si>
    <t>TAUFEEQ AHMAD  SAHYADR</t>
  </si>
  <si>
    <t>To, Taufeeq Ahmad  Sahyadri Guest House Ntpc Rihand, Bijpur Uttar Pradesh 231208</t>
  </si>
  <si>
    <t>Ground Floor, Alembic Premises 1965 Alembic City Avenue, Near Alembic H Alembic Road, 390003 VADODARA, GUJARAT India</t>
  </si>
  <si>
    <t>Gujarat Mineral Development Corp Ltd</t>
  </si>
  <si>
    <t>Akrimota Thermal Power Station, AT &amp; PO: Nani Cheer, Tal:Lakhpat, 370602 KUTCH , Gujarat India</t>
  </si>
  <si>
    <t>020 66039400</t>
  </si>
  <si>
    <t>nityanand.m@honeywell.com</t>
  </si>
  <si>
    <t>AAACT3904F</t>
  </si>
  <si>
    <t>24AAACT3904F1ZS</t>
  </si>
  <si>
    <t>JYOTI CNC AUTOMATION LIMITED</t>
  </si>
  <si>
    <t>91-2827 - 235100 / 235101</t>
  </si>
  <si>
    <t>jyoti.co.in</t>
  </si>
  <si>
    <t>pune.sales@jyoti.co.in</t>
  </si>
  <si>
    <t>AABCJ1947R</t>
  </si>
  <si>
    <t>24AABCJ1947R1Z5</t>
  </si>
  <si>
    <t>MANHAR TRADING CORPORATION</t>
  </si>
  <si>
    <t>mtc180@gmail.com</t>
  </si>
  <si>
    <t>AAAPV5346C</t>
  </si>
  <si>
    <t>27AAAPV5346CIZR</t>
  </si>
  <si>
    <t>NTPC LIMITED_</t>
  </si>
  <si>
    <t>C&amp;I Maint., NTPC Barh, Patna, Bihar, 803215</t>
  </si>
  <si>
    <t>Patna</t>
  </si>
  <si>
    <t>Bihar</t>
  </si>
  <si>
    <t>10AAACN0255D1DM</t>
  </si>
  <si>
    <t>EVENUS SECURITY SYSTEMS PRIVATE LIMITED</t>
  </si>
  <si>
    <t>USHA MOTI APARTMENT 473 27-B-1  MAHARSHINAGAR  NEAR CRESCENT SCHOOL  PUNE-411037  ISO 9001:2015  GSTIN/UIN: 27AAFCE7999E1Z3  State Name : Maharashtra, Code : 27  CIN: U72900PN2020PTC189310</t>
  </si>
  <si>
    <t>91 88066 69404</t>
  </si>
  <si>
    <t>kundan@trueview.co.in</t>
  </si>
  <si>
    <t>AAFCE7999E</t>
  </si>
  <si>
    <t>27AAFCE7999E1Z3</t>
  </si>
  <si>
    <t>TERRAVISTA SOLUTIONS PVT LTD.</t>
  </si>
  <si>
    <t>Oﬃce No. 301, B- Wing , Ganga Osian ( G.O.)Square  Kaspate wasti, Near Mankar Chowk, Wakad, Tal. Mulshi , Dist Pune- 411057 Maharashtra</t>
  </si>
  <si>
    <t>KAMAKHYA BIOFUELS PRIVATE LIMITED</t>
  </si>
  <si>
    <t>Lokrai, Badiasisa, Darrang Guwahati Assam,   Postal Code: 784145</t>
  </si>
  <si>
    <t>dipakpatil@terravista.in</t>
  </si>
  <si>
    <t>27AAJCT4775D1Z2</t>
  </si>
  <si>
    <t>SHIMADZU RIKA CORPORATION</t>
  </si>
  <si>
    <t>Publishers Club Bldg. 9th Floor, 1-32, Kanda-Jimbocho, Chiyoda-ku,Tokyo 101-0051, Japan</t>
  </si>
  <si>
    <t>Japan</t>
  </si>
  <si>
    <t>Md Hussain</t>
  </si>
  <si>
    <t>STEAM EQUIPMENTS AFRICA (PTY) LTD-</t>
  </si>
  <si>
    <t>10 Sharland Street Germiston Johannesburg South Africa</t>
  </si>
  <si>
    <t>STEAM EQUIPMENTS AFRICA (PTY) LTD.</t>
  </si>
  <si>
    <t>+27 (0) 83 286 4224</t>
  </si>
  <si>
    <t>steamequipments.com</t>
  </si>
  <si>
    <t>niren@triloq.co.za</t>
  </si>
  <si>
    <t>SHREE GANESH PACKAGING</t>
  </si>
  <si>
    <t>Gat No 245  Alandi Markal Road Dhanore Tal - Khed  Dist - Pune</t>
  </si>
  <si>
    <t>sgpackaging2017@gmail.com</t>
  </si>
  <si>
    <t>27IATPK0746L1ZY</t>
  </si>
  <si>
    <t>M/S. PERFORMANCE CHEMISERVE LTD.</t>
  </si>
  <si>
    <t>Plot E-31, MIDC, Taloja, Maharashtra, India, 410208, Dist.- Raigad.</t>
  </si>
  <si>
    <t>Plot E31,Opp DFPCL,MIDC Main Raod, Taloja, Dist. Raigad Maharashtra</t>
  </si>
  <si>
    <t>PIYUSH.KOCHE@DFPCL.COM</t>
  </si>
  <si>
    <t>AADCP8452F</t>
  </si>
  <si>
    <t>Raigad</t>
  </si>
  <si>
    <t>27AADCP8452F1ZA</t>
  </si>
  <si>
    <t>BHEL PSNR HPCL VRMP SITE</t>
  </si>
  <si>
    <t>BHEL PSNR HPCL VRMP SITE, IN FRONT OF VISHAKHA DAIRY, VISAKHAPATNAM   530012, ANDHRA PRADESH Mr.Ghanshyam040-2318-2367/ KAMALKUMAR-91 94401 22937</t>
  </si>
  <si>
    <t>BIPIN PRATAP SINGH A</t>
  </si>
  <si>
    <t>NAME: BIPIN PRATAP SINGH Aruna Residency  BC  Rd, Gajuwaka, Visakhapatnam, Andhra Pradesh 530026</t>
  </si>
  <si>
    <t>ravindra.r.yadav@adityabirla.com</t>
  </si>
  <si>
    <t>AAACL6442L3</t>
  </si>
  <si>
    <t>SONEBHADRA</t>
  </si>
  <si>
    <t>PURBANCHAL LAMINATES PRIVATE LIMITED</t>
  </si>
  <si>
    <t>Survey No. 340, Bhimasar, Anjar, kachchh, Gujarat Bhimasar 370110 GUJARAT India</t>
  </si>
  <si>
    <t>factory@amulyamica.com</t>
  </si>
  <si>
    <t>AADCP2636H</t>
  </si>
  <si>
    <t>kachchh</t>
  </si>
  <si>
    <t>24AADCP2636H1ZM</t>
  </si>
  <si>
    <t>T.J. CONSTRUCTION</t>
  </si>
  <si>
    <t>At. MSPGCL, GTPS, Uran Dist. Raigad - 400702</t>
  </si>
  <si>
    <t>tjconstn@gmail.com</t>
  </si>
  <si>
    <t>POWERFABRICA PRIVATE LIMITED</t>
  </si>
  <si>
    <t>S.No.32/1/3, Kavita Warehousing 1 Kondhwa-Pisoli Road, Kondhwa (Bk) Pune-411048</t>
  </si>
  <si>
    <t>admin@powerfabrica.com</t>
  </si>
  <si>
    <t>27AAJCP7061J1Z0</t>
  </si>
  <si>
    <t>D SUBODH &amp; CO AGENCY PVT LTD</t>
  </si>
  <si>
    <t>909, Budhwar Peth Pune 411002</t>
  </si>
  <si>
    <t>02024430404/24481473</t>
  </si>
  <si>
    <t>+91 98602 29500</t>
  </si>
  <si>
    <t>AABCD1613L</t>
  </si>
  <si>
    <t>27AABCD1613L1ZU</t>
  </si>
  <si>
    <t>JYOTI ELECTRIC &amp; TRADING CO.,</t>
  </si>
  <si>
    <t>1342, Shivajinagar, OPP PMC Building 1st Floor Above MRF Type  Showroom Pune 411005</t>
  </si>
  <si>
    <t>Pune</t>
  </si>
  <si>
    <t>27710009888V</t>
  </si>
  <si>
    <t>INVENCONTROL PTE LTD-</t>
  </si>
  <si>
    <t>10 Bukit Batok Crescent, #14-01, The Spire Singapore 658079</t>
  </si>
  <si>
    <t>+65 9826 2918</t>
  </si>
  <si>
    <t>bruce@invencontrol.com</t>
  </si>
  <si>
    <t>INCOMSYSTEM REC JSC</t>
  </si>
  <si>
    <t>Pionerskaya st.17,Kazan,Tatarstan,Russia,ZIP 420029</t>
  </si>
  <si>
    <t>Russia</t>
  </si>
  <si>
    <t>7843212-50-10</t>
  </si>
  <si>
    <t>Kazan</t>
  </si>
  <si>
    <t>KAPWELL LIMITED</t>
  </si>
  <si>
    <t>Provender House, 37 Waterloo Quay, Aberdeen, Scotland, United Kingdom AB11 5BS</t>
  </si>
  <si>
    <t>+44 1224 007288</t>
  </si>
  <si>
    <t>+44 7894 599831</t>
  </si>
  <si>
    <t>accounts@kapwell.co.uk</t>
  </si>
  <si>
    <t>Aberdeen</t>
  </si>
  <si>
    <t>Scotland</t>
  </si>
  <si>
    <t>AARTI INDUSTRIES LTD - RUBY RUBY UNIT-</t>
  </si>
  <si>
    <t>PLOT NO.756/2 A&amp;B,756/3 A&amp;B,756/4 A&amp;B, 756/5 A&amp;B, 756/6 A&amp;B 756/7,8,9,758/1,2,3,778,779 -GIDC ESTATE JHAGADIA 393110</t>
  </si>
  <si>
    <t>91 2645 26179</t>
  </si>
  <si>
    <t>kishan.bhardava@aarti-industries.com</t>
  </si>
  <si>
    <t>AABCA2787L</t>
  </si>
  <si>
    <t>24AABCA2787L1ZI</t>
  </si>
  <si>
    <t>AIRA TREX SOLUTIONS (I) PVT. LTD.</t>
  </si>
  <si>
    <t>1st Floor, Tiana Castle, No 220, 3rd Cross,  Kasturi Nagar (Off Outer Ring Road)  Bangalore -560043.</t>
  </si>
  <si>
    <t>IRA TREX SOLUTIONS (I) PVT. LTD.</t>
  </si>
  <si>
    <t>+91 80 46 990 990</t>
  </si>
  <si>
    <t>+91 968 689 7401</t>
  </si>
  <si>
    <t>accounts@airatrex.com</t>
  </si>
  <si>
    <t>AANCA1599A</t>
  </si>
  <si>
    <t>Bangalore</t>
  </si>
  <si>
    <t>29AANCA1599A1ZJ</t>
  </si>
  <si>
    <t>SINGH ENGINEERING SERVICES</t>
  </si>
  <si>
    <t>In front of Govind Petrol Pump, Main Road, Murdhwa, Renukoot, Sonebhadra (U. P.) 231217</t>
  </si>
  <si>
    <t>APNPJ5287J</t>
  </si>
  <si>
    <t>Sonebhadra</t>
  </si>
  <si>
    <t>09APNPJ5287J1Z6</t>
  </si>
  <si>
    <t>LAXMI ENTERPRISES</t>
  </si>
  <si>
    <t>NR. OLD BUS STAND, BHENDE COMPLEX,  BALLARPUR-442701 (MS) Dist. Chandrapur</t>
  </si>
  <si>
    <t>NR. OLD BUS STAND, BHENDE COMPLEX,  BALLARPUR-442701 (MS)</t>
  </si>
  <si>
    <t>+91 8830686118</t>
  </si>
  <si>
    <t>laxmientr@gmail.com</t>
  </si>
  <si>
    <t>Chandrapur</t>
  </si>
  <si>
    <t>INDUSTRIAL PARTS &amp; SUPPLIES INTERNATIONAL FZE</t>
  </si>
  <si>
    <t>PO BOX 16026 Ras Al Khaimah-United Arab Emirates</t>
  </si>
  <si>
    <t>+971 7 2220236</t>
  </si>
  <si>
    <t>+971 50 4863686</t>
  </si>
  <si>
    <t>ipsirak@gmail.com</t>
  </si>
  <si>
    <t>Ras Al khaimah</t>
  </si>
  <si>
    <t>JK SALES</t>
  </si>
  <si>
    <t>PLOT 130, TINY INDUSTRIAL ESTATE KONDHWA BUDRUK  PUNE 411048</t>
  </si>
  <si>
    <t>salaes@jksales.in</t>
  </si>
  <si>
    <t>27AEOPN3119B</t>
  </si>
  <si>
    <t>100 % ADVANCE</t>
  </si>
  <si>
    <t>BUN  ELECTRONIC</t>
  </si>
  <si>
    <t>patel industrial estate ,gate 12 &amp; 14 .15 near vidya vikasini school fatherwadi vasai east palghar 401208</t>
  </si>
  <si>
    <t>SUZHOU DELFINO ENVIRONMENTAL TECHNOLOGY CO., LTD</t>
  </si>
  <si>
    <t>Isabella HuangADD: NO.25 Datong Road, Suzhou, Jiangsu, ChinaPhone:</t>
  </si>
  <si>
    <t>+86 13073008871</t>
  </si>
  <si>
    <t>lcx@daruifuno.com</t>
  </si>
  <si>
    <t>SAIFEE INDUSTRIES</t>
  </si>
  <si>
    <t>W 166, S BLOCK MIDC BHOSARI  PUNE 410026</t>
  </si>
  <si>
    <t>27ADWPB4950B1ZL</t>
  </si>
  <si>
    <t>PARLE BISCUITS PVT LTD.</t>
  </si>
  <si>
    <t>C/O:-Annakut Biscuit Co Pvt Ltd 54A CO-OPERATIVE INDUSTRIAL ESTAT UDYOG NAGAR KANPUR Uttar Pradesh-208022 India</t>
  </si>
  <si>
    <t>Village Kothwal Kalan Post Parsendi Tehsil Kaiserganj  Bahraich, Uttar Pradesh- 271903 India</t>
  </si>
  <si>
    <t>anil.tiwari@parle.biz</t>
  </si>
  <si>
    <t>AAACP0485D</t>
  </si>
  <si>
    <t>KANPUR</t>
  </si>
  <si>
    <t>09AAACP0485D1ZM</t>
  </si>
  <si>
    <t>BAJAJ ENERGY LIMITED-</t>
  </si>
  <si>
    <t>Village Itai Maida, Utraula, P.O Sri Duttganj, Balrampur,,271607 Uttar Pradesh-09</t>
  </si>
  <si>
    <t>sksingh.ltp@bajajenergy.com</t>
  </si>
  <si>
    <t>CHIRIPAL POLY FILMS LIMITED.</t>
  </si>
  <si>
    <t>Plot No. 12, 13, 14 Vraj Integrated Textile Park, NH8 Ahmedabad-Baroda Highway, Village : Bidaj, Taluka and District-kheda, 387120</t>
  </si>
  <si>
    <t>+91 9727738991</t>
  </si>
  <si>
    <t>eng.purchase@cpfl.co.in</t>
  </si>
  <si>
    <t>AADCC7403M</t>
  </si>
  <si>
    <t>Kheda</t>
  </si>
  <si>
    <t>24AADCC7403M1ZP</t>
  </si>
  <si>
    <t>SEPC POWER PRIVATE LIMITED</t>
  </si>
  <si>
    <t>M/s. SEPC power private limited, No. 395, MEIL House, Anna Salai, Teynampet, Chennai, Tamil Nadu-600018.</t>
  </si>
  <si>
    <t>SEPC Power Private Limited</t>
  </si>
  <si>
    <t>1X525MW Tuticorin Thermal Power Project, Stage-IV  Unit-1 Check Post 1, Harbour Estate, VOC Road, VOC Port Trust, Thoothkudi-628004,</t>
  </si>
  <si>
    <t>73580 31132</t>
  </si>
  <si>
    <t>narasaiah@sepc.in.net</t>
  </si>
  <si>
    <t>AAACS4667G</t>
  </si>
  <si>
    <t>33AAACS4667G1ZE</t>
  </si>
  <si>
    <t>PCC PLANT, C/O CENTURY PULP &amp; PAPERS, GHANSHYAMDHAM P/O LALKUAN 262402 DIST NAINITAL Uttarakhand  262402 India</t>
  </si>
  <si>
    <t>91-9769169734</t>
  </si>
  <si>
    <t>Karunanithi.G@mineralstech.com</t>
  </si>
  <si>
    <t>AAECM9905H</t>
  </si>
  <si>
    <t>NAINITAL</t>
  </si>
  <si>
    <t>Uttarakhand</t>
  </si>
  <si>
    <t>05AAECM9905H1ZE</t>
  </si>
  <si>
    <t>SHANGHAI NAI LOK INDUSTRIAL CO. LTD.</t>
  </si>
  <si>
    <t>No. Zetian Industrial Park.No 1121, Wangyuan South Road,   Nanqiao Town, Fenxian District, Shanghai, China 201406</t>
  </si>
  <si>
    <t>86-21-37111569</t>
  </si>
  <si>
    <t>https://www.nailokgroup.com</t>
  </si>
  <si>
    <t>cindy@nailokgroup.com</t>
  </si>
  <si>
    <t>100% payment in advance by T/T</t>
  </si>
  <si>
    <t>Distillery unit indian Potash Ltd. Rohana Kalan plant Rohana Kalan muzaffarnagar, Utta pradesh -251202</t>
  </si>
  <si>
    <t>AAACI0888H</t>
  </si>
  <si>
    <t>muzaffarnagar</t>
  </si>
  <si>
    <t>Uttar pradesh</t>
  </si>
  <si>
    <t>09AAACI0888H5ZA</t>
  </si>
  <si>
    <t>KALPA-TARU PROJECTS INTERNATIONAL LTD</t>
  </si>
  <si>
    <t>Village- Khatoli, Tehsil: Uniara,  District # Tonk, Rajasthan (Pin Code: 304024)</t>
  </si>
  <si>
    <t>KALPATARU PROJECTS INTERNATIONAL LTD</t>
  </si>
  <si>
    <t>(Biomass Energy Division)  Village # Khatoli  Tahesil- Uniara  Distt.- Tonk  Uniara-304024  Rajasthan</t>
  </si>
  <si>
    <t>+91 9667016655</t>
  </si>
  <si>
    <t>Arvind.Jain@kalpataruprojects.com</t>
  </si>
  <si>
    <t>AAACK8387R</t>
  </si>
  <si>
    <t>Jaipur</t>
  </si>
  <si>
    <t>08AAACK8387R2ZI</t>
  </si>
  <si>
    <t>DNP SYSTEMS</t>
  </si>
  <si>
    <t>Flat No.4, Second Floor, Malviya Apartment,    Lokesh Society Road, behind KK Market, Pune 411037,</t>
  </si>
  <si>
    <t>+91 9921631361</t>
  </si>
  <si>
    <t>yadavvivekanand333@gmail.com</t>
  </si>
  <si>
    <t>ABGPY1086P</t>
  </si>
  <si>
    <t>27ABGPY1086P1ZS</t>
  </si>
  <si>
    <t>PRIVILEGE BIKSONS BOILERS PRIVATE LIMITED.</t>
  </si>
  <si>
    <t>406 Konark Epitome, Near Konark Campus, Viman nagar, Pune-411014 (M.S.) India.</t>
  </si>
  <si>
    <t>Shree khedut sahakari khand udyog mandali LTD. Bardoli , A/P. Sardar baug, baben, Bardoli DIST. Surat, Gujrat 39460124 Gujarat</t>
  </si>
  <si>
    <t>sachin.ambore@privilegeboilers.com</t>
  </si>
  <si>
    <t>AAGCP3764P</t>
  </si>
  <si>
    <t>27AAGCP3764P1ZP</t>
  </si>
  <si>
    <t>M/S PURUSHOTTAM INFRA</t>
  </si>
  <si>
    <t>32, Shivsundar Nagar, Dighori, Umred Road, Nagpur. 440034</t>
  </si>
  <si>
    <t>ABPPW8957N</t>
  </si>
  <si>
    <t>27ABPPW8957N1Z7</t>
  </si>
  <si>
    <t>UTTAM ENERGY LIMITED</t>
  </si>
  <si>
    <t>The Westin, 7th Floor Business Plaza, Mundhwa Rd,  Koregaon Park Annexe, Ghorpadi, Pune, Maharashtra 411001</t>
  </si>
  <si>
    <t>Power Engineering Consulting JSC 2 (PECC2)</t>
  </si>
  <si>
    <t>Zone 5, Thuan An Ward Hau Giang Proviance in mekong  Delta. Long My Town Vietnam</t>
  </si>
  <si>
    <t>(020) 48579900</t>
  </si>
  <si>
    <t>satishjadhav@uttamenergy.com</t>
  </si>
  <si>
    <t>SHREE CEMENT LIMITED-</t>
  </si>
  <si>
    <t>SHREE RAIPUR CEMENT PLANT-A UNIT OF SHREE CEMENT LIMITED VILLAGE KHAPRADIG TEHSIL SIMGA BALODA BAZAR BHATAPARA BALODA BAZAR, RAIPUR  Chattisgarh-493196</t>
  </si>
  <si>
    <t>Lingaraj.Dash@shreecement.co</t>
  </si>
  <si>
    <t>RAIPUR</t>
  </si>
  <si>
    <t>Chattisgarh</t>
  </si>
  <si>
    <t>22AACCS8796G1Z1</t>
  </si>
  <si>
    <t>NTPC LIMITED (SOLAPUR)</t>
  </si>
  <si>
    <t>NTPC Stores Solapur STPP PO- HOTGI STATION 413215 SOUTH SOLAPUR, SOLAPUR, MAHARASHTRA-413215</t>
  </si>
  <si>
    <t>0217-2252558-1102</t>
  </si>
  <si>
    <t>buyer17.ntecl.tn@gembuyer.in</t>
  </si>
  <si>
    <t>SOLAPUR</t>
  </si>
  <si>
    <t>Warehouse, Plot No. 35, Sector-68 Industrial Model Town (IMT) Faridabad , (Haryana)-121004</t>
  </si>
  <si>
    <t>mohit.garg@khd.com</t>
  </si>
  <si>
    <t>AAACH7474G</t>
  </si>
  <si>
    <t>Faridabad</t>
  </si>
  <si>
    <t>06AAACH7474G1ZJ</t>
  </si>
  <si>
    <t>INDOPHIL JETTECH ENERGY PVT LTD</t>
  </si>
  <si>
    <t>SY No:163/A, Kazipally Road, Gagillapur (Vill), Gandimalsamma-Dundigal (MDL), Medchal-Malkajgiri (Dist), Hyderabad-500055, TELANGANA</t>
  </si>
  <si>
    <t>AAFCI0346B</t>
  </si>
  <si>
    <t>Medchal</t>
  </si>
  <si>
    <t>36AAFCI0346B1Z3</t>
  </si>
  <si>
    <t>NTPC LIMITED(U.P.)</t>
  </si>
  <si>
    <t>SINGRAULI STORES Singrauli Super Thermal Power Station P.O. SHAKTINAGAR, SONEBHADRA 231222 UTTAR PRADESH, SONBHADRA, UTTAR PRADESH-231222</t>
  </si>
  <si>
    <t>buyer38.nl.ap@gembuyer.in</t>
  </si>
  <si>
    <t>SONBHADRA</t>
  </si>
  <si>
    <t>DANISH ENGINEERS</t>
  </si>
  <si>
    <t>PAP-R-262 , NEAR GOLDEN GARAGE , TTC INDUSTRIAL AREA , RABALE , MIDC , NAVI MUMBAI ,   MAHARASHTRA -400701</t>
  </si>
  <si>
    <t>engineersdanish@gmail.com</t>
  </si>
  <si>
    <t>GUJARAT STATE ELECTRICITY CORPORATION LIMITED,</t>
  </si>
  <si>
    <t>Ukai Thermal Power Station Ukai Dam, Taluka: Fort Songadh, Dist:Tapi – 394680.</t>
  </si>
  <si>
    <t>91 9925198066</t>
  </si>
  <si>
    <t>de4imd34.utps@gebmail.com</t>
  </si>
  <si>
    <t>Songadh</t>
  </si>
  <si>
    <t>TECHSUPPEN ENTERPRISES</t>
  </si>
  <si>
    <t>Office No. 48, Onyx Business Centre, Tilekar Nagar, Kondhwa Budruk, Pune 411048,  Pune, Maharashtra - 411048, India</t>
  </si>
  <si>
    <t>info@techsuppen.com</t>
  </si>
  <si>
    <t>27AAKFT1680P1ZG</t>
  </si>
  <si>
    <t>NTPC LIMITED (JHARKHAND)</t>
  </si>
  <si>
    <t>NTPC Stores North Karanpura Super Thermal Power Project POST-TANDWA 825321 DISTRICT-CHATRA  Jharkhand</t>
  </si>
  <si>
    <t>consignee3.mop.hr@gembuyer.in</t>
  </si>
  <si>
    <t>Chatra</t>
  </si>
  <si>
    <t>20AAACN0255D2ZB</t>
  </si>
  <si>
    <t>NTPC LIMITED (MP)</t>
  </si>
  <si>
    <t>NTPC Stores Vindhyachal Super Thermal Power Station  P.O. Vindhyanagar District Singrauli 486885, Sidhi,   Madhya Pradesh</t>
  </si>
  <si>
    <t>con148.nl.mp@gembuyer.in</t>
  </si>
  <si>
    <t>Singrauli</t>
  </si>
  <si>
    <t>NTPC LIMITED (ASSAM)</t>
  </si>
  <si>
    <t>NTPC Stores Bongaigaon Thermal Power Project  PO Salakati, Dist Kokrajhar Salakati  Assam- 783369</t>
  </si>
  <si>
    <t>buyer4.ntpc.koj@gembuyer.in</t>
  </si>
  <si>
    <t>KOKRAJHAR</t>
  </si>
  <si>
    <t>Assam</t>
  </si>
  <si>
    <t>18AAACN0255D1ZX</t>
  </si>
  <si>
    <t>KRYSTAL CO SERVICES LLP</t>
  </si>
  <si>
    <t>Indranil Galaxy | Bavdhan | Pune  | Maharashtra | India</t>
  </si>
  <si>
    <t>98604 19751</t>
  </si>
  <si>
    <t>marketing@krystalservices.in</t>
  </si>
  <si>
    <t>BALU PACKING</t>
  </si>
  <si>
    <t>Site No: 08 , Balan Nagar, Near L&amp;T bypass Chettipalayam Road, Podanur ,  Coimbatore -641201</t>
  </si>
  <si>
    <t>balupackings@gmail.com, dewsateng@gmail.com</t>
  </si>
  <si>
    <t>GMAC ASSOCIATES</t>
  </si>
  <si>
    <t>SF.NO: 41/ 1B 1C, NEAR GREEN FIELD PLATINA,</t>
  </si>
  <si>
    <t>gmacsales@gmail.com</t>
  </si>
  <si>
    <t>PRATEEK EXPLOSIONPROOF PVT LTD</t>
  </si>
  <si>
    <t>PLOT A-20 &amp; A-22, Kulgaon Road Industrial Area MIDC, Badlapur, Thane, Maharashtra, 421503</t>
  </si>
  <si>
    <t>vrsingh64@gmail.com</t>
  </si>
  <si>
    <t>27AAHCP2242F1ZM</t>
  </si>
  <si>
    <t>1206 to 09, Finkin 9, Phase -1,  behind Hotel Satkar Grande, Wagle Industrial Estate,  Thane, Maharashtra 400604</t>
  </si>
  <si>
    <t>ketan@krugerindia.com</t>
  </si>
  <si>
    <t>AIM SAFETY SOLUTION</t>
  </si>
  <si>
    <t>34 SMITA COMPLEX, BEHIND KATRAJ DAIRY KATRAJ PUNE 411048</t>
  </si>
  <si>
    <t>aim.safetysolution@gmail.com</t>
  </si>
  <si>
    <t>TARMALINDUSTRIES</t>
  </si>
  <si>
    <t>PLOT 25 SRNO. 27 BURHANI INDUSTRIAL STATE KONDHWA BUDRUK PUNE 411048</t>
  </si>
  <si>
    <t>tarmalpune@gmail.com</t>
  </si>
  <si>
    <t>MILAN METAL SYNDICATE</t>
  </si>
  <si>
    <t>Shop No 1, F Wing Windsor County, Dattanagar, Ambegaon Bk, Pune 411046</t>
  </si>
  <si>
    <t>milanmetal_syndicate@yahoo.co.in;</t>
  </si>
  <si>
    <t>27AAGPB8810M1ZL</t>
  </si>
  <si>
    <t>ASSAM POWER GENERATION CORPORATION LIMITED</t>
  </si>
  <si>
    <t>Bijulee Bhawan, Paltanbazar, Guwahati-781001, Assam</t>
  </si>
  <si>
    <t>AAFCA4891F</t>
  </si>
  <si>
    <t>GUWAHATI</t>
  </si>
  <si>
    <t>ASSAM</t>
  </si>
  <si>
    <t>18AAFCA4891F1ZJ</t>
  </si>
  <si>
    <t>C/o. NTPC super power thermal power station, Jyothinagar, Ramagundam , Peddapalli, Telangana-505215    PH-Mr.- Badri- 9637477005</t>
  </si>
  <si>
    <t>ISGEC HEAVY ENGINEERING LTD..</t>
  </si>
  <si>
    <t>Noonmati,Guwahati Refinery Complex, Guwahati Assam , 781020</t>
  </si>
  <si>
    <t>manish.singhal@isgec.co.in</t>
  </si>
  <si>
    <t>AAACT5540K</t>
  </si>
  <si>
    <t>Guwahati</t>
  </si>
  <si>
    <t>18AAACT5540K2Z5</t>
  </si>
  <si>
    <t>AIR FREEZE ENTERPRISES</t>
  </si>
  <si>
    <t>25591398 / 411303217</t>
  </si>
  <si>
    <t>AFEPARTS@YAHOO.IN</t>
  </si>
  <si>
    <t>GREEN ASU PLANT PRIVATE LIMITED</t>
  </si>
  <si>
    <t>Plot No. 5A &amp; 6, Part 2, Doddanekundi Indl. Area, Whitefield Road Bangalore   Karnataka - 560048</t>
  </si>
  <si>
    <t>AAJCG9535C</t>
  </si>
  <si>
    <t>29AAJCG9535C1ZD</t>
  </si>
  <si>
    <t>EMCO PRECIMA ENGINEERING PVT LTD.</t>
  </si>
  <si>
    <t>5 Magnum Plaza, Santacruz East, Mumbai</t>
  </si>
  <si>
    <t>91-22-6651771/2/3/4/5/6/7</t>
  </si>
  <si>
    <t>amit.pande@emcogroup.net.in</t>
  </si>
  <si>
    <t>CHETTINAD CEMENT CORPORATION PRIVATE LIMITED.</t>
  </si>
  <si>
    <t>Dacheppalli Cement Works,Pedagarlapadu,Dacheppalli, Guntur-522437</t>
  </si>
  <si>
    <t>AAACC3130A</t>
  </si>
  <si>
    <t>37AAACC3130A1ZI</t>
  </si>
  <si>
    <t>C/O KUANTUM PAPERS LTD. 144529</t>
  </si>
  <si>
    <t>03AAECM9905H1ZI</t>
  </si>
  <si>
    <t>SAJ INDUSTRIES PRIVATE LIMITED</t>
  </si>
  <si>
    <t>REVENUE SURVEY NO.43 AND 46 2 NG-8A,VILLAGE VARSANA TALUKA-ANJAR KACHCHH - 370110, Gujarat</t>
  </si>
  <si>
    <t>purchase@sumilon.com</t>
  </si>
  <si>
    <t>ABCCS7807B</t>
  </si>
  <si>
    <t>KACHCHH</t>
  </si>
  <si>
    <t>24ABCCS7807B1ZN</t>
  </si>
  <si>
    <t>Village Derang, PO Kaniha, Dist Angul, odisha, 759117</t>
  </si>
  <si>
    <t>AAACJ9902H</t>
  </si>
  <si>
    <t>Derang</t>
  </si>
  <si>
    <t>21AAACJ9902H1ZU</t>
  </si>
  <si>
    <t>OM SAI GENSET</t>
  </si>
  <si>
    <t>SR NO PLOT 68, BEHIND ARIHANT MEDICLE, KARBVENAGAR  PUNE 411052</t>
  </si>
  <si>
    <t>OMSAIGENSET@GMAIL.COM</t>
  </si>
  <si>
    <t>G. R. ENGINEERING PRIVATE LIMITED</t>
  </si>
  <si>
    <t>E 29 Aditya Park Soc Jambuwa bypass Near Old Jakatnaka Makarpura, Vadodra, Gujarat pin:390014</t>
  </si>
  <si>
    <t>C/O, Indian Oil Corporation Limited, IOCL Dumad Complex, Nr Dumad LPG Bottling Plant, Sama Savli Road Vadodra, Gujarat Pin:391740</t>
  </si>
  <si>
    <t>99875 17632</t>
  </si>
  <si>
    <t>rajan@grengg.com</t>
  </si>
  <si>
    <t>AAACH8828G</t>
  </si>
  <si>
    <t>Vadodra</t>
  </si>
  <si>
    <t>24AAACH8828G2ZK</t>
  </si>
  <si>
    <t>M/S VARAD ENGINEERS</t>
  </si>
  <si>
    <t>office no.13,SSII A,SECTOR -6,  KOPARKHAIRNE,  NAVI MUMBAI-400709  TEL-8108050090/9892832111</t>
  </si>
  <si>
    <t>sales.varadengg@gmail.com</t>
  </si>
  <si>
    <t>27AEXPP5401M1ZT</t>
  </si>
  <si>
    <t>Pre-Paid &amp; Charged to our Account</t>
  </si>
  <si>
    <t>ASSAM GAS BASED POWER STATION (AGBPS)</t>
  </si>
  <si>
    <t>NEEPCO LTD, BOKULONI, DIBRUGARH, ASSAM,   PIN: 786-191,   India  +919954499153</t>
  </si>
  <si>
    <t>asam</t>
  </si>
  <si>
    <t>MAHESHWARI LOGISTICS LTD-PAPER DIVISION</t>
  </si>
  <si>
    <t>Gujrat</t>
  </si>
  <si>
    <t>NTPC LIMITED--</t>
  </si>
  <si>
    <t>6001 MEJA URJA NIGAM (P) LIMITED MEJA URJA NIGAM (P) LIMITED SUB P.O.- NTPC Kohdar,Tehsil # Meja PRAYAGRAJ  Uttar Pradesh- 212308</t>
  </si>
  <si>
    <t>Manager/ Senior Manager (Stores)</t>
  </si>
  <si>
    <t>6001 MEJA URJA NIGAM (P) LIMITED MEJA URJA NIGAM (P) LIMITED SUB P.O.- NTPC Kohdar,Tehsil # Meja PRAYAGRAJ Uttar Pradesh- 212308</t>
  </si>
  <si>
    <t>0532 269 3154</t>
  </si>
  <si>
    <t>AAFCM8107L</t>
  </si>
  <si>
    <t>Allahbad</t>
  </si>
  <si>
    <t>09AAFCM8107L1Z4</t>
  </si>
  <si>
    <t>Neyveli New Thermal Power Station,Kolliruppu,Neyveli 607807, Cuddalore, TAMIL NADU-607807</t>
  </si>
  <si>
    <t>04142-219116</t>
  </si>
  <si>
    <t>conts.thermal@nlcindia.in</t>
  </si>
  <si>
    <t>Cuddalore</t>
  </si>
  <si>
    <t>M/S - AESTEIRON STEELS LLP</t>
  </si>
  <si>
    <t>DatedAdd : 901/ 9th Floor, Mehta Mahal Building  Mathew Road, Opera House, Mumbai</t>
  </si>
  <si>
    <t>Co :  9321466024</t>
  </si>
  <si>
    <t>27ABLFA3930D1ZO</t>
  </si>
  <si>
    <t>AKSHAY BHAPKAR</t>
  </si>
  <si>
    <t>Room no. 206, Hotel Sagar Inn  # 5-6-140/D, Rajiv Highway, FCI ‘X’ Road N.T.P.C., JYOTHINAGAR- 505215. beside ICICI bank, Ramagundam, Dist- Peddapalli, Telangana.</t>
  </si>
  <si>
    <t>91 73509 14917</t>
  </si>
  <si>
    <t>telangana</t>
  </si>
  <si>
    <t>NTPC LIMITED (BIHAR)</t>
  </si>
  <si>
    <t>NTPC Stores, Nabinagar STPS NPGC-Shivanpur Aurangabad 824303 Bihar, AURANGABAD(BH), BIHAR-824301</t>
  </si>
  <si>
    <t>NTPC Stores, Nabinagar STPS NPGC-Shivanpur Aurangabad 824303 Bihar, AURANGABAD(BH), BIHAR-824301, India</t>
  </si>
  <si>
    <t>KUWAIT MARITIME &amp; MERCANTILE CO. K.S.C.C</t>
  </si>
  <si>
    <t>Arabian Gulf Road, Near Central Bank Block# 1, Qibla, Opposite Sief Palace P.O BOX # 78, Safat 13001 Kuwait.</t>
  </si>
  <si>
    <t>Vignesh.Gnanamani@iss-shipping.com</t>
  </si>
  <si>
    <t>INTACT AUTOMATION PVT. LTD</t>
  </si>
  <si>
    <t>Shiv Shankar House, S. No.43 Near Xrbia,  Hinjewadi Somatane Road, Mulshi, Nere,  Pune, Maharashtra 411033.  (020)-6744-1111</t>
  </si>
  <si>
    <t>punesales3@intactautomation.com</t>
  </si>
  <si>
    <t>100% Against Advance against readyness</t>
  </si>
  <si>
    <t>N MEHTA &amp; CO</t>
  </si>
  <si>
    <t>373, Shivaji Road, Shukrawar peth, Pune, Maharashtra, 411002</t>
  </si>
  <si>
    <t>(020) 24470321 / 22 / 23</t>
  </si>
  <si>
    <t>nmcpumps@gmail.com</t>
  </si>
  <si>
    <t>AAAFN9961B</t>
  </si>
  <si>
    <t>27AAAFN9961B1Z9</t>
  </si>
  <si>
    <t>40% advance with PO.  Balance against Proforma Invoice prior to dispatch</t>
  </si>
  <si>
    <t>NIKITA SALES</t>
  </si>
  <si>
    <t>105, Gurukrupa Soc., Patelpada, Dahanu Road (E.),  Dist.: Palghar, PIN: 401602.</t>
  </si>
  <si>
    <t>Sri Datta Niwas, Gurukrupa Soc.  Radhaswami Satsang Marg,  Opp. Dananu Paper Board Comp.  Dahanu Road, (E.)  Dist.: Palghar, PIN: 401602.</t>
  </si>
  <si>
    <t>sdmistry83@gmail.com</t>
  </si>
  <si>
    <t>Palghar</t>
  </si>
  <si>
    <t>TECHNICAL SUPPLIES INTERNATIONAL CO. LLC</t>
  </si>
  <si>
    <t>BLDG NO 341-2, WAY NO 9993, AREA NO 9993,   OPPOSITE TO RUSAYL HOTEL, RUSAYL, RUSAYL INDUSTRIAL AREA,  PO BOX 130, PC 124, RUSAYL, OMAN.</t>
  </si>
  <si>
    <t>+968 24445425 Extn:358</t>
  </si>
  <si>
    <t>+968 92498862</t>
  </si>
  <si>
    <t>roshan@tecsintl.com</t>
  </si>
  <si>
    <t>OMAN</t>
  </si>
  <si>
    <t>RELIANCE INDUSTRIES LIMITED-</t>
  </si>
  <si>
    <t>Arvind2.Upadhyay@ril.com</t>
  </si>
  <si>
    <t>BARABANKI</t>
  </si>
  <si>
    <t>09AAACR5055K1Z5</t>
  </si>
  <si>
    <t>SIMBHAOLI POWER PVT LIMITED,</t>
  </si>
  <si>
    <t>Unit:Simbhaoli. Div:Power-22 P.O. Simbhaoli, Distt. Hapur  Simbhaoli - 245207 Uttar Pradesh India</t>
  </si>
  <si>
    <t>SIMBHAOLI POWER PVT LIMITED</t>
  </si>
  <si>
    <t>ak.chaurasia@simbhaolipower.com</t>
  </si>
  <si>
    <t>Simbhaoli</t>
  </si>
  <si>
    <t>HONEYWELL MIDDLE EAST LIMITED</t>
  </si>
  <si>
    <t>Plot J-05, Honeywell Building, Masdar City  45595 ABU DHABI  UAE</t>
  </si>
  <si>
    <t>Honeywell Middle East Limited Masdar Free Zone, P.O. Box 45595 Plot # J-05,Honeywell Building, Masdar City, 00000 ABU DHABI-ABU DHABI UAE</t>
  </si>
  <si>
    <t>Elitsa.Stefanova@Honeywell.com</t>
  </si>
  <si>
    <t>Salman Shaikh</t>
  </si>
  <si>
    <t>31/2Adakamaranahalli, Makali post, Village Dasanapura Hobli Bengaluru (Bangalore) Urban Karnataka-562123</t>
  </si>
  <si>
    <t>sreepathi.rao@hach.com</t>
  </si>
  <si>
    <t>Bengaluru</t>
  </si>
  <si>
    <t>NTPC LIMITED,.</t>
  </si>
  <si>
    <t>NTPC Stores Feroz Gandhi Unchahar Thermal Power Station P.O,UNCHAHAR RAEBARELI UTTAR PRADESH-229406</t>
  </si>
  <si>
    <t>94251-78287</t>
  </si>
  <si>
    <t>con11.ntpc.unchahar@gembuyer.in</t>
  </si>
  <si>
    <t>PRIMO CHEMICALS LTD.</t>
  </si>
  <si>
    <t>Formerly Known as Punjab Alkalies &amp; Chemicals Ltd   Nangal-Una Road, Naya Nangal-140126, Distt. Ropar, Punjab, India</t>
  </si>
  <si>
    <t>Punjab</t>
  </si>
  <si>
    <t>ImranA</t>
  </si>
  <si>
    <t>JAI GANESH HARDWARE</t>
  </si>
  <si>
    <t>OLD KATE-PIMPLE ROAS, NR. MONIKA BUILDING, PIPMRIGAON PUNE 411017</t>
  </si>
  <si>
    <t>MCNEIL INSTRUMENTS INC.</t>
  </si>
  <si>
    <t>155/157, Sethana mansion,  5th floor, office no: 504,  10th khetwadi back road,   Mumbai: 40004</t>
  </si>
  <si>
    <t>02266518756 / 02266595870</t>
  </si>
  <si>
    <t>www.mcneilinstruments.com</t>
  </si>
  <si>
    <t>info@mcneilinstruments.com</t>
  </si>
  <si>
    <t>Payment 50% advance with Order &amp; 50% against PI</t>
  </si>
  <si>
    <t>ESCO STEAMCON PVT LTD</t>
  </si>
  <si>
    <t>079-40373267/68</t>
  </si>
  <si>
    <t>rajul.esco@gmail.com</t>
  </si>
  <si>
    <t>24AAACJ3782D1ZU</t>
  </si>
  <si>
    <t>100% against Proforma Invoice before dispatch.</t>
  </si>
  <si>
    <t>SHREE CEMENT LIMITED...</t>
  </si>
  <si>
    <t>SHREE MEGA POWER  BANGUR NAGAR POST BOX NO. 33, MASUDA ROAD  ANDHERI DEORI BEAWAR BEAWAR AJMER Rajasthan</t>
  </si>
  <si>
    <t>Deepak.Sharma3@shreecement.com</t>
  </si>
  <si>
    <t>AJMER</t>
  </si>
  <si>
    <t>PARSHVANATH INDUSTRIES</t>
  </si>
  <si>
    <t>PLOT 126/5 2ND FLOOR OPP. SHAH PAPER MILL, SILVASA ROAD  G.I.D.C CHAR RASTA VAPI</t>
  </si>
  <si>
    <t>POSINAVAPI@GMAIL.COM</t>
  </si>
  <si>
    <t>AA</t>
  </si>
  <si>
    <t>24AAQFP8664H1ZN</t>
  </si>
  <si>
    <t>INDUSTRIAL CONTROL SYSTEMS..</t>
  </si>
  <si>
    <t>INDUSTRIAL CONTROL SYSTEMS  SF-1, RK Residency, Road No.9, Bharat Nagar, Kurmannapalem, Visakhapatnam – 530046</t>
  </si>
  <si>
    <t>services@icss.co.in</t>
  </si>
  <si>
    <t>EPSILON CARBON PRIVATE LIMITED</t>
  </si>
  <si>
    <t>ashokkumar.a@epsilonam.com</t>
  </si>
  <si>
    <t>Sandur</t>
  </si>
  <si>
    <t>SEVEN STAR OIL FIELDS EQUIP.TR.FZE</t>
  </si>
  <si>
    <t>P.O. BOX 72297 SHARJAH, UAE</t>
  </si>
  <si>
    <t>+971-(0)6-574-8602</t>
  </si>
  <si>
    <t>+971-(0)6-574-8608</t>
  </si>
  <si>
    <t>+971-(0)50-960-4738</t>
  </si>
  <si>
    <t>www.ssoeonline.com</t>
  </si>
  <si>
    <t>rahbari@pcaengco.com</t>
  </si>
  <si>
    <t>SHARJAH</t>
  </si>
  <si>
    <t>BGR ENERGY SYSTEMS LIMITED -</t>
  </si>
  <si>
    <t>C/o Neyveli Uttar Pradesh Power Limited,  3X660 MW GHATAMPUR THERMAL POWER PROJECT  Ghatampur Tehsil, Kanpur Nagar Dist.,Uttar Pradesh 209 206</t>
  </si>
  <si>
    <t>BGR ENERGY SYSTEMS LIMITED   C/o Neyveli Uttar Pradesh Power Limited,  3X660 MW GHATAMPUR THERMAL POWER PROJECT  Ghatampur Tehsil, Kanpur Nagar Dist.,Uttar Pradesh 209 206</t>
  </si>
  <si>
    <t>ASR MULTIMETALS P.LTD.</t>
  </si>
  <si>
    <t>Survey No. 394/2, 398, 399 &amp; 400 National Highway   8-A, Near RTO Check Post VIII chhadawada,  Taluka : Bhachau samakhiyali (Kutch) 370140</t>
  </si>
  <si>
    <t>AAECA9439L</t>
  </si>
  <si>
    <t>Bhachau</t>
  </si>
  <si>
    <t>24AAECA9439L1ZC</t>
  </si>
  <si>
    <t>DAWSONS-TECH COMPONENTS LLP</t>
  </si>
  <si>
    <t>UNIT DD- 6&amp;7, KHAN REAL INDUSTRIAL ESTATE, N.H 08, PELHAR  VASAI PHATA, VASAI (E), DIST. PALGHAR - 401208 MAHARASHTRA.</t>
  </si>
  <si>
    <t>www.dawsonstech.com</t>
  </si>
  <si>
    <t>info@dawsonstech.com</t>
  </si>
  <si>
    <t>100 % AGAINST PROFORMA INVOICE</t>
  </si>
  <si>
    <t>PT PIRANTI WAHANA SENTOSA</t>
  </si>
  <si>
    <t>Boulevard Raya Block BA 2 No.56, Gading Serpong, Tangerang</t>
  </si>
  <si>
    <t>Skywin   logistics  Pte Ltd</t>
  </si>
  <si>
    <t>115  airport cargo road  Cargo  agent building   C   # 01 – 26</t>
  </si>
  <si>
    <t>62-21-5467246</t>
  </si>
  <si>
    <t>order_processing@ptpws.com</t>
  </si>
  <si>
    <t>RAMAGUNDAM</t>
  </si>
  <si>
    <t>RAMAGUNDAM H.NO:4-6-332 MAIN ROAD JYOTHI NAGAR ,KARIMNAGAR 08728-272137/8096630851-8096630851</t>
  </si>
  <si>
    <t>GUJRAT</t>
  </si>
  <si>
    <t>WELSPUN METALLICS LIMITED</t>
  </si>
  <si>
    <t>Survey No. 618/P, 619/P, 620/1, 623, 624, 625, 626, 627, 628, 629, 630,  631/P, 632/P, 673 and 890 Village- Varsamedi, Taluka- Anjar Gujarat-370110 India</t>
  </si>
  <si>
    <t>+91 28 3666 4029</t>
  </si>
  <si>
    <t>+91 9925608292</t>
  </si>
  <si>
    <t>Dipen_sorathiya@welspun.com</t>
  </si>
  <si>
    <t>24AACCW6993K1ZP</t>
  </si>
  <si>
    <t>VRKP ISPAT PRIVATE LIMITED</t>
  </si>
  <si>
    <t>AAICV1069M</t>
  </si>
  <si>
    <t>29AAICV1069M1ZP</t>
  </si>
  <si>
    <t>WORLDREF TECHNOLOGIES PVT.LTD.</t>
  </si>
  <si>
    <t>Plot No. 9/UGF Right Side Kh. No. 619/7 &amp; 619/8, Shanti Kunj Chhattarpur, New Delhi, South Delhi, 110074</t>
  </si>
  <si>
    <t>cs@worldref.co</t>
  </si>
  <si>
    <t>AABCW9248A</t>
  </si>
  <si>
    <t>Noida</t>
  </si>
  <si>
    <t>Uttarpradesh</t>
  </si>
  <si>
    <t>07AABCW9248A1ZD</t>
  </si>
  <si>
    <t>Ayesha</t>
  </si>
  <si>
    <t>K-121, Site-5 Kasna Industrial Area Greater NOIDA Uttar Pradesh 201308</t>
  </si>
  <si>
    <t>AALCP3912A</t>
  </si>
  <si>
    <t>GREATER NOIDA</t>
  </si>
  <si>
    <t>09AALCP3912A1ZN</t>
  </si>
  <si>
    <t>MR. ANURAG MISHRA</t>
  </si>
  <si>
    <t>125, snowdrop block, Keerthi flora apartment  near cmrit engineering College Whitefield Bangalore  PIN # 560037  Mob no. 9479676109</t>
  </si>
  <si>
    <t>bangalo</t>
  </si>
  <si>
    <t>PCBL LIMITED</t>
  </si>
  <si>
    <t>PCBL Mundra Plant   Survey no.47,SH 46,, Mundra, 370421, Gujarat</t>
  </si>
  <si>
    <t>+91 33 66251443</t>
  </si>
  <si>
    <t>pcbl@rpsg.in</t>
  </si>
  <si>
    <t>Mundra</t>
  </si>
  <si>
    <t>GUJARAT STATE ELECTRICITY CORPORATION LIMITED-</t>
  </si>
  <si>
    <t>Gandhinagar Thermal Power Station SelgridPethapur , Gandhinagar , 382041</t>
  </si>
  <si>
    <t>GUJARAT STATE ELECTRICITY CORPORATION LIMITED...</t>
  </si>
  <si>
    <t>tech2.gtps@gebmail.com</t>
  </si>
  <si>
    <t>MAHAN ENERGEN LIMITED,</t>
  </si>
  <si>
    <t>Mahan Energen Limited,</t>
  </si>
  <si>
    <t>Mahan Energen Limited,  Village: Bandhora,Post Karsualal,  Tehsil Mada,  Dist- Singrauli, M.P.  Pin 486 886</t>
  </si>
  <si>
    <t>Rajat.Verma2@adani.com</t>
  </si>
  <si>
    <t>EAST DELHI WASTE PROCESSING COMPANY PRIVATE LIMITED</t>
  </si>
  <si>
    <t>New Veterinary Hospital, Behind  DDA Flats, Ghazipur, New Delhi - 110096</t>
  </si>
  <si>
    <t>EAST DELHI WEST PROCESSING COMPANY PRIVATE LIMITED</t>
  </si>
  <si>
    <t>munendra.kumar@everenviro.com</t>
  </si>
  <si>
    <t>Ghazipur</t>
  </si>
  <si>
    <t>New Delhi</t>
  </si>
  <si>
    <t>Gopalwadi Road, Dev palm, Sarvesh Appt. Flat No. 105, Daund, Tal. Daund, Dist. Pune-413801</t>
  </si>
  <si>
    <t>newindia5jp@gmail.com</t>
  </si>
  <si>
    <t>AKJPP6341E</t>
  </si>
  <si>
    <t>27AKJPP6341E1Z2</t>
  </si>
  <si>
    <t>NTPC LIMITED-</t>
  </si>
  <si>
    <t>SIMHADRI POWER STATION</t>
  </si>
  <si>
    <t>Singrauli Stores singrauli Super Thermal Power Station P.O. Shaktinagar Sonebhadra 231222 UTTAR PRADESH, SONBHADRA, UTTAR PRADESH-231222, India</t>
  </si>
  <si>
    <t>08924-284967-</t>
  </si>
  <si>
    <t>DAR AL BALAD FOR CONTRACTING AND OPERATION COMPANY LTD.</t>
  </si>
  <si>
    <t>P.O.Box 285121, Riyadh-11323, Kingdom of Saudi Arabia    VAT No:301036685900003</t>
  </si>
  <si>
    <t>www.addargroup.com</t>
  </si>
  <si>
    <t>info@arab-house.com</t>
  </si>
  <si>
    <t>AIRA FLOWTCH CONTROLS</t>
  </si>
  <si>
    <t>OFFICE NO. 815/816/817 8TH FLOOR ROMA EQUATOR NEXT TO CITY INTERNATIONAL SCHOOL. SAMAT CHOWK MORWADI. PIMPRI PUNE 411018</t>
  </si>
  <si>
    <t>FIRIZ@AIRAVALVES.COM</t>
  </si>
  <si>
    <t>HINDUSTAN URVARAK &amp; RASAYAN LIMITED.</t>
  </si>
  <si>
    <t>Hindustan Urvarak &amp; Rasayan Limited, Core - 4, 9th Floor, SCOPE MINAR, Laxmi Nagar District Center, New Delhi,</t>
  </si>
  <si>
    <t>Hindustan Urvarak &amp; Rasayan Limited.</t>
  </si>
  <si>
    <t>Gorakhpur Manufacturing Unit, HURL Gorakhpur Unit-1, Administrative Building, Hurl Campus, Fertilizer, Gorakhpur, City : Gorakhpur, Pin : 273007  Uttar Pradesh</t>
  </si>
  <si>
    <t>New delhi</t>
  </si>
  <si>
    <t>09AADCH9368N1ZQ</t>
  </si>
  <si>
    <t>EAST BRIDGES EST</t>
  </si>
  <si>
    <t>P.O. Box 140 Al-Jubail-31951, Saudi Arabia.   Telefax:+966-1-33637840 GSM:+966-550745680</t>
  </si>
  <si>
    <t>imthias@ebeksa.com</t>
  </si>
  <si>
    <t>NAVIN FLUORINE ADVANCED SCIENCES LIMITED.</t>
  </si>
  <si>
    <t>Plot No D2 11A, Vadadala VIllage, DAHEJ BHARUCH - 392130 Gujarat India</t>
  </si>
  <si>
    <t>NAVIN FLUORINE ADVANCED SCIENCES LIMITED</t>
  </si>
  <si>
    <t>+91 8511824050</t>
  </si>
  <si>
    <t>virendra.patel@nfil.in</t>
  </si>
  <si>
    <t>Dahej bharuch</t>
  </si>
  <si>
    <t>PYXIS EUROPE S.L</t>
  </si>
  <si>
    <t>Diana Cruz   EMEA &amp; India Sales Director  PYXIS EUROPE S.L</t>
  </si>
  <si>
    <t>+34 603478222</t>
  </si>
  <si>
    <t>www.pyxis-lab.com</t>
  </si>
  <si>
    <t>Diana.cruz@pyxis-lab.com</t>
  </si>
  <si>
    <t>100% Against PO</t>
  </si>
  <si>
    <t>SAKTHI SUGARS LIMITED.</t>
  </si>
  <si>
    <t>SAKTHINAGAR, BHAVANI (VIA) ERODE DISTRICT-638315  TAMIL NADU</t>
  </si>
  <si>
    <t>+ 91 422-2221551</t>
  </si>
  <si>
    <t>msudhakar@sakthisugars.com</t>
  </si>
  <si>
    <t>AADCS0651B</t>
  </si>
  <si>
    <t>SAKTHINAGAR</t>
  </si>
  <si>
    <t>33AADCS0651B1Z1</t>
  </si>
  <si>
    <t>BHARAT HEAVY ELECTRICALS LIMITED....</t>
  </si>
  <si>
    <t>PSNR STORE YARD, BHPV TOWNSHIP</t>
  </si>
  <si>
    <t>BHEL PSNR HPCL VRMP SITE,  IN FRONT OF VISHAKHA DAIRY,  VISAKHAPATNAM   530012,  ANDHRA PRADESH</t>
  </si>
  <si>
    <t>040-2318-2367</t>
  </si>
  <si>
    <t>ghanshyam@bhel.in</t>
  </si>
  <si>
    <t>RAIN CII CARBON (VIZAG) LIMITED,SEZ UNIT</t>
  </si>
  <si>
    <t>AP SEZ,Plot No:46A &amp; 46B, Atchutapuram (Mandal/Village), Visakhapatnam - 531011, A.P., India</t>
  </si>
  <si>
    <t>91 + 8924237237</t>
  </si>
  <si>
    <t>37AAECR1067K2Z5</t>
  </si>
  <si>
    <t>PARRYS</t>
  </si>
  <si>
    <t>+91 8284 220676</t>
  </si>
  <si>
    <t>AAACE0702C</t>
  </si>
  <si>
    <t>29AAACE0702C2ZC</t>
  </si>
  <si>
    <t>AZHARUDDIN ANSARI</t>
  </si>
  <si>
    <t>New Flats, Ferry Ghat street,   Rajabazar, Jute Mill Gate,   Bhadreshwar,  West Bengal- 712125  AZRUDDIN ANSARI-  MOB-91 80009 15577</t>
  </si>
  <si>
    <t>AZHAR@STEAMEQUIPMENTS.COM</t>
  </si>
  <si>
    <t>EAST MIDNAPORE, WEST BENGAL-721606, India</t>
  </si>
  <si>
    <t>03224-223449</t>
  </si>
  <si>
    <t>bycon20.iocl.digboi@gembuyer.in</t>
  </si>
  <si>
    <t>19AAACI1681G1ZM</t>
  </si>
  <si>
    <t>RS ENTERPRISES</t>
  </si>
  <si>
    <t>A6-1205, Habitech Panchtatva, plot No-GH 08A, Tech Zone - IV, Greater Noida West-201309, U.P.</t>
  </si>
  <si>
    <t>rsenterprisesrs83@gmail.com</t>
  </si>
  <si>
    <t>DQZPS6045F</t>
  </si>
  <si>
    <t>09DQZPS6045F2ZY</t>
  </si>
  <si>
    <t>JAI MA PLASTIC</t>
  </si>
  <si>
    <t>S NO 30/14 DHAYRI  UNITY  INDUSTRIAL ESTATE  SHED NO 1AND 16 NEAR RAPTECH ENGINEERING,  PUNE-411041</t>
  </si>
  <si>
    <t>27AEWPJ7830H1ZY</t>
  </si>
  <si>
    <t>50% Advance &amp; 50% Against1 SAMPLE OF BOTTLE</t>
  </si>
  <si>
    <t>ELEVATE INDUSTRIAL SOLUTIONS LLP.</t>
  </si>
  <si>
    <t>SN. 116/6/1, 'Shree Bungalow', Near Shikshak Colony,  Sus Road, Pashan, Pune 411021, MH</t>
  </si>
  <si>
    <t>SN. 116/6/1, 'Shree Bungalow', Near Shikshak Colony,  Sus Road, Pashan, Pune 411021, MH, India</t>
  </si>
  <si>
    <t>sales.elevatesolutions@gmail.com</t>
  </si>
  <si>
    <t>AAKFE3255D</t>
  </si>
  <si>
    <t>27AAKFE3255D1ZL</t>
  </si>
  <si>
    <t>DWARIKESH SUGAR INDUSTRIES LTD,</t>
  </si>
  <si>
    <t>DwariKesh Nagar , Bundki Post- MedhPura Sultan ,Teh- Nagina Distt- Bijnor (Uttar Pradesh) Pin- 246762</t>
  </si>
  <si>
    <t>ravikant.distillery@dwarikesh.com</t>
  </si>
  <si>
    <t>ISGEC HEAVY ENGINEERING LTD ,</t>
  </si>
  <si>
    <t>KIND ATT.SATYA NARAYAN BEHERA ISGEC HEAVY ENGINEERING LTD ,, C/o--NTPC-SAIL Power Company Limited, AddI. G.M. (Projects) PP-III, At Captive Power Plant-II, DSP Complex,Durgapur, West bengal-713203    AZHAR ANSARI-+91 80009 15577</t>
  </si>
  <si>
    <t>STAR INSTRUMENTS &amp; CONTROLS</t>
  </si>
  <si>
    <t>#2914/A, 13TH MAIN, 2ND CROSS, D BLOCK, 2ND STAG, RAJAJINAGAR, BANGALORE - 560010</t>
  </si>
  <si>
    <t>star_ic@rediffmail.com</t>
  </si>
  <si>
    <t>SEVEN STAR STEELS LIMITED.</t>
  </si>
  <si>
    <t>SURABHI BUILDING 8/1/2 DR. U.N. BRAHMACHARI STREET, 5TH FLOOR, KOLKATA - 700017</t>
  </si>
  <si>
    <t>SEVEN STAR STEELS LIMITED</t>
  </si>
  <si>
    <t>dchatterjee@bathwalcorp.com</t>
  </si>
  <si>
    <t>AAICS554M</t>
  </si>
  <si>
    <t>21AAICS5549M1ZZ</t>
  </si>
  <si>
    <t>PRASOL CHEMICALS LIMITED</t>
  </si>
  <si>
    <t>Takai Adoshi Road, Tehsil : khalapur, Honad village khopoli, District Raigad, Maharashtra, Survey No. 8,13,15,16,25,74,75 Khapoli-410203 Maharashtra (27),</t>
  </si>
  <si>
    <t>purchase8@prasolchem.com</t>
  </si>
  <si>
    <t>AAACP2389N</t>
  </si>
  <si>
    <t>KHOPOLI</t>
  </si>
  <si>
    <t>27AAACP2389N1ZW</t>
  </si>
  <si>
    <t>TECHUMESH ENGINEERING</t>
  </si>
  <si>
    <t>S-3/621, Niladri Vihar, Chandrasekharpur, Bhubaneswar, Odisha-751021</t>
  </si>
  <si>
    <t>9937585249 | 6302032990</t>
  </si>
  <si>
    <t>debashis@techumesh.co.in</t>
  </si>
  <si>
    <t>AHLPN3735B</t>
  </si>
  <si>
    <t>21AHLPN3735B1ZR</t>
  </si>
  <si>
    <t>RALSONICS RESEARCH PRIVATE LIMITED</t>
  </si>
  <si>
    <t>924, Plot 39, Parekh Market,   Jagannath Shankarsheth Marg,  Near Kennedy Bridge, Girgaon,   Mumbai, Maharashtra - 400004</t>
  </si>
  <si>
    <t>+9180803 59079 , +91 98920 81861</t>
  </si>
  <si>
    <t>AAICR6481R</t>
  </si>
  <si>
    <t>27AAICR6481R1ZD</t>
  </si>
  <si>
    <t>M/S. HARMAN FINOCHEM LIMITED</t>
  </si>
  <si>
    <t>Plot no. A -100, A-100/1, MIDC Industrial Area,Shendra, Aurangabad , Maharashtra, PIN: 431007 India GSTIN:  Site Contact Person Mr. Ashish Hiwarkar M-88303 12793</t>
  </si>
  <si>
    <t>M/S. HARMAN FINOCHEM LIMITEDVM/S.</t>
  </si>
  <si>
    <t>88303 12793</t>
  </si>
  <si>
    <t>maharashra</t>
  </si>
  <si>
    <t>AABCH3223J</t>
  </si>
  <si>
    <t>27AABCH3223J1ZS</t>
  </si>
  <si>
    <t>C/o. Numaligarh Refinery Limited,  PO- NR Project, Numaligarh  Dist. Golaghat,, Assam  India. Pin: 785699</t>
  </si>
  <si>
    <t>GOLAGHAT</t>
  </si>
  <si>
    <t>18AAACI1726L1ZJ</t>
  </si>
  <si>
    <t>SAMRA ELECTRIC POWER COMPANY</t>
  </si>
  <si>
    <t>P.O. BOX : 1855 Amman 11821 Jordan</t>
  </si>
  <si>
    <t>+962 (6) 5506510 - 7126</t>
  </si>
  <si>
    <t>ASTER TECHNOLOGIES</t>
  </si>
  <si>
    <t>S.No.32/1B/2,Behind Hotel Shivai,Kondhwa-Pisoli road,Pisoli - 411 060.Tal : Haveli,  Dist : Pune.Tel : 7620517858</t>
  </si>
  <si>
    <t>S.A.ENTERPRISES</t>
  </si>
  <si>
    <t>612, RASTA PETH, SHOP NO. 5, MAJESTIC PLAZA, PUNE: 411 011  Off Tel.No (020)26137868, /26111786</t>
  </si>
  <si>
    <t>(020)26137868, /26111786</t>
  </si>
  <si>
    <t>saenterprises388@gmail.com</t>
  </si>
  <si>
    <t>AASPB8022D</t>
  </si>
  <si>
    <t>27AASPB8022D2ZV</t>
  </si>
  <si>
    <t>SEA RESOURCES PTE. LTD.</t>
  </si>
  <si>
    <t>105 CECIL STREET #06-01 THE OCTAGON SINGAPORE 069543</t>
  </si>
  <si>
    <t>Indorama Eleme Fertilizer &amp; Chemicals Limited, Eleme Petrochemicals complex</t>
  </si>
  <si>
    <t>navjot.bedi@indorama.com</t>
  </si>
  <si>
    <t>234 8115691660</t>
  </si>
  <si>
    <t>ARNAV SYSTEM</t>
  </si>
  <si>
    <t>403, Sparkle Avenue , Near Chate School, Pune Satara Road, Gujarwadi Phata, Katra, Pune-411046</t>
  </si>
  <si>
    <t>kaleashok.victor@gmail.com</t>
  </si>
  <si>
    <t>AKWPK8022E</t>
  </si>
  <si>
    <t>27AKWPK8022E1ZW</t>
  </si>
  <si>
    <t>JAGUAR TEXAS VALVE &amp; INSTRUMENTS LLC</t>
  </si>
  <si>
    <t>8221 lOCKHEED AVENUE  HOUSTON TX 77061</t>
  </si>
  <si>
    <t>713645-2100,713645-2102</t>
  </si>
  <si>
    <t>tgrochoske@tvi-i-com</t>
  </si>
  <si>
    <t>TSV EXIMP PVT LTD</t>
  </si>
  <si>
    <t>Auth. Stockist:Zoloto Valves, Zoloto-m G.I.Pipe Fittings &amp; Atam Valves  Dealers : Iron &amp; Steel, Valves, Pipe &amp; Pipe Fittings, Hardware  Reg. Office:Godown No:6, Nain Krupa, 118-122 kazi Sayad Street,Mumbai-400003  Crspnds Off:Basement, 382/384, ShreeNiwas, Narsi Natha St., Mumbai- 400009</t>
  </si>
  <si>
    <t>23474400/66336633,23453300</t>
  </si>
  <si>
    <t>tsveximp@gmail.com</t>
  </si>
  <si>
    <t>AAECT1098E</t>
  </si>
  <si>
    <t>27AAECT1098E1ZB</t>
  </si>
  <si>
    <t>Technip Tower, A-4, Sector -1, Noida -201301(UP)</t>
  </si>
  <si>
    <t>91-9873630765</t>
  </si>
  <si>
    <t>AABCS1534K</t>
  </si>
  <si>
    <t>09AABCS1534K1ZB</t>
  </si>
  <si>
    <t>EXIMP MIDDLE EAST FZC</t>
  </si>
  <si>
    <t>FBC50682, Service Block, Al Jazirah Al Hamra RAKEZ, Ras Al Khaimah, United Arab Emirates</t>
  </si>
  <si>
    <t>D-13 BLOCK, MIDC,  CHINCHWAD PUNE-411019</t>
  </si>
  <si>
    <t>PLOT NO. A2 &amp; A3, KHANDALA INDUSTRIAL AREA,  PHASE 1, MIDC, DIST. SATARA, MAHARASHTRA - 4128</t>
  </si>
  <si>
    <t>TSPL.RBPatil@thermaxglobal.com</t>
  </si>
  <si>
    <t>SATARA</t>
  </si>
  <si>
    <t>MAYUR TRADERS</t>
  </si>
  <si>
    <t>201 ,NARMADA,LAXMI IND.COM  VARTAK NAGAR.THANE W-400 606</t>
  </si>
  <si>
    <t>mayurscientific@gmail.com;laboequipment@gmail.com</t>
  </si>
  <si>
    <t>27AASPP1162E1ZL</t>
  </si>
  <si>
    <t>GEMTECH INDUSTRIES</t>
  </si>
  <si>
    <t>520L, Model Town, Panipat – 132103 (Haryana)</t>
  </si>
  <si>
    <t>shekhar@gemtechindustries.com</t>
  </si>
  <si>
    <t>AAWFG4640A</t>
  </si>
  <si>
    <t>PANIPAT</t>
  </si>
  <si>
    <t>06AAWFG4640A1ZI</t>
  </si>
  <si>
    <t>M/S. B. G. CHITALE</t>
  </si>
  <si>
    <t>Bhilawadi Station.  Tal-Palus, Dist-Sangli Maharashtra  416 303 (lndia)</t>
  </si>
  <si>
    <t>+91 2346 244000</t>
  </si>
  <si>
    <t>+91 9860192100</t>
  </si>
  <si>
    <t>shantanu.kulkarni@chitaledairy.com</t>
  </si>
  <si>
    <t>AABFB3828J</t>
  </si>
  <si>
    <t>27AABFB3828J1ZH</t>
  </si>
  <si>
    <t>NTPC MUZAFFARPUR (BIHAR)</t>
  </si>
  <si>
    <t>Manager/Senior Manager (Stores)  1087 Muzaffarpur Thermal Power Station  PO Kanti, Distt. Muzaffarpur Muzaffarpur  Bihar- 843130, India.</t>
  </si>
  <si>
    <t>Manager/Senior Manager (Stores)  1087 Muzaffarpur Thermal Power Station  PO Kanti, Distt. Muzaffarpur Muzaffarpur  Bihar- 843130, India</t>
  </si>
  <si>
    <t>AMARNATH02@NTPC.CO.IN</t>
  </si>
  <si>
    <t>MUZAFFARPUR</t>
  </si>
  <si>
    <t>Trishala</t>
  </si>
  <si>
    <t>IOCL Barauni Refinery, BEGUSARAI, BIHAR-851114, India</t>
  </si>
  <si>
    <t>06243-27-5393</t>
  </si>
  <si>
    <t>kumarsudhanshu@indianoil.in</t>
  </si>
  <si>
    <t>Sr. No. 25 /1A, Nanded phata, sinhagad road, opp savali dhaba, pune 411 041.</t>
  </si>
  <si>
    <t>9011389777 ; 7620674777.</t>
  </si>
  <si>
    <t>kushakoindia1992@gmail.com</t>
  </si>
  <si>
    <t>AAFFK3654D</t>
  </si>
  <si>
    <t>27AAFFK3654D1DH</t>
  </si>
  <si>
    <t>M G ENTERPRISES</t>
  </si>
  <si>
    <t>SR .NO 12/264/E/P/168/1,PANDAVNAGAR  NEAR HUTATMA RAJGURU VIDYALAY   GUNJAWADI PUNE</t>
  </si>
  <si>
    <t>sales.mgenter@gmail.com</t>
  </si>
  <si>
    <t>BBIPG2677R</t>
  </si>
  <si>
    <t>27BBIPG2677R1ZW</t>
  </si>
  <si>
    <t>MS POWDER COATING</t>
  </si>
  <si>
    <t>Sr. No. Near Tini indu estate ,Somji chowk ,kondhwa. bk,Pune-411048</t>
  </si>
  <si>
    <t>not registered</t>
  </si>
  <si>
    <t>JAYASWAL NECO INDUSTRIES LIMITED</t>
  </si>
  <si>
    <t>JAYASWAL NECO INDUSTRIES LIMITED, STEEL PLANT  DIVISION, RAIPUR, SILTARA GROWTH CENTRE,RAIPUR  (C.G.), RAIPUR, 493111, IN</t>
  </si>
  <si>
    <t>CHATTISGARH</t>
  </si>
  <si>
    <t>M/S. ELECTROSTEEL CASTINGS LIMITED</t>
  </si>
  <si>
    <t>#148/150 Luz Church Road,Mylapore  Chennai - 600004, Tamil Nadu</t>
  </si>
  <si>
    <t>M/s. ELECTROSTEEL CASTINGS LIMITED</t>
  </si>
  <si>
    <t>Rachagunneri- Srikalahasthi(M),  Chittoor(Dt),Andhra Pradesh-517641</t>
  </si>
  <si>
    <t>kavi@electrosteel.com</t>
  </si>
  <si>
    <t>Chittoor</t>
  </si>
  <si>
    <t>33AAACE4975B2ZY</t>
  </si>
  <si>
    <t>CHENNAI PETROLIUM CORPORATION LIMITED.</t>
  </si>
  <si>
    <t>Chennai Petroleum Corporation Limited, Manali, Chennai, TIRUVALLUR, TAMIL NADU-600068, India</t>
  </si>
  <si>
    <t>NTPC (TAMIL NADU)</t>
  </si>
  <si>
    <t>Chennai Petroleum Corporation Limited, Manali,  Chennai, TIRUVALLUR, TAMIL NADU-600068, India</t>
  </si>
  <si>
    <t>INDUSTRIAL &amp; AIR POWER ACCESSORIES</t>
  </si>
  <si>
    <t>102/A Hadapsar Industrial Estate  Pune 411013</t>
  </si>
  <si>
    <t>www.iapaindia.co.in</t>
  </si>
  <si>
    <t>iapa_online@hotmail.com</t>
  </si>
  <si>
    <t>AAAFI3631d-</t>
  </si>
  <si>
    <t>27AAAFI3631d1ZV</t>
  </si>
  <si>
    <t>MAXWELL PROJECTS PVT. LTD.</t>
  </si>
  <si>
    <t>1, Panchsheel Community Centre New Delhi – 110017 .</t>
  </si>
  <si>
    <t>011-46241154</t>
  </si>
  <si>
    <t>8287452289 .</t>
  </si>
  <si>
    <t>AAACM5211C</t>
  </si>
  <si>
    <t>Delhi</t>
  </si>
  <si>
    <t>07AAACM5211C2Z4</t>
  </si>
  <si>
    <t>NTPC LIMITED</t>
  </si>
  <si>
    <t>NTPC Ltd. Sipat Super Thermal Power Project, Post Office, Ujawal Nagar, District Bilaspur (C.G), Bilaspur, CHATTISGARH-495555, India.</t>
  </si>
  <si>
    <t>1029 North Karanpura Super Thermal Power Project  Stores north karanpura super thermal power project post- Tandwa- 825321, Dist-Chatra, Jharkhand</t>
  </si>
  <si>
    <t>CHATRA</t>
  </si>
  <si>
    <t>INDORAMA YARNS PRIVATE LIMITED</t>
  </si>
  <si>
    <t>A-31 PART/1/1, MIDC Industrial Area, Butibori, Nagpur 441122</t>
  </si>
  <si>
    <t>AAFCI3738M</t>
  </si>
  <si>
    <t>Arab Emirates</t>
  </si>
  <si>
    <t>27AAFCI3738M1Z5</t>
  </si>
  <si>
    <t>OPCOMMERCE ONLINE PVTLTD</t>
  </si>
  <si>
    <t>170-172, EPIP Zone Whitefield Rd,  Phase 2,Brookefield,Bangalore, Karnataka 560066</t>
  </si>
  <si>
    <t>Shakedeal</t>
  </si>
  <si>
    <t>04, Elim, 2nd floor, C.S.I. Compound, Mission Rd,  opposite SCMI, 2nd cross, Bengaluru,Karnataka 560027</t>
  </si>
  <si>
    <t>080-49310018</t>
  </si>
  <si>
    <t>accounts@shakedeal.com</t>
  </si>
  <si>
    <t>AACCO6618B</t>
  </si>
  <si>
    <t>29AACCO6618B1ZK</t>
  </si>
  <si>
    <t>BHADRA ENCLOSURE SYSTEMS (MUMBAI)</t>
  </si>
  <si>
    <t>Bardan wala lane, opp Jwalamukhi mataji Mandir,  Near Home Guard, N.S.S. Road,Narayan Nagar,  Ghatkopar (w) Mumbai 400084</t>
  </si>
  <si>
    <t>9619055699 / 7506171919</t>
  </si>
  <si>
    <t>AUCPB4319H</t>
  </si>
  <si>
    <t>27AUCPB4319H1ZZ</t>
  </si>
  <si>
    <t>BIG BELLY SALES CORPORATION</t>
  </si>
  <si>
    <t>OFFICE NO.10,RADHA KRISHNA COMPLEX NEAR AXIS BANK,INDRAYANI NAGAR,PCNTDA,, Bhosari, Pune-411026</t>
  </si>
  <si>
    <t>www.bigbellysalescorporation.com</t>
  </si>
  <si>
    <t>bigbellysales@gmail.com</t>
  </si>
  <si>
    <t>ABGFM5007J</t>
  </si>
  <si>
    <t>27ABGFM5007J1Z8</t>
  </si>
  <si>
    <t>ACOEM ECOTECH INDUSTRIES PVT. LTD.</t>
  </si>
  <si>
    <t>Purchase Order to be placed to:M/s. ACOEM ECOTECH INDUSTRIES PVT LTDPlot No. 57, Sector 2, Pithampur, Dhar District 454775 Madhya Pradesh, India</t>
  </si>
  <si>
    <t>info.in@acoem.com</t>
  </si>
  <si>
    <t>AADCE5055B</t>
  </si>
  <si>
    <t>23AADCE5055B1Z8</t>
  </si>
  <si>
    <t>YINTAS TECHNICAL SOLUTIONS</t>
  </si>
  <si>
    <t>Yintas Technical Solutions  Hamdan Street  Abu Dhabi 73262  United Arab Emirates  TRN 100509217400003</t>
  </si>
  <si>
    <t>sales@yintas.com</t>
  </si>
  <si>
    <t>ADITI TRADERS</t>
  </si>
  <si>
    <t>R S NO 66/2,KAPPALGUDDI ROAD HANDIGUND-591235  TQ: RAIBAG DIST: BELAGAVI</t>
  </si>
  <si>
    <t>AXEPT4605P</t>
  </si>
  <si>
    <t>RAIBAG</t>
  </si>
  <si>
    <t>BELAGAVI</t>
  </si>
  <si>
    <t>29AXEPT4605P1ZR</t>
  </si>
  <si>
    <t>SUNFLAG METAL INDUSTRIES</t>
  </si>
  <si>
    <t>Shop No-5, Ground Floor 10.12. Shankar Marwadi bldg.,  4th Khetwadi Cross Lane Mumbai 400004</t>
  </si>
  <si>
    <t>www.sunflagmetal.co.in</t>
  </si>
  <si>
    <t>sunflagmetal@gmail.com</t>
  </si>
  <si>
    <t>AWVPB1499H</t>
  </si>
  <si>
    <t>27AWVPB1499H1Z1</t>
  </si>
  <si>
    <t>CHAITANYA KANIFNATH ENTERPRISES</t>
  </si>
  <si>
    <t>SR NO.79, LANE 5,L HINGANE MALA,  OM CHAITANYA BLDG. HADAPSAR  PUNE - 411028 MAHARASHTRA</t>
  </si>
  <si>
    <t>omkanifna@gmail.com</t>
  </si>
  <si>
    <t>C N TECH SOLUTIONS</t>
  </si>
  <si>
    <t>Survery No 13/2 &amp; 4/22, Ground Floor, Shop G-26  The Capital Eisha Loreal, Kausar Baug Road  Kondhwa Khurd Pune 411048</t>
  </si>
  <si>
    <t>cntech.pune@gmail.com</t>
  </si>
  <si>
    <t>27ARAPS4292B1ZU</t>
  </si>
  <si>
    <t>YOKOGAWA.</t>
  </si>
  <si>
    <t>Yokogawa Middle East &amp; Africa B.S.C. (c)  P.O. Box 10070, Building 1320, Road/Street 1516, Block 115 Hidd  Bahrain</t>
  </si>
  <si>
    <t>EGYPTIAN FERTILIZERS CO.</t>
  </si>
  <si>
    <t>First Industrial zone  North West gulf of Suez Bay, Ain Sokhna  P.O. Box 181 &amp; 318, Suez 4311  0000 Suez  Egypt</t>
  </si>
  <si>
    <t>Egypt</t>
  </si>
  <si>
    <t>+973 17358100</t>
  </si>
  <si>
    <t>ymaprc01@yokogawa.com</t>
  </si>
  <si>
    <t>Fizza</t>
  </si>
  <si>
    <t>NEILSOFT PVT LTD.</t>
  </si>
  <si>
    <t>Neilsoft Private Limited  Pride Parmar Galaxy, 8th Floor  10/10 + A, Sadhu Vaswani Chowk  Pune 411001</t>
  </si>
  <si>
    <t>+91 20 2605 3003;91 20 6706 2200;</t>
  </si>
  <si>
    <t>www.neilsoft.com www.neilsoftsolutions.com</t>
  </si>
  <si>
    <t>prasad.kulkarni@neilsoft.com</t>
  </si>
  <si>
    <t>AAACN1300P</t>
  </si>
  <si>
    <t>27AAACN1300P1ZL</t>
  </si>
  <si>
    <t>INFINITI RETAIL LIMITED (CROMA)</t>
  </si>
  <si>
    <t>PUNE KATRAJ 411046</t>
  </si>
  <si>
    <t>..</t>
  </si>
  <si>
    <t>27AACCV1726H1ZE</t>
  </si>
  <si>
    <t>WOOD - PACK</t>
  </si>
  <si>
    <t>67, TINY INDUSTRIAL ESTATE KONDHWA BUDRUK PUNE 411048</t>
  </si>
  <si>
    <t>M S POWDER COATING</t>
  </si>
  <si>
    <t>SR NO 24, NEAR TINI INDU ESTATE, SOMJI CHOWK KONDHWA PUNE 411048</t>
  </si>
  <si>
    <t>EX-PROTECHTA</t>
  </si>
  <si>
    <t>91 2692 231430 / 237823 / 235995</t>
  </si>
  <si>
    <t>78638 90883</t>
  </si>
  <si>
    <t>aakanksha.exprotecta@gmail.com</t>
  </si>
  <si>
    <t>24AAAFE4816E1ZY</t>
  </si>
  <si>
    <t>SHIVAAMI CLOUD SERVICES PVT. LTD.</t>
  </si>
  <si>
    <t>503, Ecstacy Business Park, City of Joy,  JSD Road,   Mulund (West)  Mumbai India 400080</t>
  </si>
  <si>
    <t>AAUCS4444F</t>
  </si>
  <si>
    <t>27AAUCS4444F1ZY</t>
  </si>
  <si>
    <t>Office No. 1, 73/77, West View  'B' Block, 10th Khetwadi Lane,   Mumbai - 400 004</t>
  </si>
  <si>
    <t>022- 6651 8906 / 6639 4129</t>
  </si>
  <si>
    <t>www.microtubesindia.com</t>
  </si>
  <si>
    <t>prabhu@microtubesindia.com;prabhu6666@yahoo.com l</t>
  </si>
  <si>
    <t>AANFM3180G</t>
  </si>
  <si>
    <t>27AANFM3180G1Z4</t>
  </si>
  <si>
    <t>NTPC Stores 1005 Rihand Super Thermal Power Station  P.O RIHANDNAGAR, DIST. SONEBHADRA SONEBHADRA  Uttar Pradesh- 231223</t>
  </si>
  <si>
    <t>NTPC Stores 1005 Rihand Super Thermal Power Station  P.O RIHANDNAGAR, DIST. SONEBHADRA  Uttar Pradesh- 231223</t>
  </si>
  <si>
    <t>05446-242913/243094</t>
  </si>
  <si>
    <t>05446-242010/242110</t>
  </si>
  <si>
    <t>UTTAR PARDESH</t>
  </si>
  <si>
    <t>Ground floor, Sr no 43, G-1, Temple terrace, Mithanagar Kondhwa Maharashtra</t>
  </si>
  <si>
    <t>7757952153/ 9226879090</t>
  </si>
  <si>
    <t>ampowerindia53@gmail.com / sales@genuinepower.in</t>
  </si>
  <si>
    <t>CHTPP9024P</t>
  </si>
  <si>
    <t>27CHTPP9024P1Z8</t>
  </si>
  <si>
    <t>STRETTO AUTOMATION PVT LTD</t>
  </si>
  <si>
    <t>GAT NO 361, SHREERAMNAGAR  KHED SHIVAPUR, TALUKA HAVELI,  DIST PUNE : 412205</t>
  </si>
  <si>
    <t>salespune@strettoindia.com</t>
  </si>
  <si>
    <t>27ABCC50495F1ZB</t>
  </si>
  <si>
    <t>AUTOCONTROL PROCESS INSTRUMENTATION FZC</t>
  </si>
  <si>
    <t>Warehouse No. 1J-04/3A,1H-08B,  HFZA-Phase 1.  Emirate : Sharjah</t>
  </si>
  <si>
    <t>+971 (0)6 7475 025</t>
  </si>
  <si>
    <t>SRI VENKAT ENGINEERS</t>
  </si>
  <si>
    <t>www.srivenkatengineers.com</t>
  </si>
  <si>
    <t>srivenkat2014@gmail.com</t>
  </si>
  <si>
    <t>33ACHPV9149A1ZI</t>
  </si>
  <si>
    <t>KWALITY AD WORLD</t>
  </si>
  <si>
    <t>LANE 12, FLAT 5, AL GANI MANZIL, BHAGYODAYA NAGAR, NEAR JAMA MASJID KOMDHWA KHURD PUNE 411048</t>
  </si>
  <si>
    <t>kwalityadworld@gmail.com</t>
  </si>
  <si>
    <t>C Wing, Shop No. 108, Runwal Seagul, Handewadi Road,  Hadapsar, Pune, Maharashtra, 411028</t>
  </si>
  <si>
    <t>+91 9922920239</t>
  </si>
  <si>
    <t>sales@platex.in</t>
  </si>
  <si>
    <t>APIPM9670B</t>
  </si>
  <si>
    <t>27APIPM9670B1ZO</t>
  </si>
  <si>
    <t>BY COURIER - SURFACE</t>
  </si>
  <si>
    <t>AABCE7903L</t>
  </si>
  <si>
    <t>SANGAREDDY</t>
  </si>
  <si>
    <t>36AABCE7903L1ZH</t>
  </si>
  <si>
    <t>SHREE AUTOMATION &amp; CONTROLS</t>
  </si>
  <si>
    <t>1, VIKRANT RESIDENCY GROUND FLOOR, BENKAR VASTI, DHAYRI – NARHE ROAD, PUNE – 411041</t>
  </si>
  <si>
    <t>9011010629 / 9823434827</t>
  </si>
  <si>
    <t>SALES.SACPUNE@GMAIL.COM</t>
  </si>
  <si>
    <t>27ANSPB7078A1ZX</t>
  </si>
  <si>
    <t>NTPC---</t>
  </si>
  <si>
    <t>1006 Feroz Gandhi Unchahar Super Thermal Power Station  P.O,UNCHAHAR RAEBARELI   Uttar Pradesh- 229406, India</t>
  </si>
  <si>
    <t>NTPC (UNCHAHAR)</t>
  </si>
  <si>
    <t>1006 Feroz Gandhi Unchahar Super Thermal Power Station  P.O,UNCHAHAR RAEBARELI RAEBARELI  Uttar Pradesh- 229406, India</t>
  </si>
  <si>
    <t>05311-278081</t>
  </si>
  <si>
    <t>RAEBARELI</t>
  </si>
  <si>
    <t>NTPC (KUDGI)</t>
  </si>
  <si>
    <t>Kudgi Super Thermal Power Project  BASAVANA BAGEWADI, PO KUDGI, BIJAPUR  Karnataka- 586121, India</t>
  </si>
  <si>
    <t>KUDGI</t>
  </si>
  <si>
    <t>NTPC  (TELANGANA)</t>
  </si>
  <si>
    <t>TELANGANA Super Thermal Power Station  PO JYOTINAGAR DISTRICT PEDDAPALLI  Telangana- 505215, India</t>
  </si>
  <si>
    <t>NTPC LIMITED .</t>
  </si>
  <si>
    <t>CPG-2, Samaveshi Bhawan NTPC Limited Sipat Super  Thermal Power Project, Post Office : Ujwal Nagar, Distt. Bilaspur (C.G.), BILASPUR, CHHATTISGARH-495555, India</t>
  </si>
  <si>
    <t>SUNDERGARH</t>
  </si>
  <si>
    <t>SHREE RENUKA SUGARS LTD (GUJARAT).</t>
  </si>
  <si>
    <t>Survey No.178/1 Village:Bharapar  Tal:Gandhidham Dist:Kachchh(Kutch) - 370205  Gujarat.India</t>
  </si>
  <si>
    <t>02836-260870</t>
  </si>
  <si>
    <t>h.lingaraju@renukasugars.com</t>
  </si>
  <si>
    <t>AADCS1728B</t>
  </si>
  <si>
    <t>Kachchh(Kutch)</t>
  </si>
  <si>
    <t>24AADCS1728B1ZW</t>
  </si>
  <si>
    <t>RELIANCE INDUSTRIES LTD .</t>
  </si>
  <si>
    <t>Survey No: 812,  Gadimoga Village,  Tallarevu mandal, East Godavari Dist.  Andhra Pradesh # 533463.</t>
  </si>
  <si>
    <t>RELIANCE INDUSTRIES LTD</t>
  </si>
  <si>
    <t>0884-2976015</t>
  </si>
  <si>
    <t>Sudhakara.karri@ril.com</t>
  </si>
  <si>
    <t>Gadimoga Village</t>
  </si>
  <si>
    <t>37AAACR5055K2Z5</t>
  </si>
  <si>
    <t>ADITYA BIRLA CEMENT</t>
  </si>
  <si>
    <t>+91 2971-235005</t>
  </si>
  <si>
    <t>ankit.mathur@adityabirla.com</t>
  </si>
  <si>
    <t>AABCB3087C</t>
  </si>
  <si>
    <t>SIROHI</t>
  </si>
  <si>
    <t>RAJASTHAN</t>
  </si>
  <si>
    <t>08AABCB3087C1ZZ</t>
  </si>
  <si>
    <t>IOTA FINANCE PRIVATE LIMITED</t>
  </si>
  <si>
    <t>Sultanpur  Road, Musinayakanahalli, Taluk-Sandur,   Dist- Bellary, Karnataka</t>
  </si>
  <si>
    <t>www.epsiloncarbon.com</t>
  </si>
  <si>
    <t>AAGCI3808K</t>
  </si>
  <si>
    <t>Bellary</t>
  </si>
  <si>
    <t>29AAGCI3808K1Z9</t>
  </si>
  <si>
    <t>BAJAJ ENERGY LIMITED.</t>
  </si>
  <si>
    <t>dkvarma.brk@bajajenergy.com</t>
  </si>
  <si>
    <t>PILIBHIT</t>
  </si>
  <si>
    <t>VOLT BIZ SYSTEMS</t>
  </si>
  <si>
    <t>Mr. Nilesh Mittal, Plot No. 64, Veer  Savarkar Nagar  Ground Floor, Alwar – 301001, Rajasthan.</t>
  </si>
  <si>
    <t>vb@infovoltbiz.com</t>
  </si>
  <si>
    <t>DLTPS6486R</t>
  </si>
  <si>
    <t>08DLTPS6486R1ZF</t>
  </si>
  <si>
    <t>HTTS SOLUTIONS</t>
  </si>
  <si>
    <t>Shop No7, Aisaha Manzil  Near Duliya Maruti Mandir, Ganesh Peth Pune 411002</t>
  </si>
  <si>
    <t>httssolutions@gmail.xom</t>
  </si>
  <si>
    <t>27DEUPK4994A1ZZ</t>
  </si>
  <si>
    <t>SHREE LAXMI NARAYAN HARDWARE AND PLYWOOD</t>
  </si>
  <si>
    <t>Ashoka Mews Shop No. C/4 Kondhwa Budruk Pune 411048</t>
  </si>
  <si>
    <t>narayanrajkar56@gmail.com</t>
  </si>
  <si>
    <t>27ASSPR1123J1ZG</t>
  </si>
  <si>
    <t>THE WEST BENGAL POWER DEVELOPMENT CORPORATION LIMITED.</t>
  </si>
  <si>
    <t>(A GOVERNMENT OF WEST BENGAL ENTERPRISE)  KOLAGHAT THERMAL POWER STATION   PO: MECHEDA, DIST: PURBA MEDINIPUR, PIN:721137</t>
  </si>
  <si>
    <t>AABCT3027C</t>
  </si>
  <si>
    <t>MEDINIPUR</t>
  </si>
  <si>
    <t>WEST BENGAL</t>
  </si>
  <si>
    <t>19AABCT3027C1ZQ</t>
  </si>
  <si>
    <t>STEAMLOK ENGINEERING PVT LTD,</t>
  </si>
  <si>
    <t>dilip@steamlokengineering.com</t>
  </si>
  <si>
    <t>1018 Vindhyachal Super Thermal Power Station  P.O. Vindhyanagar Vindhyanagar District Singrauli  Madhya Pradesh- 486885</t>
  </si>
  <si>
    <t>07805-247685247928</t>
  </si>
  <si>
    <t>VASHI INTEGRATED SOLUTIONS LTD.</t>
  </si>
  <si>
    <t>Survey No. 17/2, Opp. D Prabhag PCMC Building, Near HP Petrol  Pump, Aundh-Rawet Road, Opp Park Street, Rahatani, Pune 411017</t>
  </si>
  <si>
    <t>+91 7045453584</t>
  </si>
  <si>
    <t>dhanraj.patil@vashiisl.com;sales@vashiisl.com</t>
  </si>
  <si>
    <t>AAACV1496Q</t>
  </si>
  <si>
    <t>27AAACV1496Q3ZK</t>
  </si>
  <si>
    <t>CEAT LIMITED.</t>
  </si>
  <si>
    <t>CEAT LIMITED - NAGPUR PLANT  BUTIBORI-  MIDCPLOT NO. SZ 39,M.I.D.C  BUTIBORI-MIDC-441122  Nagpur - 441122</t>
  </si>
  <si>
    <t>https://weconnect.ceat.com/CEAT/ezLogin.jsp</t>
  </si>
  <si>
    <t>tina.chaudhari@ceat.com</t>
  </si>
  <si>
    <t>27AAACC1645G1ZZ</t>
  </si>
  <si>
    <t>KUSHAKO PNEUMATICS</t>
  </si>
  <si>
    <t>SR,NO 25/1A,VILLAGE -NANDED ,OPP SAVALI   DGABA ,SINGAD ROAD ,TAL HAVELI,  DIST PUNE-411041</t>
  </si>
  <si>
    <t>kushakoindia1992@gmail.com,kushako.india@gmail.com</t>
  </si>
  <si>
    <t>27AAFFK3654D1ZH</t>
  </si>
  <si>
    <t>M/S BIRLA CORPORATION LIMITED</t>
  </si>
  <si>
    <t>Chanderia Power, Chanderia Madhav Nagar   P.O Cement Factory,Chanderia,chittaurgarh   -312021</t>
  </si>
  <si>
    <t>paresh.somvanshi@birlacorp.com</t>
  </si>
  <si>
    <t>chittaurgarh</t>
  </si>
  <si>
    <t>08AABCB2075J1ZQ</t>
  </si>
  <si>
    <t>RahilM</t>
  </si>
  <si>
    <t>VS LIGNITE POWER PRIVATE LTD</t>
  </si>
  <si>
    <t>VILLAGE : GURHA, TEHSIL : KOLAYAT, DISTRICT : BIKANER, RAJASTHAN</t>
  </si>
  <si>
    <t>upendra.d@vslp.in</t>
  </si>
  <si>
    <t>AACCM7306G</t>
  </si>
  <si>
    <t>BIKANER</t>
  </si>
  <si>
    <t>08AACCM7306G1ZL</t>
  </si>
  <si>
    <t>GODREJ INDUSTRIES LTD</t>
  </si>
  <si>
    <t>Godrej One, Pirojshanagar,  Eastern Express Highway, Vikhroli (East),  Mumbai # 400 079. India</t>
  </si>
  <si>
    <t>Godrej Industries Ltd</t>
  </si>
  <si>
    <t>www.godrejinds.com</t>
  </si>
  <si>
    <t>AAACG2953R</t>
  </si>
  <si>
    <t>24AAACG2953R1Z9</t>
  </si>
  <si>
    <t>THERMAL SYSTEMS (HYDERABAD) PVT.LTD</t>
  </si>
  <si>
    <t>JAI BALAJI INDUSTRIES LIMITED</t>
  </si>
  <si>
    <t>2000011  JAI BALAJI INDUSTRIES LIMITED   UNIT-4; VILLAGE BANKSKOPA; P.O-RAJB  DURGAPUR-713212 WEST BENGAL, STATE CD: PE</t>
  </si>
  <si>
    <t>91-8458-284105</t>
  </si>
  <si>
    <t>91-8458-284100</t>
  </si>
  <si>
    <t>www.thermalindia.com</t>
  </si>
  <si>
    <t>info@thermalindia.com</t>
  </si>
  <si>
    <t>AAACT9825H</t>
  </si>
  <si>
    <t>36AAACT9825H1Z3</t>
  </si>
  <si>
    <t>NTPC (MEJA URJA)</t>
  </si>
  <si>
    <t>6001 MEJA URJA NIGAM (P) LIMITED MEJA URJA NIGAM (P) LIMITED SUB P.O.- NTPC Kohdar,Tehsil # Meja PRAYAGRAJ  Uttar Pradesh- 212308, India</t>
  </si>
  <si>
    <t>0532-2693098</t>
  </si>
  <si>
    <t>buyer349.nl.as@gembuyer.in</t>
  </si>
  <si>
    <t>ALLAHABAD</t>
  </si>
  <si>
    <t>Pooja</t>
  </si>
  <si>
    <t>SHAKAMBHARI ISPAT &amp; POWER LTD.</t>
  </si>
  <si>
    <t>Shakambhari Ispat &amp; Power Ltd.  Village: Madandih P.O.: Bartoria   Purulia West  Bengal-723121</t>
  </si>
  <si>
    <t>Shakambhari Ispat &amp; Power Ltd.</t>
  </si>
  <si>
    <t>AADCM1189L</t>
  </si>
  <si>
    <t>19AADCM1189L1Z1</t>
  </si>
  <si>
    <t>Muneer</t>
  </si>
  <si>
    <t>RAJ PROCESS EQUIPMENTS &amp; SYSTEMS PVT. LTD. - UNIT-III</t>
  </si>
  <si>
    <t>RAJ PROCESS EQUIPMENTS &amp; SYSTEMS PVT. LTD.  UNIT III, I-14, MULTIPRODUCT SEZ, NIMGAON, DAWDI, TAL-KHED PUNE-410505</t>
  </si>
  <si>
    <t>RAJ PROCESS EQUIPMENTS &amp; SYSTEMS PVT. LTD</t>
  </si>
  <si>
    <t>RAJ PROCESS EQUIPMENTS &amp; SYSTEMS PVT. LTD.  UNIT II, GAT NO. 373, KHARABWADI, CHAKAN,  TAL-KHED PUNE-411501  TEL NO.020-40710010 FAX NO.020-40710009</t>
  </si>
  <si>
    <t>020-40710010</t>
  </si>
  <si>
    <t>020-40710009</t>
  </si>
  <si>
    <t>AACCR7924F</t>
  </si>
  <si>
    <t>27AACCR7924F2Z9</t>
  </si>
  <si>
    <t>METFLOW ENGINEERS</t>
  </si>
  <si>
    <t>C-208 ,Second Floor ,Sumel Business Park 7 , Soni Ni Chawl Cross Road, Rakhial, Ahmedabad, Gujarat - 380023, India</t>
  </si>
  <si>
    <t>+91-8487948488,+91-9924148488</t>
  </si>
  <si>
    <t>metflowengineers@gmail.com;info@metflowengineers.c</t>
  </si>
  <si>
    <t>24CCXPS0676P1ZH</t>
  </si>
  <si>
    <t>T-5 &amp; T-6, Plot 1-14, Axis HouseJaypee  Wishtown,Sector-128  Noida-201304, Uttar Pradesh</t>
  </si>
  <si>
    <t>Telangana Super Thermal Power Project  505215 P.O. Jyotinagar, Ramagundam</t>
  </si>
  <si>
    <t>E-umesh.gupta@ge.com</t>
  </si>
  <si>
    <t>SPECIALITY DEVICES</t>
  </si>
  <si>
    <t>11,Padmadeep 1st flr. Mogul lane Mahim Mumbai 400016</t>
  </si>
  <si>
    <t>www.specialitydevices.</t>
  </si>
  <si>
    <t>specipumps@gmail.com</t>
  </si>
  <si>
    <t>ABEFS1027</t>
  </si>
  <si>
    <t>27ABEFS1027N1Z</t>
  </si>
  <si>
    <t>40% ADVANCE and 70% WITH PERFORMA</t>
  </si>
  <si>
    <t>SKYLIT SIGNAGES LLP</t>
  </si>
  <si>
    <t>koture mandap,s.no. 657/2,dtc ganga  dham  road pune maharashtra,411037</t>
  </si>
  <si>
    <t>skylitsignages@gmail.com</t>
  </si>
  <si>
    <t>AECFS7584M</t>
  </si>
  <si>
    <t>27AECFS7584M1Z8</t>
  </si>
  <si>
    <t>KAUSTUB ENGG</t>
  </si>
  <si>
    <t>KARMAVEER SHANKARRAO KALE SAHAKARI SAKHAR KARKHANA LIMITED</t>
  </si>
  <si>
    <t>at gautamnagar; post kolpewadi ,tal.kopargaon, Dist. Ahmednagar</t>
  </si>
  <si>
    <t>dist.purchase1976@gmail.com</t>
  </si>
  <si>
    <t>AACAK5073C</t>
  </si>
  <si>
    <t>AHMEDNAGAR</t>
  </si>
  <si>
    <t>27AACAK5073C1ZV</t>
  </si>
  <si>
    <t>GUANGZHOU DECOK STEEL BALL CO., LTD</t>
  </si>
  <si>
    <t>812, No. 490 Longxi Avenue,Liwan District,Guangzhou, China  Guangzhou, District,Guangzhou, China</t>
  </si>
  <si>
    <t>ming@decokcn.com</t>
  </si>
  <si>
    <t>SHREE SAMASTA TRADING PRIVATE LIMITED</t>
  </si>
  <si>
    <t>D-002,RADHA RESIDENCY CHS LTD,  150FT ROAD ,MIRA BHAYANDAR,  THANE ,MAHARASHTRA,401101</t>
  </si>
  <si>
    <t>ABHCS9658K</t>
  </si>
  <si>
    <t>27ABHCS9658K1ZG</t>
  </si>
  <si>
    <t>BHARAT HEAVY ELECTRICALS LIMITED (BHEL)</t>
  </si>
  <si>
    <t>HPEP , Ramachandrapuram,  Medak, TELANGANA-502032, India</t>
  </si>
  <si>
    <t>Address: 06 Stores , BHEL HPEP ,  Ramachandrapuram,  MEDAK, TELANGANA-502032, India</t>
  </si>
  <si>
    <t>040-23182202</t>
  </si>
  <si>
    <t>40-23184761</t>
  </si>
  <si>
    <t>pao110.bhelb.ts@gembuyer.in</t>
  </si>
  <si>
    <t>A-4, Sector-24  Noida-201301,Uttar Pradesh</t>
  </si>
  <si>
    <t>Plot No D2 11A, Vadadal  State : GJ Gujarat</t>
  </si>
  <si>
    <t>020-2693 0908</t>
  </si>
  <si>
    <t>0120-4085100</t>
  </si>
  <si>
    <t>manish.singhal@isgec</t>
  </si>
  <si>
    <t>09AAACT5540K2Z4</t>
  </si>
  <si>
    <t>Ananthavara Village, T P Gudur Mandal,  SPSR Nellore, Andhra Pradesh - 524344</t>
  </si>
  <si>
    <t>Sembcorp Energy India Ltd. Project 2</t>
  </si>
  <si>
    <t>Ananthavaram Village,Varakavipudi Panchayat,  Thotapalli Gudur Mandal  524344, SPSR Nellore</t>
  </si>
  <si>
    <t>venumadhav.kaluva@sembcorp.com</t>
  </si>
  <si>
    <t>AACCT8413D</t>
  </si>
  <si>
    <t>ANDHRA PRADESH</t>
  </si>
  <si>
    <t>37AACCT8413D1ZH</t>
  </si>
  <si>
    <t>GHARDA CHEMICALS LTIMITED.</t>
  </si>
  <si>
    <t>GHARDA CHEMICALS LTIMITED</t>
  </si>
  <si>
    <t>0251-2803380</t>
  </si>
  <si>
    <t>9890 414 321</t>
  </si>
  <si>
    <t>nawnath.shinde@gharda.com</t>
  </si>
  <si>
    <t>HANGZHOU LOHAND BIOLOGICAL TECHNOLOGY CO. LTD.</t>
  </si>
  <si>
    <t>BUILDING 7,NO 63,JIUHUAN ROAD,HANGZHOU CITY,CHINA</t>
  </si>
  <si>
    <t>www.lohandbio.com</t>
  </si>
  <si>
    <t>webber@lohand.com</t>
  </si>
  <si>
    <t>VRKP INTEGRATED STEEL INDUSTRIES PVT. LTD.</t>
  </si>
  <si>
    <t>VRKP INTEGRATED STEEL INDUSTRIES PVT LTD, SIDSY. NO.  301/1, 301/2, 308/1/A, 308/1/B &amp; 307, CITY :  HALAKUNDI - 583102,  STATE : KARNATAKA</t>
  </si>
  <si>
    <t>store@vsp.vrkp.in</t>
  </si>
  <si>
    <t>AAICV6227F</t>
  </si>
  <si>
    <t>29AAICV6227F1Z2</t>
  </si>
  <si>
    <t>AMNS POWER HAZIRA LIMITED</t>
  </si>
  <si>
    <t>AABCE8234A</t>
  </si>
  <si>
    <t>HAZIRA</t>
  </si>
  <si>
    <t>24AABCE8234A1Z7</t>
  </si>
  <si>
    <t>ADVANCE LABS SCIENTIFIC LTD.</t>
  </si>
  <si>
    <t>info@dharidasandco.com/info@advancelabssci.com</t>
  </si>
  <si>
    <t>AAICA4070F</t>
  </si>
  <si>
    <t>27AAICA4070F1ZU</t>
  </si>
  <si>
    <t>PARADISE METALS</t>
  </si>
  <si>
    <t>Office 8/10, 2nd Carpenter Street, Mumbai - 400004  GST :</t>
  </si>
  <si>
    <t>+91 9930034253</t>
  </si>
  <si>
    <t>admin@paradisemetals.in</t>
  </si>
  <si>
    <t>AAPPM2683L</t>
  </si>
  <si>
    <t>27AAPPM2683L1Z0</t>
  </si>
  <si>
    <t>VIRESCENT INFRASTRUCTURE</t>
  </si>
  <si>
    <t>Godawari Green Energy Limited,  Village – Nokh, Tehsil – Pokran  District- Jaisalmer – 342310  State-Rajastan</t>
  </si>
  <si>
    <t>anupam.mathur@virescent.co.in</t>
  </si>
  <si>
    <t>AADCG4982D</t>
  </si>
  <si>
    <t>JAISALMER</t>
  </si>
  <si>
    <t>08AADCG4982D1ZK</t>
  </si>
  <si>
    <t>ENTER ENGINEERING PTE. LTD</t>
  </si>
  <si>
    <t>138 Market Street #24-23/61 Capitagreen,   Singapore, 048946,</t>
  </si>
  <si>
    <t>zhaloliddin.mizakhalil@ent-en.com</t>
  </si>
  <si>
    <t>Capitagreen</t>
  </si>
  <si>
    <t>TES-65910-EE-STEAM-WATER SYSTEM</t>
  </si>
  <si>
    <t>INFINITY HOUSE 1ST FLOOR , FLAT NO 101,SURVEY NO-85 A-1/4,LALIT ESTATE,PLOT NO -7,NEAR GANRAJ CHOWK,BANER ROAD ,PUNE 411045</t>
  </si>
  <si>
    <t>SURVEY NO 138,HISSA NO 2/2/1,BEHIND SHELL PETROL PUMP ,NEAR NARAYAN NAGAR,HINJEWADI ,MULSHI PUNE -411057</t>
  </si>
  <si>
    <t>www.globaltechindia.com</t>
  </si>
  <si>
    <t>dgandhi@globaltechindia.com</t>
  </si>
  <si>
    <t>AABCG1698J</t>
  </si>
  <si>
    <t>MULSHI</t>
  </si>
  <si>
    <t>27AABCG1698J1ZA</t>
  </si>
  <si>
    <t>SAUDI FAL CO. LTD.</t>
  </si>
  <si>
    <t>P.O.BOX 3070  31952, Al-Khobar  Eastern Province  SA - SAUDI ARABIA  VAT : 300055779400003</t>
  </si>
  <si>
    <t>P.O.BOX 3070 31952 Al-Khobar  Eastern Province SA - SAUDI ARABIA  VAT|:300055779400003</t>
  </si>
  <si>
    <t>www.saudifal.com.sa</t>
  </si>
  <si>
    <t>waleed.somali@saudifal.com.sa</t>
  </si>
  <si>
    <t>G. R. KRISHNA FERRO ALLOYS PVT. LTD</t>
  </si>
  <si>
    <t>Plot No B-5, Mul Industrial Area,  MIDC, Mul, Distt- Chandrapur - 441224,   Maharashtra</t>
  </si>
  <si>
    <t>Plot No B-5, Mul Industrial Area,  MIDC, Mul, Distt- Chandrapur - 441224,   Maharashtra, India</t>
  </si>
  <si>
    <t>07172-350080</t>
  </si>
  <si>
    <t>admin@prithviferro.com</t>
  </si>
  <si>
    <t>AADCR8843E</t>
  </si>
  <si>
    <t>chandrapur</t>
  </si>
  <si>
    <t>27AADCR8843E1Z7</t>
  </si>
  <si>
    <t>O&amp;M SOLUTIONS PVT LTD</t>
  </si>
  <si>
    <t>C/o. ONGC Tripura Power Compnay Ltd,  Kakraban Road, P.O. Palatana  P.S. Kakraban Gomati Dist., Tripura - 799116</t>
  </si>
  <si>
    <t>www.omsltd.net</t>
  </si>
  <si>
    <t>AAACO7652D</t>
  </si>
  <si>
    <t>TRIPURA</t>
  </si>
  <si>
    <t>16AAACO7652D1ZL</t>
  </si>
  <si>
    <t>GUJARAT MINERAL DEVELOPMENT CORPORATION LIMITED</t>
  </si>
  <si>
    <t>(A Government of Gujarat Enterprise)   AKRIMOTA THERMAL POWER STATION, , AT &amp; PO: NANI CHEER, TAL:LAKHPAT, AKRIMOTA,  Gujarat-370602, India</t>
  </si>
  <si>
    <t>GUJRAT MINERAL DEVELOPMENT CORPORATION LIMITED</t>
  </si>
  <si>
    <t>02839-271002</t>
  </si>
  <si>
    <t>02839-271006</t>
  </si>
  <si>
    <t>atps@gmdcltd.com</t>
  </si>
  <si>
    <t>AAACG7987P</t>
  </si>
  <si>
    <t>LAKHPAT</t>
  </si>
  <si>
    <t>24AAACG7987P1ZT</t>
  </si>
  <si>
    <t>WOOJIN FA SYSTEM</t>
  </si>
  <si>
    <t>35-112, 30, Bangchuk-ro 37beon-gil,   Dong-gu, Incheon, Republic of Korea</t>
  </si>
  <si>
    <t>Korea</t>
  </si>
  <si>
    <t>82-32-589-0949</t>
  </si>
  <si>
    <t>82-32-589-0951</t>
  </si>
  <si>
    <t>wjfa2020@naver.com</t>
  </si>
  <si>
    <t>KOREA</t>
  </si>
  <si>
    <t>D.HARIDAS &amp; CO.</t>
  </si>
  <si>
    <t>NSL SUGARS LIMITED</t>
  </si>
  <si>
    <t>Koppa Village  Maddur Taluk  Mandya District - 571425  Karnataka</t>
  </si>
  <si>
    <t>91 9666574627</t>
  </si>
  <si>
    <t>nagarjuna.veldandi@nslsugars.com</t>
  </si>
  <si>
    <t>AAGCS0938Q</t>
  </si>
  <si>
    <t>29AAGCS0938Q1ZM</t>
  </si>
  <si>
    <t>INDORAMA ELEME FERTILIZER &amp; CHEMICALS LIMITED.</t>
  </si>
  <si>
    <t>EAST-WEST EXPRESS WAY  P.M.B. 5151  PORT HARCOURT, RIVERS, NIGERIA</t>
  </si>
  <si>
    <t>Nigeria</t>
  </si>
  <si>
    <t>+91 9688582248</t>
  </si>
  <si>
    <t>www.indoramafertilizers.com</t>
  </si>
  <si>
    <t>manikandan.purushothaman@indorama.com</t>
  </si>
  <si>
    <t>NIGERIA</t>
  </si>
  <si>
    <t>IMCA TEKNICAL</t>
  </si>
  <si>
    <t>311, Raikar Chambers,  Mumbai 400088   Maharashtra</t>
  </si>
  <si>
    <t>311, Raikar Chambers,  Mumbai 400088   Maharashtra India</t>
  </si>
  <si>
    <t>office@imcateknical.com</t>
  </si>
  <si>
    <t>AAGFI5692G</t>
  </si>
  <si>
    <t>27AAGFI5692G1Z2</t>
  </si>
  <si>
    <t>BHAGYASHREE INDUSTRUES</t>
  </si>
  <si>
    <t>Sr. No. 215,Waghjai Colony, Fursungi  Hadapser, pune 412308</t>
  </si>
  <si>
    <t>A I R DHARMA S.R.L.</t>
  </si>
  <si>
    <t>Via Trieste, 93/B-C - 09047  Selargius (CA)</t>
  </si>
  <si>
    <t>Italy</t>
  </si>
  <si>
    <t>Vico Emilio Lussu, snc - 09047 Selargius (CA)</t>
  </si>
  <si>
    <t>070 / 840 640</t>
  </si>
  <si>
    <t>070/853172</t>
  </si>
  <si>
    <t>Survey No. 76 , 87,88,110 &amp; 260,Village Morai - Vapi  Taluka Pardi  , Dist- Valsad,</t>
  </si>
  <si>
    <t>Dharmang_Bhandari@welspun.com</t>
  </si>
  <si>
    <t>Vapi, Dist- Valsad</t>
  </si>
  <si>
    <t>72 Business Park, Marol Industrial Area, Ground Floor, Opposite Seepz Gate No. 2, MIDC Cross Road "C", Andheri (East), Mumbai400093,</t>
  </si>
  <si>
    <t>+91 22 62742000</t>
  </si>
  <si>
    <t>91 22 62742000</t>
  </si>
  <si>
    <t>industry.mumbai@in.bureauveritas.com</t>
  </si>
  <si>
    <t>AABCB6767B</t>
  </si>
  <si>
    <t>27AABCB6767B1ZS.</t>
  </si>
  <si>
    <t>100% Within 30 Days From Date of invoice</t>
  </si>
  <si>
    <t>PURVA ENGINEERS &amp; CONTRACTORS</t>
  </si>
  <si>
    <t>M/s PURVA ENGINEERS &amp; CONTRACTORS  401, GOLDEN GATE, PLOT-44, SECTOR-2  CHARKOP, KANDIVALI (W) MUMBAI -400067</t>
  </si>
  <si>
    <t>pramodpitkar007@gmail.com</t>
  </si>
  <si>
    <t>AADPP4087D</t>
  </si>
  <si>
    <t>KANDIVALI</t>
  </si>
  <si>
    <t>27AADPP4087D1ZO</t>
  </si>
  <si>
    <t>PRIMINOX OVERSEAS</t>
  </si>
  <si>
    <t>Modi Chambers, 502, French Bridge,   Opera House, Mumbai, Maharashtra 400004, India.</t>
  </si>
  <si>
    <t>91-23853445 ,+91-22-67437558</t>
  </si>
  <si>
    <t>ratisha@priminox.com;bhushan@priminox.com</t>
  </si>
  <si>
    <t>ATFP2442A1</t>
  </si>
  <si>
    <t>27AATFP2442A1ZC</t>
  </si>
  <si>
    <t>M/S. WELSPUN METALLICS LIMITED</t>
  </si>
  <si>
    <t>2000328  Survey No: 618/P, Village: Versamedi,   Anjar, Kutch, GUJARAT -370110.</t>
  </si>
  <si>
    <t>GUJARAT STATE ELECTRICITY CORPORATION LIMITED (JAMNAGAR)</t>
  </si>
  <si>
    <t>Sikka Thermal Power Station, At PO Sikka, Dist Jamnagar – 361140</t>
  </si>
  <si>
    <t>0288-234410</t>
  </si>
  <si>
    <t>jatech2stps.gsecl@gebmail.com</t>
  </si>
  <si>
    <t>Jamnagar</t>
  </si>
  <si>
    <t>ASAD THERMOCOL &amp; PACKAGING</t>
  </si>
  <si>
    <t>SR.NO 18/19 FLAT NO. 703 H M ROYAL BUILDING KONDHWA BUDRUK PUNE - 411048</t>
  </si>
  <si>
    <t>asadthermocol@gmail.com</t>
  </si>
  <si>
    <t>EYPPS4493L</t>
  </si>
  <si>
    <t>27EYPPS4493L1Z9</t>
  </si>
  <si>
    <t>ASSAM  PETROCHEMICALS LTD</t>
  </si>
  <si>
    <t>P.O., Parbatpur,, Namrup, Dibrugarh A</t>
  </si>
  <si>
    <t>VEE AR SEALINGS SYSTEMS</t>
  </si>
  <si>
    <t>NO: 20, THIRUMALAI NAGAR, EXTENTION 2, KOLATHUR, CHENNAI- 600099</t>
  </si>
  <si>
    <t>044-25564266</t>
  </si>
  <si>
    <t>info@veearss.com</t>
  </si>
  <si>
    <t>CHENNAI</t>
  </si>
  <si>
    <t>33AAFFV3568D1Z8</t>
  </si>
  <si>
    <t>SRI AGENCIES</t>
  </si>
  <si>
    <t>No: 10, Neelambal Illam,1st Cross street, 2 nd Main road, T.V.S Nagar Annex, North Korattur, Chennai-600076.</t>
  </si>
  <si>
    <t>sriagencies32@gmail.com</t>
  </si>
  <si>
    <t>SHREE SAMARTH  KRUPA LASER ENTERPRISES</t>
  </si>
  <si>
    <t>57/1/3,f2-block,MIDC ,PIMPRI ,PUNE-411018</t>
  </si>
  <si>
    <t>ssklaserenterprises@gmail.com</t>
  </si>
  <si>
    <t>ADZPW0026E</t>
  </si>
  <si>
    <t>27ADZPW0026E1Z8</t>
  </si>
  <si>
    <t>Plot No.96, Electronic City Complex, Hosur Road, BENGALURU-560100, Karnataka-29, India</t>
  </si>
  <si>
    <t>YIL.MM03@yokogawa.com</t>
  </si>
  <si>
    <t>BENGALURU</t>
  </si>
  <si>
    <t>NTPC LIMITED (RAIPUR)</t>
  </si>
  <si>
    <t>CPG-1,Raipur  Plot No. -87, Sector-24, Atal Nagar Nava Raipur  RAIPUR  Chhattisgarh- 492018, India</t>
  </si>
  <si>
    <t>Singrauli Super Thermal Power Station</t>
  </si>
  <si>
    <t>1004 Singrauli Super Thermal Power Station  P.O. SHAKTINAGAR, SONEBHADRA SONEBHADRA  Uttar Pradesh  231222  India</t>
  </si>
  <si>
    <t>0771-2544505</t>
  </si>
  <si>
    <t>0771- 2544550</t>
  </si>
  <si>
    <t>AJAYKUMARSHIVHARE@NTPC.CO.IN</t>
  </si>
  <si>
    <t>Chhattisgarh</t>
  </si>
  <si>
    <t>SUMUKHAY ENGINEERS</t>
  </si>
  <si>
    <t>Shivtej,Hindmata       Colony,Vathar  tarf Vadgaon,  Tal-Hatkanangle,   Dist –Kolhapur 416112</t>
  </si>
  <si>
    <t>sumukhayengineers@gmail.com</t>
  </si>
  <si>
    <t>AWYPJ5903D</t>
  </si>
  <si>
    <t>Kolhapur</t>
  </si>
  <si>
    <t>27AWYPJ5903D1Z9</t>
  </si>
  <si>
    <t>GLOBAL INDUSTRIES</t>
  </si>
  <si>
    <t>91-744-2360001</t>
  </si>
  <si>
    <t>info@globalindustries.co.in</t>
  </si>
  <si>
    <t>AGGPG6043B</t>
  </si>
  <si>
    <t>KOTA</t>
  </si>
  <si>
    <t>08AGGPG6043B1ZU</t>
  </si>
  <si>
    <t>SUGAR CORPORATION OF UGANDA LIMITED</t>
  </si>
  <si>
    <t>P.O Box 1, Lugazi - Uganda. East Africa. , Uganda</t>
  </si>
  <si>
    <t>Uganda</t>
  </si>
  <si>
    <t>UGANDA</t>
  </si>
  <si>
    <t>GENUINE HARDWARE</t>
  </si>
  <si>
    <t>1029 RAVIWAR PETH  PUNE</t>
  </si>
  <si>
    <t>emailgenuine@gmail.com</t>
  </si>
  <si>
    <t>27AFDPN3228D1ZR</t>
  </si>
  <si>
    <t>SSM FORGE PVT. LTD.</t>
  </si>
  <si>
    <t>490 bhosari MIDC PUNE 411026</t>
  </si>
  <si>
    <t>098207 04956</t>
  </si>
  <si>
    <t>admin@ssmforge.com</t>
  </si>
  <si>
    <t>27AARCS5238G1ZX</t>
  </si>
  <si>
    <t>FABRI -TEK ENGINEERS</t>
  </si>
  <si>
    <t>FABRI-TEK ENGINEERS,  S-151, M.I.D.C.,   BHOSARI, PUNE - 26  Website : www.fabritekengineers.com</t>
  </si>
  <si>
    <t>91-20-27122151</t>
  </si>
  <si>
    <t>+91 9881498707 / +91 8308815577</t>
  </si>
  <si>
    <t>www.fabritekengineers.com</t>
  </si>
  <si>
    <t>fabritek.engg@gmail.com;info@fabritekengineers.com</t>
  </si>
  <si>
    <t>20% advance , 20% after design and drawing approval, 20% after-hydrotest, 40%a against receipt of ma</t>
  </si>
  <si>
    <t>INDIRA GANDHI CENTRE FOR ATOMIC RESEARCH (IGCAR)</t>
  </si>
  <si>
    <t>The Director,  MC &amp; MFCG,  IGCAR, Kalpakkam</t>
  </si>
  <si>
    <t>D. Bola Sankar,  D. No. 61, Central Avenue,  DAE Township, Kalpakkam,  Chengalpattu District – 603 102,  Tamil Nadu</t>
  </si>
  <si>
    <t>DIPIETRO GROUP S.R.L.</t>
  </si>
  <si>
    <t>Dipietro Group S.r.l.   Via Capuana, 11  96010 Città Giardino - Melilli (SR)</t>
  </si>
  <si>
    <t>DipietroGroup  S.r.l.  Warehouse  –  II  Traversa  Viale  Garrone,  6  –  96010 Città Giardino frazione Melilli (Siracusa)</t>
  </si>
  <si>
    <t>SIEMENS LTD.</t>
  </si>
  <si>
    <t>10th Floor, C 28 29, Logix Cyber Pa  Noida - 201309</t>
  </si>
  <si>
    <t>NTPC Meja, Allahabad, Kodhar Ghat,  Tehsil Meja, Allahabad -212301, India,</t>
  </si>
  <si>
    <t>91 9971844866</t>
  </si>
  <si>
    <t>www.siemens.com</t>
  </si>
  <si>
    <t>harender.sahrawat.ext@siemens-energy.com</t>
  </si>
  <si>
    <t>AAACS0764L</t>
  </si>
  <si>
    <t>NOIDA</t>
  </si>
  <si>
    <t>09AAACS0764L1Z4</t>
  </si>
  <si>
    <t>PETROLEUM COKE INDUSTRIES COMPANY</t>
  </si>
  <si>
    <t>PO  BOX NO. 9848,ALHAMDI, 61005, KUWAIT</t>
  </si>
  <si>
    <t>(+965) 23262952/54</t>
  </si>
  <si>
    <t>00965 66387292</t>
  </si>
  <si>
    <t>www.pcickw.com</t>
  </si>
  <si>
    <t>j.fernandez@pcic.com.kw</t>
  </si>
  <si>
    <t>PRIME TRADING CO.</t>
  </si>
  <si>
    <t>1402/tower 2,runwal anthurum,opp veena nagar.LBS marg milind west mumbai400080</t>
  </si>
  <si>
    <t>KGC ENGINEERING PROJECTS</t>
  </si>
  <si>
    <t>912027120141/42/43</t>
  </si>
  <si>
    <t>WWW.KGCPROJECTS.COM</t>
  </si>
  <si>
    <t>a.kogekar@kgcprojects.com;rishan@kgcprojects.com</t>
  </si>
  <si>
    <t>RIDDHI SIDDHI METAL.</t>
  </si>
  <si>
    <t>6th Khetwwadi, Mardia Bhawan, 1st Floor, Room no-13, Mumbai-400004, India.</t>
  </si>
  <si>
    <t>022-67437729,</t>
  </si>
  <si>
    <t>91 96190 09401,+91 9820996011</t>
  </si>
  <si>
    <t>sales.rsmi@gmail.com;info@riddhisiddhimetal.com</t>
  </si>
  <si>
    <t>AESPS6894N</t>
  </si>
  <si>
    <t>27AESPS6894N1Z2</t>
  </si>
  <si>
    <t>WORLD FASTENERS</t>
  </si>
  <si>
    <t>shop no -5 ,paras industrial estate,phase-1 ,indrayani corner ,telco road ,MIDC,BHISARI,PUNE-411026</t>
  </si>
  <si>
    <t>WWW.WORLDFASTENERS.IN</t>
  </si>
  <si>
    <t>WORLDFASTENERS@YMAIL.COM</t>
  </si>
  <si>
    <t>100% at the material delivery</t>
  </si>
  <si>
    <t>INSTANT POWER EQUIPMENT AND ANALYSERS</t>
  </si>
  <si>
    <t>91 6202371023</t>
  </si>
  <si>
    <t>CJLPN4460M</t>
  </si>
  <si>
    <t>RANCHI</t>
  </si>
  <si>
    <t>GULBRANDSEN PRIVATE LIMITED</t>
  </si>
  <si>
    <t>91-2662-229100</t>
  </si>
  <si>
    <t>mverma@gulbrandsen.com</t>
  </si>
  <si>
    <t>VYASANKHERE, HANUMANAHALLI (POST), HOSAPETE-583222, KARNATAKA</t>
  </si>
  <si>
    <t>starpurchase@sandurgroup.com</t>
  </si>
  <si>
    <t>HOSAPETE</t>
  </si>
  <si>
    <t>29AAACT7495D1Z0</t>
  </si>
  <si>
    <t>ARROWRISE ENERGY PVT LTD</t>
  </si>
  <si>
    <t>8th Floor, Ofice No - 812, B Zone, Mumbai Pune   Old Highway, Pimpri Chinchwad, Pune, Maharashtra - 411018</t>
  </si>
  <si>
    <t>+91 8238814614</t>
  </si>
  <si>
    <t>purchase@arrowrise-energy.com</t>
  </si>
  <si>
    <t>AAXCA8226G</t>
  </si>
  <si>
    <t>27AAXCA8226G1Z7</t>
  </si>
  <si>
    <t>VISA COKE LIMITED</t>
  </si>
  <si>
    <t>Kalinganagar Industrial Complex  At/Post Jakhapura 755026  Dist. - Jajpur, Odisha</t>
  </si>
  <si>
    <t>Kalinga Nagar Industrial Complex , AT/PO-Jakhpura  Dist -Jajpur Odisha- 755026</t>
  </si>
  <si>
    <t>+91 9337548877</t>
  </si>
  <si>
    <t>anup.singh@visacoke.com</t>
  </si>
  <si>
    <t>AAECV1398R</t>
  </si>
  <si>
    <t>Jajpur, Odisha</t>
  </si>
  <si>
    <t>21AAECV1398R1ZR</t>
  </si>
  <si>
    <t>PATEL ENTERPRISES</t>
  </si>
  <si>
    <t>WATER PURIFIER AND AC SALES AND SERVICE  NEAR SWAMI SAMARTH MANDIR OPP. SHRADDHA NAGAR ,KONDHWA BK 411048</t>
  </si>
  <si>
    <t>JASSKAM SOLUTIONS</t>
  </si>
  <si>
    <t>sai Satyam park lane no 3 , behind login plaza hotel   Indrayani building , pune nagar road , wagholi   Pune : 412207</t>
  </si>
  <si>
    <t>jasskamsolutions@gmail.com</t>
  </si>
  <si>
    <t>AMWPP1943P</t>
  </si>
  <si>
    <t>27AMWPP1943P1Z0</t>
  </si>
  <si>
    <t>100% CASH ON DELIVERY</t>
  </si>
  <si>
    <t>OMS HYDRAULICS</t>
  </si>
  <si>
    <t>314 A , DIMPLE ARCADE, ASHA NAGAR ,  BEHIND SAIDHAM , KANDIVALI - EAST MUMBAI -400101.  MOB.: 9821936315,</t>
  </si>
  <si>
    <t>9821936315,</t>
  </si>
  <si>
    <t>sales.otl8@gmail.com</t>
  </si>
  <si>
    <t>ASEPK1445R</t>
  </si>
  <si>
    <t>27ASEPK1445R1ZA</t>
  </si>
  <si>
    <t>SHREEMARUTI INSTRUMENTS PVT. LTD.</t>
  </si>
  <si>
    <t>Royal Industrial Hub,Plot.No.15  NH-8 Highway Road, Opp. Jai Research Foundation, Village Valvada. VAPI,  Tal. Umbergaon Dist.: Valsad,  Gujarat-396105, India.</t>
  </si>
  <si>
    <t>mktg@smiplvapi.com</t>
  </si>
  <si>
    <t>24AAVCS9156K1ZH</t>
  </si>
  <si>
    <t>NEWCHROM TECHNOLOGIES</t>
  </si>
  <si>
    <t>OFFICE: PLOT NO.: 212/213, STREET NO.: 04, GURU NANAK NAGAR, NEAR CRPF CAMP, NEW DELHI-110018  FACTORY: PLOT NO.: 487/65, NEAR PEERA GARHI METRO STATION, PEERA GARHI, NEW DELHI – 110 087</t>
  </si>
  <si>
    <t>011-25268511,</t>
  </si>
  <si>
    <t>011-25268511</t>
  </si>
  <si>
    <t>+91-9818045003, 9971862879</t>
  </si>
  <si>
    <t>WWW.NEWCHROM.COM</t>
  </si>
  <si>
    <t>Newchrom2008@Gmail.Com, Newchrom@Rediffmail.Com</t>
  </si>
  <si>
    <t>AAHFN0674J</t>
  </si>
  <si>
    <t>07AAHFN0674J1Z3</t>
  </si>
  <si>
    <t>100% Against Performa Invoice at readyness of material</t>
  </si>
  <si>
    <t>SREE RAYALASEEMA HI-STRENGTH HYPO LIMITED</t>
  </si>
  <si>
    <t>Gondiparla, Kurnool - 518004,  Andhra Pradesh, India.</t>
  </si>
  <si>
    <t>+91 9848 99 4517</t>
  </si>
  <si>
    <t>purchase@srhhl.com</t>
  </si>
  <si>
    <t>Kurnool</t>
  </si>
  <si>
    <t>GALLANTT ISPAT LIMITED</t>
  </si>
  <si>
    <t>Formerly known as Gallantt Metal Limited, Village : Samakhiyali,  Taluka : Bhachau, Dist. : Kutch, GUJARAT, SAMAKHIYALI - 370 150</t>
  </si>
  <si>
    <t>02837 - 283555, 283557</t>
  </si>
  <si>
    <t>sunil.chaudhary@isgec.co.in</t>
  </si>
  <si>
    <t>AACCG2934J</t>
  </si>
  <si>
    <t>SAMAKHIYALI</t>
  </si>
  <si>
    <t>24AACCG2934J1ZQ</t>
  </si>
  <si>
    <t>SANTRON (P)</t>
  </si>
  <si>
    <t>RAHUL APT SHOP 9 10580/2A/1 BIBWEWADI KONDHWA RD NEAR GANGA DHAM CHOWK  PUNE- 411037</t>
  </si>
  <si>
    <t>27ADQFS1124A1ZD</t>
  </si>
  <si>
    <t>BOSE SIGNATURE</t>
  </si>
  <si>
    <t>1044, GANDHI NAGAR , NEAR BANGALI KALI     MANDIR , DELHI – 110031</t>
  </si>
  <si>
    <t>amitbose638@gmail.com</t>
  </si>
  <si>
    <t>07CFDPB3126A1ZC</t>
  </si>
  <si>
    <t>hasmukh.parmar@solvay.com</t>
  </si>
  <si>
    <t>AAJCS0613F</t>
  </si>
  <si>
    <t>24AAJCS0613F1ZS</t>
  </si>
  <si>
    <t>RAJ TRADERS</t>
  </si>
  <si>
    <t>GAGAN AVENUE ,SHOP NO-6,S.NO 15/3/1A,KONDHWA BUDRUK ,PUNE48</t>
  </si>
  <si>
    <t>rajtraders.paints@gmail.com</t>
  </si>
  <si>
    <t>Survey No.79,81 P1, P2/  84,85/2,85 P1 85, P2 544, 83/1, 83/2  Sunvali, (Shivrampur)Taluka: Choryasi  Hazira- 394510 GUJARAT</t>
  </si>
  <si>
    <t>84,85/2,85 P1 85, P2 544, 83/1, 83/2 Sunvali(Shivrampur) Taluka: Choryasi Hazira- 394510 GUJARAT</t>
  </si>
  <si>
    <t>+91 (0)20 26930908</t>
  </si>
  <si>
    <t>Sachin.Kanungo@Adaniwilmar.In</t>
  </si>
  <si>
    <t>JAYPEE BINA THERMAL POWER PLANT.</t>
  </si>
  <si>
    <t>JAIPRAKASH POWER VENTURES LIMITED  Sub P.O.-AGASOD Tehsil &amp; P.O: BINA SAGAR SAGAR 470113</t>
  </si>
  <si>
    <t>23AAACJ6297K5Z5</t>
  </si>
  <si>
    <t>SUNAG LLC</t>
  </si>
  <si>
    <t>#9 ,EVERGREEN COURT  TAWACO NEW JERSEY07082 USA</t>
  </si>
  <si>
    <t>9728821211x201</t>
  </si>
  <si>
    <t>www.sunagusa.com</t>
  </si>
  <si>
    <t>contact@sunagusa.com</t>
  </si>
  <si>
    <t>GUJRAT STATE ELECTRICITY CORPORATION LIMITED</t>
  </si>
  <si>
    <t>KUTCH LIGNITE THERMAL POWER STATION,PO SK VERMA NAGAR,TALUKA LAKHPAT,DIST KUTCH-370601</t>
  </si>
  <si>
    <t>91-2839262452</t>
  </si>
  <si>
    <t>91-2839262431</t>
  </si>
  <si>
    <t>www.gsecl.in</t>
  </si>
  <si>
    <t>jetech2kltps.gsecl@gebmail.com</t>
  </si>
  <si>
    <t>EELCON INNOVATIVES</t>
  </si>
  <si>
    <t>eelcon.brd@gmail.com</t>
  </si>
  <si>
    <t>24BHJPP9715L1ZR</t>
  </si>
  <si>
    <t>ShaikhA</t>
  </si>
  <si>
    <t>VOLTRONICS ENGITECH PVT LTD</t>
  </si>
  <si>
    <t>S-29 HEXZONE ARCADE, NR JAYABEN MODI HOSPITAL, GIDC VALIA ROAD, ANKLESHWAR, 393002</t>
  </si>
  <si>
    <t>www.voltronicseng.com</t>
  </si>
  <si>
    <t>kunal@voltronicseng.com</t>
  </si>
  <si>
    <t>AAICV5465B</t>
  </si>
  <si>
    <t>ANKLESHWAR</t>
  </si>
  <si>
    <t>24AAICV5465B1ZE</t>
  </si>
  <si>
    <t>PIONEER INDUSTRIES PRIVATE LIMITED</t>
  </si>
  <si>
    <t>PARAMOUNT ENGINEERS</t>
  </si>
  <si>
    <t>gate no.1543,plot no2,sonawane wasti ,chikhali road,talawade ,pune 411062</t>
  </si>
  <si>
    <t>9822995525/9922323252/9307437147</t>
  </si>
  <si>
    <t>paramountengi@yahoo.co.in</t>
  </si>
  <si>
    <t>SHREE SAI ENTERPRISES</t>
  </si>
  <si>
    <t>sr. no. 33,maruti mandir,warje gaon,pune  411058</t>
  </si>
  <si>
    <t>saientpune.in</t>
  </si>
  <si>
    <t>saientpune58@gmail.com</t>
  </si>
  <si>
    <t>27AHQPB3506M1Z6</t>
  </si>
  <si>
    <t>75%at advance,25%at delivery</t>
  </si>
  <si>
    <t>Ground floor, Sr no 43, G-1, Temple terrace, Mithanagar  Kondhwa Maharashtra</t>
  </si>
  <si>
    <t>M/S. VAPI ECO ENERGY LTD.</t>
  </si>
  <si>
    <t>M/S. VAPI ECO ENERGY LTD.  PLOT NO. 1801/01, PHASE, BEHIND S. KANT, GIDC V  GUJARAT - 396195</t>
  </si>
  <si>
    <t>SREE METALIKS LIMITED</t>
  </si>
  <si>
    <t>SREE METALIKS LIMITED,  VILL-ANARA, PO-UPAR, RAIGODA,  KEONJHAR, ODISHA - 758085</t>
  </si>
  <si>
    <t>RADICO  KHAITAN  LIMITED.</t>
  </si>
  <si>
    <t>RADICO  KHAITAN  LIMITED.  VILLAGE - KANDUNI , BLOCK - BISWA , DISTT.- SIT  PIN CODE 261145</t>
  </si>
  <si>
    <t>SHREE DUDHGANGA VEDGANGA SSK LTD.</t>
  </si>
  <si>
    <t>SHREE DUDHGANGA VEDGANGA SSK LTD.  AP- BIDRI, MOUNINAGAR, TAL-KAGAL,  DISTRICT - KOLHAPUR - 416208, MAHARASHTRA.</t>
  </si>
  <si>
    <t>OASIS DISTILLERIES LIMITED</t>
  </si>
  <si>
    <t>OASIS DISTILLERIES LIMITED (UNIT-2)  VILLAGE BORALI TEHSIL BADNAWAR  DISTRICT - DHAR, M.P. - 454660</t>
  </si>
  <si>
    <t>THERMAX LIMITED (GUJARAT)</t>
  </si>
  <si>
    <t>C&amp;H-Steam Engg Div.  Thermax Steam Engineering,-Plot No 21/1 ,2 ,3,-GIDC Manjusar-Savli,-Vadodara,-391775, GJ</t>
  </si>
  <si>
    <t>THERMAX LIMITED</t>
  </si>
  <si>
    <t>91-20-66155369</t>
  </si>
  <si>
    <t>nv.patil@thermaxglobal.com</t>
  </si>
  <si>
    <t>GODREJ INDUSTRIES LIMITED</t>
  </si>
  <si>
    <t>Burjorjinagar,Plot No.3,Village Kanerao  Ta Valia,Dist Bharuch,Gujarat-393135</t>
  </si>
  <si>
    <t>ashok.modi@godrejinds.com</t>
  </si>
  <si>
    <t>BHARUCH</t>
  </si>
  <si>
    <t>N R AGARWAL INDUSTRIES LTD</t>
  </si>
  <si>
    <t>Unit 5 PM1 ,SURVEY No 361, SARIGAM KALE ROAD, ,SARIGAM ,VALSAD , 396155(India)</t>
  </si>
  <si>
    <t>anirudha.bhangale@nrail.com</t>
  </si>
  <si>
    <t>AAACN7721N</t>
  </si>
  <si>
    <t>VALSAD</t>
  </si>
  <si>
    <t>24AAACN7721N2Z9</t>
  </si>
  <si>
    <t>SIFEM INTERNATIONAL</t>
  </si>
  <si>
    <t>SIFEM INTERNATIONAL S.r.l.  Piazza Don Mapelli, 75  20099 Sesto San Giovanni (MI) – ITALY</t>
  </si>
  <si>
    <t>+39.02.22479482 ext. 934</t>
  </si>
  <si>
    <t>+39.02.22471290</t>
  </si>
  <si>
    <t>cpesarin@sifem.it</t>
  </si>
  <si>
    <t>CEAT LIMITED - HALOL PLANT  VILLAGE GETMUVALA VILLAGE GETMUVALA  HALOL - 389350  GUJARAT</t>
  </si>
  <si>
    <t>CEAT LIMITED - HALOL PLANT</t>
  </si>
  <si>
    <t>020-67233822</t>
  </si>
  <si>
    <t>ceat.vendorhelpdesk@CEAT.COM</t>
  </si>
  <si>
    <t>HALOL</t>
  </si>
  <si>
    <t>24AAACC1645G1Z5</t>
  </si>
  <si>
    <t>BALKRISHNA INDUSTRIES LTD.</t>
  </si>
  <si>
    <t>BALKRISHNA INDUSTRIES LIMITED  A300-305 &amp; E-306-313, Riico Indl. Area,  Phase VIII, Chopanki - 301707, Bhiwadi  Dist. Alwar (Rajasthan)</t>
  </si>
  <si>
    <t>08AAACB3333J1ZW</t>
  </si>
  <si>
    <t>Khawja</t>
  </si>
  <si>
    <t>INNOVATIVE ENVIRONMENTAL TECHNOLOGIES PVT LTD.</t>
  </si>
  <si>
    <t>601 6TH Floor, Galore Tech, Sr. 22. Bavdhan Khurd,  Pune 411021.</t>
  </si>
  <si>
    <t>yhyt</t>
  </si>
  <si>
    <t>tyrj</t>
  </si>
  <si>
    <t>CIF-BANGLORE</t>
  </si>
  <si>
    <t>UNIVERSAL FORCES INDUSTRIES PVT LTD</t>
  </si>
  <si>
    <t>T/3/380, Gat No - 78, Jyotibanagar, Behind National Weight bridge, Talawade,  Pune-411062</t>
  </si>
  <si>
    <t>AACCU5577F</t>
  </si>
  <si>
    <t>27AACCU5577F1Z2</t>
  </si>
  <si>
    <t>HINDUSTAN URVARAK &amp; RASAYAN LIMITED,</t>
  </si>
  <si>
    <t>HURL BARAUNI PROJECT, State: BR Bihar</t>
  </si>
  <si>
    <t>PARMAR TECHNO FORGE</t>
  </si>
  <si>
    <t>Block  D - 3 , Plot No 23 , M.I.D.C. ,  Near Pratibha College ,Chinchwad , Pune - 411 019  Contact Details – Landline No -  020 – 27475623 / 27460339  Mobile: 9404176284 / 9588472374</t>
  </si>
  <si>
    <t>020 – 27475623 / 27460339</t>
  </si>
  <si>
    <t>9404176284 / 9588472374</t>
  </si>
  <si>
    <t>27AAXPP8880E1ZT</t>
  </si>
  <si>
    <t>GENERAL IMSUBS PRIVATE LIMITED</t>
  </si>
  <si>
    <t>3711/A, PHASE-IV, GIDC, VATVA, Ahmedabad, Gujarat,  382445</t>
  </si>
  <si>
    <t>air@giplindia.com</t>
  </si>
  <si>
    <t>24AAACG7744G1ZP</t>
  </si>
  <si>
    <t>30days</t>
  </si>
  <si>
    <t>SRI LAKSHMI VENKATESWARA HYGIENIC FODDS PVT LTD</t>
  </si>
  <si>
    <t>SRI LAKSHMI VENKATESWARA HYGIENIC FODDS PVT LTD  Near Kanakamahalakshmi Temple,  Kanedu (V), Bhalabadrapuram,  Biccavolu (M), East Godavari Dist,  A.P - 533 343</t>
  </si>
  <si>
    <t>slv_hygienic@yahoo.in</t>
  </si>
  <si>
    <t>BALABHADRAPURAM</t>
  </si>
  <si>
    <t>37AATCS7891K1Z6</t>
  </si>
  <si>
    <t>KADAM POLLUTION CONTROL PVT. LTD.</t>
  </si>
  <si>
    <t>871 / B / 3, Near Himalaya  Machinery, GIDC Makarpura, Vadodara-390010</t>
  </si>
  <si>
    <t>KNOWLEDGE LENS PVT. LTD</t>
  </si>
  <si>
    <t>74/A Keonics Electronic city Phase 1,  Behind cyber park, Electronic city,   Bangalore-560100</t>
  </si>
  <si>
    <t>91 9916025302</t>
  </si>
  <si>
    <t>suresh@Knowledgelens.com</t>
  </si>
  <si>
    <t>ISGEC HEAVY ENGINEERING LIMITED (WEST BENGAL)</t>
  </si>
  <si>
    <t>43A Pratapgarg 3rd Floor Kolkata-700075,West Bengal</t>
  </si>
  <si>
    <t>GAGAN AVENUE COMMERCIAL COMPLEX,KONDHWA ROAD,OPP KOTHARI HYU,KONDHWA BUDRUK,PUNE-411048</t>
  </si>
  <si>
    <t>27AAHCV3778L1ZK</t>
  </si>
  <si>
    <t>MAX PIPES AND FITTINGS INC</t>
  </si>
  <si>
    <t>+91-22-2386 7943/2386 4395</t>
  </si>
  <si>
    <t>+91-22-2385 6647</t>
  </si>
  <si>
    <t>maxpipesandfittings@outlook.com;sales@cspiping.com</t>
  </si>
  <si>
    <t>MAHAVIR TUBE CORPORATION</t>
  </si>
  <si>
    <t>240,NAGDEVI STREET ,BRUSHWELL HOUSE MUMBAI 400003</t>
  </si>
  <si>
    <t>02223427580/23420291/23449729</t>
  </si>
  <si>
    <t>mahavir@vani.com/sales@mahavirtube.com</t>
  </si>
  <si>
    <t>AA9404F1</t>
  </si>
  <si>
    <t>27AAA9404F1ZM</t>
  </si>
  <si>
    <t>GODREJ AGROVET LTD</t>
  </si>
  <si>
    <t>GODREJ AGROVET LIMITED  SEETHANAGARAM VILLAGE - 534460  CHINTALAPUDI MANDAL  ELURU  DISTRICT</t>
  </si>
  <si>
    <t>37AAACG0617Q1ZF</t>
  </si>
  <si>
    <t>DEVANSHI ELECTRONICS</t>
  </si>
  <si>
    <t>+91 9375962832</t>
  </si>
  <si>
    <t>daman@devanshi.com</t>
  </si>
  <si>
    <t>R BATTERIES AUTO ELECTRICAL WORKS</t>
  </si>
  <si>
    <t>shivganga complex ,shop no11 ,somji chowk kondhwa budruk ,maharashtra ,pune-411048</t>
  </si>
  <si>
    <t>27BBPPS0761K1Z2</t>
  </si>
  <si>
    <t>CRYSTAL AUTOMATION</t>
  </si>
  <si>
    <t>SHOP NO 01 SAIDARSHAN APARTMENT STADIUM ROAD YASHWANT NAGAR PIMPRI COLONY PIMPRI PUNE 411018</t>
  </si>
  <si>
    <t>crystalautomation15@gmail.com</t>
  </si>
  <si>
    <t>AGIPT3684K</t>
  </si>
  <si>
    <t>27AGIPT3684K1ZN</t>
  </si>
  <si>
    <t>SOUTH LAND SENSING LTD</t>
  </si>
  <si>
    <t>PH:-1-949-398-2879</t>
  </si>
  <si>
    <t>SARDA METALS &amp; ALLOYS LTD</t>
  </si>
  <si>
    <t>Industrial Park, Kantakapalli, Kothavalasa, Vizianagram-535240(Andhra Pradesh)</t>
  </si>
  <si>
    <t>Vizag Power Plant Kantakapalli, Kottavalsa Mandal 535240 Vizianagaram</t>
  </si>
  <si>
    <t>37AAMCS6664B1Z3</t>
  </si>
  <si>
    <t>SAVENT CORPORATION</t>
  </si>
  <si>
    <t>Block 2 Lot 4, Joy Street, St. Catherine Vilage, Sucat, Parañaque, Philippines</t>
  </si>
  <si>
    <t>Philippines</t>
  </si>
  <si>
    <t>lorenzo.penafiel@saventphils.com</t>
  </si>
  <si>
    <t>PHILLIPINES</t>
  </si>
  <si>
    <t>A B GENSETS PVT LTD</t>
  </si>
  <si>
    <t>AUTHORISED SALES &amp; SERVICES DEALER OF GENSETS  BHADAWALE COMPLEX SR.NO.10,1ST FLOOR  DHAYARI -NARHE ROAD ,NEAR KAILAS JEEVAN PUNE-411041</t>
  </si>
  <si>
    <t>WWW.ABGENSETS.CO.IN</t>
  </si>
  <si>
    <t>27AALCA2052J1ZO</t>
  </si>
  <si>
    <t>TECH-QUIPPED CORPORATION</t>
  </si>
  <si>
    <t>2nd Floor Elizabeth Center National Road, Muntinlupa 1772 Philippines Attn: Vic De Ocampo</t>
  </si>
  <si>
    <t>RSUN TECHNOLOGIES</t>
  </si>
  <si>
    <t>16/701,GODREJ PRIME SAHAKAR NAGAR ROAD SHELL COLONY RD-1NR TILAK NAGAR STN(E),CHAMBUR -MUMBAI-400071</t>
  </si>
  <si>
    <t>27ESMPS0711L1ZB</t>
  </si>
  <si>
    <t>BRICKS AND CLICKS FABRICATION</t>
  </si>
  <si>
    <t>2nd FLOOR Plot No. 229 Shilp Chowk, SHOP NO. 212, The  Pacific, SECTOR 13, Navi Mumbai, Raigad, Maharashtra, 410210</t>
  </si>
  <si>
    <t>27AAZFB3371L1ZR</t>
  </si>
  <si>
    <t>BALAJI ENTERPRISES(CLOTH)</t>
  </si>
  <si>
    <t>1417/18KASBA PETH,  OPP SHANIWARWASA ,PUNE-11  MAHARASHTRA ,CODE-27</t>
  </si>
  <si>
    <t>9120245577869/4775</t>
  </si>
  <si>
    <t>balajisince1973@rediffmail.com</t>
  </si>
  <si>
    <t>27AAAPO8033F1ZU</t>
  </si>
  <si>
    <t>CV. BINTANG MAS</t>
  </si>
  <si>
    <t>PAKUWON CITY SAN ANTONIO N1 NO. 38, SURABAYA 60112</t>
  </si>
  <si>
    <t>bintangmascv@yahoo.com</t>
  </si>
  <si>
    <t>I-SOURCING TECHNOLOGIES PVT. LTD. (TENDER247.COM)</t>
  </si>
  <si>
    <t>717-719,7th Floor,Kirti Shikhar,Dist Center,Janakpuri West,New Delhi-110058</t>
  </si>
  <si>
    <t>+91 6354910156</t>
  </si>
  <si>
    <t>24AADCI6126P1ZB</t>
  </si>
  <si>
    <t>18/24 Months from the date of Commissioning / Supply</t>
  </si>
  <si>
    <t>SHREE SINGAJI  THERMAL POWER PROJECT,MPPGCL</t>
  </si>
  <si>
    <t>M.P.P.G.C.L.  dongalia dist:khandwa-450112 m.p</t>
  </si>
  <si>
    <t>ADCM4472A1</t>
  </si>
  <si>
    <t>KHANDWA</t>
  </si>
  <si>
    <t>GODAWARI GREEN ENERGY LIMITED,</t>
  </si>
  <si>
    <t>ADCG4982D1</t>
  </si>
  <si>
    <t>MOHAMMED HASSAN SHERBINY FOR COMMERCE</t>
  </si>
  <si>
    <t>P.O. BOX 3082 , Al-Khobar 31952 ,KSA  Saudi Arabia</t>
  </si>
  <si>
    <t>Saudi Arabia  P.O. BOX 3082 , Al-Khobar 31952 ,KSA  KIND ATTN: Hani Naser</t>
  </si>
  <si>
    <t>+966 13 801 0231</t>
  </si>
  <si>
    <t>erp@sherbiny.com;hani.naser@sherbiny.com</t>
  </si>
  <si>
    <t>AL KHOBAR</t>
  </si>
  <si>
    <t>DAVANGERE SUGAR COMPANY LTD.</t>
  </si>
  <si>
    <t>MCD7302D1</t>
  </si>
  <si>
    <t>DAVANGERE</t>
  </si>
  <si>
    <t>29AAACD7302D1Z2</t>
  </si>
  <si>
    <t>HALLMARK BOILERS PVT. LTD.</t>
  </si>
  <si>
    <t>Hallmark Boilers Pvt. Ltd.</t>
  </si>
  <si>
    <t>AECH5112M1</t>
  </si>
  <si>
    <t>27AAECH5112M1ZJ</t>
  </si>
  <si>
    <t>MAGNUS POWER PRIVATE LIMITED</t>
  </si>
  <si>
    <t>purchase.coordinator@magnuspower.com</t>
  </si>
  <si>
    <t>29AACCM5767FIZ6</t>
  </si>
  <si>
    <t>022-66363104,67436524</t>
  </si>
  <si>
    <t>+91 9324749092</t>
  </si>
  <si>
    <t>reliablemetals@gmail.com</t>
  </si>
  <si>
    <t>27AFXPS8755A2ZP</t>
  </si>
  <si>
    <t>NTPC LIMITED (BARH)</t>
  </si>
  <si>
    <t>1028 Barh Super Thermal Power ProjectP.O. BARH BARH PATNABihar- 803213, India</t>
  </si>
  <si>
    <t>BARH</t>
  </si>
  <si>
    <t>FARIDABAD</t>
  </si>
  <si>
    <t>M/S SEPC POWER PRIVATE LTD. ,NO.195,HEIL H</t>
  </si>
  <si>
    <t>NO.195,HEIL HOUSE,ANNA SALAI ,TEYNAMPET,CHENNAI ,TAMIL NADU-600018</t>
  </si>
  <si>
    <t>SEPC POWER PRIVATE LTD.</t>
  </si>
  <si>
    <t>1X525MW TUTICORIN THERMAT POWER PROJECT ,STAGE (IV),UNIT -2,CHECJ POST HARBOUR ESTATE VOC ROAD ,VOC PORT TRUST THOOTKUDI  -628004</t>
  </si>
  <si>
    <t>ARUDRA STEELS</t>
  </si>
  <si>
    <t>add no 5,3rd floor,ismail building  153,sardar vallabhbhai patel road.  near goldeval temple,mumbai-400004</t>
  </si>
  <si>
    <t>27ATUPJ4866G2Z0</t>
  </si>
  <si>
    <t>TRIPLE I ENGINEERS</t>
  </si>
  <si>
    <t>TRIPLE I ENGINEERS,</t>
  </si>
  <si>
    <t>2ND FLOOR, MUZAMIL ARCADE,JEEDIMETAL VILLAGE,   NEAR SUCHITRA CIRCLE,  HYDERABAD - 500055</t>
  </si>
  <si>
    <t>040 43461145</t>
  </si>
  <si>
    <t>AFVPV7936A</t>
  </si>
  <si>
    <t>36AFVPV7936A2ZS</t>
  </si>
  <si>
    <t>MATRIX ENGINEERING TECHNOLOGIES</t>
  </si>
  <si>
    <t>207 SUPREME CLASSIC  SALUNKE VIHAR ROAD WANOWARIE  PUNE 43111048</t>
  </si>
  <si>
    <t>9822226965/9371235674</t>
  </si>
  <si>
    <t>ADIPS5924J</t>
  </si>
  <si>
    <t>27ADIPS5924J1Z1</t>
  </si>
  <si>
    <t>PT. PIRANTI WAHANA SENTOSA</t>
  </si>
  <si>
    <t>Blok BA 2 No. 56, Gading Serpong  Tangerang, Indonesia</t>
  </si>
  <si>
    <t>+62 21 5467246</t>
  </si>
  <si>
    <t>procurement@ptpws.com</t>
  </si>
  <si>
    <t>IOCL Paradip Refinery ,Administrative Building, PostJhimani  ,Via-Kujang  Dist-Jagatsinghpur  Odisha,  Jagatsinghapur,  ODISHA-754141,  India</t>
  </si>
  <si>
    <t>06722-255261</t>
  </si>
  <si>
    <t>buyer4.iocl.prdp@gembuyer.in</t>
  </si>
  <si>
    <t>21AAACI1681G1Z1</t>
  </si>
  <si>
    <t>BAGALKOT</t>
  </si>
  <si>
    <t>LAKSHYA ENTERPRISES</t>
  </si>
  <si>
    <t>91-7872131370</t>
  </si>
  <si>
    <t>91-7827131370/60</t>
  </si>
  <si>
    <t>SHAKAMBHARI GROUP. LAB</t>
  </si>
  <si>
    <t>west bangal</t>
  </si>
  <si>
    <t>VAPI</t>
  </si>
  <si>
    <t>OSCAR OILFIELD EQUIPMENTS TRADING LLC</t>
  </si>
  <si>
    <t>Oscar Oilfield Equipments Trading LLC  Al Zahiyah,E-13, C-52 / KARAKEEB Building,   2nd Floor, Office No. 202, Hamdan Street,  Abu dhabi ,UAE</t>
  </si>
  <si>
    <t>Asia Gulf Power Services Company</t>
  </si>
  <si>
    <t>Asia Gulf Power Services Company  Taweelah B Power and Desalination Complex  P.O. Box 32255, Abu Dhabi, United Arab Emirates  PO NUMBER-32014</t>
  </si>
  <si>
    <t>PADMANABH MAFATLAL GROUP</t>
  </si>
  <si>
    <t>Navin Fluorine International Limited, Surat Navsari Road, Bhestan. Surat – 395023 (Gujarat)</t>
  </si>
  <si>
    <t>M/S. RAVINDRA &amp; CO. LTD.,</t>
  </si>
  <si>
    <t>Sy. No. 96, Mallick Mirzapur. Bidar.  585401,KARNATAKA</t>
  </si>
  <si>
    <t>AACCR5149J</t>
  </si>
  <si>
    <t>29AACCR5149J1Z0</t>
  </si>
  <si>
    <t>Formerly MWV India Paperboard Packaging Pvt. Ltd. Survey No. 56/1, Village Morai, Vatar RoadTal. Vapi, Dist. ValsadVapi, Gujarat, India</t>
  </si>
  <si>
    <t>AAACR1939A</t>
  </si>
  <si>
    <t>24AAACR1939A1ZX</t>
  </si>
  <si>
    <t>FINE CALIBRATION SERVICES</t>
  </si>
  <si>
    <t>(PERFECT SOLUTION FOR CALIBRATION)  PLOT NO 280,SECTOR NO 21,YAMUNANAGAR,PCNTDA NIGDI,PUNE -411044(MH)</t>
  </si>
  <si>
    <t>finecalibration@gmail.com</t>
  </si>
  <si>
    <t>27AUIPC3705A1ZA</t>
  </si>
  <si>
    <t>TJA ENGINEERING &amp; TRADING CO</t>
  </si>
  <si>
    <t>109 C1, PALM GROVE ENCLAVE, JURIPAR PATH, PANJABARI ROAD, 781022, GUWAHATI, ASSAM</t>
  </si>
  <si>
    <t>ASSAM GAS BASED POWER STATION (AGBPS),NEEPCOLTD ,B</t>
  </si>
  <si>
    <t>NEEPCOLTD ,BOKULONI ,DIBRUGARH,ASSAM</t>
  </si>
  <si>
    <t>AIEPG5476C</t>
  </si>
  <si>
    <t>18AIEPG5476C1ZD</t>
  </si>
  <si>
    <t>SAFE VALVES</t>
  </si>
  <si>
    <t>RANGWALA S CHAWL ,49 B/H MONOGRAM MILLS.  RAKHILAL ROAD,AHMEDABAD,AHMEDABAD  GUJARAT,380023</t>
  </si>
  <si>
    <t>91 99099 65013</t>
  </si>
  <si>
    <t>99099 65013</t>
  </si>
  <si>
    <t>safevalves11@gmail.com</t>
  </si>
  <si>
    <t>24FWHPS856M1ZK</t>
  </si>
  <si>
    <t>SAR SENAPATI SANTAJI GHORPADE SUGAR FACTORY LTD</t>
  </si>
  <si>
    <t>Belewadi - Kalamma, Tal.: Kagal, Dist.: Kolhapur (M.S.) - 416218</t>
  </si>
  <si>
    <t>KOLHAPUR</t>
  </si>
  <si>
    <t>UPL LIMITED.</t>
  </si>
  <si>
    <t>UPL limited -Central Purchase Org   UPl limited jhagadia   plot no.746/750,  P.O.  box no.9,  jhagadia ,bhuruch-393110  gujarat india</t>
  </si>
  <si>
    <t>28josier street ,Nungambakkam ,chennai 600034</t>
  </si>
  <si>
    <t>Axis Engg India pvt. ltd.</t>
  </si>
  <si>
    <t>Door no.26&amp;2/1 S.F. NO.413/IAI ,Palladam Main Road ,okkalipalayam,Othakalmandabam,Coimbatore-641-1032</t>
  </si>
  <si>
    <t>AAFCA5442G</t>
  </si>
  <si>
    <t>COIMBATORE</t>
  </si>
  <si>
    <t>33AAFCA5442G1Z0</t>
  </si>
  <si>
    <t>BOSCH LIMITED</t>
  </si>
  <si>
    <t>Rajapura  Vil,  Jigani  Hobli,Anekal  Taluk  ,Plot  263,  Bom.-Jigani  Link  Road  IA,  Bangalore  -  562106</t>
  </si>
  <si>
    <t>AAACM9840P</t>
  </si>
  <si>
    <t>REWARI</t>
  </si>
  <si>
    <t>29AAACM9840P1ZP</t>
  </si>
  <si>
    <t>PRIVILEGE BIKSONS BOILERS PRIVATE LIMITED</t>
  </si>
  <si>
    <t>Factory No. B-61,Supa MIDC Area,  Dist-Ahmednagar-414301  Maharashtra State</t>
  </si>
  <si>
    <t>PRIVILEGE BIKSONS BOILERS PVT LTD</t>
  </si>
  <si>
    <t>+91-20 – 26632278 / 41241096</t>
  </si>
  <si>
    <t>AHMED NAGAR</t>
  </si>
  <si>
    <t>IMTB ENGINEERS PVT LTD</t>
  </si>
  <si>
    <t>Corporate Office:  NX-ONE , T-3 / 319 &amp; 321, 3rd Floor, Plot No.-17, Sector-Tech Zone-IV, Greater Noida(W)  Pin- 201306 (UP)    Regd. Address:  Niral Estate, T-4 / 006, Gr Floor, Plot No. GH- 04, Phase-1, Sector-Tech Zone-IV , Greater Noida (W)  PIN-201306  Regional Offices: Mumbai , Chandigarh , Lucknow , Indore.</t>
  </si>
  <si>
    <t>Corporate Office:  NX-ONE , T-3 / 319 &amp; 321, 3rd Floor, Plot No.-17, Sector-Tech Zone-IV, Greater Noida(W)  Pin- 201306 (UP)  Regd. Address:  Niral Estate, T-4 / 006, Gr Floor, Plot No. GH- 04, Phase-1, Sector-Tech Zone-IV , Greater Noida (W)  PIN-201306  Regional Offices: Mumbai , Chandigarh , Lucknow , Indore ..</t>
  </si>
  <si>
    <t>Channel Partner</t>
  </si>
  <si>
    <t>www.imtbengineers.com</t>
  </si>
  <si>
    <t>sales@imtbengineers.com</t>
  </si>
  <si>
    <t>SHANDONG  WORHTZ  HVAC TECHNOLOGY CO. LTD</t>
  </si>
  <si>
    <t>Xishui village, daozhuang town, guangrao county,   dongying city, shandong province</t>
  </si>
  <si>
    <t>86-13589993122</t>
  </si>
  <si>
    <t>worhtz@worhtz.com</t>
  </si>
  <si>
    <t>Monami</t>
  </si>
  <si>
    <t>EMPIRICAL TECHNOCRATS</t>
  </si>
  <si>
    <t>B-11/6 ,POPULARNAGAR , WARJE MALWADI  PUNE</t>
  </si>
  <si>
    <t>empiricaltechnocrats@gmail.com</t>
  </si>
  <si>
    <t>ABKPK8610R</t>
  </si>
  <si>
    <t>27ABKPK8610R1ZY</t>
  </si>
  <si>
    <t>SHUBHANGI ENGINEERS</t>
  </si>
  <si>
    <t>PLOT NO :494 , J BLOCK , MIDC ,BHOSARI</t>
  </si>
  <si>
    <t>shubhangi645@rediffmail.com</t>
  </si>
  <si>
    <t>CMXPS5862D</t>
  </si>
  <si>
    <t>27CMXPS5862D1ZP</t>
  </si>
  <si>
    <t>NTPC LIMITED (SIPAT).</t>
  </si>
  <si>
    <t>NTPC STORES KORBA SUPER THERMAL POWER STATION</t>
  </si>
  <si>
    <t>CS INSTRUMENTS GMBH &amp; CO. KG</t>
  </si>
  <si>
    <t>D-78052 VS-Tannheim</t>
  </si>
  <si>
    <t>GERMANY</t>
  </si>
  <si>
    <t>+49(0)7705 97899-20</t>
  </si>
  <si>
    <t>+49(0)7705 97899-211</t>
  </si>
  <si>
    <t>www.cs-instruments.com</t>
  </si>
  <si>
    <t>f.buchner@cs-instruments.com</t>
  </si>
  <si>
    <t>PRISM JOHNSON LIMITED</t>
  </si>
  <si>
    <t>cement division -unitII  village mankahari,PO:bathia,dist.:Satna,Pin-485111(M.P.)</t>
  </si>
  <si>
    <t>cement division -unitII  village mankahari,PO:bathia,dist.:Satna,Pin-485111(M.P.)india</t>
  </si>
  <si>
    <t>vidhi.ingle@prismjohnson.in</t>
  </si>
  <si>
    <t>SATNA</t>
  </si>
  <si>
    <t>AARTI INDUSTIES LTD.-RUBY RUBY UNIT</t>
  </si>
  <si>
    <t>AARTI INDUSTIES LTD</t>
  </si>
  <si>
    <t>Plot No. 758/1,2 &amp;3 P.B. No.23,   G.I.D.C., Jhagadia - 393110. Dist-Bharuch,  Gujarat, India. |</t>
  </si>
  <si>
    <t>AAACP9993J</t>
  </si>
  <si>
    <t>29AAACP9993J1ZK</t>
  </si>
  <si>
    <t>level 6,prestige khoday towers ,no.5,raj Bhavan Road ,bangalore,560001</t>
  </si>
  <si>
    <t>www.linde.in</t>
  </si>
  <si>
    <t>HANGZHOU SINOMEASURE AUTOMATION TECHNOLOGY CO LTD</t>
  </si>
  <si>
    <t>5th floor, Buliding 4,Singapore Hangzhou Science &amp; Technology Park, Hangzhou Economic &amp; Development Area  Hangzhou 310018</t>
  </si>
  <si>
    <t>sales@sinomeasure.com</t>
  </si>
  <si>
    <t>S.S.ENGINEERS</t>
  </si>
  <si>
    <t>J-179, M.I.D.C. Bhosri PUNE - 411026</t>
  </si>
  <si>
    <t>m/s Vinp distilleriess &amp; sugar ltd,</t>
  </si>
  <si>
    <t>survy no-43,53  village konankeri, tal-shingaon,dist-haveri581193</t>
  </si>
  <si>
    <t>ABTPB8149F</t>
  </si>
  <si>
    <t>27ABTPB8149F1ZD</t>
  </si>
  <si>
    <t>ASHWINI ENGINEERING INDUSTRIES</t>
  </si>
  <si>
    <t>C14/1&amp;2 ,industrial estate, THUVAKUDI ,TRICHY-620015,TAMILNADU</t>
  </si>
  <si>
    <t>purchase@aeboilers.com</t>
  </si>
  <si>
    <t>33ABBFA0225H1Z7</t>
  </si>
  <si>
    <t>CIKARANG LISTRINDO</t>
  </si>
  <si>
    <t>World Trade Center 1, 17th Floor, Jl. Jend. Sudirman Kav.29-31, Jakarta 12920, Indonesia</t>
  </si>
  <si>
    <t>JAKARTA</t>
  </si>
  <si>
    <t>INDONESIA</t>
  </si>
  <si>
    <t>UPR</t>
  </si>
  <si>
    <t>ALGHANIM COBRA TEDAGUA SOJITZ POWER AND WATER LLC</t>
  </si>
  <si>
    <t>PO BOX: 4420/DUQM SPECIAL ZONE/AL-WUSTA, SULTANATE OF OMAN</t>
  </si>
  <si>
    <t>PO BOX: 4420/DUQM SPECIAL ZONE/AL-WUSTA  SULTANATE OF OMAN</t>
  </si>
  <si>
    <t>shrishyamispat@yahoo.in</t>
  </si>
  <si>
    <t>AADCS5057R</t>
  </si>
  <si>
    <t>MAHARSHTRA</t>
  </si>
  <si>
    <t>22AADCS5057R1ZX</t>
  </si>
  <si>
    <t>M.  E ENNERGY PRIVATE LIMITED</t>
  </si>
  <si>
    <t>Office &amp; Works: Gat No.1083/1B, Markal,   Taluka Khed, Dist Pune - 412105.   Maharashtra</t>
  </si>
  <si>
    <t>Maharshtra/India</t>
  </si>
  <si>
    <t>NEO PROCESS ENGINEERING</t>
  </si>
  <si>
    <t>Plot No-279 , Sector-1 0  , PCNTDA ,          MIDC , Bhosari , Pune - 411 026     Maharashtra  , India</t>
  </si>
  <si>
    <t>neoprocessengineering@gmail.com</t>
  </si>
  <si>
    <t>27BGKPP2105E1ZN</t>
  </si>
  <si>
    <t>CHETAS STEAM SOLUTIONS PRIVATE LIMITED</t>
  </si>
  <si>
    <t>PLOT NO 1, CHETAS HOUSE, SIDDHATEK CO OPERATIVE  SOCIETY, SUTARWADI, PASHAN, PUNE, Pune, Maharashtra,  411021</t>
  </si>
  <si>
    <t>AAECC8939K</t>
  </si>
  <si>
    <t>27AAECC8939K2Z2</t>
  </si>
  <si>
    <t>ATPRO SYSTEMS &amp; CONTROLS PVT.LTD</t>
  </si>
  <si>
    <t>No17/1-32,2nd Floor 'Kamadhenu Premises'   MICO Employee's Society Building, Bannerghatta Road, Adugodi, Bangaluru-560030</t>
  </si>
  <si>
    <t>+91 80 48502038</t>
  </si>
  <si>
    <t>ram.mohan@atpro.tech</t>
  </si>
  <si>
    <t>29AAOCA5201G1ZR</t>
  </si>
  <si>
    <t>NORSK ANALYSE</t>
  </si>
  <si>
    <t>Norsk Analyse AS,   Wirgenesvei 8 A  3157 Barkaker Norge  Norway</t>
  </si>
  <si>
    <t>Norway</t>
  </si>
  <si>
    <t>invoice.no@norskanalyse.com</t>
  </si>
  <si>
    <t>NORWAY</t>
  </si>
  <si>
    <t>ATAM VALVES LIMITED</t>
  </si>
  <si>
    <t>A-55 Hari-Parva Next to Pleasant Park ,  Off Solapur Road   Near Fun-n-Shop  Pune 411013</t>
  </si>
  <si>
    <t>forefrontdynamics@gmail.com</t>
  </si>
  <si>
    <t>NISHKA INSTRUMENTS</t>
  </si>
  <si>
    <t>102,NEW UNIQUE INDUSTRIAL ESTATE  2ND FLOOR , Dr R.P ROAD  NEAR JAWAHAR TALKIES , MULUND (W)  MUMBAI -400080</t>
  </si>
  <si>
    <t>salesnishkainstruments@gmail.com</t>
  </si>
  <si>
    <t>VOLTRONICS ENGINEERING133</t>
  </si>
  <si>
    <t>pritam soc opp .hotel gangotri ,bhuruch 392001</t>
  </si>
  <si>
    <t>voltronics engineering</t>
  </si>
  <si>
    <t>133 pritam soc 2 opp .hotel gangotri ,maktampur road,bhuruch 392002</t>
  </si>
  <si>
    <t>24AADFV6288N1ZH</t>
  </si>
  <si>
    <t>SPS STEELS ROLLING MILLS LTD.</t>
  </si>
  <si>
    <t>SPS STEELS ROLLING MILLS LTD.VILLAGE PORADIHA PO:PACHHANDAPUR  PURULIA WEST BENGAL-7222153</t>
  </si>
  <si>
    <t>19AAHCS8719G1ZW</t>
  </si>
  <si>
    <t>Hitachi Zosen india Pvt Ltd,  unit no:211, 2nd Floor, Manjeera Trinity Corporate, Sy.No.1050, Kukatpally, Hyderabad Telagana 500072</t>
  </si>
  <si>
    <t>M/S KPC GAS POWERCORPORATION Ltd</t>
  </si>
  <si>
    <t>the chief engineer (o&amp;m) YCCPP, KPCL BIDADI SITE, BILEKEMPANAHALLI VILLAGE ,BIDADI INDUSTRIAL AREA, RAMANAGARA, DIST- 562109, KARNATAKA</t>
  </si>
  <si>
    <t>29BLRK01551E1D1</t>
  </si>
  <si>
    <t>BIRLA CENTURY</t>
  </si>
  <si>
    <t>(a division of century textiles and industries ltd.)  plot no.826 ,G.I.D.c. industrial estate ,Jhagadia -393-110  Bharuch (Gujrat)</t>
  </si>
  <si>
    <t>bej.purchase@birlacentury.com</t>
  </si>
  <si>
    <t>GEMINI VALVES &amp; PUMPS PVT LTD.</t>
  </si>
  <si>
    <t>GATE NO.78.PLOT No. Near universal forces Industries jyotibanagar,  Talawade,pune 411062.</t>
  </si>
  <si>
    <t>020-65100617</t>
  </si>
  <si>
    <t>+91 9767185688/9923208816</t>
  </si>
  <si>
    <t>URL:www.geminivalves.com</t>
  </si>
  <si>
    <t>geminivalves@gmail.com,mkt@geminivalves.com</t>
  </si>
  <si>
    <t>T-62/4, Near Hockey Stadium, MIDC, Bhosari, Pune- 26  411026</t>
  </si>
  <si>
    <t>www.innsol.in</t>
  </si>
  <si>
    <t>mktg@innsol.in</t>
  </si>
  <si>
    <t>AAFCI4513E</t>
  </si>
  <si>
    <t>27AAFCI4513E1ZV</t>
  </si>
  <si>
    <t>MYLAN LABORATORIES LIMITED, API</t>
  </si>
  <si>
    <t>Mylan Laboratories Limited, API  Unit-7 PSM,  PlotNo14,99&amp;100,IDA,Pashamylar,  Phase-II , Patancheru Mandal,  Sangareddy District, Telangana, India,  502307</t>
  </si>
  <si>
    <t>Mylan Laboratories Limited, API</t>
  </si>
  <si>
    <t>040-39258100/8101</t>
  </si>
  <si>
    <t>www.Viatris.com</t>
  </si>
  <si>
    <t>akash.rayaprolu@viatris.com</t>
  </si>
  <si>
    <t>AADCM3491M</t>
  </si>
  <si>
    <t>hyderabad</t>
  </si>
  <si>
    <t>36AADCM3491M1Z2</t>
  </si>
  <si>
    <t>S.V.SCIENTIFIC PRIVATE LIMITED</t>
  </si>
  <si>
    <t>NO.30, II FLOOR,SERPENTINE ROAD,  KUMARA PARK WEST, BENGALURU-560020</t>
  </si>
  <si>
    <t>080-23567255,23462314</t>
  </si>
  <si>
    <t>sales@svscientific.in</t>
  </si>
  <si>
    <t>29AAVCS5053K1ZJ</t>
  </si>
  <si>
    <t>ALGHANIM INTERNATIONAL</t>
  </si>
  <si>
    <t>Alghanim International | P.O.Box 2118 - SAFAT 13022 | Kuwait</t>
  </si>
  <si>
    <t>+965 22258360</t>
  </si>
  <si>
    <t>+965 97218768</t>
  </si>
  <si>
    <t>www.falghanim.com</t>
  </si>
  <si>
    <t>murat@falghanim.com</t>
  </si>
  <si>
    <t>SMITA AUTOMATION AND CONTROLS</t>
  </si>
  <si>
    <t>16, MANGAL ARCADE, TELCO ROAD,       MOHANNAGAR, CHINCHWAD,        PUNE 411019</t>
  </si>
  <si>
    <t>020-27471188</t>
  </si>
  <si>
    <t>info@smeeta.in;logistics@smeeta.in;purchase@smeeta</t>
  </si>
  <si>
    <t>27AJRPM4271F2ZV</t>
  </si>
  <si>
    <t>SAI SIDHA SUGAR EQUIPMENTS AND ENGINEERING CO. PVT. LTD</t>
  </si>
  <si>
    <t>++91 20 66114097</t>
  </si>
  <si>
    <t>WWW.SAISIDHA.COM</t>
  </si>
  <si>
    <t>info@saisidha.com; works@saisidha.com;</t>
  </si>
  <si>
    <t>AACCS3391K</t>
  </si>
  <si>
    <t>LUISANT ENERGY PVT LTD</t>
  </si>
  <si>
    <t>IN FRONT OF INCOME TAX OFFICE  5-MAIN ROAD,  1st FLOOR, RANCHI- 834001, JHARKHAND</t>
  </si>
  <si>
    <t>20AABCL2145H1Z4</t>
  </si>
  <si>
    <t>APOLLO TYERS LIMITED</t>
  </si>
  <si>
    <t>Apolo Tyres Ltd  Village Limda, Taluka Waghodia,  Vadodara 3917600,  Gujrat, India</t>
  </si>
  <si>
    <t>Apollo Tyres Ltd</t>
  </si>
  <si>
    <t>DCM SHRIRAM LIMITED- SHRIRAM ALKALI &amp; CHEMICALS</t>
  </si>
  <si>
    <t>749, GIDC Industrial Estate, Jhagadia, Dist. Bharunch, Gujarat - 393110</t>
  </si>
  <si>
    <t>DCM SHRIRAM LIMITED</t>
  </si>
  <si>
    <t>SAVI ENGINEERING WORKS</t>
  </si>
  <si>
    <t>TEJCOM WAREHOUSE PPA  A MOTIWALAS NO 10/13 , PISOLI -411048</t>
  </si>
  <si>
    <t>contact@saviengg.com</t>
  </si>
  <si>
    <t>27ADYFS4090B1ZO</t>
  </si>
  <si>
    <t>100% Within 60 Days From G.I.N Date</t>
  </si>
  <si>
    <t>INDUSTRIAL AUTOMATION</t>
  </si>
  <si>
    <t>883,SAMROLI (WADI FALIA), OPP :SUPREME AUTO , CHIKHLI  BILLIMORA ROAD , NAVSARI -396521</t>
  </si>
  <si>
    <t>81550-56095</t>
  </si>
  <si>
    <t>industrial.automation2013@gmail.com</t>
  </si>
  <si>
    <t>VIMAL ENTERPRISES</t>
  </si>
  <si>
    <t>NEW SURVEY NO 14 , PLOT NO :547/5  PUNE SASWAD ROAD   KONDHWA BUDRUK ,PUNE</t>
  </si>
  <si>
    <t>manojbamb786@gmail,com</t>
  </si>
  <si>
    <t>27AASPB7886M1ZR</t>
  </si>
  <si>
    <t>ICON INDUSTRIAL SPECIALTIES, LLC</t>
  </si>
  <si>
    <t>101 W Church St  Atmore, AL  36502</t>
  </si>
  <si>
    <t>+1 3343094042</t>
  </si>
  <si>
    <t>sales@samplecylinders.com</t>
  </si>
  <si>
    <t>VERITO ENGINEERING PRIVATE LIMITED</t>
  </si>
  <si>
    <t>Plot No-02, Shrihari Plotting, Near Express High Way, Ramol Garnala, Vatva GIDC, Phase-IV, Ahmedabad, Gujarat : 382449</t>
  </si>
  <si>
    <t>079-90045766</t>
  </si>
  <si>
    <t>farhin@veritoengineering.com</t>
  </si>
  <si>
    <t>15% Advance And Balance Against Delivery</t>
  </si>
  <si>
    <t>TECHNOANALITYKA SP.Z O.O.</t>
  </si>
  <si>
    <t>Karmelkowa 66   52-319 Wroclaw  Poland  PL 894-316-96-27</t>
  </si>
  <si>
    <t>Poland</t>
  </si>
  <si>
    <t>Khawja Hussain</t>
  </si>
  <si>
    <t>DELMAR ANALYTICAL DO BRASIL LTDA.</t>
  </si>
  <si>
    <t>RUA AQUINO S/N, GALPÃO 1, 2 E 3 PARQUE REAL SERRA VERDECEP 42.813-092  CAMAÇARI, BA  CNPJ: 04.858.243/0001-16    IE: 56.939.693</t>
  </si>
  <si>
    <t>SELVADOR</t>
  </si>
  <si>
    <t>BRAZIL</t>
  </si>
  <si>
    <t>ZETWERK MANUFACTURING BUSINESSES PRIVATE LIMITED.</t>
  </si>
  <si>
    <t>Oriental Towers, No.461, 1st Floor, 17th Cross, 4th Sector, HSR Layout Bangalore-560102</t>
  </si>
  <si>
    <t>+91 9606046750</t>
  </si>
  <si>
    <t>contact@zetwerk.com</t>
  </si>
  <si>
    <t>AABCZ1506C</t>
  </si>
  <si>
    <t>KUNDIAM</t>
  </si>
  <si>
    <t>GOA</t>
  </si>
  <si>
    <t>29AABCZ1506C1ZN</t>
  </si>
  <si>
    <t>Shaheen</t>
  </si>
  <si>
    <t>PROCESS PRECISION INSTRUMENTS</t>
  </si>
  <si>
    <t>101, DIAMOND INDUSTRIAL ESTATE  B/H SHAKTI COMPLEX, NAVGHAR, VASAI EAST  THANE - 401210</t>
  </si>
  <si>
    <t>sales@ppiindia.net</t>
  </si>
  <si>
    <t>SHRI BALAJI SUGARS &amp; CHEMICALS PVT. LTD.,(DISTILLARY)</t>
  </si>
  <si>
    <t>SY No.35/1,At Post-Yaragal,Taluk-Muddebihal,Dist-Vijayapur-586129(Karnatak)</t>
  </si>
  <si>
    <t>Karnatak</t>
  </si>
  <si>
    <t>29AAPCS9479R1ZP</t>
  </si>
  <si>
    <t>METRO TUBING CO</t>
  </si>
  <si>
    <t>72 , GANESH PETH  PUNE - 411002</t>
  </si>
  <si>
    <t>sales@metrotubing.com</t>
  </si>
  <si>
    <t>27AAOFM2242E1ZE</t>
  </si>
  <si>
    <t>100% Within 90 Days From G.I.N. Date</t>
  </si>
  <si>
    <t>NITIN FASTNERS PVT LTD</t>
  </si>
  <si>
    <t>PLOT NO :717 , GIDC INDUSTRIAL ESTATE   WAGHODIA ,VADODARA - 391760</t>
  </si>
  <si>
    <t>nitin@nitinfastners.co.in</t>
  </si>
  <si>
    <t>AAACN9835B</t>
  </si>
  <si>
    <t>24AAACN9835B1ZO</t>
  </si>
  <si>
    <t>ASHUTOSH OVERSEAS ENTERPRISES</t>
  </si>
  <si>
    <t>208, Sharda Chambers  15, New Marine Lines  Mumbai – 400 020</t>
  </si>
  <si>
    <t>91-22-22006894</t>
  </si>
  <si>
    <t>contact@aoe.co.in</t>
  </si>
  <si>
    <t>TATA STEEL LIMITED...</t>
  </si>
  <si>
    <t>104/3 Sipcot Industrial Complex, Hosur,</t>
  </si>
  <si>
    <t>Orissa</t>
  </si>
  <si>
    <t>33AAACT2803M1ZT</t>
  </si>
  <si>
    <t>TATA STEEL LIMITED..</t>
  </si>
  <si>
    <t>Works: Meramundali, Dist: Dhenkanal-759121 (Orissa)</t>
  </si>
  <si>
    <t>samim.khan50@tatasteel.com</t>
  </si>
  <si>
    <t>Dhenkanal</t>
  </si>
  <si>
    <t>Doddaballapur PFS  Praxair India Private Limited  No 27/A-1, KIADB Industrial Area  Doddaballapur  Dodballapur, Bangalore Rural 561203  India</t>
  </si>
  <si>
    <t>033 66158216</t>
  </si>
  <si>
    <t>33 24014206</t>
  </si>
  <si>
    <t>Ganesh.Bhagavan@linde.cOM</t>
  </si>
  <si>
    <t>bANGLORE</t>
  </si>
  <si>
    <t>Shital@90</t>
  </si>
  <si>
    <t>SADHI STEEL CENTRE</t>
  </si>
  <si>
    <t>SHOP NO : 5 , ANANT PRABHA , NEAR ADITYA HOTEL  SR NO :78/1 DANGAT VASTI ,OPP: ROYAL GYM  SHIVNE ,PUNE -411023</t>
  </si>
  <si>
    <t>sadhisteelpune@hotmail.com</t>
  </si>
  <si>
    <t>KADAM INDUSTRIES</t>
  </si>
  <si>
    <t>98 A/25B Hadapsar Ind. Est Pune -13</t>
  </si>
  <si>
    <t>kadamindustries@yahoo.co.in</t>
  </si>
  <si>
    <t>27ALHPK9750D1ZY</t>
  </si>
  <si>
    <t>ABODEX PROCESS SYSTEMS PVT. LTD</t>
  </si>
  <si>
    <t>1802, Lodha Supremus, Opp. MTNL Exchange, Saki-Vihar Road, Powai, Mumbai- 400071</t>
  </si>
  <si>
    <t>22 4971 0764/ 65</t>
  </si>
  <si>
    <t>info@abodex.in</t>
  </si>
  <si>
    <t>27AARCA1043K1ZJ</t>
  </si>
  <si>
    <t>c/o FMC Panoli Site 2 Plot NO. 27+28, GIDC Estate Panoli   394116</t>
  </si>
  <si>
    <t>fmcin.ap@fmc.com</t>
  </si>
  <si>
    <t>Panoli</t>
  </si>
  <si>
    <t>INDO GERMAN PHARMA ENGINEERS</t>
  </si>
  <si>
    <t>Unit No. 1 to 4 Naresh Compound, Pazar Talao Road, Wakipada, Naigaon (E), Dist.: Palghar Pin Code:- 401208</t>
  </si>
  <si>
    <t>SAI LILAGAR POWER GENERATION LIMITED</t>
  </si>
  <si>
    <t>C-5, Arsmeta Champa-Janjgir Chhattisgarh 495663</t>
  </si>
  <si>
    <t>Sai Lilagar Power Generation Limited</t>
  </si>
  <si>
    <t>07817234583 , 09109324992</t>
  </si>
  <si>
    <t>abhishek.s80@outlook.com</t>
  </si>
  <si>
    <t>AAECA9893J</t>
  </si>
  <si>
    <t>chhattisgarh</t>
  </si>
  <si>
    <t>22AAECA9893J2Z9</t>
  </si>
  <si>
    <t>286, Udyog Vihar, Phase - II Gurgaon - 122016, Haryana</t>
  </si>
  <si>
    <t>+ 91 (0) 124 / 435 15 00</t>
  </si>
  <si>
    <t>+ 91 (0) 124 / 435 17 03</t>
  </si>
  <si>
    <t>0124-4351500 Ext:1500</t>
  </si>
  <si>
    <t>Anshum.Goyal@sms-group.com</t>
  </si>
  <si>
    <t>AABCS8348B</t>
  </si>
  <si>
    <t>Gurgaon</t>
  </si>
  <si>
    <t>06AABCS8348B1ZI</t>
  </si>
  <si>
    <t>FIVES CAIL - KCP LIMITED</t>
  </si>
  <si>
    <t>Ramakrishna Buildings  2, Dr. P.V. Cherian Crescent Road  Egmore, Chennai - 600 008 (T.N.)</t>
  </si>
  <si>
    <t>044-66128863</t>
  </si>
  <si>
    <t>044-66128805</t>
  </si>
  <si>
    <t>+91 9600095727</t>
  </si>
  <si>
    <t>electrical@fivescail-kcp.com</t>
  </si>
  <si>
    <t>AAACF1763G</t>
  </si>
  <si>
    <t>33AAACF1763G1Z0</t>
  </si>
  <si>
    <t>THE UGAR SUGAR WORKS LTD</t>
  </si>
  <si>
    <t>Ugar Khurd 591 316 (Dist:Belagavi),Karnataka</t>
  </si>
  <si>
    <t>08339-274000</t>
  </si>
  <si>
    <t>08339-272232</t>
  </si>
  <si>
    <t>sureshkumar_k@toyota-kirloskar.co.in</t>
  </si>
  <si>
    <t>Nippani,NH4,PB Road</t>
  </si>
  <si>
    <t>No.71,Club Road,Belagavi</t>
  </si>
  <si>
    <t>AAACT7580R</t>
  </si>
  <si>
    <t>Belagavi</t>
  </si>
  <si>
    <t>29AAACT7580R1ZD</t>
  </si>
  <si>
    <t>C/O.Thappar Associates,Plot No,186,22 Godam  Ram Mandir Road,Jaipur,Rajasthan-302006</t>
  </si>
  <si>
    <t>aarti.kaushik@ionexchange.co.in</t>
  </si>
  <si>
    <t>08AAACI1726L1ZK</t>
  </si>
  <si>
    <t>ONGC TRIPURA POWER COMPANY LTD</t>
  </si>
  <si>
    <t>Udaipur -Kakraban Road,P.O. Palatana, Gomati District,  Tripura – 799105</t>
  </si>
  <si>
    <t>0381-2363736</t>
  </si>
  <si>
    <t>nabarun.dev@otpcindia.in</t>
  </si>
  <si>
    <t>AACCT2591G</t>
  </si>
  <si>
    <t>16AACCT2591G1ZC</t>
  </si>
  <si>
    <t>Office: 402, RutuVihar, Varanasi Society, Warje, Pune - 411058</t>
  </si>
  <si>
    <t>kanchan@volfram.in</t>
  </si>
  <si>
    <t>LAMBROS GLOBAL ENGG PRIVATE LIMITED</t>
  </si>
  <si>
    <t>Office No. 302, BBC, University Road  Aundh, Pune -411007</t>
  </si>
  <si>
    <t>geknath@lambros-global.com</t>
  </si>
  <si>
    <t>JAY HARDWARE</t>
  </si>
  <si>
    <t>JAY ASHAPURA MATA , 114 A BHAVANI PETH  PUNE - 411042</t>
  </si>
  <si>
    <t>020-26383338</t>
  </si>
  <si>
    <t>jayhardwarestore@gmail.com</t>
  </si>
  <si>
    <t>27AAFFJ2445M1Z4</t>
  </si>
  <si>
    <t>SCIENTIFIC CONTROLS PRIVATE LIMITED</t>
  </si>
  <si>
    <t>Unit no 213, Anandraj Ind Estate, Off LBS Marg Behind Asian paints, Sonapur lane, Bhandup (W) Mumbai 400078</t>
  </si>
  <si>
    <t>022-3510 4811</t>
  </si>
  <si>
    <t>gauges1@scientificcontrols.com</t>
  </si>
  <si>
    <t>AATCS3905N</t>
  </si>
  <si>
    <t>27AATCS3905N1ZM</t>
  </si>
  <si>
    <t>CASTLE PUMPS LTD</t>
  </si>
  <si>
    <t>Unit 40 Minworth Industrial Park, Forge Lane, Sutton Coldfield  West Midlands, B76 1AH</t>
  </si>
  <si>
    <t>UNITED KINGDOM</t>
  </si>
  <si>
    <t>+ 44 (0) 1773 533 283</t>
  </si>
  <si>
    <t>+ 44 (0) 1773 530 283</t>
  </si>
  <si>
    <t>Zac@castlepumps.com</t>
  </si>
  <si>
    <t>PRAGATI POWER COROPRATION LTD</t>
  </si>
  <si>
    <t>(A Government of NCT of Delhi Undertaking)  Pragati Power Station,IP Estate,Ring Road,New Delhi-110002</t>
  </si>
  <si>
    <t>011-23379164</t>
  </si>
  <si>
    <t>vksan1962@gmail.com</t>
  </si>
  <si>
    <t>AACCP8035F</t>
  </si>
  <si>
    <t>BAWANA</t>
  </si>
  <si>
    <t>07AACCP8035F1ZI</t>
  </si>
  <si>
    <t>ATC ENGINEERING SYSTEMS PVT. LTD.E-128,</t>
  </si>
  <si>
    <t>SECTOR - 63 NOIDA -201301 (UTTAR PRADESH)</t>
  </si>
  <si>
    <t>0120-2406071</t>
  </si>
  <si>
    <t>www.atcesystems.com</t>
  </si>
  <si>
    <t>ishuatc63@gmail.com</t>
  </si>
  <si>
    <t>XIII A-60, Sector- 02, Noida</t>
  </si>
  <si>
    <t>III, Sector - 62, Noida</t>
  </si>
  <si>
    <t>AAICA9175D</t>
  </si>
  <si>
    <t>09AAICA9175D2ZF</t>
  </si>
  <si>
    <t>P. O. Jagdishpur Industrial Area, Distt. Amethi-227817   (U. P.)</t>
  </si>
  <si>
    <t>+91 5361 270032</t>
  </si>
  <si>
    <t>+91 9889744222</t>
  </si>
  <si>
    <t>sangram.nayak@indorama.in</t>
  </si>
  <si>
    <t>AAECI6388L</t>
  </si>
  <si>
    <t>Amethi</t>
  </si>
  <si>
    <t>09AAECI6388L2ZT</t>
  </si>
  <si>
    <t>BURAQ INTERNATIONAL</t>
  </si>
  <si>
    <t>333,GANESH PETH  LAXMI ROAD -411002</t>
  </si>
  <si>
    <t>ADAGE AUTOMATION PVT LTD</t>
  </si>
  <si>
    <t>L-26B, Phase II,Verna Industrial Area, Salcete, Verna - 403722,GOA</t>
  </si>
  <si>
    <t>+91 8326620540</t>
  </si>
  <si>
    <t>www.adage-automation.com</t>
  </si>
  <si>
    <t>sameer.d@adage-automation.com</t>
  </si>
  <si>
    <t>AADCA1647D</t>
  </si>
  <si>
    <t>Verna</t>
  </si>
  <si>
    <t>30AADCA1647D1ZF</t>
  </si>
  <si>
    <t>SANLEC AUTOMATION PVT.LTD</t>
  </si>
  <si>
    <t>Parsvnath Prathista Co-Op Hsg.Soc.Ltd   Plot No.6-11 Purna Nagar Chikhali Pradhikaran  Chinchwad Pune- 411019</t>
  </si>
  <si>
    <t>sanlecautomation@gmail.com</t>
  </si>
  <si>
    <t>27AWIPK9596M1ZG</t>
  </si>
  <si>
    <t>NATIONAL TUBE SUPPLIERS</t>
  </si>
  <si>
    <t>365, Raviwar Peth, Pune 411002</t>
  </si>
  <si>
    <t>www.nationaltube.in</t>
  </si>
  <si>
    <t>nationaltube@gmail.com</t>
  </si>
  <si>
    <t>AAAFN9963D</t>
  </si>
  <si>
    <t>27AAAFN9963D1Z3</t>
  </si>
  <si>
    <t>SHUBHRA ENTERPRISES</t>
  </si>
  <si>
    <t>A: Plot No-240,Sector-56,Gurgaon –122011 ,</t>
  </si>
  <si>
    <t>0124-4236589</t>
  </si>
  <si>
    <t>www.shubhra-automation.com</t>
  </si>
  <si>
    <t>ram.verma123@gmail.com</t>
  </si>
  <si>
    <t>ACSPV0321K</t>
  </si>
  <si>
    <t>GURGAON</t>
  </si>
  <si>
    <t>06ACSPV0321K2ZA</t>
  </si>
  <si>
    <t>AC DRIVES &amp; TECHNOLOGY PVT. LTD.</t>
  </si>
  <si>
    <t>A-10, GALLOPS INDUSTRIAL PARK - 2  SARKHEJ-BAVLA HIGHWAY ROAD  AT &amp; PO : RAJODA,TA : BAVLA  DIST : AHMEDABAD – 382220</t>
  </si>
  <si>
    <t>marketing@drivesindia.com</t>
  </si>
  <si>
    <t>FILTRA CONSULTANTS &amp; ENGINEERS LTD</t>
  </si>
  <si>
    <t>W – 27, Opp GIC, Next to EAMS,  T Block, MIDC Bhosari   Pune- 411 026.</t>
  </si>
  <si>
    <t>8446294003 / 02.</t>
  </si>
  <si>
    <t>krishnadas@filtra.in</t>
  </si>
  <si>
    <t>27AABCF7413Q1Z8</t>
  </si>
  <si>
    <t>SANJAY ELECTRICALS</t>
  </si>
  <si>
    <t>527,PITALE APARTMENT BUDHWAR PETH  TAPRIK GALI   PUNE - 411002</t>
  </si>
  <si>
    <t>sanjayelectricals@rediffmail.com</t>
  </si>
  <si>
    <t>27ABBFS9424N1ZM</t>
  </si>
  <si>
    <t>POTENCE CONTROLS PVT LTD .</t>
  </si>
  <si>
    <t>R959, TTC INDUSTRIAL AREA,   THANE BELAPUR ROAD ,  RABALE, NAVI MUMBAI - 400 701</t>
  </si>
  <si>
    <t>022-61910900</t>
  </si>
  <si>
    <t>bharathi@potencecontrols.com</t>
  </si>
  <si>
    <t>AAGCP7095P</t>
  </si>
  <si>
    <t>NAVI MUMBAI</t>
  </si>
  <si>
    <t>27AAGCP7095P1ZH</t>
  </si>
  <si>
    <t>BLISS ANAND PVT. LTD</t>
  </si>
  <si>
    <t>92B – 93B, Sector – 5, IMT Manesar,  Gurgaon – 122050, Haryana</t>
  </si>
  <si>
    <t>91- 124- 4866950-99</t>
  </si>
  <si>
    <t>91- 124- 2290884</t>
  </si>
  <si>
    <t>sales.pune@blissanand.com</t>
  </si>
  <si>
    <t>20% Advance &amp; 80% Against Delivery</t>
  </si>
  <si>
    <t>CHETAS FLOW METERS PVT LTD</t>
  </si>
  <si>
    <t>SR NO 78/1, PANDHARI INDUSTRIAL ESTATE, NEAR HINDUSTAN BACKERY, SHIVANE, PUNE – 411023.</t>
  </si>
  <si>
    <t>PT.SIMEC INDONESIA</t>
  </si>
  <si>
    <t>KOMP.TAMAN RATU INDAH BLOK AA1 NO 5,KEDOYA,JAKARTA BARAT-11520 INDONESIA  TAX NO :  NPWP : 01.846.876.9-039.000</t>
  </si>
  <si>
    <t>ST.SIMEC INDONESIA</t>
  </si>
  <si>
    <t>KOMP.TAMAN RATU INDAH BLOK AA1 NO 5,KEDOYA,JAKARTA BARAT-11520 INDONESIA</t>
  </si>
  <si>
    <t>INDINESIA</t>
  </si>
  <si>
    <t>INDUSTRIAL CONTROL SYSTEM.</t>
  </si>
  <si>
    <t>Sri Sai Residency, G-1, Plot No. E – 14 Officer’s Colony, Sainathpuram, Dr.A.S.Rao Nagar, HYDERABAD - 500062 (TELANGANA STATE)</t>
  </si>
  <si>
    <t>SAPSONS PACKAGING</t>
  </si>
  <si>
    <t>15,RENUKA CHAMBERS ,S.NO :29 ,PLOT NO:3/4 DHANKWADI  PUNE-SATARA ROAD,411043</t>
  </si>
  <si>
    <t>sapsonspackaging@gmail.com</t>
  </si>
  <si>
    <t>27AAEFS1702PIZ0</t>
  </si>
  <si>
    <t>F.O.R OFFICE</t>
  </si>
  <si>
    <t>SHAVISON ELECTRONICS PVT. LTD</t>
  </si>
  <si>
    <t>Unit No:G-5/6, B Wing, Udyog  Bhavan No.2, Plot K-3,   Anand  Nagar  MIDC, Ambernath(E) 421506</t>
  </si>
  <si>
    <t>shavison@shavison.com</t>
  </si>
  <si>
    <t>27AAPCS5652N1ZI</t>
  </si>
  <si>
    <t>M/S TATA STEEL LIMITED.</t>
  </si>
  <si>
    <t>Nh-55,Narendrapur, Meramandali ,  Dist : Dhenkanal, Odisha, 759121</t>
  </si>
  <si>
    <t>DHENAKANAL</t>
  </si>
  <si>
    <t>Chief General Manager, Neyveli New thermal power Project ( 2 X 500 MW) Neyveli, 607807  Tamilnadu - India</t>
  </si>
  <si>
    <t>Tamilnadu</t>
  </si>
  <si>
    <t>GASKET INDUSTRIES</t>
  </si>
  <si>
    <t>B - 205, Hind Saurashtra Indl. Estate, Marol Naka,   Near "Marol Naka" Metro Station,  A. K. Road, Mumbai-400059</t>
  </si>
  <si>
    <t>022-28560168/ 28590078</t>
  </si>
  <si>
    <t>gasket_industries@hotmail.com / gasketindustries@y</t>
  </si>
  <si>
    <t>27AABPK3368A1Z3</t>
  </si>
  <si>
    <t>C 85, Sector 63, Noida – 201301 U.P</t>
  </si>
  <si>
    <t>venkateshwaran.k@encotecenergy.com</t>
  </si>
  <si>
    <t>AACCE1338E</t>
  </si>
  <si>
    <t>09AACCE1338E1ZZ</t>
  </si>
  <si>
    <t>NEW AGE INSTRUMENTS &amp; MATERIALS PVT. LTD.</t>
  </si>
  <si>
    <t>13 - 15, IInd Floor, Apna Enclave Shopping Complex,  Railway Road, Gurugram - 122001, Haryana</t>
  </si>
  <si>
    <t>: +91-124-4086513-16, 4112517 4079208</t>
  </si>
  <si>
    <t>91-11-47618018</t>
  </si>
  <si>
    <t>91-124-4112518</t>
  </si>
  <si>
    <t>hs@newagein.com</t>
  </si>
  <si>
    <t>APSARA  ELECTRICAL</t>
  </si>
  <si>
    <t>S-29,  Haxzone  Arcade,  Near  Jayaben  Modi  Hospital,  Valia  Road, Ankleshwar-393002  Dist-Bharuch.</t>
  </si>
  <si>
    <t>www.apsaraelectrical.com</t>
  </si>
  <si>
    <t>apsaraelectrical@gmail.com</t>
  </si>
  <si>
    <t>ALLIANCE PIPES &amp; FITTINGS</t>
  </si>
  <si>
    <t>Patel Mansion, 1st Floor,  125, 4th Kumbharwada Street,  S.V.P. Road,  Mumbai - 400 004</t>
  </si>
  <si>
    <t>91-22-66362328 / 67437709</t>
  </si>
  <si>
    <t>sales@alliancefittings.net</t>
  </si>
  <si>
    <t>27AAJFA5222H1ZN</t>
  </si>
  <si>
    <t>JAY BALAJI PACKGING</t>
  </si>
  <si>
    <t>A/P Shirwal Pune -Satara road choupala(Near Hotel Chaitanya)  Tal-Khandala ,Dist -Satara- 412801</t>
  </si>
  <si>
    <t>jaybalajipackaging99@gmail.com</t>
  </si>
  <si>
    <t>LARSEN &amp; TOUBRO LIMITED CHAHBRA</t>
  </si>
  <si>
    <t>C/O Rajasthan Rajya Vidyut Utpadan Nigam Ltd. 2x660 MW CHABRA TERMINAL POWER PROJECT, VILLAGE: MOTIPURA, CHOKSI, PO/TALUKA-CHABRA , RAJASTHAN: 325220</t>
  </si>
  <si>
    <t>08AABCS1624G2ZM</t>
  </si>
  <si>
    <t>Thermal Power Statin Gram - Selgrid,Sikka Dist Jamnagar  361140</t>
  </si>
  <si>
    <t>91-288-2344106</t>
  </si>
  <si>
    <t>91-288-2344033</t>
  </si>
  <si>
    <t>pa1techstps.gsecl@gebmail.com</t>
  </si>
  <si>
    <t>JAMNAGAR</t>
  </si>
  <si>
    <t>A.S ELECTRONICS</t>
  </si>
  <si>
    <t>SHOP NO: 04, YATRIK BLDG,386C  V.P ROAD, OPP LAMINGTON ROAD  MUMBAI</t>
  </si>
  <si>
    <t>022-23824656</t>
  </si>
  <si>
    <t>aselecromponents@gmail.com</t>
  </si>
  <si>
    <t>27AAEPN6519P1Z3</t>
  </si>
  <si>
    <t>UNIVERSAL FORCES INDUSTRIES</t>
  </si>
  <si>
    <t>T/3/380,Gat No-78,Jyotibanagar,Behind National Weight bridge,Talawade,Pune-411062,Maharashtra</t>
  </si>
  <si>
    <t>+91 9763717119</t>
  </si>
  <si>
    <t>http://universalforces.in/home.html</t>
  </si>
  <si>
    <t>purchase@universalforces.in</t>
  </si>
  <si>
    <t>Akurdi</t>
  </si>
  <si>
    <t>II(Akurdi-Chinchwad)</t>
  </si>
  <si>
    <t>ADKPD3010A</t>
  </si>
  <si>
    <t>27ADKPD3010A1ZG</t>
  </si>
  <si>
    <t>AISHWARYA UNNI</t>
  </si>
  <si>
    <t>Pocket 1, Flat No. 3D, Dilshad Garden, Above Nice Crockery Landmark, Delhi - 110095.</t>
  </si>
  <si>
    <t>BHAVYAM ENGINEERING TECHNOLOGIES PVT. LTD.</t>
  </si>
  <si>
    <t>S.No.14,Vadgaon Khurd,Near Dattakrishnai Mangal Karyalaya Sinhgad Road,Tal-Haveli Dist-Pune 411041</t>
  </si>
  <si>
    <t>intsales@bhavyam.com</t>
  </si>
  <si>
    <t>27AADCB9110E1Z1</t>
  </si>
  <si>
    <t>100% PAYMENT ON READINESS OF MATERIAL</t>
  </si>
  <si>
    <t>MANSOUR AL MOSAID CO.</t>
  </si>
  <si>
    <t>P.O.Box 14804 Jeddah 21434,</t>
  </si>
  <si>
    <t>+966(0)502570501</t>
  </si>
  <si>
    <t>http://www.mmgroup.com.sa</t>
  </si>
  <si>
    <t>Abdulsalamnagi@mmgroup.com.sa</t>
  </si>
  <si>
    <t>FRAMES SEPARATION TECHNOLOGIES B.V.</t>
  </si>
  <si>
    <t>Eikenlaan 237  2404 BP ALPHEN AAN DEN RIJN The Netherlands</t>
  </si>
  <si>
    <t>Netherlands</t>
  </si>
  <si>
    <t>+31 172 46 16 00</t>
  </si>
  <si>
    <t>frames-group.com</t>
  </si>
  <si>
    <t>fst@frames-group.com</t>
  </si>
  <si>
    <t>VIETNAM</t>
  </si>
  <si>
    <t>VEITNAM</t>
  </si>
  <si>
    <t>IN PL Sanand Nestle India Ltd Sanand Factory GIDC - II, Sanand Industrial Estate Plot No 38 Siyawada Chokadi, Nr. GIDC Office Sanand  382170 India</t>
  </si>
  <si>
    <t>AAACN0757G</t>
  </si>
  <si>
    <t>Sanand</t>
  </si>
  <si>
    <t>Ahemdabad</t>
  </si>
  <si>
    <t>24AAACN0757G1ZR</t>
  </si>
  <si>
    <t>Plot no.37, SR NO : 31/4A , Tiny Industrial COOPERATIVE Estate,  Kondhwa-Pisoli Rd.Near Khadi Machine Chowk,,PUNE-411048</t>
  </si>
  <si>
    <t>OM EXPORTS &lt;omexportpune@gmail.com&gt;</t>
  </si>
  <si>
    <t>27AADCO3225B1ZY</t>
  </si>
  <si>
    <t>VERKA MOHALI DAIRY.</t>
  </si>
  <si>
    <t>Phase-6, SAS Nagar,   Mohali, Punjab - 160055.</t>
  </si>
  <si>
    <t>MOHALI</t>
  </si>
  <si>
    <t>PUNJAB</t>
  </si>
  <si>
    <t>A.J ENTERPRISES</t>
  </si>
  <si>
    <t>78/1 JAGDALE BLDG,GROUND FLOOR  SHOP O-06,OPP ACCURATE COMPANY,  DANGAT INDUS ESTATE,SHIVNE PUNE.  MAHARASHTRA 411023</t>
  </si>
  <si>
    <t>+91 9860107570/9049804908</t>
  </si>
  <si>
    <t>aajoshi81@gmail.com</t>
  </si>
  <si>
    <t>GST:27ALVPJ8421E1ZT</t>
  </si>
  <si>
    <t>M/S.BENGAL ENERGY LIMITED</t>
  </si>
  <si>
    <t>Mouza: Dauka, P.O. Tentulmuri, P.S. Narayangarh, Kharagpur, Dist. Paschim Medinipur, (West Bengal),   PIN : 721437</t>
  </si>
  <si>
    <t>03222 236692-98 ,</t>
  </si>
  <si>
    <t>03222 236697</t>
  </si>
  <si>
    <t>+91 9874943144</t>
  </si>
  <si>
    <t>ratan.banerjee@bengalenergy.in</t>
  </si>
  <si>
    <t>AADCB1581F</t>
  </si>
  <si>
    <t>Paschim Medinipur</t>
  </si>
  <si>
    <t>19AADCB1581F1ZT</t>
  </si>
  <si>
    <t>INDUSTRY FOUNDATION EST.</t>
  </si>
  <si>
    <t>AL JAWAZAT AREA, AIR PORT ROAD, YANBU AL BAHAR  KINGDOM OF SAUDI ARABIA  TIN/TRN : 310070315300003  +966591066130 / +966545914315</t>
  </si>
  <si>
    <t>MOHAMMED DILAWAR MOMIN</t>
  </si>
  <si>
    <t>Prince Mansoor bin Abdul Aziz Street  Near Hotel Ramada by Wyndham  Riyadh-12626 Kingdom of Saudi Arabia.  MOBILE :0545914315</t>
  </si>
  <si>
    <t>Dilawar@if-serv.com</t>
  </si>
  <si>
    <t>=</t>
  </si>
  <si>
    <t>PRECISE SYSTEMS</t>
  </si>
  <si>
    <t>N-47,M.I.D.C.  SATARA - 415004</t>
  </si>
  <si>
    <t>mehetre@precise.in</t>
  </si>
  <si>
    <t>27AXTPS2467F1ZU</t>
  </si>
  <si>
    <t>FOR OFFICE</t>
  </si>
  <si>
    <t>M/S. PARLE BISCUIT PVT. LTD.</t>
  </si>
  <si>
    <t>PO: Parsendi, The: Kaiserganj  Dist.: Bahraich, Uttar Pradesh</t>
  </si>
  <si>
    <t>LUCKNOW</t>
  </si>
  <si>
    <t>RAIN CII CARBON(VIZAG) LIMITED</t>
  </si>
  <si>
    <t>Scindia Road ,Naval Base (PO),Visakhapatnam-530014  (A.P)</t>
  </si>
  <si>
    <t>0891-2822833</t>
  </si>
  <si>
    <t>0891-2516173</t>
  </si>
  <si>
    <t>ramgopal.reddy@raincarbon.com</t>
  </si>
  <si>
    <t>KANCHARAPALEM, VISAKHPATNAM</t>
  </si>
  <si>
    <t>VISAKHAPATNAM CENTRAL</t>
  </si>
  <si>
    <t>NABINAGAR POWER GENERATING COMPANY</t>
  </si>
  <si>
    <t>NPGC-Shivanpur PO-Ankhora Railway Station   Bihar Aurangabad  Bihar- 824303,</t>
  </si>
  <si>
    <t>DKSAHU03@NTPC.CO.IN</t>
  </si>
  <si>
    <t>AACCN9448C</t>
  </si>
  <si>
    <t>BIHAR AURANGABAD</t>
  </si>
  <si>
    <t>10AACCN9448C1ZS</t>
  </si>
  <si>
    <t>PUNE AIR PRODUCTS</t>
  </si>
  <si>
    <t>S. No. 252, Plot No. 7, 8, Opposite H. P. Terminal Loni Kalbhor, Pune, Maharashtra 412201</t>
  </si>
  <si>
    <t>SUMAK TRADERS LLP</t>
  </si>
  <si>
    <t>PAP-J 153 BEHIND QUALITY CIRCLE FORUM  TELCO ROAD , MIDC , BHOSARI   PUNE - 411026</t>
  </si>
  <si>
    <t>sumakoffice@gmail.com</t>
  </si>
  <si>
    <t>ADPFS7668N</t>
  </si>
  <si>
    <t>27ADPFS7668N1ZU</t>
  </si>
  <si>
    <t>SUBRA SCIENTIFIC COMPANY</t>
  </si>
  <si>
    <t>54,Balathandayutham St.,E.P.chavady  Pondicherry - 605 005</t>
  </si>
  <si>
    <t>91 413-2202380/2202371/2203950</t>
  </si>
  <si>
    <t>subrapdy@subrascientific.in</t>
  </si>
  <si>
    <t>HYDROTECH MARKETINGS.</t>
  </si>
  <si>
    <t>T-241A, SIDCO Women’s Indl Park,  Kattoor, Chennai – 600 062.</t>
  </si>
  <si>
    <t>hydrotechmark@gmail.com</t>
  </si>
  <si>
    <t>AHOPN2324D</t>
  </si>
  <si>
    <t>Kattoor</t>
  </si>
  <si>
    <t>33AHOPN2324D1ZO</t>
  </si>
  <si>
    <t>EPS SEPADU SDN BHD</t>
  </si>
  <si>
    <t>No. 7, Jalan Ruang U8/109,  Seksyen U8, Bukit Jelutong,   40150 Shah Alam,  Selangor DE</t>
  </si>
  <si>
    <t>+603 7832 5296</t>
  </si>
  <si>
    <t>+603 7832 5396</t>
  </si>
  <si>
    <t>admin@eps-sepadu.com</t>
  </si>
  <si>
    <t>EMPEE DISTILLERIES LIMITED</t>
  </si>
  <si>
    <t>SY No. 294, Main Road,   Choutkur Mandal, Sangareddy District,  Telangana – 502 273</t>
  </si>
  <si>
    <t>purchase@snjdpl.com</t>
  </si>
  <si>
    <t>AAACE1687N2</t>
  </si>
  <si>
    <t>Sangareddy</t>
  </si>
  <si>
    <t>36AAACE1687N2Z8</t>
  </si>
  <si>
    <t>SHANDONG JINLONG METAL MATERIALS CO LTD</t>
  </si>
  <si>
    <t>Dadong Steel Pipe City, Liaohe Road,   Liaocheng City,Shandong Province</t>
  </si>
  <si>
    <t>tianna@jinlongmetal.com</t>
  </si>
  <si>
    <t>VASSANTI ENTERPRISES</t>
  </si>
  <si>
    <t>No G-26, Ashoka Centre, Bibvewadi corner, Pune satara Rd,  Parvathi Paytha-Pune-411037</t>
  </si>
  <si>
    <t>9823225006/9823038300</t>
  </si>
  <si>
    <t>vassanti.engineering@gmail.com</t>
  </si>
  <si>
    <t>MAK ENTERPRISES</t>
  </si>
  <si>
    <t>C/503 Dharam Palace,Shantivan,Borivali(E),Mumbai-400066</t>
  </si>
  <si>
    <t>MCGM</t>
  </si>
  <si>
    <t>Vengsarkar Cricket Academy,Wadala-Chembur Road,Mahul,Mumbai-400071</t>
  </si>
  <si>
    <t>viki@makenterprises.in</t>
  </si>
  <si>
    <t>AFPPC0442L</t>
  </si>
  <si>
    <t>Mumbai</t>
  </si>
  <si>
    <t>27AFPPC0442L1ZF</t>
  </si>
  <si>
    <t>NISHA SALES</t>
  </si>
  <si>
    <t>shop no.5, vishwashanti Apt, Ganesh Peth Opposite Canara bank.</t>
  </si>
  <si>
    <t>nishasales@gmail.com</t>
  </si>
  <si>
    <t>ISHWAR TRADING</t>
  </si>
  <si>
    <t>107, Great Western Bldg, 23, Bake House Lane, Fort-  Mumbai-400023</t>
  </si>
  <si>
    <t>22 22042187/22 66360881</t>
  </si>
  <si>
    <t>varad@ishwartrading.com</t>
  </si>
  <si>
    <t>NEW POONA TRADERS</t>
  </si>
  <si>
    <t>216, MANGALWAR PETH, SHOP NO. B-92, JUNA BAZAR, PUNE-411011</t>
  </si>
  <si>
    <t>8421887074/8329700722</t>
  </si>
  <si>
    <t>MARUF ENTERPRISES</t>
  </si>
  <si>
    <t>46/13B/29, SAI BABA NAGAR , NEAR MAHARASHTRA HARDWARE  KONDWA BUDRUK  PUNE-411048</t>
  </si>
  <si>
    <t>marufenterprises919@gmail.com</t>
  </si>
  <si>
    <t>27AQLPM7763R1ZO</t>
  </si>
  <si>
    <t>THERMO FAB ENGINEERS.</t>
  </si>
  <si>
    <t>Works:-  G-1,G-2 &amp; G-3 Industrial Estate   Delhi Road,Saharanpur</t>
  </si>
  <si>
    <t>info@tfeboilers.com</t>
  </si>
  <si>
    <t>SAHARANPUR</t>
  </si>
  <si>
    <t>09AANPJ3768M1ZX</t>
  </si>
  <si>
    <t>C/0 RJSTHN RAJYA VDYT UTPDN NGM LTD VILL-MOTIPURA CHOUKI,PO&amp;TALUKA-CHHABRA, 2X660MW CHHABRA THERMAL PWR PROJ,, RAJASTHAN-325220,</t>
  </si>
  <si>
    <t>CHHABRA</t>
  </si>
  <si>
    <t>TATA SKY LTD</t>
  </si>
  <si>
    <t>NSCM-Chattarpur,San Chattarpur,PO Mehrauli-110030-Delhi</t>
  </si>
  <si>
    <t>Jatin.Kumar@tatasky.com</t>
  </si>
  <si>
    <t>AAGCS9294M</t>
  </si>
  <si>
    <t>Mehrauli</t>
  </si>
  <si>
    <t>07AAGCS9294M1ZH</t>
  </si>
  <si>
    <t>ATHANI SUGARS LIMITED (VISHNUANNA NAGAR)</t>
  </si>
  <si>
    <t>Post: Navalihal-591234.  Tal: Athani, Dist: Belgaum,  Karnataka State.</t>
  </si>
  <si>
    <t>08339-28880100</t>
  </si>
  <si>
    <t>+91 7625096453</t>
  </si>
  <si>
    <t>shivanandgandrolli@athanisugars.com</t>
  </si>
  <si>
    <t>Nippani-II</t>
  </si>
  <si>
    <t>Belgaum</t>
  </si>
  <si>
    <t>AABCA7092A</t>
  </si>
  <si>
    <t>29AABCA7092A1ZV</t>
  </si>
  <si>
    <t>NAINI PAPERS LIMITED</t>
  </si>
  <si>
    <t>7th k.m. Stone, Moradabad Road, Kashipur - 244713 (Uttarakhand)</t>
  </si>
  <si>
    <t>05947 275913</t>
  </si>
  <si>
    <t>05947 260256</t>
  </si>
  <si>
    <t>purchase4@nainigroup.com</t>
  </si>
  <si>
    <t>AAACN3805D</t>
  </si>
  <si>
    <t>Kashipur</t>
  </si>
  <si>
    <t>05AAACN3805D1Z2</t>
  </si>
  <si>
    <t>ParbanglaVia-Batanagar24 Parganas (S)  Parbangla  700140,WEST BENGAL</t>
  </si>
  <si>
    <t>Nayan_Dey@awipl.co.in</t>
  </si>
  <si>
    <t>AAMCA9919K</t>
  </si>
  <si>
    <t>Parbangla</t>
  </si>
  <si>
    <t>19AAMCA9919K1ZW</t>
  </si>
  <si>
    <t>RUBY PRESSING</t>
  </si>
  <si>
    <t>36/2 , NEAR ANGRAJ DHABA, BEHIND AISHWARYA HOTEL  DHANDAKAR INDUSTRIAL ESTATE</t>
  </si>
  <si>
    <t>rubypressing.laserunit@gmail.com</t>
  </si>
  <si>
    <t>27BCYPS9999B1ZC</t>
  </si>
  <si>
    <t>MANISHA COMPOSITEK PVT LTD</t>
  </si>
  <si>
    <t>PLOT NO 3 3B / 4, MIDC D1 BLOCK, CHINCHWAD  Pune - 411019</t>
  </si>
  <si>
    <t>salesd@memg.co.in</t>
  </si>
  <si>
    <t>27AAJCM0568K1Z3</t>
  </si>
  <si>
    <t>TATA SKY LTD.</t>
  </si>
  <si>
    <t>Unit 301 to 305, 3rd Floor,Windsor,Off C.S.T. Road  Kalina, Santacruz(EAST), Mumbai - 400098</t>
  </si>
  <si>
    <t>+91 2266133000</t>
  </si>
  <si>
    <t>+91 2266133030</t>
  </si>
  <si>
    <t>www.tatasky.com</t>
  </si>
  <si>
    <t>sandeep.mann@tatasky.com</t>
  </si>
  <si>
    <t>SHRI KRISHNA HARDWARE</t>
  </si>
  <si>
    <t>AT POST- SHIRWAL, NEAR PETROL PUMP, SHIRWAL</t>
  </si>
  <si>
    <t>LATRONIC SUNPOWER PTY LTD</t>
  </si>
  <si>
    <t>79 William Street  PO BOX 73 Moffat Beach   Queensland - 4551</t>
  </si>
  <si>
    <t>AUSTRALIA</t>
  </si>
  <si>
    <t>www.latronics.com.au</t>
  </si>
  <si>
    <t>sales@latronics.com.au</t>
  </si>
  <si>
    <t>TRUST TRADERS</t>
  </si>
  <si>
    <t>PAP-J-192, J-Block , Near Quality Circle, Bhosari, Pune-411026</t>
  </si>
  <si>
    <t>trusttraders572@gmail.com</t>
  </si>
  <si>
    <t>KANORIA CHEMICALS &amp; INDUSTRIES LIMITED</t>
  </si>
  <si>
    <t>3407, G.I.D.C. Industrial Estate  Ankleshwar-393002 Dist -Bharuch</t>
  </si>
  <si>
    <t>(02646) 678801-04</t>
  </si>
  <si>
    <t>suresh.patel@kanoriachem.com</t>
  </si>
  <si>
    <t>AABCK1291K</t>
  </si>
  <si>
    <t>24AABCK1291K1ZL</t>
  </si>
  <si>
    <t>VIMAL INSTRUMENTS</t>
  </si>
  <si>
    <t>215, Ratna Highstreet, Opp Ratnamani house, Near Narapura cross road, Naranpura, Ahmedabad-380013</t>
  </si>
  <si>
    <t>07600433477/09825447916</t>
  </si>
  <si>
    <t>samirshah43@gmail.com</t>
  </si>
  <si>
    <t>SANGIR PLASTIC PVT LTD</t>
  </si>
  <si>
    <t>3rd Floor, Mandhana Enclave, Near Canara Bank, Bangur Nagar,  Yoga Niketan Marg, Goregaon West, Mumbai-400104</t>
  </si>
  <si>
    <t>sales.bom12@sangir.com</t>
  </si>
  <si>
    <t>24AABCS3737J1ZC</t>
  </si>
  <si>
    <t>APOLLO TYERS LTD</t>
  </si>
  <si>
    <t>Chinnapanduru Village,Near Sri City,  Varadaihpalem Mandal,Chittoor District,  Andhra Pradesh-517541</t>
  </si>
  <si>
    <t>+91 44 40682187</t>
  </si>
  <si>
    <t>+91 8939922959</t>
  </si>
  <si>
    <t>manikumar.m@apollotyres.com</t>
  </si>
  <si>
    <t>TUV SUD SOUTH ASIA PVT LTD.</t>
  </si>
  <si>
    <t>NIBR Corporate Park 1 Aerocity, 2nd Floor, S.no 2010-2016,  Andheri-Kurla Road, Safedpul, Andheri East, Mumbai-400072</t>
  </si>
  <si>
    <t>Jayashree.Rane@tuvsud.com</t>
  </si>
  <si>
    <t>INFINITY POLYMERS</t>
  </si>
  <si>
    <t>681/1A, GAVANE INDUSTRIAL ESTATE, LANDEWADI, BHOSARI,  PUNE - 411039</t>
  </si>
  <si>
    <t>infinitypolymersquote@gmail.com</t>
  </si>
  <si>
    <t>ALBRACO</t>
  </si>
  <si>
    <t>371, Guruwar Peth, opp. Bank Of Maharashtra, Pune-411042</t>
  </si>
  <si>
    <t>albraco@gmail.com</t>
  </si>
  <si>
    <t>PCI ANALYTICS PVT.LTD</t>
  </si>
  <si>
    <t>A-71,Road No 22,Wagle Industrial Estate,  Opp.Lodha Grandezza,Near Spraytech Circle,  (Tata Motors Bus stop),Thane (W)-400604</t>
  </si>
  <si>
    <t>marketing@pcianalytics.in</t>
  </si>
  <si>
    <t>N.A ENGINEERING WORKS</t>
  </si>
  <si>
    <t>JAI MATA DI IND, OPP SYNDICATE BANK ROAD  BEHIND EKVIRA GAS GODOWN  GODDEO FATAK ROAD , BHAYANDAR(E)</t>
  </si>
  <si>
    <t>SHANDONG WORHTZ HVAC TECHNOLOGY CO. LTD</t>
  </si>
  <si>
    <t>Xishui Industrial Park, Guangrao County, Dongying City,   Shandong Province</t>
  </si>
  <si>
    <t>ADVANCE METAL TESTING LAB</t>
  </si>
  <si>
    <t>Chandan Complex, 490/a -1, Shop 12,13 GIDC Rd, Makar Pura GIDC, Makar Pura, Vadodara, Gujarat 390010</t>
  </si>
  <si>
    <t>Abubakr</t>
  </si>
  <si>
    <t>GOA THERMOSTATIC INSTRUMENTS PVT LTD</t>
  </si>
  <si>
    <t>G/B, Hill Crown, College Road, Mapusa, Goa-403507, India</t>
  </si>
  <si>
    <t>8322263294/8322264294</t>
  </si>
  <si>
    <t>dmbichu@pyro-electric.in</t>
  </si>
  <si>
    <t>RUDRA IMPEX CORPORATION</t>
  </si>
  <si>
    <t>173/175 V K Building, Princess street, Office No. 108, 1st floor, Mumbai</t>
  </si>
  <si>
    <t>rudra_impex2005@yahoo.com</t>
  </si>
  <si>
    <t>AKANKSHA  ENTERPRISES</t>
  </si>
  <si>
    <t>Wadekar Industries, S.No-23/3/1, Near Abhinav Pharmacy College,  Narhe, Pune-411041</t>
  </si>
  <si>
    <t>9422027017/9823447017</t>
  </si>
  <si>
    <t>akanksha_sanadi@rediffmail.com</t>
  </si>
  <si>
    <t>MAJESTIC FORGE &amp; FITTINGS</t>
  </si>
  <si>
    <t>Shreeji Complex, Shop No. 3 , Plot No.PAP/192-J Block, B/H QualityCircle, Telco road, Bhosari, Pune-411026</t>
  </si>
  <si>
    <t>majesticforgefittings@gmail.com</t>
  </si>
  <si>
    <t>SHLOK ENTERPRISES</t>
  </si>
  <si>
    <t>Sr no. 20, Nandanvan City, Near Dangat stone crusher,  Chavan Veetbhatti, Narhegoan, Pune-411041</t>
  </si>
  <si>
    <t>Little Heart School Lane, Similipada, Angul   Odisha - 759122</t>
  </si>
  <si>
    <t>technomatrix.service@gmail.com</t>
  </si>
  <si>
    <t>17th cross, 2nd A main, Behind Uma Maheshwara Temple Banashankari 2nd Stage, Bangalore-560 070 - India</t>
  </si>
  <si>
    <t>080-26761159</t>
  </si>
  <si>
    <t>Chandranshajil@hpiindia.com</t>
  </si>
  <si>
    <t>AABCH9294H</t>
  </si>
  <si>
    <t>Banashankari</t>
  </si>
  <si>
    <t>29AABCH9294H1Z2</t>
  </si>
  <si>
    <t>SAGAR CEMENTS LIMITED</t>
  </si>
  <si>
    <t>Mattampally (Village &amp; Mandal)  Suryapet (Dist),Pin 508204,T.S</t>
  </si>
  <si>
    <t>08683-247039</t>
  </si>
  <si>
    <t>nrkumar@sagarcements.in</t>
  </si>
  <si>
    <t>AACCS8680H</t>
  </si>
  <si>
    <t>Suryapet</t>
  </si>
  <si>
    <t>Telangana S</t>
  </si>
  <si>
    <t>36AACCS8680H1ZZ</t>
  </si>
  <si>
    <t>BHOLANATH PRECISION ENGINEERING PVT LTD</t>
  </si>
  <si>
    <t>11, KEMBROS INDUSTRIAL ESTATE, SONAPUR LANE, BHANDUP (W),  MUMBAI-400078</t>
  </si>
  <si>
    <t>sunita.k@bholanath.in</t>
  </si>
  <si>
    <t>INNOVO MIDDLE EAST FZE</t>
  </si>
  <si>
    <t>P.O.Box  326022,  Ras  Al Khaimah,Free  Trade  Zone,  Ras  Al Khaimah,</t>
  </si>
  <si>
    <t>+971 566 944084</t>
  </si>
  <si>
    <t>sales@maxwell-automation.com</t>
  </si>
  <si>
    <t>VEE BEE INDUSTRIES</t>
  </si>
  <si>
    <t>J-238, M.I.D.C,BHOSARI, PUNE</t>
  </si>
  <si>
    <t>adminplant@veebeeind.com</t>
  </si>
  <si>
    <t>100% BEFORE DELIVERY</t>
  </si>
  <si>
    <t>APPLIED SENSING TECHNOLOGIES, INC</t>
  </si>
  <si>
    <t>13905 Ramona Ave  Ste E Chino , CA 91710</t>
  </si>
  <si>
    <t>909-517-0037</t>
  </si>
  <si>
    <t>razaqm@appliedsensing.com</t>
  </si>
  <si>
    <t>TAJ ENTERPRISES (PUMP)</t>
  </si>
  <si>
    <t>BG/SEI/10/6, PHILLIPS CHOWK, LANDEWADI, MIDC, BHOSARI, PUNE</t>
  </si>
  <si>
    <t>BGR ENERGY SYSTEMS LIMITED,</t>
  </si>
  <si>
    <t>C/O GHATAMPUR THERMAL POWER PROJECT  GHATAMPUR TEHSIL,DISTRICT -  KANPUR NAGAR 209206</t>
  </si>
  <si>
    <t>+91 9176624462</t>
  </si>
  <si>
    <t>daisyrani@ppd.bgrenergy.com</t>
  </si>
  <si>
    <t>AABCG2202J</t>
  </si>
  <si>
    <t>KANPUR NAGAR</t>
  </si>
  <si>
    <t>09AABCG2202J1ZY</t>
  </si>
  <si>
    <t>BHARAT STEEL INDUSTRIES</t>
  </si>
  <si>
    <t>27/9/1A/2 BURHANI INDUSTRIAL ESTATE, KONDHWA BUDRUK, NEAR ALFA FACADE, PUNE</t>
  </si>
  <si>
    <t>vishal.parmar97@gmail.com</t>
  </si>
  <si>
    <t>BOMBAY INSULATED CABLES &amp; WIRES CO.(SOLDER MALL)</t>
  </si>
  <si>
    <t>VIMLA ENGINEERING 157,SHAH &amp; NAHAR INDUSTRIAL ESTATE,  LOWER PAREL,MUMBAI, MAHARASHTRA-13</t>
  </si>
  <si>
    <t>info@soldermall.com</t>
  </si>
  <si>
    <t>TIWARI ENTERPRISES</t>
  </si>
  <si>
    <t>Shivneri Nagar, S.No.6-1/1, Kondhwa Khurd, Pune-48</t>
  </si>
  <si>
    <t>MEGAA PAAX</t>
  </si>
  <si>
    <t>98A/25B ,HADAPSAR INDUSTRIAL ESTATE  PUNE -411013</t>
  </si>
  <si>
    <t>megaapaax@gmail.com</t>
  </si>
  <si>
    <t>GENUINE POWER</t>
  </si>
  <si>
    <t>Survey No 42, Mitha Nagar, Nalwala Bldg Behind Sheetal petrol pump,  Next to Bombay Jewellers, Kondhwa,Pune-411048</t>
  </si>
  <si>
    <t>sales@genuinepower.in</t>
  </si>
  <si>
    <t>SHREE GANESH POWDER COATING</t>
  </si>
  <si>
    <t>Sr.No.14,Shop No:3,Dhadge Ind.Estate,Dangat Shed,Mahatma Jyotiba Phule Marg,Nanded Phata,Pune-411041</t>
  </si>
  <si>
    <t>+91 7387933967</t>
  </si>
  <si>
    <t>www.coatingandpainting.com</t>
  </si>
  <si>
    <t>sales@coatingandpainting.com</t>
  </si>
  <si>
    <t>PT.XIAN SINAR MATAHARI INDONESIA</t>
  </si>
  <si>
    <t>15th Floor, Unit C, Gandaria 8 Office Tower  Gandaria City, Jl Sultan Iskandar Muda, Kebayoran Lama  Jakarta Selatan, 12240</t>
  </si>
  <si>
    <t>http://www.xiansinarmatahari.com</t>
  </si>
  <si>
    <t>rizki.maulana@xiansinarmatahari.com</t>
  </si>
  <si>
    <t>INVENCONTROL PTE LTD.</t>
  </si>
  <si>
    <t>100 Peck Seah Street #08-14, PS100  079333</t>
  </si>
  <si>
    <t>+65 69501263</t>
  </si>
  <si>
    <t>+65 67258438</t>
  </si>
  <si>
    <t>+65 98262918</t>
  </si>
  <si>
    <t>Bruce@invencontrol.com</t>
  </si>
  <si>
    <t>SINGAPORE</t>
  </si>
  <si>
    <t>SYMPHONY METAL</t>
  </si>
  <si>
    <t>OFFICE: 315, S.V.P. ROAD, KANJI MANSION 3rd FLOOR, OPP.6TH KHETWADI, MUMBAI-400004</t>
  </si>
  <si>
    <t>022-23886612/23867344/23827303/66518891</t>
  </si>
  <si>
    <t>symphonymetal09@gmail.com</t>
  </si>
  <si>
    <t>M/S BGR ENERGY SYSTEMS LTD</t>
  </si>
  <si>
    <t>C/o Andhra Pradesh Power Generation Corp  Dr.NTTPs , Stage - V (Unit - 8) 1X800MW  Ibrahimpatnam,Ibrahimpatnam Mandal,  Vijayawada - 521456</t>
  </si>
  <si>
    <t>Vijayawada</t>
  </si>
  <si>
    <t>37AABCG2202J1ZZ</t>
  </si>
  <si>
    <t>Naeem Shaikh</t>
  </si>
  <si>
    <t>POWER MECH PROJECTS LIMITED</t>
  </si>
  <si>
    <t>2 X 600 MW SCCL THERMAL POWER   MANCHERIAL (DIST) - 504208</t>
  </si>
  <si>
    <t>040 30 44 46 18</t>
  </si>
  <si>
    <t>040 30 44 44 00</t>
  </si>
  <si>
    <t>+91 9182056347</t>
  </si>
  <si>
    <t>www.powermechprojects.com</t>
  </si>
  <si>
    <t>sriram@powermech.net</t>
  </si>
  <si>
    <t>MANCHERIAL</t>
  </si>
  <si>
    <t>MADISON TECHNOLOGY PRIVATE LIMITED,</t>
  </si>
  <si>
    <t>Flat No. 14, Sri Sai Krishna Apartments,  Masab Tank, Hyderabad-500028.  Telangana.</t>
  </si>
  <si>
    <t>krishnan.muthu@kvkenergy.com</t>
  </si>
  <si>
    <t>AAICM1762A</t>
  </si>
  <si>
    <t>Hyderabad</t>
  </si>
  <si>
    <t>36AAICM1762A1ZS</t>
  </si>
  <si>
    <t>RACON BIDDING AND SOURCING PRIVATE LIMITED</t>
  </si>
  <si>
    <t>#4A First Floor, Plot No.12, 14th Cross Street,Mahalakshmi Nagar,  Adambakkam, Chennai-600 088</t>
  </si>
  <si>
    <t>+91 7305150080</t>
  </si>
  <si>
    <t>+91 9791006066</t>
  </si>
  <si>
    <t>pd@rbsgroupindia.com</t>
  </si>
  <si>
    <t>AAJCR3192G</t>
  </si>
  <si>
    <t>Adambakkam</t>
  </si>
  <si>
    <t>33AAJCR3192G1ZC</t>
  </si>
  <si>
    <t>BGR ENERGY SYSTEMS LIMITED.</t>
  </si>
  <si>
    <t>EED Factory - PanjettyII-199/171 GNT Road, Panjetty Village, Ponneri Taluk Thiruvallur District 601204</t>
  </si>
  <si>
    <t>Thiruvallur</t>
  </si>
  <si>
    <t>33AABCG2202J1Z7</t>
  </si>
  <si>
    <t>ZAHABI INDUSTRIES</t>
  </si>
  <si>
    <t>Sr.N.37,Opp.Monginis Factory,Behind Angaraj Dhaba,Kondhwa Budruk,Khadi Machine,Pune-411048</t>
  </si>
  <si>
    <t>083-8080-8052</t>
  </si>
  <si>
    <t>www.zahabiindustries.com</t>
  </si>
  <si>
    <t>sales@zahabiindustries.com</t>
  </si>
  <si>
    <t>BAOPP4495D</t>
  </si>
  <si>
    <t>27BAOPP4495D1Z8</t>
  </si>
  <si>
    <t>70% Advance And Balance 30% at the time of Inspection</t>
  </si>
  <si>
    <t>11th FLOOR, TOWER 'D', IBC KNOWLEDGE PARK,  4/1, BANNERGHATTA MAIN RD, SUDDAGUNTE PALYA,  BENGULURU,KARNATAKA</t>
  </si>
  <si>
    <t>nshantaram@element14.com</t>
  </si>
  <si>
    <t>sales.in@burkert.com</t>
  </si>
  <si>
    <t>YOKOGAWA QATAR QFZ LLC</t>
  </si>
  <si>
    <t>3rd Floor, Wing 3, Ras Bufontas FZ P.O Box 25824281 Doha</t>
  </si>
  <si>
    <t>Qatar</t>
  </si>
  <si>
    <t>mohammed.alkhayat@yokogawa.com</t>
  </si>
  <si>
    <t>ATHENA TECHNOLOGY</t>
  </si>
  <si>
    <t>141, Lodha Bouleward mall, Lodha Paradise,Majiwade Thane,  Mumbai, India-400601</t>
  </si>
  <si>
    <t>9769047445/8169392733</t>
  </si>
  <si>
    <t>info@athenatechnology.co.in</t>
  </si>
  <si>
    <t>SMITA AUTOMATION &amp; CONTROL</t>
  </si>
  <si>
    <t>HISSA NO.2,3,RACHANA COMPLEX, NEAR POLYGRASS HOCKEY STADIUM, MIDC, BHOSARI,PUNE-411026</t>
  </si>
  <si>
    <t>info@smeeta.in</t>
  </si>
  <si>
    <t>BREAKTHROUGH ENGINEERING</t>
  </si>
  <si>
    <t>Sr no:66/1, BLDG NO.1, SHOP NO. 8  DHARESHWAR COMPLEX WADGAON BK, PUNE 411041</t>
  </si>
  <si>
    <t>contact@breakthroughengineering.in</t>
  </si>
  <si>
    <t>IB AUTOMATION PROJECTS</t>
  </si>
  <si>
    <t>VIKRANT PALACE,SHOP-3, MANIKBAUGH  PUNE-411051</t>
  </si>
  <si>
    <t>ibautomation@ibautomation.com</t>
  </si>
  <si>
    <t>FABTECH PROJECTS &amp; ENGINEERS LTD.</t>
  </si>
  <si>
    <t>satish.shendage@fabtechprojects.com</t>
  </si>
  <si>
    <t>AAACF7903Q</t>
  </si>
  <si>
    <t>CHIRANG</t>
  </si>
  <si>
    <t>18AAACF7903Q5Z1</t>
  </si>
  <si>
    <t>SENSOGRAPHY INTERNATIONAL</t>
  </si>
  <si>
    <t>v.shivle@sensographyinc.com</t>
  </si>
  <si>
    <t>ARUN CHEMICAL &amp; SCIENTIFIC INDUSTRIES</t>
  </si>
  <si>
    <t>Plot No.197 Blcok-B,IFC Holambi Kalan Narela Phase-1  Delhi-110040</t>
  </si>
  <si>
    <t>vishal@power2sme.com</t>
  </si>
  <si>
    <t>AAAFA8636N</t>
  </si>
  <si>
    <t>Holambi Kalan Narela Phase-1</t>
  </si>
  <si>
    <t>07AAAFA8636N1Z5</t>
  </si>
  <si>
    <t>FAIRFLOW VENTILATION</t>
  </si>
  <si>
    <t>Plot no 123 Bhd Baja Healthcare Manjusar, G.I.D.C, Vadodara</t>
  </si>
  <si>
    <t>mktg@fairflow.co.in</t>
  </si>
  <si>
    <t>100% Against Dispatch of Material</t>
  </si>
  <si>
    <t>avisek.p@keyence.co.in</t>
  </si>
  <si>
    <t>SP-133, 3rd Street, 2nd Avenue, SIDCO Industrial Estate,  Ambattur, Chennai-600058, Tamil Nadu, India</t>
  </si>
  <si>
    <t>sales@hpvalvesindia.com</t>
  </si>
  <si>
    <t>DORAGE ENGINEERING PVT LTD</t>
  </si>
  <si>
    <t>GAT NO. 302, A/P-YAVAT, TAL-DAUND, DIST-PUNE-412214</t>
  </si>
  <si>
    <t>dorageengineering@gmail.com</t>
  </si>
  <si>
    <t>SAKET ENTERPRISES</t>
  </si>
  <si>
    <t>SR NO 48/13, MANAJI NAGAR, NEXT TO NAWALE HOSPITAL,KATRAJ-DEHUROAD BYPASS HIGHWAY, NARHE, PUNE-411041</t>
  </si>
  <si>
    <t>info@saketheaters.com</t>
  </si>
  <si>
    <t>REFRIGERATION WAREHOUSING &amp; TRADING CO.</t>
  </si>
  <si>
    <t>pravin.gupta@rwtcgroup.com</t>
  </si>
  <si>
    <t>PROXIMO CO.LTD</t>
  </si>
  <si>
    <t>89  MOO 1 T. KHAOYOI   A. KHAOYOI   PHETCHABURI 76140</t>
  </si>
  <si>
    <t>66-0-3256-2782</t>
  </si>
  <si>
    <t>66-0-3256-2780</t>
  </si>
  <si>
    <t>www.proximo.co.th</t>
  </si>
  <si>
    <t>nareerat@proximo.co.th</t>
  </si>
  <si>
    <t>SURAJ STORAGE TANKS</t>
  </si>
  <si>
    <t>Tatiya Towers, 67, Bhawani Peth, Pune-411042</t>
  </si>
  <si>
    <t>tatiya_surya@yahoo.co.in</t>
  </si>
  <si>
    <t>Corporate office:  # 31 Nageswara Rao Road, ASIA Estate, Athipet  Ambattur Industrial Estate, P.O.,                                         Chennai – 600 058,</t>
  </si>
  <si>
    <t>+91 44 26880777, 2688 0646</t>
  </si>
  <si>
    <t>marketing@dynamicmotorsindia.com</t>
  </si>
  <si>
    <t>ESSAR POWER HAZIRA LIMITED.</t>
  </si>
  <si>
    <t>27 KM,SURAT-HAZIRA ROAD, HAZIRA-394 270,GUJARAT,</t>
  </si>
  <si>
    <t>0261-714-6516/6505.</t>
  </si>
  <si>
    <t>+91 9909993530</t>
  </si>
  <si>
    <t>www.essar.com</t>
  </si>
  <si>
    <t>Shailesh.Kapadia@Essarpower.Co.In</t>
  </si>
  <si>
    <t>VIRGIN ENGINEERS</t>
  </si>
  <si>
    <t>144, SVP Road,    Near Gol Deval Temple,    Mumbai - 400003</t>
  </si>
  <si>
    <t>vinod@virginengineers.com</t>
  </si>
  <si>
    <t>60% Advance &amp; 50% Against Delivery</t>
  </si>
  <si>
    <t>903, A wing,5th Avenue, Handewadi, Pune</t>
  </si>
  <si>
    <t>revansalesindia@gmail.com</t>
  </si>
  <si>
    <t>27BJKPB1810R1Z1</t>
  </si>
  <si>
    <t>S.K.ELECTRICALS</t>
  </si>
  <si>
    <t>Office Adders,T-87, Sec.04,Airoli, Navi mumbai,  PIN-400708</t>
  </si>
  <si>
    <t>http://skelectricals.org</t>
  </si>
  <si>
    <t>skelectricals87@gmail.com</t>
  </si>
  <si>
    <t>AQFPM1300G</t>
  </si>
  <si>
    <t>Navi mumbai</t>
  </si>
  <si>
    <t>27AQFPM1300G1ZC</t>
  </si>
  <si>
    <t>CURVES FURNITURE</t>
  </si>
  <si>
    <t>L N T HEIGHTS, SR NO.16/1/B/1 KONDHWA BUDRUK, NEAR SAI SERVICE, PUNE-411048</t>
  </si>
  <si>
    <t>curvesfurniture@gmail.com</t>
  </si>
  <si>
    <t>NATIONAL CAPITAL POWER PROJECT</t>
  </si>
  <si>
    <t>P.O. VIDYUT NAGAR DADRI GAUTAM BUDH NAGAR(U.P.) Uttar Pradesh- 201008, India</t>
  </si>
  <si>
    <t>0129-2404519</t>
  </si>
  <si>
    <t>0129-2672330</t>
  </si>
  <si>
    <t>dhirendrajajoria@ntpc.co.in</t>
  </si>
  <si>
    <t>DADRI</t>
  </si>
  <si>
    <t>INNOVATIVE ENGINEERING PRODUCTS PVT. LTD</t>
  </si>
  <si>
    <t>INNOVATIVE HOUSE PLOT NO.4B/2 &amp;amp; 4B/3,   SURVEY NO.149, N.H. 8B,  NR. PARIN FURNITURE, VAVADI  RAJKOT-360004</t>
  </si>
  <si>
    <t>rjkt.marketing1@ieppl.com</t>
  </si>
  <si>
    <t>TINA MANDAL</t>
  </si>
  <si>
    <t>FLAT NO 7, 4TH FLOOR, H-WING, GODAVARI SHILP, KESHAVNAGAR, KASARWADI, PUNE-411034</t>
  </si>
  <si>
    <t>M/S SHREE ENTERPRISES</t>
  </si>
  <si>
    <t>Balaji Sakshi Building, Plot No.C/6, Sector-6,Koparkhairane,  Navi Mumbai,State Code :27</t>
  </si>
  <si>
    <t>girish.bhamre@draeger.com</t>
  </si>
  <si>
    <t>27AAEPK7197G1ZD</t>
  </si>
  <si>
    <t>MR PRADIP KAMBLE</t>
  </si>
  <si>
    <t>Shabari Shaan Building, Flat No 1404,  Maroli Church Road, Near Ashish Theatre, Chembur 400074</t>
  </si>
  <si>
    <t>----------</t>
  </si>
  <si>
    <t>VIGHNAHARTA TECHNOLOGIES PVT LTD</t>
  </si>
  <si>
    <t>Gat no. -970, Anant Pankh Wings to infinity, At post Wing, Wing Guthale Road, Khandala MIDC Satara, Mahararshtra, 412801</t>
  </si>
  <si>
    <t>gdsales@vighnaharta.in,fdsales@vighnaharta.in</t>
  </si>
  <si>
    <t>27AACCR6226L1Z4</t>
  </si>
  <si>
    <t>Viksun Tower Near ICICI Bank  Cheema Chowk, Ludhiana, Punjab - 141008</t>
  </si>
  <si>
    <t>+91 8697739639</t>
  </si>
  <si>
    <t>amalendu.ghosh@moglix.com</t>
  </si>
  <si>
    <t>AAJCM7312H1</t>
  </si>
  <si>
    <t>BARNALA</t>
  </si>
  <si>
    <t>L&amp;T ELECTRICAL &amp; AUTOMATION</t>
  </si>
  <si>
    <t>L&amp;T Business Park, TC-2 Tower B, 7th Floor, Gate No. 5,Saki Vihar Road, Powai, Mumbai 400072</t>
  </si>
  <si>
    <t>91(22)67226363</t>
  </si>
  <si>
    <t>Hrishikesh.Kadrekar@lntebg.com</t>
  </si>
  <si>
    <t>AABCS1624G</t>
  </si>
  <si>
    <t>APT ANALYTICAL PROCESS TECHNOLOGIES SRL..</t>
  </si>
  <si>
    <t>Via Filzi, 17/a - 20811 Cesano Maderno (MB) -</t>
  </si>
  <si>
    <t>+39 0362 504125</t>
  </si>
  <si>
    <t>+39 0362 570075</t>
  </si>
  <si>
    <t>+39 366 1698470</t>
  </si>
  <si>
    <t>www.aptsrl.com</t>
  </si>
  <si>
    <t>matteo.lombardi@aptsrl.com</t>
  </si>
  <si>
    <t>N-RACK ACCESSORIES PVT LTD</t>
  </si>
  <si>
    <t>#440, NAGARBHAVI, 2ND STAGE, BANGLORE</t>
  </si>
  <si>
    <t>info@nrack.com</t>
  </si>
  <si>
    <t>ARYAN BOILERS PVT LTD</t>
  </si>
  <si>
    <t>Plot G-377-1/2 MIDC Baramati,Dist-Pune</t>
  </si>
  <si>
    <t>www.aryanboilers.com</t>
  </si>
  <si>
    <t>purchase@aryanboilers.com</t>
  </si>
  <si>
    <t>BARAMATI</t>
  </si>
  <si>
    <t>VISA SPECIAL STEEL LTD</t>
  </si>
  <si>
    <t>Kalinganagar Industrial Complex  At/Post:Jakhapura-755026 Dist:Jajpur,Odisha</t>
  </si>
  <si>
    <t>+91-6726 242444</t>
  </si>
  <si>
    <t>shashank.choubey@visasteel.com</t>
  </si>
  <si>
    <t>AAECV1397A</t>
  </si>
  <si>
    <t>Jajpur</t>
  </si>
  <si>
    <t>21AAECV1397A1ZR</t>
  </si>
  <si>
    <t>NPGC EMPLOYEES CO-OPERATIVE SOCIETY</t>
  </si>
  <si>
    <t>Son Samridhi Complex, Aditi Nagar, NPGC Township, NPGCL, PO-Ankorha, Dist: Aurangabad, Bihar- 824303</t>
  </si>
  <si>
    <t>ntpc.npgc.ecs@gmail.com</t>
  </si>
  <si>
    <t>ATFPS2912E</t>
  </si>
  <si>
    <t>Aurangabad</t>
  </si>
  <si>
    <t>10AAEAN0680N1ZN</t>
  </si>
  <si>
    <t>(Formerly Thermal Powertech Corportaion India Ltd)  Pyanampuram/Nelaturu Village, Muthukur Mandal,SPSR Nellore-524 344</t>
  </si>
  <si>
    <t>(91) 0861 305 2300</t>
  </si>
  <si>
    <t>(91) 0861 305 2304</t>
  </si>
  <si>
    <t>Nellore</t>
  </si>
  <si>
    <t>BHAGYODAY INFOTECH</t>
  </si>
  <si>
    <t>Shop No. 1, Shiv Sadan, Dr. R.P.Road, Mulund West, opposite Vichare Courier, Mumbai,400080</t>
  </si>
  <si>
    <t>bhagyodayinfotech@gmail.com</t>
  </si>
  <si>
    <t>9th and 10th Floor, Commerz II,  International Business Park,  Oberoi Garden City, Off Western Express Highway,  Goregaon (East), Mumbai- 400063</t>
  </si>
  <si>
    <t>022-61335600</t>
  </si>
  <si>
    <t>+91 88265 40588</t>
  </si>
  <si>
    <t>+91 9650987779</t>
  </si>
  <si>
    <t>www.asenterprise.com</t>
  </si>
  <si>
    <t>Avinash@asvaenterprise.com</t>
  </si>
  <si>
    <t>DWBPS3103Q</t>
  </si>
  <si>
    <t>GHAZIABAD</t>
  </si>
  <si>
    <t>09DWBPS3103Q2Z2</t>
  </si>
  <si>
    <t>VERTIV ENERGY PRIVATE LIMITED</t>
  </si>
  <si>
    <t>Vega Centre, 4th floor ,Shankar -Sheth Road  Pune - 411037</t>
  </si>
  <si>
    <t>20-6626 2059</t>
  </si>
  <si>
    <t>Ravindra.Gokhale@vertiv.com</t>
  </si>
  <si>
    <t>FARABI YANBU PETROCHEMICALS COMPANY</t>
  </si>
  <si>
    <t>P.O.Box.46475,Light Industrial Zone Street No.,King Saud Building No.8021,  Additional No.3176,Yanbu Industrial City , - ,Saudi Arabia</t>
  </si>
  <si>
    <t>YANBU</t>
  </si>
  <si>
    <t>Plot No. 1706/12 GIDC Ankleshwar  GUJARAT - 393002</t>
  </si>
  <si>
    <t>+91(02646) 222238</t>
  </si>
  <si>
    <t>+91(02646) 223412</t>
  </si>
  <si>
    <t>sales@fidicondevices.com</t>
  </si>
  <si>
    <t>APT ANALYTICAL PROCESS TECHNOLOGIES SRL</t>
  </si>
  <si>
    <t>Via Sant’Ambrogio, 46   20811 Cesano Maderno (MB)</t>
  </si>
  <si>
    <t>TECHNOANALITYKA SP. Z 0.O.</t>
  </si>
  <si>
    <t>Karmelkowa 66  52-319 Wroclaw   Poland  PL 894-316-96-27</t>
  </si>
  <si>
    <t>www.technoanalityka.pl</t>
  </si>
  <si>
    <t>iandrzejewski@technoanalityka.pl</t>
  </si>
  <si>
    <t>SHREE ELECTRICAL &amp; ENG CO</t>
  </si>
  <si>
    <t>PLOT NO. 21, KALPATRU ESTATE ,CHITALSAR MANPADA,  GHODBUNDER ROAD,  MANPADA THANE WEST</t>
  </si>
  <si>
    <t>Pravin@shreeelectrical.in</t>
  </si>
  <si>
    <t>SHOP NO 7, MULJI THAKERSHI BUILDING, SINDHI LANE, NANUBHAI DESAI ROAD, MUMBAI-400004</t>
  </si>
  <si>
    <t>BINEX CONTROLS</t>
  </si>
  <si>
    <t>403 The Melange,Opp Sandvik Asia, Dapodi,  Pune 411012,Maharashtra</t>
  </si>
  <si>
    <t>sales@binexcontrols.com</t>
  </si>
  <si>
    <t>DR. MINOO MEHTA A. S. A. U. S. M</t>
  </si>
  <si>
    <t>Sr. NO. 7 , Yewalevadi   Kondhwa BK. Pune - 411048</t>
  </si>
  <si>
    <t>shreesamarthgroup97@gmail.com</t>
  </si>
  <si>
    <t>Speciality Gases Plant,Plot No.F-17/18, SriperembudurSIPCOT Industrial Park, Dist:Kanchipuram 602106</t>
  </si>
  <si>
    <t>033 24014206</t>
  </si>
  <si>
    <t>WWW.LINDE.IN</t>
  </si>
  <si>
    <t>Reema.babu@linde.com</t>
  </si>
  <si>
    <t>Kanchipuram</t>
  </si>
  <si>
    <t>33AAACP9993J1ZV</t>
  </si>
  <si>
    <t>SHRI SINGAJI THERMAL POWER PROJECT</t>
  </si>
  <si>
    <t>M.P.P.G.C.L Dongalia,District Khandwa-450112(M.P)</t>
  </si>
  <si>
    <t>eeconstnstore2@gmail.com</t>
  </si>
  <si>
    <t>23AADCM4472A</t>
  </si>
  <si>
    <t>NORTH EASTERN ELECTRIC POWER CORPORATION LIMITED</t>
  </si>
  <si>
    <t>AGTCCPP NEEPCO LTD RAMCHANDRA NAGAR AGARTALA TRIPURA WEST -799008</t>
  </si>
  <si>
    <t>ukpal2006@rediffmail.com</t>
  </si>
  <si>
    <t>PT GRAHA SARANA PUTRA</t>
  </si>
  <si>
    <t>wisma MRA Building,16th floorJl.TB Simatupang No 19 South Jakarta 12430 Country- Indonesia</t>
  </si>
  <si>
    <t>ptgsp_sukmana@cbn.net.in</t>
  </si>
  <si>
    <t>AMCORP ADVANCE MATERIALS LLP</t>
  </si>
  <si>
    <t>504 , Brooklyn Tower     Nr.YMCA Club , S G Highway     Ahmedabad 380015 ,Gujarat</t>
  </si>
  <si>
    <t>sales@amcorpindia.com</t>
  </si>
  <si>
    <t>PANATECH ASIA ENGINEERING PVT LTD</t>
  </si>
  <si>
    <t>Plot No. 39 Left Bhusari Colony,Paud Road, Kothrud, Pune - 411038, India</t>
  </si>
  <si>
    <t>091 20 25281444</t>
  </si>
  <si>
    <t>www.panatechasia.com</t>
  </si>
  <si>
    <t>mahesh@panatechasia.com</t>
  </si>
  <si>
    <t>PAN/SE/2021/21</t>
  </si>
  <si>
    <t>27AAHCP9599D1ZS</t>
  </si>
  <si>
    <t>RELIANCE SIBUR ELASTOMERS PRIVATE LTD</t>
  </si>
  <si>
    <t>Vinay.Garg@ril.com</t>
  </si>
  <si>
    <t>24AAFCR6922C</t>
  </si>
  <si>
    <t>jamnagar</t>
  </si>
  <si>
    <t>24AAFCR6922C1ZN</t>
  </si>
  <si>
    <t>KANAK METAL</t>
  </si>
  <si>
    <t>Office No. 7, Zaveri Bldg.6, V.P Road, C.P Tank, Mumbai-400004</t>
  </si>
  <si>
    <t>info@kanakmetal.co.in</t>
  </si>
  <si>
    <t>M/S.PARAMOUNT LIMITED..</t>
  </si>
  <si>
    <t>Duliajan Santipara, Daily Bazar, PO &amp; PS Duliajan,  Dibrugarh-786 602  Assam</t>
  </si>
  <si>
    <t>DIBURGARH</t>
  </si>
  <si>
    <t>18AABCP6509P1ZW</t>
  </si>
  <si>
    <t>FOCET VALVES PVT LTD</t>
  </si>
  <si>
    <t>48 BANNERIND ESTATE, OPP SOMA TEXTILE, RAKHIAL,AHMEDABAD-380023, GUJARAT</t>
  </si>
  <si>
    <t>+91 7383595651</t>
  </si>
  <si>
    <t>focetvalves@gmail.com</t>
  </si>
  <si>
    <t>FASTWELL ENGINEERING PVT LTD</t>
  </si>
  <si>
    <t>info@fastwell.in</t>
  </si>
  <si>
    <t>ART FIT FORGE</t>
  </si>
  <si>
    <t>J- 193 M.I.D.C BHOSARI,  PUNE-411026( C/O ART FABRICATORS)</t>
  </si>
  <si>
    <t>artfitforge@gmail.com</t>
  </si>
  <si>
    <t>+91 2066293200/2066293325</t>
  </si>
  <si>
    <t>Vivek.Shrotri@wika.com;Akash.Gurav@wika.com</t>
  </si>
  <si>
    <t>27AAACW2665A1ZL</t>
  </si>
  <si>
    <t>M/S.ASHWINI ENGINEERING INDUSTRIES</t>
  </si>
  <si>
    <t>SF 28/1,PUDUKKUDI SOUTH,TANJORE DT-613402  TAMILNADU</t>
  </si>
  <si>
    <t>ABBFA0225H</t>
  </si>
  <si>
    <t>TANJORE</t>
  </si>
  <si>
    <t>RIDHIMAN ALLOYS</t>
  </si>
  <si>
    <t>Sonarika Apartment, 25C, Chandawadi no.22, Basement 138, C P tank road Mumbai-04</t>
  </si>
  <si>
    <t>+91 2266669095</t>
  </si>
  <si>
    <t>info@ridhimanalloys.com</t>
  </si>
  <si>
    <t>BHUSHAN ENERGY LIMITED</t>
  </si>
  <si>
    <t>AT-GANTHIGADIA,P.O-NUHATA ,   VIA-BANARPAL , ANGUL Distt.- ANGUL - 759128 , ORISSA</t>
  </si>
  <si>
    <t>91-6762-300000</t>
  </si>
  <si>
    <t>91- 011-66173997</t>
  </si>
  <si>
    <t>www.tatasteelbsl.co.in</t>
  </si>
  <si>
    <t>procurement@tatasteelbsl.co.in</t>
  </si>
  <si>
    <t>AACCB7445H</t>
  </si>
  <si>
    <t>ANGUL</t>
  </si>
  <si>
    <t>21AACCB7445H1ZY</t>
  </si>
  <si>
    <t>CHOPADA SALES CORPORATION</t>
  </si>
  <si>
    <t>Plot No. W-280, S Block,  Opp. Sanket Hotel,  MIDC Bhosari , Pune- 411039.</t>
  </si>
  <si>
    <t>chopadasale@yahoo.co.in</t>
  </si>
  <si>
    <t>AAKPC2540B</t>
  </si>
  <si>
    <t>27AAKPC2540B1ZC</t>
  </si>
  <si>
    <t>CONNECTWELL INDUSTRIES PVT LTD.</t>
  </si>
  <si>
    <t>538, Jalan Corner, Office no. 3, 1st floor, Narayan Peth,Pune 411030</t>
  </si>
  <si>
    <t>sachin.khade@connectwell.com</t>
  </si>
  <si>
    <t>KUBER PROFILES</t>
  </si>
  <si>
    <t>Hissa No. 27/4/3, Opp Pari Company, Dhayari, Pune-411041</t>
  </si>
  <si>
    <t>kuber.profiles@gmail.com</t>
  </si>
  <si>
    <t>BLZPR5172F</t>
  </si>
  <si>
    <t>27BLZPR5172F1ZC</t>
  </si>
  <si>
    <t>M/S DODSAL ENTERPRISES PVT LTD.</t>
  </si>
  <si>
    <t>C/o Nuclear Power Corporation of India Ltd. Kakrapar Automic Power Project – 3 &amp; 4 PO – Anumala, Via – Vyara Dist – Tapi, Gujarat – 394651</t>
  </si>
  <si>
    <t>02626-231050</t>
  </si>
  <si>
    <t>91-8154859480</t>
  </si>
  <si>
    <t>shailesh.srivastav@dodsal.com</t>
  </si>
  <si>
    <t>AAACD3737C</t>
  </si>
  <si>
    <t>Tapi</t>
  </si>
  <si>
    <t>24AAACD3737C1Z7</t>
  </si>
  <si>
    <t>DATOS DE FACTURATION</t>
  </si>
  <si>
    <t>Grupo Aplitecsi S.A de C.V.  RFC:GAP 130325 3F3,Jose Maria Morelos Y Pavon No.88 Col.Francisco I. Madero,C.P.24190,Ciudad del Carmen,Campeche</t>
  </si>
  <si>
    <t>Mexico</t>
  </si>
  <si>
    <t>938-11-8318</t>
  </si>
  <si>
    <t>938 4001202</t>
  </si>
  <si>
    <t>jjulian@grupoaplitecsi.com.mx</t>
  </si>
  <si>
    <t>Campeche</t>
  </si>
  <si>
    <t>TOWELL ENGINEERING SERVICES CO LLC</t>
  </si>
  <si>
    <t>A TOWELL ENGINEERING GROUP COMPANY  An ISO 9001,14000 &amp; 18000 Company  P.O.BOX NO: 1667,POSTAL CODE:131,Ruwi,  Sultanate of Oman</t>
  </si>
  <si>
    <t>(968)-24526081</t>
  </si>
  <si>
    <t>(968)-24526422</t>
  </si>
  <si>
    <t>+ (968) 9392 3649</t>
  </si>
  <si>
    <t>siddharth@towellengineering.com</t>
  </si>
  <si>
    <t>Ruwi</t>
  </si>
  <si>
    <t>Sultanate of Oman</t>
  </si>
  <si>
    <t>HITECH FLUORO PRODUCTS</t>
  </si>
  <si>
    <t>UNIT NO 204, BLDG. NO. 23, HDIL INDUSTRIAL PARK  VILLAGE : CHANDANSAR,VlRAR (EAST), DIST - PLAGHAR  PIN CODE - 401305</t>
  </si>
  <si>
    <t>hitechfluro@gmail.com</t>
  </si>
  <si>
    <t>27AAIFH6229C1ZI</t>
  </si>
  <si>
    <t>HANGZHOU CHUNLAI TECHNOLOGY CO LTD</t>
  </si>
  <si>
    <t>1st Building, 22 Zhiren Rd, Puyan Street, Binjiang District  Hangzhou, Zhejiang, Pin:310053</t>
  </si>
  <si>
    <t>86-13666608193</t>
  </si>
  <si>
    <t>86-571-87851772</t>
  </si>
  <si>
    <t>yonick@zetian-tech.com</t>
  </si>
  <si>
    <t>SS INSTRUMENTS</t>
  </si>
  <si>
    <t>Callisto, A-504, Wakad  Pune-411057</t>
  </si>
  <si>
    <t>ssinstru@gmail.com</t>
  </si>
  <si>
    <t>27AHNPD3069L1ZZ</t>
  </si>
  <si>
    <t>RAJ RAJENDRA ELECTROSOFT</t>
  </si>
  <si>
    <t>1137,Raviwar Peth,Govind Halwai Chowk,  Near Ranka Jewellers,Pune 411002</t>
  </si>
  <si>
    <t>www.rajrajendra.com</t>
  </si>
  <si>
    <t>vinodgd@rajrajendra.com</t>
  </si>
  <si>
    <t>HADAF AL AIMS TRADING CO.</t>
  </si>
  <si>
    <t>Analytical Instrumentation &amp; Maintenance Systems (AIMS)  Al-Khobar-31952,P O Box-3556,  Kingdom of Saudi Arabia</t>
  </si>
  <si>
    <t>+966 504948859</t>
  </si>
  <si>
    <t>www.aimsgt.com</t>
  </si>
  <si>
    <t>salmanck@aimsgt.com</t>
  </si>
  <si>
    <t>Kingdom of Saudi Arabia</t>
  </si>
  <si>
    <t>INSTRUMENTS &amp; CHEMICALS CO</t>
  </si>
  <si>
    <t>Plot No. 5, Door No. 6,2nd Cross Street,  Mahakavi Bharathi Nagar,Chennai - 600039</t>
  </si>
  <si>
    <t>+91 99413 49537</t>
  </si>
  <si>
    <t>siinstruments18@gmail.com</t>
  </si>
  <si>
    <t>BCSPP8875K1</t>
  </si>
  <si>
    <t>Mahakavi Bharathi Nagar</t>
  </si>
  <si>
    <t>33BCSPP8875K1ZK</t>
  </si>
  <si>
    <t>FIRST ACCESS MECH-ELECTRO TECH SOLUTIONS</t>
  </si>
  <si>
    <t>SHELARVASTI , DEHU ALANDI ROAD ,CHIKHALI  PUNE -411062</t>
  </si>
  <si>
    <t>info@fametechsolutions.in</t>
  </si>
  <si>
    <t>1102-1104,11th floor, Lodha Supremus, i-Think Techno Campus, Kanjurmarg East,Mumbai-400042</t>
  </si>
  <si>
    <t>022-6624 5300</t>
  </si>
  <si>
    <t>022-2529 2379</t>
  </si>
  <si>
    <t>Nitin_Targaonkar@zeeco.com</t>
  </si>
  <si>
    <t>A/P-Uplave,Tq Phaltan,Dis.Satara-415523</t>
  </si>
  <si>
    <t>purchase@swarajindia.com</t>
  </si>
  <si>
    <t>AAOCS8733R</t>
  </si>
  <si>
    <t>Satara</t>
  </si>
  <si>
    <t>27AAOCS8733R1Z7</t>
  </si>
  <si>
    <t>SIDDAPUR DISTILLERIES LIMITED</t>
  </si>
  <si>
    <t>Siddapur Village,Tq:Jamkhandi.Dist : Bangalkot  Karnataka - 587 302</t>
  </si>
  <si>
    <t>08353-238073</t>
  </si>
  <si>
    <t>www.sdlsiddapur.com</t>
  </si>
  <si>
    <t>sdlsiddapur@gmail.com</t>
  </si>
  <si>
    <t>AAHCS3831R</t>
  </si>
  <si>
    <t>SIDDAPUR</t>
  </si>
  <si>
    <t>29AAHCS3831R1ZL</t>
  </si>
  <si>
    <t>S K TECHNOLOGIES</t>
  </si>
  <si>
    <t>26 Kranti Sadan 4th Floor ,5th K P Road Mumbai-400 004</t>
  </si>
  <si>
    <t>sktechnologies222@gmail.com</t>
  </si>
  <si>
    <t>AKMPH5884R</t>
  </si>
  <si>
    <t>27AKMPH5884R1Z2</t>
  </si>
  <si>
    <t>Abdullah</t>
  </si>
  <si>
    <t>W.O.G TECHNOLOGIES PVT.LTD</t>
  </si>
  <si>
    <t>#751,Agarwal Metro Heights   E-5 Near Netaji Subhash Place Metro,Pitampura,  New Delhi-110034</t>
  </si>
  <si>
    <t>procurement@woggroup.com</t>
  </si>
  <si>
    <t>AABCW0188P</t>
  </si>
  <si>
    <t>SHAHDOL</t>
  </si>
  <si>
    <t>07AABCW0188P1ZT</t>
  </si>
  <si>
    <t>EMAMI AGROTECH LIMITED</t>
  </si>
  <si>
    <t>NEAR KRISHNAPATNAM PORT-ZERO POINT,  PANTAPALEM VILLAGE, MUTHUKURU MANDAL,  SPSR NELLORE DIST,ANDHRA PRADESH-524323,</t>
  </si>
  <si>
    <t>www.emamiagrotech.com</t>
  </si>
  <si>
    <t>kumar.earla@emamiagrotech.com</t>
  </si>
  <si>
    <t>AABCN7953M</t>
  </si>
  <si>
    <t>NELLORE</t>
  </si>
  <si>
    <t>37AABCN7953M1ZU</t>
  </si>
  <si>
    <t>SHYAM PACKINGS</t>
  </si>
  <si>
    <t>S NO.32, SHIV SHAKTI CHAWL, RAJHANSH NAGAR, SATIVALI, VASAI (EAST) DIST. PALGHAR - 401208</t>
  </si>
  <si>
    <t>SHYAMPACKING2@GMAIL.COM</t>
  </si>
  <si>
    <t>27AVMPC7712L1ZA</t>
  </si>
  <si>
    <t>AVMPC7712L</t>
  </si>
  <si>
    <t>THERMAX LTD (AHEMDABAD)</t>
  </si>
  <si>
    <t>1207-1213, 31Five Bulding|   Corporate Road| Prahaladnagar|  Ahmedabad – 380015</t>
  </si>
  <si>
    <t>Mobile :</t>
  </si>
  <si>
    <t>Kamlesh.Parmar@thermaxglobal.com</t>
  </si>
  <si>
    <t>AHEMDABAD</t>
  </si>
  <si>
    <t>UNIQUE ALLOYS</t>
  </si>
  <si>
    <t>SHOP NO 9/B, GHARU HOUSE, 392, J.S.S ROAD, SHANKAR BARI LANE, CHIRA BAZAR, MUMBAI - 400 002</t>
  </si>
  <si>
    <t>uniquealloys9@gmail.com</t>
  </si>
  <si>
    <t>BREPS1427F</t>
  </si>
  <si>
    <t>27BREPS1427F1ZU</t>
  </si>
  <si>
    <t>TRI INDUSTRIES</t>
  </si>
  <si>
    <t>VADGAON KHURD, DHAYRI PHATA, MN.NO.206 NR.MARUTI MANDIR, NARHE PHATA, PUNE - 411041.</t>
  </si>
  <si>
    <t>triindustries03@gmail.com</t>
  </si>
  <si>
    <t>AEIPH9605L</t>
  </si>
  <si>
    <t>27AEIPH9605L1Z4</t>
  </si>
  <si>
    <t>BULK MRO INDUSTRIAL SUPPLY PVT. LTD.</t>
  </si>
  <si>
    <t>2nd Floor, A Wing, Todi Estate, Sun Mill Compound, Lower Parel, Mumbai 400013,</t>
  </si>
  <si>
    <t>www.bulkmro.com</t>
  </si>
  <si>
    <t>rajani.kyatham@bulkmro.com</t>
  </si>
  <si>
    <t>AAGCB7343G</t>
  </si>
  <si>
    <t>27AAGCB7343G1ZN</t>
  </si>
  <si>
    <t>E8, Pinelands Office Park, Modderfontein, Johannesburg,</t>
  </si>
  <si>
    <t>South Africa</t>
  </si>
  <si>
    <t>+27 (0) 87 237 6886</t>
  </si>
  <si>
    <t>+27 (0) 86 514 2738</t>
  </si>
  <si>
    <t>www.steamequipments.com</t>
  </si>
  <si>
    <t>niren@steamequipments.com</t>
  </si>
  <si>
    <t>SOUTH AFRICA</t>
  </si>
  <si>
    <t>WOORI SYSTEM CO.LTD.</t>
  </si>
  <si>
    <t>134-26 Daraeul-gil, Wollong-myeon, Paju-si, Gyeonggi-do, 10844,</t>
  </si>
  <si>
    <t>031-945-4370</t>
  </si>
  <si>
    <t>031-945-4547</t>
  </si>
  <si>
    <t>82.10.2750.1644</t>
  </si>
  <si>
    <t>www.wrsystem.co.kr</t>
  </si>
  <si>
    <t>leesh911@wrsystem.co.kr</t>
  </si>
  <si>
    <t>SOUTH KOREA</t>
  </si>
  <si>
    <t>BKG ELECTRO FAB</t>
  </si>
  <si>
    <t>309, B B Ganguly Street,  1st Floor, Room No - 7,  (W.B) Kolkata - 700012</t>
  </si>
  <si>
    <t>4A 4   Floor, Sigma Building, 77 B.L Shah Road, Kolkata – 700053. West Bhengal</t>
  </si>
  <si>
    <t>033 30936600</t>
  </si>
  <si>
    <t>+91 9955999965</t>
  </si>
  <si>
    <t>bkgelectrofab@yahoo.com ;sales.bkg@gmail.com</t>
  </si>
  <si>
    <t>BELLARY</t>
  </si>
  <si>
    <t>19CYRPS0475G1ZR.</t>
  </si>
  <si>
    <t>GSTNill</t>
  </si>
  <si>
    <t>PERFECT ENTERPRISES (SRV)</t>
  </si>
  <si>
    <t>S NO.54/28/6, BHAGYODAY NAGAR, KONDHWA KURDH, PUNE - 411 048.</t>
  </si>
  <si>
    <t>hashmizafar593@gmai.com</t>
  </si>
  <si>
    <t>C/o M/s Shah Logistics E1 Corporate Warehouse Hub,Opp Hotel Alfa Aslali Jetalpur Rd, Ahmedabad - 382427</t>
  </si>
  <si>
    <t>ASLALI</t>
  </si>
  <si>
    <t>Ahmedabad</t>
  </si>
  <si>
    <t>NTPC LIMITED (LARA)</t>
  </si>
  <si>
    <t>1047 LARA SUPER THERMAL POWER PROJECT VILLAGE - CHHAPORA,PO/PS - PUSSORE RAIGARH Chhattisgarh- 496440, India</t>
  </si>
  <si>
    <t>avadheshupadhyay@ntpc.co.in</t>
  </si>
  <si>
    <t>PUSSORE RAIGARH</t>
  </si>
  <si>
    <t>1017 Korba Super Thermal Power Station P.O. VIKASH BHAWAN JAMNIPALI KORBA Chhattisgarh- 495450,</t>
  </si>
  <si>
    <t>07759-237111</t>
  </si>
  <si>
    <t>07759-237199</t>
  </si>
  <si>
    <t>KORBA</t>
  </si>
  <si>
    <t>NTPC LIMITED (SIPAT)</t>
  </si>
  <si>
    <t>1019 Sipat Super Thermal Power ProjectPO Ujwal Nagar District Bilaspur,Chhattisgarh- 495555,</t>
  </si>
  <si>
    <t>07752-246552</t>
  </si>
  <si>
    <t>07752-246507</t>
  </si>
  <si>
    <t>vadheshupadhyay@ntpc.co.in</t>
  </si>
  <si>
    <t>Bilaspur</t>
  </si>
  <si>
    <t>HRIDA STEEL</t>
  </si>
  <si>
    <t>SR NO.288, HISSA NO.4/1, URALI DEVACHI, OPP.BHARAT KAATA,TAL.HAVELI, DIST.PUNE</t>
  </si>
  <si>
    <t>HRIDASTEEL.RANJEET@GMAIL.COM</t>
  </si>
  <si>
    <t>MR. AMOL SRIVASTAVA</t>
  </si>
  <si>
    <t>MR. AMOL SRIVASTAVA  MMD-59, ADA COLONY NAINI, PRAYAGRAJ, UP-211008  M:7979872115</t>
  </si>
  <si>
    <t>amolksri1@gmail.com</t>
  </si>
  <si>
    <t>UP</t>
  </si>
  <si>
    <t>Bibhas</t>
  </si>
  <si>
    <t>HIRANMAYE ENERGY LIMITED</t>
  </si>
  <si>
    <t>Plot No. X1-2 &amp; 3, Block - EP, Sector V,Salt Lake City, Kolkata- 700091</t>
  </si>
  <si>
    <t>+91 33 6609 4300</t>
  </si>
  <si>
    <t>+91 33 2357 2452</t>
  </si>
  <si>
    <t>www.hiranmayeenergy.com</t>
  </si>
  <si>
    <t>vijay.verma@hiranmayeenergy.com&gt;</t>
  </si>
  <si>
    <t>AABCI9477P1</t>
  </si>
  <si>
    <t>19AABCI9477P1ZK</t>
  </si>
  <si>
    <t>INDUSTRIAL CONTROL SYSTEMS.</t>
  </si>
  <si>
    <t># 9-6-19/1, Near Narayana School,Tirumala Rao Street,Gandhi Nagar, KAKINADA – 533004  Andhra Pradesh State.</t>
  </si>
  <si>
    <t>www.icss.co.in</t>
  </si>
  <si>
    <t>rvk@icss.co.in</t>
  </si>
  <si>
    <t>HYDERABAD</t>
  </si>
  <si>
    <t>S S ENTERPRISES</t>
  </si>
  <si>
    <t>Sonigraha Height, Shop No.7,Gat No.164 Nigdi Talwade Road , Triveni Nagar Pune – 411 062</t>
  </si>
  <si>
    <t>ssenterprisessamir@yahoo.co.in</t>
  </si>
  <si>
    <t>AXAPS0870M</t>
  </si>
  <si>
    <t>27AXAPS0870M1Z3</t>
  </si>
  <si>
    <t>ELECTROTRADES</t>
  </si>
  <si>
    <t>PLOT NO-ADC-C/4/7, SAI JYOTI APRTMENT,1ST FLOOR, SHOOP NO 5, BEHIND RAHUL MOTORS, SEC NO.26, PRADHIKARRAN, NIGDI, PUNE - 411 044 MS.</t>
  </si>
  <si>
    <t>vikasbiradar8@gmail.com</t>
  </si>
  <si>
    <t>BAHPB7906A</t>
  </si>
  <si>
    <t>27BAHPB7906A2Z4</t>
  </si>
  <si>
    <t>ISGEC HEAVY ENGINEERING LIMITED (GUJARAT)</t>
  </si>
  <si>
    <t>13B,GIDC, Dahej-392130, Bharuc,  CITY IN GUJARAT-392130,Gujarat</t>
  </si>
  <si>
    <t>+91-120-408 5001</t>
  </si>
  <si>
    <t>www.isgec.com</t>
  </si>
  <si>
    <t>sachin.tomar@isgec.co.in</t>
  </si>
  <si>
    <t>24AAACT5540K1ZD</t>
  </si>
  <si>
    <t>MYLAB LIFESOLUTIONS PVT. LTD</t>
  </si>
  <si>
    <t>E5, Guru Ramdas Apartment Condominium-3;  Sr. No. 71B &amp; D, Opp. to LIC Office, Aundh Road; Khadki,  Pune: 411020</t>
  </si>
  <si>
    <t>dhara@mylablifesolutions.com</t>
  </si>
  <si>
    <t>SIVANANDAA AUTOMATION</t>
  </si>
  <si>
    <t>No : 33 &amp; 34, Anna Street Akash Nagar   Chennai-600122 Tamil Nadu</t>
  </si>
  <si>
    <t>BINPS4395A1</t>
  </si>
  <si>
    <t>AMBALAMUGAL</t>
  </si>
  <si>
    <t>33BINPS4395A1Z3</t>
  </si>
  <si>
    <t>Unit No.10/11, Geeta Industrail Estate, Gorai Padaa, Near K.T. Industrail Park, Vasai (East). Palghar  - 401 208 (India)</t>
  </si>
  <si>
    <t>0250 2450035 (Ext 116)</t>
  </si>
  <si>
    <t>bdm2@astecflow.com</t>
  </si>
  <si>
    <t>BISHO INFRA PROJECTS LIMITED</t>
  </si>
  <si>
    <t>Haque Tower (8th Floor),JA-28/8-D,Mohakhali C/A,  Dhaka-1212</t>
  </si>
  <si>
    <t>Bangladesh</t>
  </si>
  <si>
    <t>+88096 11883377</t>
  </si>
  <si>
    <t>rangarao.gummala@bishoinfra.com</t>
  </si>
  <si>
    <t>DHAKA</t>
  </si>
  <si>
    <t>BANGLADESH</t>
  </si>
  <si>
    <t>A2 SOLAR TECH</t>
  </si>
  <si>
    <t>B 103 "Ohana Building" S B Patil School Road Rawet Pune 412101</t>
  </si>
  <si>
    <t>a2techpune@gmail.com</t>
  </si>
  <si>
    <t>ADMPU8148C</t>
  </si>
  <si>
    <t>27ADMPU8148C1Z4</t>
  </si>
  <si>
    <t>NVS TECHNOLOGGY</t>
  </si>
  <si>
    <t>Plot No. T-165/3/11, Priyadarshini Mahila Swayamrojgar Indl.   Premises Co-operative Society Ltd., MIDC Bhosari, Pune – 411026.</t>
  </si>
  <si>
    <t>7875445229, 9850305219</t>
  </si>
  <si>
    <t>info@nvstechnologgy.com</t>
  </si>
  <si>
    <t>LEADING EDGE SYSTEMS PRIVATE LIMITED</t>
  </si>
  <si>
    <t>Gala No. B-6, Harmoney Industrial Estate  Pimpalghar Village, Kalyan-Bhiwandi Road  Bhiwandi, Thane- 421 302.</t>
  </si>
  <si>
    <t>AP/India</t>
  </si>
  <si>
    <t>91 22 25664731</t>
  </si>
  <si>
    <t>purchase@lesys.in</t>
  </si>
  <si>
    <t>AABCL6396C</t>
  </si>
  <si>
    <t>Bhiwandi Thane</t>
  </si>
  <si>
    <t>27AABCL6396C1ZF</t>
  </si>
  <si>
    <t>GLOTEX SOLUTIONS PVT. LTD.</t>
  </si>
  <si>
    <t>2, Regent Avenue, Diwalipura Vasna Road,   Vadodara 390007, Gujarat</t>
  </si>
  <si>
    <t>insidesales@glotexinc.com</t>
  </si>
  <si>
    <t>CONTROL SYSTEMS &amp; SOLUTIONS</t>
  </si>
  <si>
    <t>Suite# 03, First Floor, Wing B, Neelkamal Society,  Bajaj Nagar, Nagpur-440010   Phone:</t>
  </si>
  <si>
    <t>0712-2226695, 2980022</t>
  </si>
  <si>
    <t>nandkishor@consysts.com</t>
  </si>
  <si>
    <t>27AAFFC2146L1ZF</t>
  </si>
  <si>
    <t>TAJ ENGINEERING</t>
  </si>
  <si>
    <t>OPP-BURHANI SOCIETY, S NO.51, HN.2/2/1, TILEKARWASTI, KONDHWA BK, PUNE 411 046.</t>
  </si>
  <si>
    <t>tajushaikh786@gmail.com</t>
  </si>
  <si>
    <t>EGOPS8797E</t>
  </si>
  <si>
    <t>27EGOPS8797E1ZB</t>
  </si>
  <si>
    <t>A-1701:1716,Kailas Business Park Vikhroli ( W) Mumbai 400079 Maharashtra India</t>
  </si>
  <si>
    <t>Harpreet.Malhotra@thermon.com</t>
  </si>
  <si>
    <t>GLOBAL CANESUGAR SERVICES PVT. LTD</t>
  </si>
  <si>
    <t>C/o Rajasthan State Ganganagar Sugar Mill Limited,23F Kaminpura,Sri Ganganagar,Rajasthan-335001</t>
  </si>
  <si>
    <t>www.globalcanesugar.com</t>
  </si>
  <si>
    <t>anandkumar@globalcanesugar.com</t>
  </si>
  <si>
    <t>AAFCG2309A</t>
  </si>
  <si>
    <t>Sri Ganganagar</t>
  </si>
  <si>
    <t>08AAFCG2309A1Z7</t>
  </si>
  <si>
    <t>BAJAJ ENERGY LIMITED</t>
  </si>
  <si>
    <t>Pilibhit</t>
  </si>
  <si>
    <t>HINDUSTAN URVARAK &amp; RASAYAN LIMITED</t>
  </si>
  <si>
    <t>Gorakhpur Manufacturing Unit, HURL Gorakhpur Unit-1, Administrative Building,  Hurl Campus, Fertilizer, Gorakhpur, City : Gorakhpur, Pin : 273007 Uttar Pradesh</t>
  </si>
  <si>
    <t>GORAKHPUR</t>
  </si>
  <si>
    <t>GST0%</t>
  </si>
  <si>
    <t>AKASH ROLEEING SHATTER</t>
  </si>
  <si>
    <t>NEAR POLICE STATION, JUNA MOTER STAND, SHIRWAL, TAL-KHANDALA, DIST.SATARA</t>
  </si>
  <si>
    <t>akashrollingshutter8398@gmail.com</t>
  </si>
  <si>
    <t>AMVPC4763H</t>
  </si>
  <si>
    <t>27AMVPC4763H1ZN</t>
  </si>
  <si>
    <t>VERTEX-TRADE, LLC</t>
  </si>
  <si>
    <t>INN/KPP: 5407261887 / 540401001  ADDRESS OF REGISTRATION: RUSSIAN FEDERATION, 630032, NOVOSIBIRSK CITY, GORSKIY MIKRORAYON, BUILDING NO. 69/1, OFFICE 3-14</t>
  </si>
  <si>
    <t>RUSSIA</t>
  </si>
  <si>
    <t>A S GLOBAL SOLUTION</t>
  </si>
  <si>
    <t>S.NO 182/1/2/3,178 ,A WING .FLAT NO : 902  FORTUNA, OPP : ANNASAHEB NAGAR  DHAYARI - 411041</t>
  </si>
  <si>
    <t>asglobalsol@gmail.com</t>
  </si>
  <si>
    <t>AEXPY0712L</t>
  </si>
  <si>
    <t>27AEXPY0712L1ZQ</t>
  </si>
  <si>
    <t>GREYTIP SOFTWARE PRIVATE LIMITED</t>
  </si>
  <si>
    <t>#29 and 30, GRAPE GARDEN,17TH H MAIN, 6TH BLOCK, KORAMANGALA, BANGALORE, KARNATAKA, 560095.</t>
  </si>
  <si>
    <t>GALLANTT METAL LIMITED</t>
  </si>
  <si>
    <t>Survey No.: 175/1, Village: Samakhiyali,  Taluka: Bhachau, District: Kutch-370150  Gujarat,</t>
  </si>
  <si>
    <t>SUZHOU SAIHUA INSTRUMENT CONTROL CO., LTD</t>
  </si>
  <si>
    <t>Huguan Industrial Park, high tech Zone, Suzhou</t>
  </si>
  <si>
    <t>0512-67540171</t>
  </si>
  <si>
    <t>fangjw@sheirc.com</t>
  </si>
  <si>
    <t>M.D.AUTOMATION &amp; CONTROLS PVT LTD</t>
  </si>
  <si>
    <t>C23, ALOK NAGARI, 1305, KASBA PETH, NEAR PAWALE CHOWK, PUNE 411 011.</t>
  </si>
  <si>
    <t>020-24572057</t>
  </si>
  <si>
    <t>mdicontrols@gmail.com</t>
  </si>
  <si>
    <t>AAFCM4323E</t>
  </si>
  <si>
    <t>27AAFCM4323E1ZR</t>
  </si>
  <si>
    <t>GLOBAL PROFILES</t>
  </si>
  <si>
    <t>SR NO.99,SHOP NO.4, TELCO-BHOSRI ROAD, YASHWANT NAGAR, PIMPRI - 411 018.</t>
  </si>
  <si>
    <t>globalprofilespune@gmail.com</t>
  </si>
  <si>
    <t>AMVPC8871C</t>
  </si>
  <si>
    <t>27AMVPC8871C2ZN</t>
  </si>
  <si>
    <t>GE GS GMBH BRANCH ENTITY-CHILE BRANCH</t>
  </si>
  <si>
    <t>O´Connell 129 / 201, Las Condes, Santiago  Chile, 7560812</t>
  </si>
  <si>
    <t>+56 9 8770 6241</t>
  </si>
  <si>
    <t>Itrick.Klenner2@ge.com</t>
  </si>
  <si>
    <t>NATRAJ GLASS</t>
  </si>
  <si>
    <t>shop no.8 &amp; 9, sukhwani avenue, pimpri, pune - 18</t>
  </si>
  <si>
    <t>020-27474550</t>
  </si>
  <si>
    <t>natrajglass@gmail.com</t>
  </si>
  <si>
    <t>EURO PANEL PRODUCTS PVT LTD</t>
  </si>
  <si>
    <t>702, ARAVALI BUSINESS CENTRE, RAMDAS SUTRALE ROAD, BORIVALI (WEST), MUMBAI - 400 092.</t>
  </si>
  <si>
    <t>022-29686500</t>
  </si>
  <si>
    <t>sales@eurobondacp.com</t>
  </si>
  <si>
    <t>EID Parry (India) Limited  Cuddalore District,Tamil Nadu,-607105</t>
  </si>
  <si>
    <t>04142 272242</t>
  </si>
  <si>
    <t>sivakumarrg@parry.murugappa.com</t>
  </si>
  <si>
    <t>33AAACE0702C1ZO</t>
  </si>
  <si>
    <t>THERMAX LIMITED..</t>
  </si>
  <si>
    <t>(C&amp;H Steam Engg Div.)  Plot No.21-1,2,3 GIDC Manjusar  Savli-Vadodara Gujarat -391775</t>
  </si>
  <si>
    <t>www.thermaxindia.com</t>
  </si>
  <si>
    <t>Vadodara</t>
  </si>
  <si>
    <t>BHADRA ENCLOSURE SYSTEMS</t>
  </si>
  <si>
    <t>Taj Mahel Bardan Wala Lane, Opposite Jwalamukhi Mataji Mandir, Narayan Nagar Ghatkopar (W)</t>
  </si>
  <si>
    <t xml:space="preserve">                                                  </t>
  </si>
  <si>
    <t>bhadraenclosure@gmail.com</t>
  </si>
  <si>
    <t>ANUP ENGINEERING WORKS</t>
  </si>
  <si>
    <t>S.NO.50/9, MAHADEV NAGAR, WADGAON SHERI, PUNE - 411 014.</t>
  </si>
  <si>
    <t>anupengwork@gmail.com</t>
  </si>
  <si>
    <t>AATPP9270E</t>
  </si>
  <si>
    <t>27AATPP9270E1Z3</t>
  </si>
  <si>
    <t>100% Within 45 Days From G.I.N Date</t>
  </si>
  <si>
    <t>THE HONEY SOLUTIONS</t>
  </si>
  <si>
    <t>A-302, SATYAM SHIVAM SUNDARAM CO OP HSG SOCIETY, PUNE SOLAPUR ROAD, BEHIND KUMAR MEDOWAS, MANJARI BK, PUNE - 412 307</t>
  </si>
  <si>
    <t>thehoneysolutions1@gmail.com</t>
  </si>
  <si>
    <t>BAZPP7426H</t>
  </si>
  <si>
    <t>27BAZPP7426H1ZW</t>
  </si>
  <si>
    <t>TOPWORTH URJA &amp; METALS LIMITED</t>
  </si>
  <si>
    <t>Mouza - Ukkarwahi,Village - Heti, Post - Udasa, Umrer Road,  Nagpur-  441204 Maharashtra</t>
  </si>
  <si>
    <t>+91 7116 305064</t>
  </si>
  <si>
    <t>+91 9552556677</t>
  </si>
  <si>
    <t>www.topworthgroup.com</t>
  </si>
  <si>
    <t>pramod.dekate@topworthgroup.com,</t>
  </si>
  <si>
    <t>AACCS5396N</t>
  </si>
  <si>
    <t>Nagpur</t>
  </si>
  <si>
    <t>27AACCS5396N1ZM</t>
  </si>
  <si>
    <t>SUNSUI PROCESS SYSTEMS</t>
  </si>
  <si>
    <t>H.O.885/1/4,LANE NO-6, BHANDARKAR ROAD, DECCAN GYMKHANA, PUNE - 411 004.</t>
  </si>
  <si>
    <t>sunsuiprocess@gmail.com</t>
  </si>
  <si>
    <t>AAEFS2618A</t>
  </si>
  <si>
    <t>27AAEFS2618A1ZM</t>
  </si>
  <si>
    <t>TECH VISION ENTERPRISES</t>
  </si>
  <si>
    <t>Tukai Darshan, B-4/2, Road No-7  Fursungi, Pune 412308</t>
  </si>
  <si>
    <t>CBEPR9358D</t>
  </si>
  <si>
    <t>27CBEPR9358D1Z9</t>
  </si>
  <si>
    <t>AJINKYA ENTERPRISES</t>
  </si>
  <si>
    <t>Shop No 4, Rizvi Residency, Behind Kalina Church Santacruz East 400029</t>
  </si>
  <si>
    <t>sales@ajinkyaenterprise.co.in</t>
  </si>
  <si>
    <t>BFHPS8822R</t>
  </si>
  <si>
    <t>27BFHPS8822R1ZE</t>
  </si>
  <si>
    <t>ALBAJ ENGINEERING CORPORATION PVT LTD</t>
  </si>
  <si>
    <t>S-22/23, T BLOCK, MIDC BHOSRI, PUNE 411026</t>
  </si>
  <si>
    <t>020-27122946</t>
  </si>
  <si>
    <t>adminplant@albaj.com</t>
  </si>
  <si>
    <t>YASH ENTERPRISES</t>
  </si>
  <si>
    <t>S BLOCK,70/4, NEAR POONAUDYOG, MIDC BHOSRI,PUNE - 26</t>
  </si>
  <si>
    <t>9371004215 /9766315564</t>
  </si>
  <si>
    <t>yashpipes@gmail.com</t>
  </si>
  <si>
    <t>27AESPG7521G1ZB</t>
  </si>
  <si>
    <t>KOMAL ENTERPRISES</t>
  </si>
  <si>
    <t>S NO.642, BIDG NO.A-6, FLAT NO 14, CHINTAMANI NAGAR, PART - 3, BIBWADI, PUNE 37.</t>
  </si>
  <si>
    <t>komalenterprises84@gmail.com</t>
  </si>
  <si>
    <t>ABQPK4618K</t>
  </si>
  <si>
    <t>27ABQPK4618K1Z6</t>
  </si>
  <si>
    <t>ARJAS STEEL PRIVATE LIMITED</t>
  </si>
  <si>
    <t>Jambulapadu Village-Tadipatri-515 411  Ananthpur Dist:Andhra Pradesh</t>
  </si>
  <si>
    <t>+91 80 6166 2251</t>
  </si>
  <si>
    <t>+91 9980122866</t>
  </si>
  <si>
    <t>ravi.bolisetti@arjas.com</t>
  </si>
  <si>
    <t>AACCS8629N</t>
  </si>
  <si>
    <t>Ananthpur</t>
  </si>
  <si>
    <t>37AACCS8629N1ZN</t>
  </si>
  <si>
    <t>Envytech House,Plot No.2,Sector-16A,Nerul (W)  Navi Mumbai-400 706</t>
  </si>
  <si>
    <t>022-27719696</t>
  </si>
  <si>
    <t>www.envytechsystem.com</t>
  </si>
  <si>
    <t>sales@envytechsystem.com</t>
  </si>
  <si>
    <t>AACCE5355M</t>
  </si>
  <si>
    <t>Navi Mumbai</t>
  </si>
  <si>
    <t>27AACCE5355M1ZB</t>
  </si>
  <si>
    <t>ULTRA PURE GASES (I) PVT. LTD.</t>
  </si>
  <si>
    <t>Plot  No.  345,  GIDC,  Waghodia  Ind. Estate, Waghodia - 391760 Dist: Vadodara,Gujarat</t>
  </si>
  <si>
    <t>02668-262512</t>
  </si>
  <si>
    <t>upgmkt1@cryogas-equipment.com</t>
  </si>
  <si>
    <t>AAACU7164J</t>
  </si>
  <si>
    <t>24AAACU7164J1Z6</t>
  </si>
  <si>
    <t>R. N. RNGINEERING WORKS</t>
  </si>
  <si>
    <t>S.NO.36-3, KONDHWA BUDRUK, ARJUN BUILDING, PUNE - 411 048.</t>
  </si>
  <si>
    <t>r.n.engineeringworks12@gmail.com</t>
  </si>
  <si>
    <t>AELPR7006L</t>
  </si>
  <si>
    <t>27AELPR7006L1Z0</t>
  </si>
  <si>
    <t>SPEMTT LIFESCIENCE PVT LTD</t>
  </si>
  <si>
    <t>C-65,Shivalik Nagar,Haridwar,Uttarakhand-249403</t>
  </si>
  <si>
    <t>info@spemtt.com</t>
  </si>
  <si>
    <t>ABDCS9539F</t>
  </si>
  <si>
    <t>Haridwar</t>
  </si>
  <si>
    <t>05ABDCS9539F1Z5</t>
  </si>
  <si>
    <t>MECHATEST B.V</t>
  </si>
  <si>
    <t>Koperslager 3  2631 RK Nootdorp</t>
  </si>
  <si>
    <t>+31(0)15-8200481</t>
  </si>
  <si>
    <t>andre.v.roon@mechatest.com</t>
  </si>
  <si>
    <t>KHATAV MAN TALUKA AGRO PROCESSING LTD.</t>
  </si>
  <si>
    <t>Gat Np-15,At-PO.Padal,  Tal: Khatav Dist: Satara Pin: 415 507,Maharashtra</t>
  </si>
  <si>
    <t>kmsugar99.purchase@gmail.com</t>
  </si>
  <si>
    <t>AAECK4448F</t>
  </si>
  <si>
    <t>27AAECK4448F1ZI</t>
  </si>
  <si>
    <t>TAJ ENTERPRISES</t>
  </si>
  <si>
    <t>sr no 657/2, dtc, new ganesh nagar, near shreeji lawans, gangadham road, bibewadi, pune - 411037</t>
  </si>
  <si>
    <t>BXVPS4385R</t>
  </si>
  <si>
    <t>27BXVPS4385R1ZX</t>
  </si>
  <si>
    <t>SWAMI SAMARTHA ENTERPRISES</t>
  </si>
  <si>
    <t>SHOP NO 4/A, UNITY COMPLEX, 321 SHANIWAR PETH, NEAR RASOI DINING HALL, SHANIWAR PETH, PUNE -</t>
  </si>
  <si>
    <t>020-2448459</t>
  </si>
  <si>
    <t>AAWPG1876E</t>
  </si>
  <si>
    <t>27AAWPG1876E1ZD</t>
  </si>
  <si>
    <t>MEDIA ENTERPRISES</t>
  </si>
  <si>
    <t>Flat No: 5, Chanderneel Apartment, Shriram Society   Warje Jakat Naka, Warje, PUNE -411058,</t>
  </si>
  <si>
    <t>( 020 ) 25236294</t>
  </si>
  <si>
    <t>purchasemedia@rediffmail.com</t>
  </si>
  <si>
    <t>ALYPS3307B</t>
  </si>
  <si>
    <t>27ALYPS3307B1ZW</t>
  </si>
  <si>
    <t>RISHABH STEEL INDUSTRIES</t>
  </si>
  <si>
    <t>Off.No 10, Shiv Kutir Bldg, 1st Floor , 8th Khetwadi Lane, Girgaun, Mumbai - 400 004 India.</t>
  </si>
  <si>
    <t>022-66109526</t>
  </si>
  <si>
    <t>export@rishabhsteelindustries.com</t>
  </si>
  <si>
    <t>EBP ENGINEERING SERVICES PTE LTD</t>
  </si>
  <si>
    <t>20 Shaw Road #06-05 Ching Shine Industrial Building - 367956</t>
  </si>
  <si>
    <t>(65) 62801848</t>
  </si>
  <si>
    <t>(65) 62801143</t>
  </si>
  <si>
    <t>y.k-tan@ebpeng.com</t>
  </si>
  <si>
    <t>DIVYA REMIDIES</t>
  </si>
  <si>
    <t>L- 119 , SHIVALIK NAGAR  B.H.E.L , HARIDWAR ( U.K)</t>
  </si>
  <si>
    <t>divyaremedies@gmail.com</t>
  </si>
  <si>
    <t>HARIDWAR</t>
  </si>
  <si>
    <t>Uttarkhand</t>
  </si>
  <si>
    <t>VINATI ORGANICS LTD.</t>
  </si>
  <si>
    <t>Plot No. A-20, M.I.D.C., Industrial Area  Lote Parshuram, Tal. Khed,  Lote Parshuram 415722</t>
  </si>
  <si>
    <t>02356-273032/33/34</t>
  </si>
  <si>
    <t>+91 2356 272448</t>
  </si>
  <si>
    <t>sanjay.kudalkar@vinatiorganics.com</t>
  </si>
  <si>
    <t>Lote Parshuram</t>
  </si>
  <si>
    <t>B-308,Hamilton,Hiranandani Estate,Thane West,Mumbai  -400607,Maharashtra</t>
  </si>
  <si>
    <t>www.secowarwick.com</t>
  </si>
  <si>
    <t>Swaroop.Shriyan@Secowarwick.com</t>
  </si>
  <si>
    <t>AAYCS7110G</t>
  </si>
  <si>
    <t>27AAYCS7110G1ZZ</t>
  </si>
  <si>
    <t>PRECISION MASS PRODUCTS PVT. LTD.</t>
  </si>
  <si>
    <t>PLOT NO.2306, GIDC, CHATRAL, TAL : KALOL, DIST : GANDHINAGAR - 382729 GUJARAT</t>
  </si>
  <si>
    <t>sales@precisionmass.com;alpesh.patel@precisionmass</t>
  </si>
  <si>
    <t>AAECP6307N</t>
  </si>
  <si>
    <t>24AAECP6307N1Z8</t>
  </si>
  <si>
    <t>NUVOCO VISTAS CORP. LTD.</t>
  </si>
  <si>
    <t>CHITTOR CEMENT PLANT    TEHS: NIMBAHERAVILL. BHAWLIA CHITTOGARH 312620</t>
  </si>
  <si>
    <t>033-4410 2122</t>
  </si>
  <si>
    <t>+91 7595043720</t>
  </si>
  <si>
    <t>shuvankar.chakraborty@nuvoco.com</t>
  </si>
  <si>
    <t>AAACL4159L</t>
  </si>
  <si>
    <t>CHITTOGARH</t>
  </si>
  <si>
    <t>08AAACL4159L1Z8</t>
  </si>
  <si>
    <t>INDUSTRIAL CONTROLS SYSTEMS.</t>
  </si>
  <si>
    <t>Beside Narayana School,  # 8-4-10, Tirumala Rao Street,Gandhi Nagar, KAKINADA – 533004  Andhra Pradesh State.</t>
  </si>
  <si>
    <t>ROYAL STEEL INDUSTRIES</t>
  </si>
  <si>
    <t>84 RASANE INDUSTRIAL ESTATE, OLD TOPKHANA, SHIVAJINAGAR, PUNE - 411 005.</t>
  </si>
  <si>
    <t>royalprofiles1973@gmail.com</t>
  </si>
  <si>
    <t>C/O  THAPAR ASSOCIATES 358/2 RAJA PARK NEAR AXIS BANK LIMITED JAIPUR RAJASTHAN - 302004.</t>
  </si>
  <si>
    <t>JAIPUR</t>
  </si>
  <si>
    <t>STEAM EQUIPMENTS PVT LTD (SEZ UNIT)</t>
  </si>
  <si>
    <t>Plot No – SEZ-9,  Kesurdi Ph-I (SEZ) Industrial area, MIDC,  Satara-412801,Maharashtra.</t>
  </si>
  <si>
    <t>27AAICS4679N2ZF</t>
  </si>
  <si>
    <t>(formerly known as Alstom Bharat Forge Power Pvt Ltd),  T-5 &amp; T-6, Plot 1-14, Axis House, Jaypee Wishtown,   Sector-128, Noida-201304, Uttar Pradesh,</t>
  </si>
  <si>
    <t>manishkumar.jaiswal@ge.com</t>
  </si>
  <si>
    <t>AAICA1334J</t>
  </si>
  <si>
    <t>09AAICA1334J1ZQ</t>
  </si>
  <si>
    <t>SHER SECURITY SOLUTIONS</t>
  </si>
  <si>
    <t>KAUSAR BAUG KONDHWA PUNE 411048</t>
  </si>
  <si>
    <t>27ADPFS6253H1ZK</t>
  </si>
  <si>
    <t>AARTI INDUSTRIES LTD-JHAGADI</t>
  </si>
  <si>
    <t>Plot No.756/2 A&amp;B,756/3 A&amp;B,756/4 A&amp;B, GIDC NOTIFIED INDUSTRIAL STATE JHAGADIA, GUJARAT 393110</t>
  </si>
  <si>
    <t>+91 7069075377</t>
  </si>
  <si>
    <t>www.aarti-industries.com</t>
  </si>
  <si>
    <t>mohit.siddhpura@aarti-industries.com</t>
  </si>
  <si>
    <t>JHAGADI</t>
  </si>
  <si>
    <t>24AABCA2787L1Z1</t>
  </si>
  <si>
    <t>HEATSENS TECHNOLOGIES</t>
  </si>
  <si>
    <t>224,M.V.M.School,Tekri,udaipur,Rajasthan,India-313003</t>
  </si>
  <si>
    <t>Heatsenstech@gmail.com</t>
  </si>
  <si>
    <t>WAGOTH ELECTRIC &amp; AUTOMATION SOLUTION</t>
  </si>
  <si>
    <t>FL-203 B Wing, SN-33/1/4/1,  SAI SHRUTI APT, LAGADMALA, Pune 411041</t>
  </si>
  <si>
    <t>info@wagothgroup.com</t>
  </si>
  <si>
    <t>AFFPW1336R</t>
  </si>
  <si>
    <t>27AFFPW1336R1ZQ</t>
  </si>
  <si>
    <t>PIRAMOON SYSTEM QESHM INC</t>
  </si>
  <si>
    <t>145, Mokhberi Blvd, Sattari Highway  Tehran, Iran    P.O.Box: 14455-567</t>
  </si>
  <si>
    <t>IRAN</t>
  </si>
  <si>
    <t>(+98)21 -44444950 / 44611776</t>
  </si>
  <si>
    <t>rezaraji@piramoonco.com</t>
  </si>
  <si>
    <t>www.hach.com</t>
  </si>
  <si>
    <t>shruthi.m@hach.com</t>
  </si>
  <si>
    <t>BANGALORE</t>
  </si>
  <si>
    <t>OP COMMERCE ONLINE PVT LTD.</t>
  </si>
  <si>
    <t>172, 2nd Floor, EPIP Zone, Whitefield,Bangalore -560066 Karnataka</t>
  </si>
  <si>
    <t>+91 9448624161</t>
  </si>
  <si>
    <t>HUBEI CUBIC-RUIYI INSTRUMENT CO LTD</t>
  </si>
  <si>
    <t>Fenghuang  No.3 Road, Fenghuang Industrial Park Eastlake Hi-tech Development Zone   Wuhan 430205</t>
  </si>
  <si>
    <t>0086-27-81628806</t>
  </si>
  <si>
    <t>0086-27-87401159</t>
  </si>
  <si>
    <t>0086-18117117531</t>
  </si>
  <si>
    <t>lemon.xu@gasanalyzer.com.cn</t>
  </si>
  <si>
    <t>AVZA TECH</t>
  </si>
  <si>
    <t>2/10,Patel Nagar, 1st Main Road,Tambaram West  Chennai-600 045</t>
  </si>
  <si>
    <t>sales@avzatech.com</t>
  </si>
  <si>
    <t>FROST ITALY S.R.L.</t>
  </si>
  <si>
    <t>Via Lago Trasimeno, 46, 36015 Schio VI</t>
  </si>
  <si>
    <t>+39 0445576772</t>
  </si>
  <si>
    <t>+39 3460340964</t>
  </si>
  <si>
    <t>sartore.a@frostitaly.it</t>
  </si>
  <si>
    <t>POLYTEX CABLE</t>
  </si>
  <si>
    <t>PLOT No. 8, Survey No. 820/1,Chintupada Road  Vill: Mahim,Palghar (West), Palghar 401404  MAHARASTRA</t>
  </si>
  <si>
    <t>kabkonnect@gmail.com</t>
  </si>
  <si>
    <t>AAFPS9231C</t>
  </si>
  <si>
    <t>27AAFPS9231C1ZP</t>
  </si>
  <si>
    <t>SHANGHAI PHOENIX ALLOY CO LTD</t>
  </si>
  <si>
    <t>Room 2702, No.888, North Sichuan Road,HiTime International Tower, Hongkou District,Shanghai, PRC</t>
  </si>
  <si>
    <t>86-21-53080701</t>
  </si>
  <si>
    <t>86-21-53080712</t>
  </si>
  <si>
    <t>alan@nichromalloy.com</t>
  </si>
  <si>
    <t>C/o GE BE Private Ltd   works at 60, EPIP,  Bengaluru 29  560066</t>
  </si>
  <si>
    <t>Vijay.Anand@linde.com</t>
  </si>
  <si>
    <t>EPIP</t>
  </si>
  <si>
    <t>GLOBAL INSULATION</t>
  </si>
  <si>
    <t>S NO 74/3/5, FNO 102PRATHAMESH, KATRAJ  PUNE, 411046</t>
  </si>
  <si>
    <t>globalinsulationpune@gmail.com</t>
  </si>
  <si>
    <t>ARNPD0352J</t>
  </si>
  <si>
    <t>FABTECH PROJECTS &amp; ENGINEERS LTD..</t>
  </si>
  <si>
    <t>C/o. Oil India Limited  Secondary Tank Farm (STF)  Duliajan Road, Madhuban,  Dibrugarh - 786 602,Assam</t>
  </si>
  <si>
    <t>020-30614551</t>
  </si>
  <si>
    <t>+91 7391094719</t>
  </si>
  <si>
    <t>www.fabtechprojects.com</t>
  </si>
  <si>
    <t>shailendra.patil@fabtechprojects.com</t>
  </si>
  <si>
    <t>Dibrugarh</t>
  </si>
  <si>
    <t>A-24/10,Mohan Cooperative Industrial Estate  Mathura Road-New Delhi-110044</t>
  </si>
  <si>
    <t>+91 (11) 42595377</t>
  </si>
  <si>
    <t>+91  8826290567</t>
  </si>
  <si>
    <t>himanshu.dubey@airliquide.com</t>
  </si>
  <si>
    <t>Mathura Road</t>
  </si>
  <si>
    <t>07AAACL4255D1ZU</t>
  </si>
  <si>
    <t>V.S.STEELS</t>
  </si>
  <si>
    <t>S NO.58/5/2/22, KONDHWA BUDRUK,GOKULNAGAR, KATRAJ, PUNE - 411048.</t>
  </si>
  <si>
    <t>VSSTEEL2007@GMAIL.COM</t>
  </si>
  <si>
    <t>ALIPM4319D</t>
  </si>
  <si>
    <t>27ALIPM4319D1Z8</t>
  </si>
  <si>
    <t>SUNRISE TECHNOLOGIES</t>
  </si>
  <si>
    <t>#3496,Secor-23,Gururgam-122017</t>
  </si>
  <si>
    <t>sunrisetechnologies02@gmail.com</t>
  </si>
  <si>
    <t>AKHPG8082F</t>
  </si>
  <si>
    <t>Gururgam</t>
  </si>
  <si>
    <t>06AKHPG8082F1Z5</t>
  </si>
  <si>
    <t>DETOX CORPORATION PRIVATE LIMITED</t>
  </si>
  <si>
    <t>3rd Floor,K.G. Chambers,Opp.Gujarat Samachar Press,  Udhna Darwaja, Ring Road, Surat- 395 002, Gujarat,</t>
  </si>
  <si>
    <t>0261-2351248</t>
  </si>
  <si>
    <t>www.detoxgroup.in</t>
  </si>
  <si>
    <t>info@detoxcorp.com</t>
  </si>
  <si>
    <t>AACD4574F</t>
  </si>
  <si>
    <t>24AACCD4574F1ZU</t>
  </si>
  <si>
    <t>M/S ANAND INTERNATIONAL</t>
  </si>
  <si>
    <t>Kotwali Ward, Pathanpura Road, Opp Jain Bhawan   Chandrapur-442402</t>
  </si>
  <si>
    <t>anandint9@gmail.com</t>
  </si>
  <si>
    <t>AAAHB8185K</t>
  </si>
  <si>
    <t>27AAAHB8185K1Z0</t>
  </si>
  <si>
    <t>A-TECH PNEUMATICS PVT. LTD</t>
  </si>
  <si>
    <t>F-391, SECTOR-63, NOIDA-201301.  DIST.GAUTAM BUDDHA NAGAR, U.P</t>
  </si>
  <si>
    <t>011-47541541, 47012514</t>
  </si>
  <si>
    <t>0091-9810290730</t>
  </si>
  <si>
    <t>atechpneumatics@gmail.com,airtacsales@gmail.com</t>
  </si>
  <si>
    <t>Project Bought Out Warehouse  GAT No. 483/1 &amp; 483/2 Post-Kurali  Taluka - Khed, Chakan, Pune 410501</t>
  </si>
  <si>
    <t>+91 20 6734 1100</t>
  </si>
  <si>
    <t>+91 206 734 11 15</t>
  </si>
  <si>
    <t>http://alfalaval.com</t>
  </si>
  <si>
    <t>milind.alavani@alfalaval.com</t>
  </si>
  <si>
    <t>CHAKAN (PUNE)</t>
  </si>
  <si>
    <t>27AAACA5899A1ZP</t>
  </si>
  <si>
    <t>01343 - 241256-57</t>
  </si>
  <si>
    <t>dp@dwarikesh.com</t>
  </si>
  <si>
    <t>AABCD8192N1</t>
  </si>
  <si>
    <t>BIJNOR</t>
  </si>
  <si>
    <t>NITROTECH INDUSTRIAL PRODUCTS</t>
  </si>
  <si>
    <t>D-26, Sector-2  Noida – 201301,U.P</t>
  </si>
  <si>
    <t>+ 91 120 4372342</t>
  </si>
  <si>
    <t>+ 91 9354467025</t>
  </si>
  <si>
    <t>info@nitrotechindia.com</t>
  </si>
  <si>
    <t>AAOFN1773F</t>
  </si>
  <si>
    <t>U.P</t>
  </si>
  <si>
    <t>09AAOFN1773F1ZZ</t>
  </si>
  <si>
    <t>VOLANT ANALYTICS..</t>
  </si>
  <si>
    <t>414, shivan shoppers  Opp: Gangeshwar Mandir,  Next to SMC Children Hall,  Adajan,  Surat : 395009</t>
  </si>
  <si>
    <t>contact@volant-india.com</t>
  </si>
  <si>
    <t>Surat</t>
  </si>
  <si>
    <t>ISGEC HEAVY ENGINEERING LTD.</t>
  </si>
  <si>
    <t>Vill.Ratangarh,Yamunanagar, Yamuna Nagar-135001  Haryana</t>
  </si>
  <si>
    <t>vikash.berwal@isgec.co.in</t>
  </si>
  <si>
    <t>Yamuna Nagar</t>
  </si>
  <si>
    <t>06AAACT5540K2ZA</t>
  </si>
  <si>
    <t>AMETEK PROCESS INSTRUMENTS</t>
  </si>
  <si>
    <t>455 Corporate Blvd, Newark, DE 19702</t>
  </si>
  <si>
    <t>anantha.kukkuvada@ametek.com</t>
  </si>
  <si>
    <t>TEKHNOPRIBOR</t>
  </si>
  <si>
    <t>Russia, 140002, Lyubertsy, Moscow Region, Oktyabrsky Prospect, 112, building 4</t>
  </si>
  <si>
    <t>8 800- 301-22-11</t>
  </si>
  <si>
    <t>+7 (495) 661-22-11</t>
  </si>
  <si>
    <t>https://www.tehnopribor.ru</t>
  </si>
  <si>
    <t>n.kolbyagin@tehnopribor.ru</t>
  </si>
  <si>
    <t>ULTRA PURE GASES (I) PVT. LTD</t>
  </si>
  <si>
    <t>A-36, Ghanshyam Nagar 2, GIDC Road, Manjalpur  Vadodara-390011</t>
  </si>
  <si>
    <t>91-265-2662288/36</t>
  </si>
  <si>
    <t>91-2668-262512</t>
  </si>
  <si>
    <t>FORTUNE FERROMET INC.</t>
  </si>
  <si>
    <t>40/60, Bapu Khote Street Cross Lane.Shop No. 8, Gulalwadi, Mumbai - 4000003. Maharashtra, India.</t>
  </si>
  <si>
    <t>www.fortunesteelloys.com</t>
  </si>
  <si>
    <t>sales@fortunesteelloys.com</t>
  </si>
  <si>
    <t>D. G. ENTERPRISES.</t>
  </si>
  <si>
    <t>No. 6,7 Sanjay Gandhi Market, Opp.PWD Office, Civil Lines,Chandrapur-442401</t>
  </si>
  <si>
    <t>dgenterprises67@gmail.com</t>
  </si>
  <si>
    <t>AASPV5712G</t>
  </si>
  <si>
    <t>S.M.STEEL CORPORATION</t>
  </si>
  <si>
    <t>S.NO.26/1/A, PUNE - SASWAD ROAD, OPP.KUMAR PALMS, KONDHWA BUDRUK, PUNE - 411 048.</t>
  </si>
  <si>
    <t>020-26932241</t>
  </si>
  <si>
    <t>AACS4679N</t>
  </si>
  <si>
    <t>27AACS4679N1ZG</t>
  </si>
  <si>
    <t>P.S.STEEL TRADERS</t>
  </si>
  <si>
    <t>548, swapnil apartment, salisbury park, gultekadi pune, maharashtra - 411 048.</t>
  </si>
  <si>
    <t>AMQPM2413H</t>
  </si>
  <si>
    <t>27AMQPM2413H1ZZ</t>
  </si>
  <si>
    <t>INOX AIR PRODUCTS PVT LTD.(BARJORA)</t>
  </si>
  <si>
    <t>Plasto Steel Park,Village-Ghutgoria,Taluk-Barjora,  Bankura-722168,West Bengal</t>
  </si>
  <si>
    <t>ghanshyam.rai@inoxap.com</t>
  </si>
  <si>
    <t>AAACI5569D</t>
  </si>
  <si>
    <t>Bankura</t>
  </si>
  <si>
    <t>19AAACI5569D1ZH</t>
  </si>
  <si>
    <t>P.C.ENGINEERING CORPORATION</t>
  </si>
  <si>
    <t>610, Accord Classic,  Aarey Road, Goregaon (E),  Mumbai 400063.</t>
  </si>
  <si>
    <t>022-29275456</t>
  </si>
  <si>
    <t>098205 50115</t>
  </si>
  <si>
    <t>sales@pcengineering.in</t>
  </si>
  <si>
    <t>AACFP2570Q</t>
  </si>
  <si>
    <t>27AACFP2570Q1ZR</t>
  </si>
  <si>
    <t>ARHAN ENTERPRISES</t>
  </si>
  <si>
    <t>SHOP NO.20, MATOSHREE GARDEN, PISOLI ROAD, PUNE - 411 048.</t>
  </si>
  <si>
    <t>ZHEJIANG SHENGQI TECHNOLOGY CO LTD</t>
  </si>
  <si>
    <t>Anfeng Industrial Zone, Oubei town, Yongjia County, Wenzhou Zhejiang Province  China</t>
  </si>
  <si>
    <t>86-577-67159367</t>
  </si>
  <si>
    <t>www.sqvalves.com</t>
  </si>
  <si>
    <t>marketing3@sqvalves.com</t>
  </si>
  <si>
    <t>PMCO S.R.L</t>
  </si>
  <si>
    <t>Localite Camo,3  13024 Cellio (VC)</t>
  </si>
  <si>
    <t>+39 347 5850321</t>
  </si>
  <si>
    <t>+39 349 4659781</t>
  </si>
  <si>
    <t>www.pmcoitaly.com</t>
  </si>
  <si>
    <t>pmco@pmcoitaly.com</t>
  </si>
  <si>
    <t>urp</t>
  </si>
  <si>
    <t>BRIGHT ENGINEERS</t>
  </si>
  <si>
    <t>B-6 &amp; B-22A, GROUND FLOOR, GHATKOPAR INDUSTRIAL ESTATE, BEHIND R-CITY MALL, OFF LBS MARG, GHATKOPER (W), mumbai - 86</t>
  </si>
  <si>
    <t>brightengineers99@gmail.com</t>
  </si>
  <si>
    <t>AAVFB4740P</t>
  </si>
  <si>
    <t>27AAVFB4740P1ZO</t>
  </si>
  <si>
    <t>M/S.SHALCON INSTRUEMNTS PVT LTD</t>
  </si>
  <si>
    <t># A13/32,1st Floor,10th Main, 22nd Cross, 3rd Block  Jayanagar, Bangalore - 11</t>
  </si>
  <si>
    <t>080-26636300</t>
  </si>
  <si>
    <t>admin@shalcon.in</t>
  </si>
  <si>
    <t>ABBCS9687E</t>
  </si>
  <si>
    <t>29ABBCS9687E1ZQ</t>
  </si>
  <si>
    <t>PARDA HARDWARE &amp; CO</t>
  </si>
  <si>
    <t>984, rawivar peth, laxmi road, pune - 411 002</t>
  </si>
  <si>
    <t>pardahadware52@gmail.com</t>
  </si>
  <si>
    <t>AABFP4701A</t>
  </si>
  <si>
    <t>27AABFP4701A1ZW</t>
  </si>
  <si>
    <t>METALOK INDUSTRIES</t>
  </si>
  <si>
    <t>Unit No. 21, Nikisha Industrial Estate, Western Express Highway, Pandurang Wadi, Mira Road East, Mumbai, Maharashtra 401107</t>
  </si>
  <si>
    <t>022-28453235</t>
  </si>
  <si>
    <t>www.metalokindustries.com</t>
  </si>
  <si>
    <t>sales@metalokindustries.com</t>
  </si>
  <si>
    <t>PERFECT ENGINEERING (CNC)</t>
  </si>
  <si>
    <t>Sr No.64, Indrayani Nagar, Handewadi Road, Hadapsar, Pune - 411 028.</t>
  </si>
  <si>
    <t>AKWPB6129K</t>
  </si>
  <si>
    <t>27AKWPB6129KIZO</t>
  </si>
  <si>
    <t>MESSUNG SYSTEMS PVT LTD</t>
  </si>
  <si>
    <t>OFF No 501 Lunkad Sky Vista,   S No 230/A/3/2 Viman Nagar,  Pune 411 014, India</t>
  </si>
  <si>
    <t>nilesh.burande@messung.com</t>
  </si>
  <si>
    <t>50% ADVANCE &amp; 50% ON 15 DAYS PDC</t>
  </si>
  <si>
    <t>STEPRO CO.,LTD.</t>
  </si>
  <si>
    <t>2/8 Tay Son St, Dong Da, Hanoi,Vietnam</t>
  </si>
  <si>
    <t>84 4 38513731</t>
  </si>
  <si>
    <t>84 4 35118391</t>
  </si>
  <si>
    <t>sales.stepro@gmail.com</t>
  </si>
  <si>
    <t>STEAMLOK ENGINEERING PVT LTD.</t>
  </si>
  <si>
    <t>W-75 S-BLOCK MIDC BHOSRI PUNE   MAHARASHTRA 411026</t>
  </si>
  <si>
    <t>020-26930908</t>
  </si>
  <si>
    <t>020-26930959</t>
  </si>
  <si>
    <t>www.steamlokengineering.com</t>
  </si>
  <si>
    <t>sunil@steamequipments.com</t>
  </si>
  <si>
    <t>Shriram Nagar,Kota,Rajasthan-324004</t>
  </si>
  <si>
    <t>ravijaitly@dcmshriram.com</t>
  </si>
  <si>
    <t>08AAACD0097R1Z7</t>
  </si>
  <si>
    <t>JK PAPER LTD.</t>
  </si>
  <si>
    <t>Unit Central Pulp Mill,Fort Songadh,  Dist: Tapi,Gujarat-394660</t>
  </si>
  <si>
    <t>02624-220228</t>
  </si>
  <si>
    <t>02624-220138</t>
  </si>
  <si>
    <t>gurjeet.ashta@jkmail.com</t>
  </si>
  <si>
    <t>AAACT6305N</t>
  </si>
  <si>
    <t>24AAACT6305N2Z9</t>
  </si>
  <si>
    <t>GENESIS ENERGY</t>
  </si>
  <si>
    <t>C/202 Radha Govind,Radha Complex, Borivali East Mumbai-400066, Maharashtra,</t>
  </si>
  <si>
    <t>022-2846 1698</t>
  </si>
  <si>
    <t>vijay@gepl.biz</t>
  </si>
  <si>
    <t>AUXPS8130N</t>
  </si>
  <si>
    <t>27AUXPS8130N1ZJ</t>
  </si>
  <si>
    <t>SHRIOUM CHEMICALS</t>
  </si>
  <si>
    <t>PLOT NO. F-7 M.I.D.C.  OLD INDUSTRIAL AREA  SATARA 415004</t>
  </si>
  <si>
    <t>shrioum.chemicals@gmail.com</t>
  </si>
  <si>
    <t>27AEVPR2070J1ZW</t>
  </si>
  <si>
    <t>JHAJJAR POWER LIMITED</t>
  </si>
  <si>
    <t>Village-Khanpur,Tehsil-Matenhail,District.Jhajjar  Haryana-124142</t>
  </si>
  <si>
    <t>01251-270100</t>
  </si>
  <si>
    <t>01251-270105</t>
  </si>
  <si>
    <t>anurag.thapa@clpindia.in</t>
  </si>
  <si>
    <t>AACCJ0468L</t>
  </si>
  <si>
    <t>06AACCJ0468L1ZG</t>
  </si>
  <si>
    <t>Y.K.ENTERPRISES</t>
  </si>
  <si>
    <t>G-7,Nehru Complex TP Nagar ,Korba  Dist.: Korba(Chhattisgarh)India- 495677</t>
  </si>
  <si>
    <t>yk.enterprisess@yahoo.com</t>
  </si>
  <si>
    <t>Korba</t>
  </si>
  <si>
    <t>WUXI YONGAN ELECTRONIC TECHNOLOGY CO LTD.</t>
  </si>
  <si>
    <t>26-19 Huibei Road, New Photoelectric Materials Technology Park, Liangxi District Wux</t>
  </si>
  <si>
    <t>yongan@jswxya.com</t>
  </si>
  <si>
    <t>DYNAMIC ENTERPRISES INC</t>
  </si>
  <si>
    <t>235, B PARIWAR APT. GR. FLOOR, BIBWEWADI  PUNE-411037</t>
  </si>
  <si>
    <t>020-24213958</t>
  </si>
  <si>
    <t>marketing@dynamicenterprisesinc.com</t>
  </si>
  <si>
    <t>ACVPJ7829D</t>
  </si>
  <si>
    <t>27ACVPJ7829D1Z4</t>
  </si>
  <si>
    <t>Survey No 344A, Inside JSW Steel Limited P.O. Toranagallu, Kurekuppa, Sandur Taluka,Bellary, Karnataka.</t>
  </si>
  <si>
    <t>+91 9925241619</t>
  </si>
  <si>
    <t>abhijith_kumar_shetty@awipl.co.in</t>
  </si>
  <si>
    <t>29AAMCA9919K1ZV</t>
  </si>
  <si>
    <t>M/S TECK LINK SALES &amp; MARKETING (P) LTD.</t>
  </si>
  <si>
    <t>F-128/3, 1st Floor, Mohammad Pur, R.K. Puram, New Delhi 110066,</t>
  </si>
  <si>
    <t>+91 11-41811266</t>
  </si>
  <si>
    <t>tecklinksales@gmail.com</t>
  </si>
  <si>
    <t>AACCT7053K</t>
  </si>
  <si>
    <t>R.K. PURAM</t>
  </si>
  <si>
    <t>NEW DELHI</t>
  </si>
  <si>
    <t>07AACCT7053K1Z3</t>
  </si>
  <si>
    <t>NEVCO ENGINEERS PVT. LTD.</t>
  </si>
  <si>
    <t>90A-2nd Floor , Amritpuri B   East Of Kailash, Opposite Iskon Temple   New Delhi-110065</t>
  </si>
  <si>
    <t>91-11-41717112/3/4/5</t>
  </si>
  <si>
    <t>prashant.chauhan@nevcoengineers.com</t>
  </si>
  <si>
    <t>BHAIRAV ALLOYS</t>
  </si>
  <si>
    <t>SHOP NO.2, 3/5, KACHWALA BUILDING, 1ST PARSIWADA LANE, CP TANK ROAD, MUMBAI - 400004.</t>
  </si>
  <si>
    <t>bhairavalloys@gmail.com</t>
  </si>
  <si>
    <t>ADPPJ0491E</t>
  </si>
  <si>
    <t>27ADPPJ0491E1ZI</t>
  </si>
  <si>
    <t>NENGSHI ANALYTICAL SENSOR CO LTD.</t>
  </si>
  <si>
    <t>No.336 Heping Avenue Wuhan City China</t>
  </si>
  <si>
    <t>nengshi@nengshi.com</t>
  </si>
  <si>
    <t>SALVAGE GROUP</t>
  </si>
  <si>
    <t>SR.NO.144, WARD NO.3, GHAWATE WASTI, MANJARI BK, TAL.HAVELI,PUNE - 412307.</t>
  </si>
  <si>
    <t>GETSALVAGEGROUP@GMAIL.COM</t>
  </si>
  <si>
    <t>MOSTEC AG</t>
  </si>
  <si>
    <t>Lausenerstrasse 13a  CH-4410 Liestal  Switzerland</t>
  </si>
  <si>
    <t>info@mostec.ch</t>
  </si>
  <si>
    <t>RAIC INTEGRATED SPONGE &amp; POWER PVT. LTD.</t>
  </si>
  <si>
    <t>Village &amp; Mouza – Ikrah, P.O. Ikrah , Jamuria Industrial Estate, Dist : Burdwan Paschim -713362 ,</t>
  </si>
  <si>
    <t>033-2221-7535</t>
  </si>
  <si>
    <t>033-2211-4567</t>
  </si>
  <si>
    <t>vikashdalmiya@aiccasting.com</t>
  </si>
  <si>
    <t>AACCB3462A</t>
  </si>
  <si>
    <t>Burdwan Paschim</t>
  </si>
  <si>
    <t>19AACCB3462A1Z4</t>
  </si>
  <si>
    <t>SHRIRANG AUTOMATION &amp; CONTROLS</t>
  </si>
  <si>
    <t>Plot no. 733, Road no. 85, GIDC Sachin, Surat – 394230</t>
  </si>
  <si>
    <t>nikhil@sanc.in</t>
  </si>
  <si>
    <t>ACSFS7551C</t>
  </si>
  <si>
    <t>24ACSFS7551C1ZW</t>
  </si>
  <si>
    <t>SQ INNOVATION LIMITED</t>
  </si>
  <si>
    <t>19/117 Moo 2, Klongklear, Pakkred, Nonthaburi 11120</t>
  </si>
  <si>
    <t>+66 2 5744600</t>
  </si>
  <si>
    <t>+66 61 6651000</t>
  </si>
  <si>
    <t>pongphan.c@sq-innovation.com</t>
  </si>
  <si>
    <t>INOX AIR PRODUCTS PVT LTD (CHAKAN)</t>
  </si>
  <si>
    <t>Plot No,PAP-V-I/I/B,Phase II, MIDC Chakan,Village Vasuli,  Tal-Khed,Pune-410501</t>
  </si>
  <si>
    <t>02135 631350</t>
  </si>
  <si>
    <t>vinodkumar.singh@inoxap.com</t>
  </si>
  <si>
    <t>27AAACI5569D1ZK</t>
  </si>
  <si>
    <t>MAHARASHTRA SWITCHGEARS &amp; CABLE CORPORATION</t>
  </si>
  <si>
    <t>Prathmesh Heights bldg, 1301 Kasba Peth, Pawale Chowk  Pune 411011</t>
  </si>
  <si>
    <t>(20)24579110</t>
  </si>
  <si>
    <t>mascco98@gmail.com</t>
  </si>
  <si>
    <t>27ASGPS4857H1Z7</t>
  </si>
  <si>
    <t>OPAL TRADEWAY ENGINEERS</t>
  </si>
  <si>
    <t>Alandi road, Bhosri gaon, Pune - 411039.</t>
  </si>
  <si>
    <t>opalengineers.nk@gmail.com</t>
  </si>
  <si>
    <t>EMTEX ENGINEERING PVT LTD</t>
  </si>
  <si>
    <t>Khasra no. 401,402, 1st Floor, Ghitorni M.G.Road New Delhi Delhi - 110030,</t>
  </si>
  <si>
    <t>+91 9717705650</t>
  </si>
  <si>
    <t>care@industrybuying.com</t>
  </si>
  <si>
    <t>AACCE8463G</t>
  </si>
  <si>
    <t>07AACCE8463G1ZJ</t>
  </si>
  <si>
    <t>BHAV ENGINEERS LLP</t>
  </si>
  <si>
    <t>3,33/35,Damodhar Bhavan, 1st Parsiwada Lane, Mumbai-400 004.</t>
  </si>
  <si>
    <t>02266362130/66518988</t>
  </si>
  <si>
    <t>bhavengineersllp@gmail.com</t>
  </si>
  <si>
    <t>AAPFB8679K</t>
  </si>
  <si>
    <t>27AAPFB8679K1ZI</t>
  </si>
  <si>
    <t>100% With 45 Days PDC from G.I.N. Date</t>
  </si>
  <si>
    <t>PT. BASUKI PRATAMA ENGINEERING</t>
  </si>
  <si>
    <t>Jl. Pulolentut No. 2 Jakarta 13920</t>
  </si>
  <si>
    <t>www.basuki.com</t>
  </si>
  <si>
    <t>anggananda.maruahal@basuki.com</t>
  </si>
  <si>
    <t>L&amp;T-MHPS BOILERS PRIVATE LIMITED</t>
  </si>
  <si>
    <t>131/1 Zone II, M.P.Nagar, P.O Shiksha Mandal,BHOPAL-462011, Madhya Pradesh</t>
  </si>
  <si>
    <t>0129 4312271</t>
  </si>
  <si>
    <t>Dhirender.Kumar@lntmhps.com</t>
  </si>
  <si>
    <t>AABCL2635C</t>
  </si>
  <si>
    <t>BHOPAL</t>
  </si>
  <si>
    <t>23AABCL2635C1Z5</t>
  </si>
  <si>
    <t>OPTICAL CONTROL SYSTEMS GMBH...</t>
  </si>
  <si>
    <t>C/O IOCL Panipat Naphtha Cracker Complex,. Chemical Laboratory.Opp.MCR, Panipat 132 140</t>
  </si>
  <si>
    <t>0180-2528561</t>
  </si>
  <si>
    <t>www.ocsgmbh.com</t>
  </si>
  <si>
    <t>abhishek.agrawal@ocsindia.co.in</t>
  </si>
  <si>
    <t>AABCO2845H</t>
  </si>
  <si>
    <t>Panipat</t>
  </si>
  <si>
    <t>06AABCO2845H1ZK</t>
  </si>
  <si>
    <t>PUNE Compression Plant  PUNE-410501</t>
  </si>
  <si>
    <t>sajal.das@linde.com</t>
  </si>
  <si>
    <t>AAACB2528H</t>
  </si>
  <si>
    <t>27AAACB2528H1ZY</t>
  </si>
  <si>
    <t>BALRAMPUR CHINI MILLS LIMITED(GULARIA)</t>
  </si>
  <si>
    <t>Plant Address: Gularia Chini MillsVill.&amp; Post- Naushar, Gularia, Tehsil-Gola Gokaranath , Distt.- Lakhimpur Kheri , Uttar Pradesh - 262901</t>
  </si>
  <si>
    <t>05870-242902</t>
  </si>
  <si>
    <t>05870-242910</t>
  </si>
  <si>
    <t>vinod.prasad@bcml.in</t>
  </si>
  <si>
    <t>Lakhimpur Kheri</t>
  </si>
  <si>
    <t>THE ROPAR DISTRICT CO-OPERATIVE MILK PRODUCER'S UNION LIMITED</t>
  </si>
  <si>
    <t>Milk Plant,S.A.S.Nagar,Mohali-160 055</t>
  </si>
  <si>
    <t>0172-2271784</t>
  </si>
  <si>
    <t>0172-2224669</t>
  </si>
  <si>
    <t>verka.coop</t>
  </si>
  <si>
    <t>gm.moh@verka.coop</t>
  </si>
  <si>
    <t>AAAAT5977G</t>
  </si>
  <si>
    <t>Mohali</t>
  </si>
  <si>
    <t>03AAAAT5977G1ZD</t>
  </si>
  <si>
    <t>HACH GMBH</t>
  </si>
  <si>
    <t>Königsweg 10, D-14163 Berlin</t>
  </si>
  <si>
    <t>+49(0)30-80986-0</t>
  </si>
  <si>
    <t>+49(0)30-80986-270</t>
  </si>
  <si>
    <t>Sai.Krishna@Hach.com</t>
  </si>
  <si>
    <t>QC Laboratory, Paradip Refinery C/o Indian Oil Corporation Ltd., Jhimani, Paradip,Odisha, (21) 754141</t>
  </si>
  <si>
    <t>+91 917 826 0443</t>
  </si>
  <si>
    <t>balaram.das@sgs.com</t>
  </si>
  <si>
    <t>AAACS5514Q</t>
  </si>
  <si>
    <t>21AAACS5514Q1ZA</t>
  </si>
  <si>
    <t>GRAPHICS ICON</t>
  </si>
  <si>
    <t>SHOP NO :6,G.B COMPLEX S.NO :129/2/1 ,OFF ,MUMBAI BANGALORE HIGHWAY WARJE ,PUNE -58</t>
  </si>
  <si>
    <t>9850845213 /</t>
  </si>
  <si>
    <t>santoshnikam.gi@gmail.com, designtographicsicon@gm</t>
  </si>
  <si>
    <t>27AAQFG3543G1Z8</t>
  </si>
  <si>
    <t>BALAJI AMINES LIMITED-UNIT III</t>
  </si>
  <si>
    <t>Plot No,E-7 &amp; 8,M.I.D.C.Chincholi,Taq:Mohol,  Dist : Solapur-413255-Maharashtra</t>
  </si>
  <si>
    <t>+91 217 2451 506</t>
  </si>
  <si>
    <t>+91 217 2451 521</t>
  </si>
  <si>
    <t>+91 9552523091</t>
  </si>
  <si>
    <t>unit3works@balajiamines.in</t>
  </si>
  <si>
    <t>AABCB1049E</t>
  </si>
  <si>
    <t>Solapur</t>
  </si>
  <si>
    <t>27AABCB1049E1Z5</t>
  </si>
  <si>
    <t>CIDCO EXHIBITION CENTRE</t>
  </si>
  <si>
    <t>Swami Pranabananda Marg, Sector 30A, Vashi, Navi Mumbai, Maharashtra 400703</t>
  </si>
  <si>
    <t>CHANGZHOU HAN-WING INTERNATIONAL TRADING CO LTD</t>
  </si>
  <si>
    <t>No.87,Dongzhou Village,Tianning District, Changzhou, Jiangsu,  China -213004</t>
  </si>
  <si>
    <t>+86 13861093420</t>
  </si>
  <si>
    <t>aeroljy@163.com</t>
  </si>
  <si>
    <t>ASHISH ENTERPRISES</t>
  </si>
  <si>
    <t>12/156,Police Line, By Pass Road,Shahdol  (M.P)484001</t>
  </si>
  <si>
    <t>07655-262899</t>
  </si>
  <si>
    <t>sharadmohanty_2007@rediffmail.com</t>
  </si>
  <si>
    <t>AIUPM3601K</t>
  </si>
  <si>
    <t>Shahdol</t>
  </si>
  <si>
    <t>MP</t>
  </si>
  <si>
    <t>23AIUPM3601K1Z4</t>
  </si>
  <si>
    <t>EVERGREEN ENGINEERING TECHNOLOGIES</t>
  </si>
  <si>
    <t>1ST FLOOR, BALAJI NAGAR, DHANKAWDI, PUNE - SATARA ROAD, PUNE</t>
  </si>
  <si>
    <t>INOX AIR PRODUCTS PVT LTD (BHARUCH)</t>
  </si>
  <si>
    <t>UPL-JHAGADIA  In the Premises United Phosphoorous Ltd  Unit No.5,Plot No:750,Bharuch,Bharuch-393110</t>
  </si>
  <si>
    <t>02666-235800</t>
  </si>
  <si>
    <t>dalerk@inoxap.com</t>
  </si>
  <si>
    <t>24AAACI5569D1ZQ</t>
  </si>
  <si>
    <t>YOKOGAWA MIDDLE EAST &amp; AFRICA B.S.C(C)</t>
  </si>
  <si>
    <t>PO Box 10070, Bldg No. 577, Road 2516, Muharraq 225 Manama,</t>
  </si>
  <si>
    <t>Bahrain</t>
  </si>
  <si>
    <t>(+973) 17 35 8167</t>
  </si>
  <si>
    <t>www.yokogawa.com/bh/</t>
  </si>
  <si>
    <t>Praveena.Ramakrishnan@bh.yokogawa.com</t>
  </si>
  <si>
    <t>ISOTEX CORPORATION PVT LTD.</t>
  </si>
  <si>
    <t>178/1/C &amp; 181/2 &amp; 3 - UNIT I  GIDC INDUSTRIAL ESTATE, NARODA  AHMEDABAD - 382330 GUJARAT</t>
  </si>
  <si>
    <t>AHMEDABAD</t>
  </si>
  <si>
    <t>24AACCI9046D1ZS</t>
  </si>
  <si>
    <t>M/S. M &amp; G ANALYSER SYSTEMS</t>
  </si>
  <si>
    <t>501, Zenith Complex,Opp. Krushi Bhavan,   Shivajinagar, Pune - 05</t>
  </si>
  <si>
    <t>M/s. M &amp; G Analyser Systems</t>
  </si>
  <si>
    <t>Shop NO 18, Sukhwani Fortune, Ajmera Morwadi Road Pimpari, Pune - 411 018</t>
  </si>
  <si>
    <t>91- 80870 0599</t>
  </si>
  <si>
    <t>AFRPM2367Q</t>
  </si>
  <si>
    <t>27AFRPM2367Q1ZH</t>
  </si>
  <si>
    <t>Express Highway ,Manali,Chennai - 600068</t>
  </si>
  <si>
    <t>+91-44-71670 200</t>
  </si>
  <si>
    <t>+91 9840727258</t>
  </si>
  <si>
    <t>jaka@Ialindia.com</t>
  </si>
  <si>
    <t>AAACI144G</t>
  </si>
  <si>
    <t>Manali</t>
  </si>
  <si>
    <t>33AAACI144G1Z2</t>
  </si>
  <si>
    <t>METRADE INTERNATIONAL FZE</t>
  </si>
  <si>
    <t>Office LV-19A, Hamriyah Free Zone, P.O. Box 42526, Sharjah</t>
  </si>
  <si>
    <t>UNITED ARAB EMIRATES</t>
  </si>
  <si>
    <t>009716-5261807</t>
  </si>
  <si>
    <t>tanveer@metradegroup.com</t>
  </si>
  <si>
    <t>AZTEC AUTOMATION SOLUTIONS.</t>
  </si>
  <si>
    <t>G-17, First Floor, Behind Woodland Showroom Shaheen Bagh, Jamia Nagar,New Delhi - 110025,</t>
  </si>
  <si>
    <t>(+91) 98106 36429</t>
  </si>
  <si>
    <t>arshad.zia@aztec-automation.com</t>
  </si>
  <si>
    <t>ABBFA3969Q</t>
  </si>
  <si>
    <t>Jamia Nagar</t>
  </si>
  <si>
    <t>07ABBFA3969Q1ZU</t>
  </si>
  <si>
    <t>M/S VAYUNANDANA POWER LTD</t>
  </si>
  <si>
    <t>vill-kaneri,Mul Road, Tehsil &amp; District:Gadchiroli  Maharashtra- 442-605</t>
  </si>
  <si>
    <t>0124-4048286</t>
  </si>
  <si>
    <t>www.vayunandana.com</t>
  </si>
  <si>
    <t>info@vayunandana.com</t>
  </si>
  <si>
    <t>AACCV2146F</t>
  </si>
  <si>
    <t>Gadchiroli</t>
  </si>
  <si>
    <t>27AACCV2146F1Z1</t>
  </si>
  <si>
    <t>RAJASTHAN RAJYA VIDYUT UTPADAN NIGAM LIMITED</t>
  </si>
  <si>
    <t>OFFICE OF THE SUPERINDENTING ENGINEER,  CHHABRA SUPERCRITICAL THERMAL POWER PROJECT  Plan Site,Chowki Motipura,Chhabra,Dist.Baran-325220</t>
  </si>
  <si>
    <t>07452-225005</t>
  </si>
  <si>
    <t>energy.rajasthan.gov.in/rvunl</t>
  </si>
  <si>
    <t>xenmmcsctpp@gmail.com</t>
  </si>
  <si>
    <t>AABCR7436B</t>
  </si>
  <si>
    <t>Baran</t>
  </si>
  <si>
    <t>08AABCR7436B1ZK</t>
  </si>
  <si>
    <t>NORTECH FORGE</t>
  </si>
  <si>
    <t>28/30 Fakir Mahal, Shop No 4, 3rd Khetwadi Back Road, 1st Cross Lane, Mumbai -400004</t>
  </si>
  <si>
    <t>022-66366324</t>
  </si>
  <si>
    <t>nortechforge1@gmail.com</t>
  </si>
  <si>
    <t>AAQFN8233J</t>
  </si>
  <si>
    <t>27AAQFN8233J1ZP</t>
  </si>
  <si>
    <t>BRILLIANT ENTERPRISES</t>
  </si>
  <si>
    <t>Ameen residency, lane no.14, Bhagyuday Nagar, KOndhwa Khurd, Pune-48</t>
  </si>
  <si>
    <t>ishaikh43@yahoo.com</t>
  </si>
  <si>
    <t>JARANDESHWAR SUGAR MILLS PVT. LTD.</t>
  </si>
  <si>
    <t>At.Post.Chimangaon,Tal.Koregaon,Dist.Satara - 415501.</t>
  </si>
  <si>
    <t>jsmlpurchase@gmail.com</t>
  </si>
  <si>
    <t>AACCJ4637P</t>
  </si>
  <si>
    <t>27AACCJ4637P1Z1</t>
  </si>
  <si>
    <t>SHRI BHIMASHANKAR SAHAKARI SAKKARE KHARKHANE NIYAMIT</t>
  </si>
  <si>
    <t>Vijaypur Solapur Road Margur-586 204, Taluka Indi,  District Vijaypura,State Karnataka</t>
  </si>
  <si>
    <t>+91 8496051034</t>
  </si>
  <si>
    <t>+91 7899722983</t>
  </si>
  <si>
    <t>purchase.bsskn@gmail.com</t>
  </si>
  <si>
    <t>AAMAS1356G</t>
  </si>
  <si>
    <t>Vijaypura</t>
  </si>
  <si>
    <t>29AAMAS1356G1Z7</t>
  </si>
  <si>
    <t>INOX AIR PRODUCTS PVT LTD (BAROTIWALA)</t>
  </si>
  <si>
    <t>BAROTIWALA-1,Industrial Area, Village Kunjhal, Solan,  Barotiwala-174103</t>
  </si>
  <si>
    <t>01795-271-127</t>
  </si>
  <si>
    <t>01795-271-115</t>
  </si>
  <si>
    <t>rajinder.chauhan@inoxap.com</t>
  </si>
  <si>
    <t>Barotiwala</t>
  </si>
  <si>
    <t>02AAACI5569D1ZW</t>
  </si>
  <si>
    <t>SEUNG JIN E.M.C CO., LTD</t>
  </si>
  <si>
    <t>149, Seobu-ro 1499 beon-gil, Juchon-myeon, Gimhae-si, Republic of Korea</t>
  </si>
  <si>
    <t>http://www.sjemc.com</t>
  </si>
  <si>
    <t>yhsong@sjemc.com</t>
  </si>
  <si>
    <t>317, Manjeera Majestic, KPHB, JNTU Road, Hyderabad  500080,</t>
  </si>
  <si>
    <t>+91 40 48512666</t>
  </si>
  <si>
    <t>info@fpi-india.com</t>
  </si>
  <si>
    <t>AADCF0834B</t>
  </si>
  <si>
    <t>36AADCF0834B1Z7</t>
  </si>
  <si>
    <t>ALM ENGINEERING &amp; INSTRUMENTATION PVT LTD</t>
  </si>
  <si>
    <t>Unit No.: 304, Damji Shamji Industrial Complex,  Next to Madhuban Toyota, L. B. S. Marg,  Kurla (West), Mumbai – 400 070</t>
  </si>
  <si>
    <t>022-25126500</t>
  </si>
  <si>
    <t>INFO@ALMONTAZAR.COM</t>
  </si>
  <si>
    <t>AAGCA5373B</t>
  </si>
  <si>
    <t>27AAGCA5373B1ZW</t>
  </si>
  <si>
    <t>Plot No. B-1,Chakan Industrial Area,Phase-II, Vill. Sawardari , Tal-Khed, District,Phase-II, Vill. Sawardari , Tal-Khed, District,410501</t>
  </si>
  <si>
    <t>+91 21353 35737</t>
  </si>
  <si>
    <t>Siddhartha.SIWACH@airliquide.com</t>
  </si>
  <si>
    <t>AABCA0563G</t>
  </si>
  <si>
    <t>Khed</t>
  </si>
  <si>
    <t>27AABCA0563G1Z1</t>
  </si>
  <si>
    <t>SILVEX EXPORTS PVT LTD</t>
  </si>
  <si>
    <t>Nirmal Life Style, LBS Marg, Mulund West, Mumbai</t>
  </si>
  <si>
    <t>022-25676869</t>
  </si>
  <si>
    <t>accounts.silvex@rocketbatteries.in / allen@rocketb</t>
  </si>
  <si>
    <t>27AADCS9196D1Z0</t>
  </si>
  <si>
    <t>DHARIWAL INFRASTRUCTURE LIMITED. (A SUBSIDIARY OF CESC LTD)</t>
  </si>
  <si>
    <t>Plot No. C-6 Tadali Growth Centre, MIDC Tadali , Chandrapur 442406</t>
  </si>
  <si>
    <t>07172 645911</t>
  </si>
  <si>
    <t>07172 237992</t>
  </si>
  <si>
    <t>chanchalya.nayak@rp-sg.in</t>
  </si>
  <si>
    <t>AACCD4743L</t>
  </si>
  <si>
    <t>27AACCD4743L1ZG</t>
  </si>
  <si>
    <t>VILAS SAHAKARI SAKHAR KARKHANA LTD</t>
  </si>
  <si>
    <t>Vaishali Nagar,Nivli,Tq.Dist.Latur  Post Box No.117,Maharashtra</t>
  </si>
  <si>
    <t>02382-277622</t>
  </si>
  <si>
    <t>02382-277631</t>
  </si>
  <si>
    <t>vikassugar@gmail.com</t>
  </si>
  <si>
    <t>AAATV2893E</t>
  </si>
  <si>
    <t>27AAATV2893E1Z9</t>
  </si>
  <si>
    <t>GOLDEN HARBOUR OIL &amp; GAS FZCO</t>
  </si>
  <si>
    <t>RA08 - NB03, Jebel Ali Free Zone  P. O. Box No. 13840  Dubai</t>
  </si>
  <si>
    <t>sales.adh@goldenharbour.ae</t>
  </si>
  <si>
    <t>GST28%</t>
  </si>
  <si>
    <t>SUPER COOLER REFRIGERATION &amp; ENTERPRISES</t>
  </si>
  <si>
    <t>2160,sadashiv peth,swami pooram building, behind S.P.college Ground, pune - 411 030.</t>
  </si>
  <si>
    <t>super_cooler_510@yahoo.com</t>
  </si>
  <si>
    <t>flow@idemi.org</t>
  </si>
  <si>
    <t>ISGEC REDECAM ENVIRO SOLUTIONS PVT LTD</t>
  </si>
  <si>
    <t>A-5 , SEC-63 NOIDA(UP), Noida-201301,Uttar Pradesh</t>
  </si>
  <si>
    <t>chirag.mittal@isgec.co.in</t>
  </si>
  <si>
    <t>AAECI3897A</t>
  </si>
  <si>
    <t>09AAECI3897A2ZG</t>
  </si>
  <si>
    <t>INDRESHWAR SUGAR MILLS LTD</t>
  </si>
  <si>
    <t>Bhagvantnagar,Uplaie,Tal-Barshi,Dist-Solapur</t>
  </si>
  <si>
    <t>02184-255399</t>
  </si>
  <si>
    <t>02184-255500</t>
  </si>
  <si>
    <t>isml.sugar@rediffmail.com</t>
  </si>
  <si>
    <t>AACCI2876F</t>
  </si>
  <si>
    <t>27AACCI2876F1ZI</t>
  </si>
  <si>
    <t>T.M.TECH CO.,LTD</t>
  </si>
  <si>
    <t>214 Dong,116HO ,50, Yutongdanji-1Ro, Gangseo-gu, Busan, Korea 46723</t>
  </si>
  <si>
    <t>tmt6649@naver.com</t>
  </si>
  <si>
    <t>TSA PROCESS EQUIPMENTS PVT. LTD</t>
  </si>
  <si>
    <t>111, Gomes Industrial Complex, A.K.Road, Sakinaka, Andheri East, Mumbai 400 072,</t>
  </si>
  <si>
    <t>ashah@tsapepl.com</t>
  </si>
  <si>
    <t>LECMEC SALES &amp; SERVICE.</t>
  </si>
  <si>
    <t>39,WELLESLY ROAD  MANTRI COURT , NEXT TO RTO  PUNE-411001</t>
  </si>
  <si>
    <t>020-26058691/92</t>
  </si>
  <si>
    <t>020-26058695</t>
  </si>
  <si>
    <t>lecmec@gmail.com</t>
  </si>
  <si>
    <t>RAYAGADA MINERALS AND CHEMICALS PRIVATE LIMITED.</t>
  </si>
  <si>
    <t>PCC PLANT, C/O. J.K.PAPER LTD, KHATA NO: 59/1,   PLOT NO: 583, 584 &amp; 590AT/PO: JAYKAYPUR 765017</t>
  </si>
  <si>
    <t>91-22-25984370</t>
  </si>
  <si>
    <t>vinay.tharkar@mineralstech.com</t>
  </si>
  <si>
    <t>AAFCR1212F</t>
  </si>
  <si>
    <t>JAYKAYPUR</t>
  </si>
  <si>
    <t>21AAFCR1212F1Z6</t>
  </si>
  <si>
    <t>XIAN DESUN UNIWILL ELECTRONIC TECHNOLOGY CO LTD</t>
  </si>
  <si>
    <t>239 Keji road,High-tech Zone, Xi'an ,Shaanxi</t>
  </si>
  <si>
    <t>www.dshzdz.com</t>
  </si>
  <si>
    <t>waterqualitysensor@gmail.com</t>
  </si>
  <si>
    <t>XI'AN DESUN UNIWILL ELECTRONIC TECHNOLOGY CO., LTD</t>
  </si>
  <si>
    <t>XI'AN DESUN UNIWILL ELECTRONIC TECHNOLOGY CO LTD</t>
  </si>
  <si>
    <t>239 Keji road,High-tech Development Zone, Xi'an,Shaanxi</t>
  </si>
  <si>
    <t>SUN ABRASIVES</t>
  </si>
  <si>
    <t>NO.34,4TH C CROSS,9TH MAIN AVALAHALI,NEW EXTN BANGALORE</t>
  </si>
  <si>
    <t>SUNABRASIVESBANGALORE@GMAIL.COM</t>
  </si>
  <si>
    <t>YANTRA PROCESS AUTOMATION</t>
  </si>
  <si>
    <t>SAI DRISHTI APARTMENT FLAT NO 408 CHHARWADA ROAD VAPI, Gujarat  396195</t>
  </si>
  <si>
    <t>www.yantraprocessautomation.co.in</t>
  </si>
  <si>
    <t>sales@yantraprocessautomation.co.in</t>
  </si>
  <si>
    <t>AACFY3427H</t>
  </si>
  <si>
    <t>24AACFY3427H1Z9</t>
  </si>
  <si>
    <t>BHADRESHWAR VIDYUT PRIVATE LIMITED</t>
  </si>
  <si>
    <t>Village – Bhadreshwar, Taluka -  Mundra, KUTCH  Pin-370411</t>
  </si>
  <si>
    <t>d.goswami@bvpl.net.in</t>
  </si>
  <si>
    <t>AAACO9713H</t>
  </si>
  <si>
    <t>24AAACO9713H1ZI</t>
  </si>
  <si>
    <t>GEETA SURFACE COATINGS PVT LTD</t>
  </si>
  <si>
    <t>Gate No.679, Chakan Alandi Road, Near Tower kata, Kurali, Chakan, Pune - 410501.</t>
  </si>
  <si>
    <t>mahesh@gscpl.co.in</t>
  </si>
  <si>
    <t>AAFCG6081M</t>
  </si>
  <si>
    <t>27AAFCG6081M1Z5</t>
  </si>
  <si>
    <t>100 % WITH 30 DAYS PDC ON RECIEPT OF MATERAIL</t>
  </si>
  <si>
    <t>HYDRO PNEUMATIC EQUIPMENTS</t>
  </si>
  <si>
    <t>Santi Sadan Estate ;Opp Dinbai Tower,  Nr. lucky Restaurent ;Lal Darwaza  Ahmedabad -30001</t>
  </si>
  <si>
    <t>sales@valve.bz</t>
  </si>
  <si>
    <t>STAR SPECIAL AIR GASES (P) LTD</t>
  </si>
  <si>
    <t>Plot No.186, Sector-3,IMT Bawal Distt.Rewari,   Haryana-123501</t>
  </si>
  <si>
    <t>www.starspecialairgases.com</t>
  </si>
  <si>
    <t>salesbawal@starspecialgases.com</t>
  </si>
  <si>
    <t>Rewari</t>
  </si>
  <si>
    <t>SHIVANAND ENTERPRISES</t>
  </si>
  <si>
    <t>Morya Prasad apratment flat no.3, Near Mahatma Fule School chinchwad gaon, pune - 411033</t>
  </si>
  <si>
    <t>shivanandent2016@gmail.com</t>
  </si>
  <si>
    <t>CONTRACT ENGINEERS</t>
  </si>
  <si>
    <t>6, Santosh Bhuvan,  Anand Nagar  Bhandup - Mumbai 400078  Maharashtra</t>
  </si>
  <si>
    <t>+91 7709893243</t>
  </si>
  <si>
    <t>support@contractengg.com</t>
  </si>
  <si>
    <t>AFRPV7634K</t>
  </si>
  <si>
    <t>PALGHAR</t>
  </si>
  <si>
    <t>27AFRPV7634K1ZG</t>
  </si>
  <si>
    <t>SANJAY BORUDE</t>
  </si>
  <si>
    <t>1487/88 SADASHIV PETH,RAMA-VISHNU APT. SHOP NO.8A, BEHIND WHITE HAUSE, NEAR CENTURY TVS PUNE - 411030</t>
  </si>
  <si>
    <t>sanjayborude@gmail.com</t>
  </si>
  <si>
    <t>ABBPB2863Q</t>
  </si>
  <si>
    <t>UL AUTOMATION SYSTEMS PVT.LTD</t>
  </si>
  <si>
    <t>020-66590425</t>
  </si>
  <si>
    <t>ul.andhra1@ulepl.com</t>
  </si>
  <si>
    <t>CHIRIPAL POLY FILMS LTD</t>
  </si>
  <si>
    <t>Plot No-14,Vraj Integrated Textile Park,  NH-8,Village-Bidaj,Dist- Kheda-397120  Ahmedabad, Gujarat</t>
  </si>
  <si>
    <t>079-27634664</t>
  </si>
  <si>
    <t>079-26768656</t>
  </si>
  <si>
    <t>e&amp;i_cp@chiripalgroup.com</t>
  </si>
  <si>
    <t>NTPC LIMITED''</t>
  </si>
  <si>
    <t>1046, KUDGI SUPER THERMAL POWER PROJECT  BASAVANA BAGEWADI, PO KUDGI, BIJAPUR, Karnataka- 586121, India</t>
  </si>
  <si>
    <t>PROSOFT AUTOMATION</t>
  </si>
  <si>
    <t># 708, Sector – 7C,Faridabad -121006, Haryana,</t>
  </si>
  <si>
    <t>(+91) 9560009789</t>
  </si>
  <si>
    <t>sales@prosoftautomation.com</t>
  </si>
  <si>
    <t>06BMLPS1857D1ZV</t>
  </si>
  <si>
    <t>ULTRATECH CEMENT LIMITED (CHHATTISGARH)</t>
  </si>
  <si>
    <t>(UNIT: HIRMI CEMENT WORKS) P.O:HIRMI ,   TAH: SIMGA DIST: BALODABAZAR,  CHHATTISGARH - 493195</t>
  </si>
  <si>
    <t>07726-281570/71/53</t>
  </si>
  <si>
    <t>07726-281572</t>
  </si>
  <si>
    <t>arvind.p.singh@adityabirla.com</t>
  </si>
  <si>
    <t>BALODABAZAR</t>
  </si>
  <si>
    <t>CHHATTISGARH</t>
  </si>
  <si>
    <t>22AAACL6442L1ZK</t>
  </si>
  <si>
    <t>Plot #19-B, Phase 2, Sector 1, Shyanamangala Cross,   KIADB Industrial Area, Bidadi Ramanagara District,   Bangalore , Karnataka 562 109</t>
  </si>
  <si>
    <t>Prashant.Giri@nvent.com</t>
  </si>
  <si>
    <t>SUPER REFRIGERATION INDUSTRIES</t>
  </si>
  <si>
    <t>Refinery Road, Gorwa, Near Police Station, Vadodara-390016</t>
  </si>
  <si>
    <t>super.ref@hotmail.com</t>
  </si>
  <si>
    <t>VEDANT AEROSOL INDUSTRIES</t>
  </si>
  <si>
    <t>Works:-Gat No 1297, Sane Wasti, Behind Hotel DK, Chikhali-Akurdi Road, Chikhali, Pune-411062</t>
  </si>
  <si>
    <t>7722022824, 8530251515</t>
  </si>
  <si>
    <t>vilas@vedantaerosol.in</t>
  </si>
  <si>
    <t>AAIPN8208M</t>
  </si>
  <si>
    <t>27AAIPN8208M1ZQ</t>
  </si>
  <si>
    <t>CAS PVT LTD</t>
  </si>
  <si>
    <t>Office: 3rd Floor, Paarijat Building, Survey No: 105/1/1,Baner Highway Service Road,Radha Hotel Lane, Pune – 411045.  Workshop: Shed No: 102, S.no. 30/7, Plot No 3,Chintamani Industrial Estate,Dhayari, Pune 411041</t>
  </si>
  <si>
    <t>7447499952 ,77450 88329</t>
  </si>
  <si>
    <t>dev@alfacas.com</t>
  </si>
  <si>
    <t>AAECC6706A</t>
  </si>
  <si>
    <t>27AAECC6706A1Z3</t>
  </si>
  <si>
    <t>RAHIRKAR AUTO ANCILLARIES PVT LTD</t>
  </si>
  <si>
    <t>16/4, earndwane, santkripa off karve road, near ganesh sabhagruha, pune 411004</t>
  </si>
  <si>
    <t>raapl00@gmail.com</t>
  </si>
  <si>
    <t>khasra no.2839, vill : dhoom manikpur, dadri, gautam budh nagar - 203207, up, india</t>
  </si>
  <si>
    <t>shampa@goodluckindia.com</t>
  </si>
  <si>
    <t>AAACG3204D</t>
  </si>
  <si>
    <t>09AAACG3204D4Z5</t>
  </si>
  <si>
    <t>TECHWIN INTERNATIONAL</t>
  </si>
  <si>
    <t>Off.: 7, Pratik Corner, Giriraj CHS Ltd., Sector 8A, Airoli, Navi Mumbai</t>
  </si>
  <si>
    <t>022 2760 0006</t>
  </si>
  <si>
    <t>sales@techwin.in</t>
  </si>
  <si>
    <t>M/S.GM IRON &amp; STEEL COMPANY LIMITED</t>
  </si>
  <si>
    <t>At/PO-Kulei,Talcher, Dist-Dhenkanal,Odisha-759146</t>
  </si>
  <si>
    <t>06794-222834</t>
  </si>
  <si>
    <t>06794-222698</t>
  </si>
  <si>
    <t>7908057992 / 9083263630</t>
  </si>
  <si>
    <t>purchase@maaamba.com</t>
  </si>
  <si>
    <t>AACCG8205E</t>
  </si>
  <si>
    <t>21AACCG8205E1Z7</t>
  </si>
  <si>
    <t>APEXA ENTERPRISES</t>
  </si>
  <si>
    <t>S NO.24/1B, NR.MARAL WEIGHT BRIDGE, PUNYADHAM ASHRAM ROAD, NR.BHARAT GAS GODOWN, KONDHWA BK, PUNE - 411051.</t>
  </si>
  <si>
    <t>apexaenterprises@gmail.com</t>
  </si>
  <si>
    <t>AAOPA9061H</t>
  </si>
  <si>
    <t>27AAOPA9061H1ZK</t>
  </si>
  <si>
    <t>HLE ENGINEERS PVT LTD.</t>
  </si>
  <si>
    <t>140/A-6, Maroli Udyognagar,   At Post: Maroli Bazar, Navsari,  Gujarat – 396436.</t>
  </si>
  <si>
    <t>+91 8141692858</t>
  </si>
  <si>
    <t>Navsari</t>
  </si>
  <si>
    <t>STEAM EQUIPMENTS PVT LTD DELHI</t>
  </si>
  <si>
    <t>639, DLF PRIME TOWER, POCKET-F, OKHLA PHASE-I, NEW DELHI- 110020</t>
  </si>
  <si>
    <t>Y.N.BROTHERS</t>
  </si>
  <si>
    <t>12B , Clive Row { Ground Floor , Shop No. 3B }  Kolkata -  700001 ,West Bengal.</t>
  </si>
  <si>
    <t>033-4004 5059</t>
  </si>
  <si>
    <t>ynbrothers52@gmail.com</t>
  </si>
  <si>
    <t>AABFY6148C</t>
  </si>
  <si>
    <t>Kolkata</t>
  </si>
  <si>
    <t>19AABFY6148C1Z3</t>
  </si>
  <si>
    <t>Guest</t>
  </si>
  <si>
    <t>SWECON STEAM AND WATER ENGINEERING LLP</t>
  </si>
  <si>
    <t>8, Sultan Shah Manzil,Opp. The Residence/Ramada Hotel, Powai, Post Nitie,Mumbai-400087, Mumbai,  Maharashtra State</t>
  </si>
  <si>
    <t>+9122 28575344</t>
  </si>
  <si>
    <t>www.swecon.in</t>
  </si>
  <si>
    <t>sandeep@swecon.in</t>
  </si>
  <si>
    <t>ADYFSO204P</t>
  </si>
  <si>
    <t>27ADYFS0204P1ZF</t>
  </si>
  <si>
    <t>EMET SOLUTIONS</t>
  </si>
  <si>
    <t>No.18, New Post office road, Lingarajapuram, bangaluru - 560084</t>
  </si>
  <si>
    <t>works@emetsolutions.in</t>
  </si>
  <si>
    <t>ADEPN6131E</t>
  </si>
  <si>
    <t>29ADEPN6131E1ZO</t>
  </si>
  <si>
    <t>GLOBE ENTERPRISES</t>
  </si>
  <si>
    <t>550/51 Narayan Peth,Opp. Mati Ganpati, Pune 411 030</t>
  </si>
  <si>
    <t>020-24451996 / 24456470</t>
  </si>
  <si>
    <t>globeentp30@gmail.com</t>
  </si>
  <si>
    <t>AANPL4881F</t>
  </si>
  <si>
    <t>27AANPL4881F1ZC</t>
  </si>
  <si>
    <t>EAGLE METALCRAFT TECHNOLOGY</t>
  </si>
  <si>
    <t>sr no.50/4/1A, GUJARWADI RAOD, WARAKHADE NAGAR, KATRAJ PUNE</t>
  </si>
  <si>
    <t>EAGLEMCT7@GMAIL.COM</t>
  </si>
  <si>
    <t>B-9, K J B COMPOUND, KHERANI ROAD, NEAR NAHAR AMRIT SHAKTI, SAKINAKA,  Mumbai Suburban, Maharashtra, 400072</t>
  </si>
  <si>
    <t>pune@globalvalvesfittings.com</t>
  </si>
  <si>
    <t>AATFG7644P</t>
  </si>
  <si>
    <t>27AAICG7507M1Z5</t>
  </si>
  <si>
    <t>BTU TECHNOLOGIES (I) PVT LTD,</t>
  </si>
  <si>
    <t>Plot No. D-59, MIDC Shrirampur-413709, Dist: Ahmednagar, Maharashtra</t>
  </si>
  <si>
    <t>adwaita@trustwellindia.com</t>
  </si>
  <si>
    <t>AAGCB7931E</t>
  </si>
  <si>
    <t>Ahmednagar</t>
  </si>
  <si>
    <t>27AAGCB7931E2ZO</t>
  </si>
  <si>
    <t>NTPC LIMITED"</t>
  </si>
  <si>
    <t>(A Governement of India Enterprise)  SSC-WR-I(Kawas)  P.O. Aditya Nagar,Surat,Gujarat-394516</t>
  </si>
  <si>
    <t>0261-2862692</t>
  </si>
  <si>
    <t>smitavwankhede@ntpc.co.in</t>
  </si>
  <si>
    <t>SUARAT</t>
  </si>
  <si>
    <t>CYBERNETICS AUTOMATION</t>
  </si>
  <si>
    <t>S.No.83-2/4, NDA Road, Shivane Industrial Aea, Dangatnagar, Pune-411023.</t>
  </si>
  <si>
    <t>9860359857 / 9284009259</t>
  </si>
  <si>
    <t>mangesh.naxane@cybernetics-automation.com</t>
  </si>
  <si>
    <t>AEPPN4479P</t>
  </si>
  <si>
    <t>27AEPPN4479P1ZD</t>
  </si>
  <si>
    <t>NEW VEEJAYA POWDER COATING</t>
  </si>
  <si>
    <t>SR NO.30/5A, SAMRUDHI IND EST, NEAR DRAN COMPANY, NARHE DHAYRI ROAD, PUNE - 411041</t>
  </si>
  <si>
    <t>NEWVEEJAYACOATING@GMAIL.COM</t>
  </si>
  <si>
    <t>RAMESH BARATE</t>
  </si>
  <si>
    <t>M/S NARSINGH ISPAT LIMITED</t>
  </si>
  <si>
    <t>Vill-Khunti, Kandra Road (Near Chowka) P. O &amp; P.S – Chowka, Dist.-Saraikela-Kharsawan State-Jharkhand, Pin-832404.</t>
  </si>
  <si>
    <t>+91 7485091151</t>
  </si>
  <si>
    <t>www.narsinghispat.com</t>
  </si>
  <si>
    <t>info@narsinghispat.com</t>
  </si>
  <si>
    <t>AACCN0208J</t>
  </si>
  <si>
    <t>KHUNTI VILLAGE</t>
  </si>
  <si>
    <t>20AACCN0208J1Z4</t>
  </si>
  <si>
    <t>CREATIVE MOULDING IND PVT LTD</t>
  </si>
  <si>
    <t>REGD OFFICE / FACtory-j434,midc bhosari,pune - 411026.</t>
  </si>
  <si>
    <t>creativemouldingind@gmail.com</t>
  </si>
  <si>
    <t>AAACC7549M</t>
  </si>
  <si>
    <t>27AAACC7549M1Z7</t>
  </si>
  <si>
    <t>SAKHISANE (PTY) LTD</t>
  </si>
  <si>
    <t>84, ERANDCOURT, LEVER ROAD , MIDRAND 1687</t>
  </si>
  <si>
    <t>phindiwe@sakhisane.co.za</t>
  </si>
  <si>
    <t>SUMIP COMPOSITES PVT. LTD</t>
  </si>
  <si>
    <t>912717 610745</t>
  </si>
  <si>
    <t>vaishali@sumip.com</t>
  </si>
  <si>
    <t>SHREE HALASIDHANANTH SAHAKARI SAKHAR KARKHANA LTD</t>
  </si>
  <si>
    <t>Shankaranandnagar Nipani-591237  Tal:Chikodi,Dist:Belagavi,Karnataka</t>
  </si>
  <si>
    <t>08338-221526</t>
  </si>
  <si>
    <t>hsskpch@gmail.com</t>
  </si>
  <si>
    <t>AAAAS1327F</t>
  </si>
  <si>
    <t>29AAAAS1327F1ZQ</t>
  </si>
  <si>
    <t>NAINI TISSUES LTD</t>
  </si>
  <si>
    <t>7th k.m. Stone, Moradabad Road, Near Surya Police Chowki,Kashipur - 244713 (Uttarakhand)</t>
  </si>
  <si>
    <t>05947-275913</t>
  </si>
  <si>
    <t>+91 7417744306</t>
  </si>
  <si>
    <t>Purchase4@nainigroup.com</t>
  </si>
  <si>
    <t>AABCN8191R</t>
  </si>
  <si>
    <t>05AABCN8191R1ZR</t>
  </si>
  <si>
    <t>THE WEST BENGAL POWER DEVELOPMENT CORPORATION LIMITED</t>
  </si>
  <si>
    <t>(A Government Of West Bengal Enterprise)  BAKRESWAR THERMAL POWER PROJECT PO:Bk.T.P.P, DIST:BIRBHUM, PIN:731104</t>
  </si>
  <si>
    <t>03462 220 346</t>
  </si>
  <si>
    <t>03462 220 346/314</t>
  </si>
  <si>
    <t>purchase.bktps@gmail.com</t>
  </si>
  <si>
    <t>AABCT3027C1</t>
  </si>
  <si>
    <t>BIRBHUM</t>
  </si>
  <si>
    <t>PARAMOUNT LIMITED</t>
  </si>
  <si>
    <t>6, "Venkata Vijayam" Apt, No 9/11  South Road, West CIT Nagar,  Chennai 600035</t>
  </si>
  <si>
    <t>33AABCP6509P1Z4</t>
  </si>
  <si>
    <t>SHANGHAI BOQU INSTRUMENT CO LTD</t>
  </si>
  <si>
    <t>No.118 Xiuyan Road, Pudong District, Shanghai</t>
  </si>
  <si>
    <t>www.shboqu.cn</t>
  </si>
  <si>
    <t>GANNET INDUSTRIES</t>
  </si>
  <si>
    <t>124/A AARTI APARTMENT, OPP KAMLA NEHRU PARK, GANGOTE PATH, ERANDWANE, PUNE - 411004.</t>
  </si>
  <si>
    <t>gannetindustries@gmail.com</t>
  </si>
  <si>
    <t>BPAPK6317N</t>
  </si>
  <si>
    <t>27BPAPK6317N1ZM</t>
  </si>
  <si>
    <t>PENTAX ENGINEERING PVT LTD</t>
  </si>
  <si>
    <t>UNIT NO 26, 1ST FLOOR, B-B, SAMHITA COMMERCIAL PREMISCS, SAKINAKA TELEPHONE EXCHANGE LANE, KURLA-ANDHERI ROAD, ANDHERI(E), MUMBAI-400 072.</t>
  </si>
  <si>
    <t>022-28514200</t>
  </si>
  <si>
    <t>INFO@PENTAXENGG.COM</t>
  </si>
  <si>
    <t>AAACP2530K</t>
  </si>
  <si>
    <t>27AAACP2530K12J</t>
  </si>
  <si>
    <t>100% With 30 Days PDC ON COD.</t>
  </si>
  <si>
    <t>SRF LIMITED (RAJASTHAN)</t>
  </si>
  <si>
    <t>VILLAGE &amp; P O : JHIWANA, VILLAGE &amp; P O : JHIWANATEH : TIJARABHIWADI, Rajasthan-RJ,</t>
  </si>
  <si>
    <t>01493-245180</t>
  </si>
  <si>
    <t>Rajesh.Singh1@srf.com</t>
  </si>
  <si>
    <t>AAACS0206P</t>
  </si>
  <si>
    <t>TIJARABHIWADI</t>
  </si>
  <si>
    <t>08AAACS0206P1ZD</t>
  </si>
  <si>
    <t>LOGICLADDER TECHNOLOGIES PRIVATE LIMITED</t>
  </si>
  <si>
    <t>204, Unitech Arcadia, South City 2, Sector 49, Gurgaon - 122018, Haryana, India</t>
  </si>
  <si>
    <t>91.124.4253896</t>
  </si>
  <si>
    <t>+91.11.30051567</t>
  </si>
  <si>
    <t>www.logicladder.com</t>
  </si>
  <si>
    <t>vipin.kumar@logicladder.com</t>
  </si>
  <si>
    <t>06AABCL9980G1Z7</t>
  </si>
  <si>
    <t>VISWASUTA ENGINEERING</t>
  </si>
  <si>
    <t>114/2/2, General Block, Landewadi Chowk, MIDC Bhosari, Pune- 411026.</t>
  </si>
  <si>
    <t>viswasutaengineering@gmail.com / viswasuta2019@gma</t>
  </si>
  <si>
    <t>AETPL2023H</t>
  </si>
  <si>
    <t>27AETPL2023H1ZG</t>
  </si>
  <si>
    <t>M/S SUNSHINE INDO PROJECTS PVT LTD</t>
  </si>
  <si>
    <t>Orchid Castle,Plot No.8-6-164/F-2/180,Road No 3,FCI Colony Phase-II,Vanasthalipuram,Hyderabad-500070,Telangana</t>
  </si>
  <si>
    <t>+91 40 44602029</t>
  </si>
  <si>
    <t>www.sunshineindiaprojects.com</t>
  </si>
  <si>
    <t>sales@sunshineindiaprojects.com</t>
  </si>
  <si>
    <t>AAVCS5681F</t>
  </si>
  <si>
    <t>36AAVCS5681F1ZP</t>
  </si>
  <si>
    <t>BALAJI INDUSTRIES</t>
  </si>
  <si>
    <t>43/2, C, DATTANAGAR, AMBEGAON BUDRUK, PUNE - 411 46.</t>
  </si>
  <si>
    <t>NIL</t>
  </si>
  <si>
    <t>pradeep@ptipl.in</t>
  </si>
  <si>
    <t>AAFCP3640M</t>
  </si>
  <si>
    <t>27AAFCP3640M125</t>
  </si>
  <si>
    <t>WATT HEATSENS TECHNOLOGY</t>
  </si>
  <si>
    <t>8,Madri Industrial Area,Udaipur,Rajasthan - 313003. india</t>
  </si>
  <si>
    <t>info@wattheatsens.com</t>
  </si>
  <si>
    <t>AADFW1949D</t>
  </si>
  <si>
    <t>08AADFW1949D1Z5</t>
  </si>
  <si>
    <t>ALKEMEE SYSTEMS PVT LTD</t>
  </si>
  <si>
    <t>SECTOR-63, NOIDA, UTTAR PRADESH - 201301.  DELHI OFFICE - SD-72, PITAMPURA, NEW DELHI - 110034.</t>
  </si>
  <si>
    <t>sales1@alkemee.in</t>
  </si>
  <si>
    <t>AAQCA9617E</t>
  </si>
  <si>
    <t>09AAQCA9617E1ZB</t>
  </si>
  <si>
    <t>GEORG FISCHER PIPING SYSTEMS PVT LTD</t>
  </si>
  <si>
    <t>PRABHAT BHAWAN, 2ND HOOR, 96, LBS MARG, VIKHROLI,(W),MUMBAI-400083.</t>
  </si>
  <si>
    <t>022-40072006</t>
  </si>
  <si>
    <t>UMESH.PATIL@GEORGFISCHER.COM</t>
  </si>
  <si>
    <t>AACCG8534A</t>
  </si>
  <si>
    <t>27AACCG8534A1ZY</t>
  </si>
  <si>
    <t>100% Within 45 Days PDC ON COD.</t>
  </si>
  <si>
    <t>Plot No 34 • GIDC • Phase 1 • Gujarat • Vapi 396 195 • India</t>
  </si>
  <si>
    <t>020 66292445</t>
  </si>
  <si>
    <t>93712 36235</t>
  </si>
  <si>
    <t>www.baumer.com</t>
  </si>
  <si>
    <t>pdhoble@baumer.com</t>
  </si>
  <si>
    <t>100% WITHIN 30 DAYS PDC ON COD BASIS.</t>
  </si>
  <si>
    <t>HAEMIL SYSTEM,.CO.LTD</t>
  </si>
  <si>
    <t>#402 Pungseong-Building, 693 Deokyeongdaero,  Paldal-gu, Suwon-si, Gyeonggi-do, Korea-442-150</t>
  </si>
  <si>
    <t>mingyu.kim@haemilsys.co.kr</t>
  </si>
  <si>
    <t>COSMOS TECHNOCAST PVT. LTD</t>
  </si>
  <si>
    <t>kamal@cosmosindia.net / Chirag@cosmosindia.net</t>
  </si>
  <si>
    <t>AACCC9535B</t>
  </si>
  <si>
    <t>24AACCC9535B1Z0</t>
  </si>
  <si>
    <t>THE KANOO GROUP</t>
  </si>
  <si>
    <t>Oil &amp; Gas Division  (A Member of the Kanoo Group)  P.O.Box 245,Abu Dhabi,</t>
  </si>
  <si>
    <t>+971 2 4940312</t>
  </si>
  <si>
    <t>+971 2 6785670</t>
  </si>
  <si>
    <t>+971 50 6225363</t>
  </si>
  <si>
    <t>bala.munusamy@kanoo.com</t>
  </si>
  <si>
    <t>SAI SERVICES</t>
  </si>
  <si>
    <t>A/P – Mahalung, Tal – Malshiras Dist – Solapur, Pin – 413112</t>
  </si>
  <si>
    <t>sameersyyd@gmail.com</t>
  </si>
  <si>
    <t>FUVPS0560M1</t>
  </si>
  <si>
    <t>27FUVPS0560M1ZO</t>
  </si>
  <si>
    <t>SIEMENS LIMITED</t>
  </si>
  <si>
    <t>R&amp;D Centre  Kalwa Works  Thane Belapur Road, Airoli   Navi Mumbai – 400708</t>
  </si>
  <si>
    <t>parekh.tejas@siemens.com</t>
  </si>
  <si>
    <t>27AAACS0764L1Z6</t>
  </si>
  <si>
    <t>LAMSEE COMPANY LTD.</t>
  </si>
  <si>
    <t>Kanoo Building,King Abdul Aziz Road P.O.Box:753   Riyadh 11421,</t>
  </si>
  <si>
    <t>www.lamsee-sa.com</t>
  </si>
  <si>
    <t>mdmomin@lamsee-sa.com</t>
  </si>
  <si>
    <t>RIYADH</t>
  </si>
  <si>
    <t>PRIZE OF WOOD GREEN ENERGY CO.LTD</t>
  </si>
  <si>
    <t>No.43,44 Moo.9,Kayukla Sub-District,Waeng District,  Narathiwat- 96160</t>
  </si>
  <si>
    <t>073-530797</t>
  </si>
  <si>
    <t>+66 936670412</t>
  </si>
  <si>
    <t>rnathan1985@gmail.com</t>
  </si>
  <si>
    <t>Narathiwat</t>
  </si>
  <si>
    <t>GUJARAT STATE ELECTRICITY CORPORATION LIMITED..</t>
  </si>
  <si>
    <t>Gandhinagar Thermal Power Station,Gandhinagar-382041-</t>
  </si>
  <si>
    <t>0779-23215663</t>
  </si>
  <si>
    <t>079-23217673</t>
  </si>
  <si>
    <t>ceg.gtps@gebmail.com</t>
  </si>
  <si>
    <t>Gandhinagar</t>
  </si>
  <si>
    <t>TPM DEPOT (2019 - 20)</t>
  </si>
  <si>
    <t>Factory Address :Plot No. 6, Gat No. 1227/2,Near L &amp; T Phata, Sanaswadi Village, Shirur Taluka, Pune Dist. 412 208. State Name :  Maharashtra,</t>
  </si>
  <si>
    <t>admin@tpmdepot.com</t>
  </si>
  <si>
    <t>AAGFT0680D1</t>
  </si>
  <si>
    <t>27AAGFT0680D1ZB</t>
  </si>
  <si>
    <t>L&amp;T HYDROCARBON ENGINEERING LIMITED.</t>
  </si>
  <si>
    <t>Radhadaya Complex-3rd Floor,Old Padra Road,Vadodara 390015,Gujarat</t>
  </si>
  <si>
    <t>+91 265 245 1186</t>
  </si>
  <si>
    <t>+91 9925017266</t>
  </si>
  <si>
    <t>www.larsentoubro.com</t>
  </si>
  <si>
    <t>KARAN.THACKER@larsentoubro.com</t>
  </si>
  <si>
    <t>ROMANTA CO</t>
  </si>
  <si>
    <t>Unit8,4th Floor,No13,Yeganeh Alley.South Kheradmand Ave,Karimkhan Ave,Tehran</t>
  </si>
  <si>
    <t>+9821 88867143</t>
  </si>
  <si>
    <t>(+98 21) 88 933 577</t>
  </si>
  <si>
    <t>+98 912 646 8775</t>
  </si>
  <si>
    <t>http://www.romantaco.com</t>
  </si>
  <si>
    <t>r.mehdipour@romantaco.com</t>
  </si>
  <si>
    <t>Tehran</t>
  </si>
  <si>
    <t>RAJASTHAN RAJYA VIDYUT UTPADAN NIGAM LTD.</t>
  </si>
  <si>
    <t>Office of the Dy.Chief Engineer(MM)  kalisindh Thermal Power Project,Jhalawar  Adm Building Village Undal,Tehsil.Jhalarapath, Dist Jhalawar(Rajasthan)Pin-326023</t>
  </si>
  <si>
    <t>07432-243009</t>
  </si>
  <si>
    <t>katpp_mm@rediffmail.com</t>
  </si>
  <si>
    <t>08AABCR7436B1Zk</t>
  </si>
  <si>
    <t>NAZEER DHARWAD</t>
  </si>
  <si>
    <t>kondhwa pune</t>
  </si>
  <si>
    <t>JUBILANT ELECTRICAL &amp; INSTRUMENT SOLUTIONS</t>
  </si>
  <si>
    <t>BOOT NO.74, SEC-4 U/E, GURUGRAM 122001 HARYANA</t>
  </si>
  <si>
    <t>jubilantelectrical@gmail.com</t>
  </si>
  <si>
    <t>100% Within 45 Days PDC ON COD</t>
  </si>
  <si>
    <t>SMS PLYWOOD</t>
  </si>
  <si>
    <t>ashoka meuse, kondhwa - 411048.</t>
  </si>
  <si>
    <t>C/o Srikalahasthi Pipes Ltd Site   Rachgunneri   Dist : Chittor 37  517641</t>
  </si>
  <si>
    <t>R_Rajasekaran@praxair.com</t>
  </si>
  <si>
    <t>Bushra</t>
  </si>
  <si>
    <t>Office no 602 ,5th floor Pentagon 5  Magarpatta City,  411013, Pune  India</t>
  </si>
  <si>
    <t>Prodair Air products India Pvt Ltd</t>
  </si>
  <si>
    <t>SHARMAS3@airproducts.com</t>
  </si>
  <si>
    <t>CHAKAN PUNE</t>
  </si>
  <si>
    <t>27AAFCP0045E1ZT</t>
  </si>
  <si>
    <t>BALRAMPUR CHINI MILLS LIMITED..</t>
  </si>
  <si>
    <t>Plant Address: Akbarpur Chini Mills  Vill.&amp; Post - Mijhaura, Tehsil - Bhiti ,   Distt.-Ambedkarnagar ,   Uttar Pradesh - 224152  Phone:</t>
  </si>
  <si>
    <t>UTTARPRADESH</t>
  </si>
  <si>
    <t>SIDDHI ENTERPRISES</t>
  </si>
  <si>
    <t>SHOP NO.4/A, UNITY COMPLEX,321, SHANIWAR PETH,PUNE - 30</t>
  </si>
  <si>
    <t>sales.siddhipune@gmail.com</t>
  </si>
  <si>
    <t>SUPREME HARDWARE &amp; ELECTRICALS</t>
  </si>
  <si>
    <t>SR.NO.54,SHANTI HEIGHTS, SHOP NO.7,KONDHWA KATRAJ ROAD, KONDHWA BK. PUNE-48</t>
  </si>
  <si>
    <t>AVIRPURWALA@YAHOO.COM</t>
  </si>
  <si>
    <t>CAMERON DE MEXICO SA DE CV</t>
  </si>
  <si>
    <t>Acacias L1 Y2 M11,  RFO: CCM931027JG5  Col. Industrial Bruno Pagliai,  Veracruz, Mexico C.P. 91697</t>
  </si>
  <si>
    <t>EAntoine@slb.com</t>
  </si>
  <si>
    <t>TOROS TARIM SANAYI VE TICARET A.Ş.</t>
  </si>
  <si>
    <t>Esentepe Mah. Büyükdere Cad. No: 209   Tekfen Tower Kat: 19 ve 20    Şişli / İstanbul   Ticaret Sicil No:127254</t>
  </si>
  <si>
    <t>+90 212 357 02 02 /219</t>
  </si>
  <si>
    <t>yeliz.gunsel@toros.com.tr</t>
  </si>
  <si>
    <t>SEGAL PROCESS ANALYTICS CO.</t>
  </si>
  <si>
    <t>Unit 6 ,3rd Floor, No.158,   Beside Arak St, North   Iranshahr Ave, Tehran, Iran.   Post Code : 1583679136</t>
  </si>
  <si>
    <t>+98-(0)912-8395872</t>
  </si>
  <si>
    <t>info@segalprocess.com</t>
  </si>
  <si>
    <t>THE ANDHRA PETROCHEMICALS LTD</t>
  </si>
  <si>
    <t>OPP. Naval Dockyard,  P. B. No.1401,   Visakhapatnam - 530 014,  (A.P)   India</t>
  </si>
  <si>
    <t>0891-2577613/2891451</t>
  </si>
  <si>
    <t>materials@andhrapetrochemicals.com</t>
  </si>
  <si>
    <t>VISHAKHAPATNAM</t>
  </si>
  <si>
    <t>37AAACT6358B1ZF</t>
  </si>
  <si>
    <t>GREENLAM INDUSTRIES LIMITED....</t>
  </si>
  <si>
    <t>E 176-179, SP-02, RIICO INDUSTRIAL AREA, PHASE IIND  BEHROR.DIST.ALWAR RAJASTHAN 301701</t>
  </si>
  <si>
    <t>9198104 63597</t>
  </si>
  <si>
    <t>indrajit.bora@greenlam.com</t>
  </si>
  <si>
    <t>AAACG0182E</t>
  </si>
  <si>
    <t>BEHROR</t>
  </si>
  <si>
    <t>08AAFCG2966D1ZM</t>
  </si>
  <si>
    <t>ARYA TANKERS PVT LTD .</t>
  </si>
  <si>
    <t>15 B, Chander Mukhi,  Opp Inox Theater,  Nariman Point,  Mumbai</t>
  </si>
  <si>
    <t>angshuman.biswas@arya.in</t>
  </si>
  <si>
    <t>27AALCA8831D1ZM</t>
  </si>
  <si>
    <t>NUVISION INSTRUMENTATION SOLUTIONS PVT.LTD.</t>
  </si>
  <si>
    <t>Office No. B / 03,Mukarrama Building ,   Momin Nagar, Patel Estate Road,  Near Railway Station,  Jogeshwari West,   Mumbai.400102.</t>
  </si>
  <si>
    <t>(+91)-8655358999</t>
  </si>
  <si>
    <t>accounts@nuvisioninstrumentation.com</t>
  </si>
  <si>
    <t>27AADCN7370A1ZN</t>
  </si>
  <si>
    <t>INTERTEC-HESS GMBH</t>
  </si>
  <si>
    <t>Raffineriestraße 8  93333 Neustadt/Donau  Bayern  Deutschland</t>
  </si>
  <si>
    <t>Anurag.Nigam@intertec.info</t>
  </si>
  <si>
    <t>SAATCHI SADWELKAR</t>
  </si>
  <si>
    <t>Pune, Maharashtra</t>
  </si>
  <si>
    <t>+91 9970813331</t>
  </si>
  <si>
    <t>saatchiandsadwelkar@gmail.com</t>
  </si>
  <si>
    <t>PRESENS PRECISION SENSING GMBH</t>
  </si>
  <si>
    <t>Am BioPark 11   93053 Regensburg</t>
  </si>
  <si>
    <t>www.PreSens.de</t>
  </si>
  <si>
    <t>anna.schmid@presens.de</t>
  </si>
  <si>
    <t>ZHEJIANG MACHINERY &amp; EQUIPMENT I/E CO LTD</t>
  </si>
  <si>
    <t>Jin Qian Building,111 Jie Fang Road,Hangzhou 310009 China</t>
  </si>
  <si>
    <t>shaproo_qq@163.com</t>
  </si>
  <si>
    <t>SHEEL OIL &amp; FACTS PVT LTD</t>
  </si>
  <si>
    <t>Survey No. 16, Village Modvadhar,, Taluka - Anjar, Kutch, Anjar, Gujarat, PIN : 370110.</t>
  </si>
  <si>
    <t>Survey No. 16, Village Modvadhar,, Taluka - Anjar,, Kutch, Anjar, Gujarat, PIN : 370110.</t>
  </si>
  <si>
    <t>purchase@sheelchandgroup.com</t>
  </si>
  <si>
    <t>AAOCS8058D</t>
  </si>
  <si>
    <t>Kutch</t>
  </si>
  <si>
    <t>24AAOCS8058D1Z4</t>
  </si>
  <si>
    <t>Jyoti</t>
  </si>
  <si>
    <t>MANSA SUGAR LIMITED</t>
  </si>
  <si>
    <t>Chembe District, Luapula Province,ZAMBIA,P.O.Box:23156,Kitwe.    A/C - C/O Shrijee Process Engineering Works Ltd</t>
  </si>
  <si>
    <t>M/S. A. V &amp; U. ENGINEERS PVT. LTD.</t>
  </si>
  <si>
    <t>avueraju@gmail.com</t>
  </si>
  <si>
    <t>STEAM EQUIPMENTS PVT. LTD VASHI  NAVI MUMBAI</t>
  </si>
  <si>
    <t>STEAM EQUIPMENTS PVT. LTD.  407,Thacker Tower, Sector17,   near Saraswat Bank,  Vashi, Navi Mumbai-400703</t>
  </si>
  <si>
    <t>Mahendra</t>
  </si>
  <si>
    <t>SHRIRAM VINYL &amp; CHEMICAL INDUSTRIES</t>
  </si>
  <si>
    <t>samarthmittal@dcmshriram.com</t>
  </si>
  <si>
    <t>M/S INTEGRATED CASETECH CONSULTAANT PVT LTD .</t>
  </si>
  <si>
    <t>A-112,Sector 63, Noida -201 307  India</t>
  </si>
  <si>
    <t>91 1202427168</t>
  </si>
  <si>
    <t>7985732342 / 9506303132</t>
  </si>
  <si>
    <t>mailto:atulgera68@yahoo.com</t>
  </si>
  <si>
    <t>09AABCI9822Q1ZU</t>
  </si>
  <si>
    <t>PARASAKTI CEMENT INDUSTRIES LIMITED</t>
  </si>
  <si>
    <t>factory &amp; Main Office   Jettipalem(Village &amp; Post),  Rentachintala(Mdl.),   Gunture-Dist.,Andhra Pradesh</t>
  </si>
  <si>
    <t>psr@parasakticement.com</t>
  </si>
  <si>
    <t>ODISHA POWER GENERATION CORPORATION LIMITED</t>
  </si>
  <si>
    <t>(A Government Company Of State Of Odisha)  IB THERMAL POWER STATION   AT/PO-Banharpali,  Dist-Jharsuguda,  Odisha,  India  768234</t>
  </si>
  <si>
    <t>91-6645-289-354</t>
  </si>
  <si>
    <t>alokita.mishra@opgc.co.in</t>
  </si>
  <si>
    <t>AAACO4759R</t>
  </si>
  <si>
    <t>JHARSUGUDA</t>
  </si>
  <si>
    <t>21AAACO4759R1ZZ</t>
  </si>
  <si>
    <t>BAJAJ HINDUSTHAN SUGAR LTD.PALIA SUGAR</t>
  </si>
  <si>
    <t>Palia Sugar Village : Palia Kalan 262902-  District Lakhimpur Kheri</t>
  </si>
  <si>
    <t>91 9711991674</t>
  </si>
  <si>
    <t>rpandey@bajajhindusthan.com</t>
  </si>
  <si>
    <t>LAKHIMPUR KHERI</t>
  </si>
  <si>
    <t>YUSUF BIN AHMED KANOO COMPANY LIMITED</t>
  </si>
  <si>
    <t>P.O Box 88, Kilo 3, Jeddah Road, Yanbu - 41911,   Kingdom of Saudi Arabia</t>
  </si>
  <si>
    <t>966 14 3224754</t>
  </si>
  <si>
    <t>966 14 3917796</t>
  </si>
  <si>
    <t>966 14 391 7769.</t>
  </si>
  <si>
    <t>imran.basha@kanoo.com</t>
  </si>
  <si>
    <t>MIMIC INFOTECH PVT LTD</t>
  </si>
  <si>
    <t>Plot RL 146,Near Benne Dosa Hotel,Behind Shahu Garden,Shahunagar,  Chinchwad,Pune-411019</t>
  </si>
  <si>
    <t>8446025224-9890125224</t>
  </si>
  <si>
    <t>www.mimicinfo.com</t>
  </si>
  <si>
    <t>sales@mimicinfo.com</t>
  </si>
  <si>
    <t>YOKOGAWA MIDDLE EAST BSC [C]</t>
  </si>
  <si>
    <t>Engineering Division P.O.Box 10070,   Bldg 695, Road 4616, Block 646,    ,Kingdom of Bahrain</t>
  </si>
  <si>
    <t>973)  34575609</t>
  </si>
  <si>
    <t>shirish.sable@bh.yokogawa.com</t>
  </si>
  <si>
    <t>COASTAL GUJARAT POWER LTD (MUMBAI)</t>
  </si>
  <si>
    <t>Corporate Centre, Block A,  Mumbai   Maharashtra 400009  India   Company Code:  2000</t>
  </si>
  <si>
    <t>AAKASH ELECTRONICS</t>
  </si>
  <si>
    <t>S.NO. 322/2, PIMPRI WAGHERE, NEAR BRICKS FACTORY, PIMPRI , PUNE - 411017</t>
  </si>
  <si>
    <t>9860063322 / 8446588883</t>
  </si>
  <si>
    <t>aakashelectronics2008@yahoo.com</t>
  </si>
  <si>
    <t>SHREE RAM ENTERPRISE</t>
  </si>
  <si>
    <t>57,Mahadev Estate, Part-3 , Nr. Ramol Police Station, Ramol , Ahemdabad-382449 (Gujarat)</t>
  </si>
  <si>
    <t>7572819958 / 9924438690</t>
  </si>
  <si>
    <t>sre5700@gmail.com</t>
  </si>
  <si>
    <t>HOLTEC ASIA PVT LTD</t>
  </si>
  <si>
    <t>Plot No.-Z/103/E, SEZ Part-II, Dahej  Tal.-vagra,   Dist.-Bharuch-392130  Gujarat.</t>
  </si>
  <si>
    <t>91.2641.277.900</t>
  </si>
  <si>
    <t>Dpandey@holtecasia.com</t>
  </si>
  <si>
    <t>24AACCH4418E1Z1</t>
  </si>
  <si>
    <t>MR. A.V.  RAO</t>
  </si>
  <si>
    <t>SLN  Towers-1  Flat No.101, Chanakya Nagar, Chinamushidiwada,  Visakhapatnam-530051.</t>
  </si>
  <si>
    <t>GOLD PLAST</t>
  </si>
  <si>
    <t>Moraya Co-op Industrial Estate, Gala No. 17, Ground Floor, T-201/1. Opp Hockey Stadium, Bhosari Pune - 411026</t>
  </si>
  <si>
    <t>8975004200, 8975002707</t>
  </si>
  <si>
    <t>plast.gold@gmail.com</t>
  </si>
  <si>
    <t>27AHJPM4466A1ZE</t>
  </si>
  <si>
    <t>BAJAJ HINDUSTHAN SUGARLTD UNIT .</t>
  </si>
  <si>
    <t>Unit  : Utraula Sugar   Village - Itai Maida, Utraula P.O.   Sri Dutt Ganj 27160- Dist -Balrampur</t>
  </si>
  <si>
    <t>+91  9919645111</t>
  </si>
  <si>
    <t>bajajhindusthan.com</t>
  </si>
  <si>
    <t>ehs.utr@bajajhindusthan.com</t>
  </si>
  <si>
    <t>408, Urse Taluka Maval Talegaon Urse Road Pune 410506 India</t>
  </si>
  <si>
    <t>+91 2114 258153</t>
  </si>
  <si>
    <t>+91 7875441781</t>
  </si>
  <si>
    <t>www.phoenixmecano.co.in</t>
  </si>
  <si>
    <t>jmeshram@phoenixmecano.in</t>
  </si>
  <si>
    <t>TRIMASYS CONTROL SOLUTIONS PVT LTD</t>
  </si>
  <si>
    <t>+91 77220 12496</t>
  </si>
  <si>
    <t>www.trimasyscontrol.com</t>
  </si>
  <si>
    <t>sanoj.sharma@trimasyscontrol.com</t>
  </si>
  <si>
    <t>320, Prabhadevi Industrial Estate, Near Siddhivinayak Temple, 408, SVS Rd, Prabhadevi, Mumbai, Maharashtra 400025</t>
  </si>
  <si>
    <t>022 6627 0780</t>
  </si>
  <si>
    <t>Mihir.Kulkarni@brooksinstrument.com</t>
  </si>
  <si>
    <t>CHHATTISGARH STATE POWER GENERATION COMPANY LIMITED(DSPM)</t>
  </si>
  <si>
    <t>EE(Store) DSPM, TPS, CSPGCL Korba East Pin- 495 677 (C.G)</t>
  </si>
  <si>
    <t>Chhattisgargh</t>
  </si>
  <si>
    <t>22AADCC5772F1ZW</t>
  </si>
  <si>
    <t>CHHATTISGARH STATE POWER GENERATION COMPANY LTD (KTPS)</t>
  </si>
  <si>
    <t>EE(Store) KTPS, CSPGCL, Korba  West -Pin-495 677 (C.G)</t>
  </si>
  <si>
    <t>CHHATTISGARH STATE POWER GENERATION COMPANY LTD(KTPS)</t>
  </si>
  <si>
    <t>PREMIER CRYOGENICS LTD</t>
  </si>
  <si>
    <t>Vill: Gandhalibebejia, PO Samaguri   Dist : Nagaon, Pin-782140, Assam</t>
  </si>
  <si>
    <t>91 361-2660190/91</t>
  </si>
  <si>
    <t>91 70024-96825</t>
  </si>
  <si>
    <t>k.singh@premiercryogenics.com</t>
  </si>
  <si>
    <t>R.STAHL PRIVATE LIMITED</t>
  </si>
  <si>
    <t>Plot No. 5, Malrosapuram Main Road, Sengundram Indl Area, Singaperumal koil, Chengalpet Taluk, Kanchipuram Dist. 603 204 Chennai India</t>
  </si>
  <si>
    <t>www.rstahl.net</t>
  </si>
  <si>
    <t>chandrakanth@rstahl.net</t>
  </si>
  <si>
    <t>JGE ENGINEERING SDN BHD  (912788-H)</t>
  </si>
  <si>
    <t>31, Jalan Sungai Jeluh 32/189, Bukit Naga Industrial Park,    Seksyen 32, 40460 Shah Alam, Selangor, Malaysia</t>
  </si>
  <si>
    <t>justin@jge.com.my</t>
  </si>
  <si>
    <t>SELANGOR</t>
  </si>
  <si>
    <t>MALAYSIA</t>
  </si>
  <si>
    <t>GINNI INTERNATIONAL LTD</t>
  </si>
  <si>
    <t>SP-2(1A) &amp; (2), RIICO Industrial Area  Delhi - Jaipur Highway NH 8,  Neemrana - 301705  Dist. Alwar (Rajasthan) India</t>
  </si>
  <si>
    <t>01494 246116/ 117/118</t>
  </si>
  <si>
    <t>dk.jain@ginniint.com</t>
  </si>
  <si>
    <t>ALWAR</t>
  </si>
  <si>
    <t>08AAACG0182E1Z1</t>
  </si>
  <si>
    <t>HMY CORPORATION</t>
  </si>
  <si>
    <t>21, Sri Meenakshi Complex,  K.M. Lane, S.P. Road Cross,  Bangalore – 560 002</t>
  </si>
  <si>
    <t>9845135835 / 9945019152</t>
  </si>
  <si>
    <t>hmycorp@gmail.com</t>
  </si>
  <si>
    <t>29AAWPM7977Q1Z0</t>
  </si>
  <si>
    <t>TABINA IT SOLUTION</t>
  </si>
  <si>
    <t>Camp Pune 01</t>
  </si>
  <si>
    <t>brilliantcomputerpune@gmail.com</t>
  </si>
  <si>
    <t>OSTECH FLUID TECHNOLOGIES</t>
  </si>
  <si>
    <t>Office # J-87 | Sector 27| Pradhikaran | Nigdi | Pune – 411 044 | Maharashtra | India  Works # Parmar Industrial Complex | Gala 38| Akurdi | Pune – 411 019 | Maharashtra | India</t>
  </si>
  <si>
    <t>www.ostechfluid.com</t>
  </si>
  <si>
    <t>ARTEE FLOW CONTROLS PVT. LTD.</t>
  </si>
  <si>
    <t>G-501-3, Megacenter, Pune-Solapur Road, Hadpsar, Pune-411028</t>
  </si>
  <si>
    <t>mahendra@arteeflow.com</t>
  </si>
  <si>
    <t>WANAKBHORI THERMAL POWER STATION</t>
  </si>
  <si>
    <t>Chief Engineer ( Gen) GSECL,  A/C - BHARAT HEAVY ELECTRICALS LTD.  Unit # 8 1 x 800 MW TPS  KHEDA, GUJARAT- 388239.</t>
  </si>
  <si>
    <t>rahul.v@bhel.in</t>
  </si>
  <si>
    <t>+91 9881551555</t>
  </si>
  <si>
    <t>rhishikesh.pathak@thermaxglobal.com</t>
  </si>
  <si>
    <t>MAHARASTRA</t>
  </si>
  <si>
    <t>G.No.245,6,7,9, Kharabwadi,   Talegaon Road, Chakan,   Pune-410501.</t>
  </si>
  <si>
    <t>91 7722015993.</t>
  </si>
  <si>
    <t>www.tnsc-india.com</t>
  </si>
  <si>
    <t>smohite@tnsc-india.com</t>
  </si>
  <si>
    <t>CHAKAN</t>
  </si>
  <si>
    <t>27AADCK8374M1ZV</t>
  </si>
  <si>
    <t>GETABEC PUBLIC COMPANY LIMITED</t>
  </si>
  <si>
    <t>335/7 Srinakarin Road,   Nongbon, Pravet,   Bangkok 10250</t>
  </si>
  <si>
    <t>Bangkok</t>
  </si>
  <si>
    <t>www.getabecboiler.com</t>
  </si>
  <si>
    <t>paveena.ch@getabecboiler.com</t>
  </si>
  <si>
    <t>ACCURATE ENGINEERING</t>
  </si>
  <si>
    <t>Building No.A-6, Unt No. 108.  1st Floor, Babosa Industrial Park  Near Vatka Holel, Village Saravali.  Tal-Bhiwandi. Dist Thane - 421 302</t>
  </si>
  <si>
    <t>099300 75659</t>
  </si>
  <si>
    <t>acturaleengg@gmail.com</t>
  </si>
  <si>
    <t>THANE</t>
  </si>
  <si>
    <t>27ABMFA5030H1ZK</t>
  </si>
  <si>
    <t>INOX AIR PRODUCTS PVT LTD....</t>
  </si>
  <si>
    <t>VILE BHAGAD MIDC  B-93,Vile- Bhagad MIDC.  Tal-Mangaon, Raigad.  Vile Bhagad-402308</t>
  </si>
  <si>
    <t>02140-661807</t>
  </si>
  <si>
    <t>chetan.utekar@inoxap.com</t>
  </si>
  <si>
    <t>VILE BHAGAD</t>
  </si>
  <si>
    <t>27AAAC15569D1ZK</t>
  </si>
  <si>
    <t>JAY NATH ASSOCIATES</t>
  </si>
  <si>
    <t>Vivek Nivas 784-E Shahupuri, 4th Lane Near Ram Temple, Kolhapur, Maharashtra 416001</t>
  </si>
  <si>
    <t>0231 252 4400</t>
  </si>
  <si>
    <t>jaynathassociates@gmail.com</t>
  </si>
  <si>
    <t>Plot No. 8 &amp; 9   G I D C Estzte   POR  Ramangamadi</t>
  </si>
  <si>
    <t>91 7046888876</t>
  </si>
  <si>
    <t>Tanmay_Vyas@praxair.com</t>
  </si>
  <si>
    <t>24AAACP9993J1ZU</t>
  </si>
  <si>
    <t>PHILLIPS CARBON BLACK LIMITED</t>
  </si>
  <si>
    <t>PCBL Kochi Plant   Brahmapuram.P.O  Karimugal, Kochi, Kerala  India – 682 303</t>
  </si>
  <si>
    <t>91 484 2788160</t>
  </si>
  <si>
    <t>91 9496320515</t>
  </si>
  <si>
    <t>tom.sebastian@rp-sg.in</t>
  </si>
  <si>
    <t>KOCHI</t>
  </si>
  <si>
    <t>32AABCP5762EIZ0</t>
  </si>
  <si>
    <t>KADDAS OILFIELD SERVICES &amp; TRADING CO</t>
  </si>
  <si>
    <t>PO NO :3808 ,  ABU DHABI</t>
  </si>
  <si>
    <t>kostco@eim.ae</t>
  </si>
  <si>
    <t>MD RAFIUDDIN</t>
  </si>
  <si>
    <t>MD Rafiuddin, IV  type 346, ATP Colony, Anpara, Sonebhadra- 231 225</t>
  </si>
  <si>
    <t>STANDARD SALES CORPROATION</t>
  </si>
  <si>
    <t>SHOP NO-2 ,725 /726 BUDHWAR PETH,GANESH ROAD, PRIYADHARSHINI, NEXT TO COSMOS BANK, PUNE-411002</t>
  </si>
  <si>
    <t>020-24465577 - 66029704</t>
  </si>
  <si>
    <t>standardsales11@gmail.com</t>
  </si>
  <si>
    <t>SREE RAYALASEEMA HI-STRENGTH HYPO LIMITED.</t>
  </si>
  <si>
    <t>216, K.J.S.Complex, Bhagya Nagar, Kurnool - 518 004,   Andhra Pradesh, India</t>
  </si>
  <si>
    <t>91 90108 70401</t>
  </si>
  <si>
    <t>narasimhasrhhl@gmail.com</t>
  </si>
  <si>
    <t>KURNOOL</t>
  </si>
  <si>
    <t>37AAKCS1605E1ZK</t>
  </si>
  <si>
    <t>DPK TECHOLYSER</t>
  </si>
  <si>
    <t>Gat No.188, behind S.P auto Parts, Jyotiba Nagar, Talawade, Pune - 412114.</t>
  </si>
  <si>
    <t>sales@dpktecholyser.com</t>
  </si>
  <si>
    <t>DATTA ENTERPRISES</t>
  </si>
  <si>
    <t>Shop No3, Plot no-124, B.G. Block, Opp A.S.A.L., MIDC, Bhosari, Pune-411026</t>
  </si>
  <si>
    <t>020-27111624/ 27121476</t>
  </si>
  <si>
    <t>dattaenterprises@gmail.com</t>
  </si>
  <si>
    <t>VEE. KAY. ENTERPRISES</t>
  </si>
  <si>
    <t>9 Abhuday Society, 52/2 Wanowrie, Pune - 411040</t>
  </si>
  <si>
    <t>veekayent01@gmail.com</t>
  </si>
  <si>
    <t>NATIONAL OXYGEN LIMITED</t>
  </si>
  <si>
    <t>Pondy - Villupuram road,  Thiruvandar koil   Puducherry – 605102</t>
  </si>
  <si>
    <t>044-28520096</t>
  </si>
  <si>
    <t>purchase@nolgroup.com</t>
  </si>
  <si>
    <t>AAACN1483D</t>
  </si>
  <si>
    <t>Thiruvandarkoil</t>
  </si>
  <si>
    <t>PODUCHERRY</t>
  </si>
  <si>
    <t>34AAACN1483D1ZV</t>
  </si>
  <si>
    <t>IGP ENGINEERS PVT LTD</t>
  </si>
  <si>
    <t>79, Valmiki Street, Thiruvanmiyur, Chennai, Tamil Nadu 600041</t>
  </si>
  <si>
    <t>044-24425511</t>
  </si>
  <si>
    <t>igp@igpindia.com</t>
  </si>
  <si>
    <t>NEELAM HVAC &amp; R SOLUTIONS LLP</t>
  </si>
  <si>
    <t>Shed No. 19 &amp; 20, Anant Industrial Estate , S. No. 28/18 &amp; 28/22, Dhayari, Pune-411041.</t>
  </si>
  <si>
    <t>020- 24690743, 24690398</t>
  </si>
  <si>
    <t>sales@neelamhvac.co.in</t>
  </si>
  <si>
    <t>ARABIAN PIPELINE SUPPLY FZCO</t>
  </si>
  <si>
    <t>PO NO :18259 , DUBAI -UAE</t>
  </si>
  <si>
    <t>kamal.khan@apsfzco.ae</t>
  </si>
  <si>
    <t>METALICA FORGING INC.</t>
  </si>
  <si>
    <t>OFFICE NO.3, GROUND FLOOR , 93 PAREKH BHUVAN, BHANDARI STREET, NEAR GOLDEVAL TEMPLE MUMBAI -400 004</t>
  </si>
  <si>
    <t>ronak.metalicaforginginc@gmail.com</t>
  </si>
  <si>
    <t>Ravi</t>
  </si>
  <si>
    <t>ADINOX OVERSEAS</t>
  </si>
  <si>
    <t>202, 2nd Floor, Omkar Tower, 3rd Khetwadi Lane, SVP Road, Mumbai 400004</t>
  </si>
  <si>
    <t>info@adinoxoverseas.com</t>
  </si>
  <si>
    <t>27BKDPS4746P1ZC</t>
  </si>
  <si>
    <t>25% Advance 70% Balance Against LC.</t>
  </si>
  <si>
    <t>NARESH STEEL &amp; ENGINEERING CO</t>
  </si>
  <si>
    <t>48/50, HAFEES BLDG, OFF NO - 17, 3RD FLOOR, C P TANK ROAD, MUMBAI - 400 004.</t>
  </si>
  <si>
    <t>022-66362337</t>
  </si>
  <si>
    <t>sales@nareshsteelengg.com / nareshsteel.nsec@gmail</t>
  </si>
  <si>
    <t>chinmaya.behera@tatasteelbls.co.in</t>
  </si>
  <si>
    <t>DHENKANAL</t>
  </si>
  <si>
    <t>21AAACB1247M1Z1</t>
  </si>
  <si>
    <t>ULTRATECH CEMENT LIMITED..(M.P)</t>
  </si>
  <si>
    <t>07802-276701-276710</t>
  </si>
  <si>
    <t>rajesh.k.kumar@adityabirla.com</t>
  </si>
  <si>
    <t>23AAACL6442LIZI</t>
  </si>
  <si>
    <t>KGN GLOBAL PRODUCTS &amp; SERVICES FZC</t>
  </si>
  <si>
    <t>Warehouse No.1J-04/3,HFZA - Phase 1, P.O.Box:42502 Sharjah,</t>
  </si>
  <si>
    <t>+971 67475025</t>
  </si>
  <si>
    <t>+971 55 9190279</t>
  </si>
  <si>
    <t>www.kgnglobal.com</t>
  </si>
  <si>
    <t>sweetin@kgnglobal.com</t>
  </si>
  <si>
    <t>SHARHAJ</t>
  </si>
  <si>
    <t>ELCA QUALITY SYSTEMS &amp; CALIBRATIONS PVT. LTD</t>
  </si>
  <si>
    <t>Plot no. S-152,S Block, Indrayani Nagar Rod,MIDC, Bhosari, Pune-411026 India</t>
  </si>
  <si>
    <t>www.elcalabs.com</t>
  </si>
  <si>
    <t>qc@elcalabs.com</t>
  </si>
  <si>
    <t>SAMARTH ENTERPRISES</t>
  </si>
  <si>
    <t>747 BUDHWAR PETH, TAPKIR GALLI, PUNE - 411002.</t>
  </si>
  <si>
    <t>020-66201700</t>
  </si>
  <si>
    <t>vijay@samarthaenterprises.com</t>
  </si>
  <si>
    <t>HACH SOUTH AFRICA (PTY LTD)</t>
  </si>
  <si>
    <t>Suite 144, Private Bag X7  Northriding, South Africa, 2162</t>
  </si>
  <si>
    <t>011-7083705</t>
  </si>
  <si>
    <t>011-462-5872</t>
  </si>
  <si>
    <t>083-230-3390</t>
  </si>
  <si>
    <t>kmohamed@hach.com</t>
  </si>
  <si>
    <t>EDESIA CORPORATION</t>
  </si>
  <si>
    <t>Office No. 006,Gaurinandhan Building, Gupte Chowk,Dudh Naka,Kalyan (W) - 421301</t>
  </si>
  <si>
    <t>sales@edesiacorporation.co.in</t>
  </si>
  <si>
    <t>27AAHFE5121H1ZN</t>
  </si>
  <si>
    <t>MAITRI ENGGTECH (A DIVISION OF MAITRI METALS (P) LIMITED)</t>
  </si>
  <si>
    <t>01, GROUND FLOOR,69/71, HARI KRUPA HEIGHT, 10TH KHETWADI LANE,GIRGAON. MUMBAI – 400 004.</t>
  </si>
  <si>
    <t>+91 22 – 66518679 / 66362888 / 65236333</t>
  </si>
  <si>
    <t>enggtech@maitrimetal.com</t>
  </si>
  <si>
    <t>SAFE STORAGE SOLUTIONS</t>
  </si>
  <si>
    <t>C3/18, OXFORD COMFORTS, KEDARI NAGAR,  WANORIE, PUNE-411040</t>
  </si>
  <si>
    <t>safestoragesolutions1@gmail.com</t>
  </si>
  <si>
    <t>ATTS INC.</t>
  </si>
  <si>
    <t>651 Route 73 N,#302  Marlton, NJ-08053</t>
  </si>
  <si>
    <t>United States Of America</t>
  </si>
  <si>
    <t>856 810 0006</t>
  </si>
  <si>
    <t>856 810 0021</t>
  </si>
  <si>
    <t>966-557373473</t>
  </si>
  <si>
    <t>www.atts-inc.com</t>
  </si>
  <si>
    <t>procurement@atts-inc.com</t>
  </si>
  <si>
    <t>ARAVALI POWER COMPANY LIMITED</t>
  </si>
  <si>
    <t>Indra Gandhi Super Thermal Power Plant Project  (A Joint Venture Of NTPC, HPGCL &amp; IPGCL)  Jharli, Jhajjar -124141 (Haryana)</t>
  </si>
  <si>
    <t>JHAJJAR</t>
  </si>
  <si>
    <t>03661-282742/282731</t>
  </si>
  <si>
    <t>03661-282742</t>
  </si>
  <si>
    <t>tkpradhan@ntpc.co.in</t>
  </si>
  <si>
    <t>SALAKATI</t>
  </si>
  <si>
    <t>ASIAN ENTERPRISES</t>
  </si>
  <si>
    <t>1018, GHORPADE PETH, KHADKMAL ALI, INDUSTRIAL SHED NO.605, PUNE 411 042</t>
  </si>
  <si>
    <t>27BWKPS6004D1ZJ</t>
  </si>
  <si>
    <t>S.H.INDUSTRIAL NEEDS</t>
  </si>
  <si>
    <t>91-44-42178485</t>
  </si>
  <si>
    <t>purchase@shindustrial.in</t>
  </si>
  <si>
    <t>33ABCPS3480RIZ3</t>
  </si>
  <si>
    <t>SPR AUTOMATION</t>
  </si>
  <si>
    <t>FF/16, PRATIBHA COMPLEX, ARUNACHAL ROAD, SUBHANPUR  VADODRA-390023</t>
  </si>
  <si>
    <t>+95 265651014</t>
  </si>
  <si>
    <t>+91 2653054459</t>
  </si>
  <si>
    <t>+91 8460091014</t>
  </si>
  <si>
    <t>sprautomation@gmail.com</t>
  </si>
  <si>
    <t>AFLPM0906R</t>
  </si>
  <si>
    <t>24AFLPM0906R1Z2</t>
  </si>
  <si>
    <t>MR.SATISH GANI</t>
  </si>
  <si>
    <t>Room No. 102, Hotel  Rudrakh,   Behind Sarovar Complex,Oshwal Colony, Summair Club Road,Jamnagar, Gujarat -361004</t>
  </si>
  <si>
    <t>satish@steamequipments.com</t>
  </si>
  <si>
    <t>MR. D.N.TRIPATHI</t>
  </si>
  <si>
    <t>Behind Prem Niwas Sengar Campus,  Azad Nagar, Urrhat, Dist -Rewa , M.P. - 486001</t>
  </si>
  <si>
    <t>tripathi@steamequipments.com</t>
  </si>
  <si>
    <t>MR.GANESHWAR HATHILE</t>
  </si>
  <si>
    <t>Patharri Para,  Ganesh  Chowk,  Ward 17 Korba,Chhattisgarh - 495677.</t>
  </si>
  <si>
    <t>geneshwarhathile@gmail.com</t>
  </si>
  <si>
    <t>korba</t>
  </si>
  <si>
    <t>THERMAX LIMITED (MAHAKANT)</t>
  </si>
  <si>
    <t>T409-411  MAHAKANT  OPP V.S. HOSPITAL,ASHRAM ROAD  AHMEDABAD,GUJARAT</t>
  </si>
  <si>
    <t>Suzuki Motor Gujarat Pvt Ltd,         Survey No- 293/2, Vill-Hansalpur,  Becharaji, District- Ahmedabad,  Gujarat-382150</t>
  </si>
  <si>
    <t>Amol.Kale@thermaxglobal.com</t>
  </si>
  <si>
    <t>022-20836000</t>
  </si>
  <si>
    <t>himanshu@scorodite.com</t>
  </si>
  <si>
    <t>INDUSTRIAL NDT AND INSPECTION SERVICES</t>
  </si>
  <si>
    <t>Regd. Off.: Sector No.10, Plot NO. 4/14, PCNTDA , Bhosari, Pune -411026</t>
  </si>
  <si>
    <t>020-66308466</t>
  </si>
  <si>
    <t>020-66308471</t>
  </si>
  <si>
    <t>admin_pune@insndt.org</t>
  </si>
  <si>
    <t>info@inisndtpune.com</t>
  </si>
  <si>
    <t>AABFI4455J</t>
  </si>
  <si>
    <t>27AABFI4455J1Z9</t>
  </si>
  <si>
    <t>PRECISION TOOLS CORPORATION</t>
  </si>
  <si>
    <t>Adress : office No. 105,1st Floor, Adinath Shopping Centre ,Opp Parvti Industrial  Estate Pune-Satara Road , Pune-411037</t>
  </si>
  <si>
    <t>020-29704492</t>
  </si>
  <si>
    <t>www.precisiontoolscorp.com</t>
  </si>
  <si>
    <t>precisiontoolscorporation@gmail.com</t>
  </si>
  <si>
    <t>BEE EM MULTITECH</t>
  </si>
  <si>
    <t>F-LANE,PLOT NO. 18 ,GR.FLOOR , SECTOR 8,VASHI, NAVI MUMBAI 400703 THANE MAHARASHTRA</t>
  </si>
  <si>
    <t>bee.em@aol.in / bmmultitech@yahoo.in</t>
  </si>
  <si>
    <t>JAI BHAWANI ENTERPRISES</t>
  </si>
  <si>
    <t>36/3/1 AMBEGAON BK., KATRAJ-NARHE ROAD, DALVI NAGAR, KATRAJ, PUNE - 411 046.</t>
  </si>
  <si>
    <t>kamleshsvalse@gmail.com</t>
  </si>
  <si>
    <t>27adspv4781e1zu</t>
  </si>
  <si>
    <t>S.C.GHORPADE</t>
  </si>
  <si>
    <t>2, GANESH PETH, BURUDIPUL, OPP KEDARESHWAR, VITHAL MANDIR, PUNE - 411 002.</t>
  </si>
  <si>
    <t>SANDEEP.GHORPADE7@YAHOO.COM</t>
  </si>
  <si>
    <t>M/S.UPL LIMITED.</t>
  </si>
  <si>
    <t>Jhagadai Plot No-750, 746 G.I.D.C,  PO BOX NO 9  393100 Jhagadai-Bharuch District  India</t>
  </si>
  <si>
    <t>02645 226011</t>
  </si>
  <si>
    <t>02645  226017</t>
  </si>
  <si>
    <t>viral.darji@upl-ltd.com</t>
  </si>
  <si>
    <t>JHAGADIA</t>
  </si>
  <si>
    <t>Khalique Ansari</t>
  </si>
  <si>
    <t>NAMOSHILP', 1ST FLOOR S NO. 2276, MARKET YARD ROAD</t>
  </si>
  <si>
    <t>91-20-30484892</t>
  </si>
  <si>
    <t>Dhananjay.Bhosale@metito.com</t>
  </si>
  <si>
    <t>URVA FLUIDOS INDUSTRIALES S.L.</t>
  </si>
  <si>
    <t>CL. PAPIRO, 28   41016 SEVILLA</t>
  </si>
  <si>
    <t>Spain</t>
  </si>
  <si>
    <t>rocio@urvafluidos.com</t>
  </si>
  <si>
    <t>INDUSTRIAL CONTROL SYSTEM</t>
  </si>
  <si>
    <t>Plot no. E-14, flat no. G1 Sri Sai Residency , officers colony sainath puram.  opp watertank Road, Hydrabad 500062.</t>
  </si>
  <si>
    <t>INOX AIR PRODUCTS PVT LTD (SRIPERUMBUDAR)</t>
  </si>
  <si>
    <t>Plot No.E-16,SIPCOT Industrial Park.  Pondur-A.Sriperumbudur,   Kanchipuram,  Sriperumbudur-602105</t>
  </si>
  <si>
    <t>ravi.nutulapathi@inoxap.com</t>
  </si>
  <si>
    <t>33AAACI5569D1ZR</t>
  </si>
  <si>
    <t>VERACIOUS CANADA INC.</t>
  </si>
  <si>
    <t>1101 Britannia Rd E  Mississauge. ON. L4W3X1  Canada</t>
  </si>
  <si>
    <t>Canada</t>
  </si>
  <si>
    <t>UTKARSH FASTENERS</t>
  </si>
  <si>
    <t>612 NANA PETH PUNE 411002</t>
  </si>
  <si>
    <t>06132-240011/12/13</t>
  </si>
  <si>
    <t>06132-240014</t>
  </si>
  <si>
    <t>FARAKKA</t>
  </si>
  <si>
    <t>AIRA FLOWTECH CONTROLS</t>
  </si>
  <si>
    <t>8” FLOOR, SR.NO: 150&amp; 151 OFFICE NO: 816 RAMA EQUATOR MORWADI, PIMPRI,PUNE 411018 MAHARASHTRA</t>
  </si>
  <si>
    <t>firoz@airavalves.com</t>
  </si>
  <si>
    <t>PERFECT LABORATORY SERVICES</t>
  </si>
  <si>
    <t>PLOT NO 3B+3/ PART 19, D1 BLOCK, MIDC , CHINCHWAD, PUNE - 411 019</t>
  </si>
  <si>
    <t>020-27458150</t>
  </si>
  <si>
    <t>trust_perfectlab@yahoo.com</t>
  </si>
  <si>
    <t>Competency Center,  I-6, Sumeet Logistics &amp; Ind.Park, Off Mumbai- Nashik Highway, Village- Kukse, Bhiwandi-421302</t>
  </si>
  <si>
    <t>Competency Center,  I-6, Sumeet Logistics &amp; Ind.Park,  Off Mumbai- Nashik Highway,  Village- Kukse, Bhiwandi-421302</t>
  </si>
  <si>
    <t>MJUNCTION SERVICES LIMITED(MJ18)</t>
  </si>
  <si>
    <t>Korba Warehouse Plot No.522,523,524,Risdi Chowk,P.O: Balco,P.S:Balco, Chattisgarh,</t>
  </si>
  <si>
    <t>91 33 66106100</t>
  </si>
  <si>
    <t>+91 8336960067</t>
  </si>
  <si>
    <t>www.mjunction.in</t>
  </si>
  <si>
    <t>Banerjee.Indranath@mjunction.in</t>
  </si>
  <si>
    <t>AACCM5881C</t>
  </si>
  <si>
    <t>BALCO</t>
  </si>
  <si>
    <t>22AACCM5881C1ZR</t>
  </si>
  <si>
    <t>BHARAT HEAVY ELECTRICALS LIMITED.,</t>
  </si>
  <si>
    <t>1X370MW Yehlanaka CCPP,Doddaballapur Main Highway,In front of Anantpura Gate (KPCL DG Plant),Landmark -Ramanashree,California Resorts Bangalore-560064</t>
  </si>
  <si>
    <t>aus@bhel.in</t>
  </si>
  <si>
    <t>29AAACB4146P1ZB</t>
  </si>
  <si>
    <t>CUSTOM SENSORS &amp; TECHNOLOGY</t>
  </si>
  <si>
    <t>531 Axminister Drive  Fenton, MO. 63026  USA</t>
  </si>
  <si>
    <t>636-305-0666</t>
  </si>
  <si>
    <t>636-305-1096</t>
  </si>
  <si>
    <t>314-495-9313</t>
  </si>
  <si>
    <t>mikep@customsensors.com</t>
  </si>
  <si>
    <t>IMEN SAHAND ARIYA SISI CO</t>
  </si>
  <si>
    <t>Unit 14,No.45,Motahayeri,Street North Sohrevardi Ave,  Tehran</t>
  </si>
  <si>
    <t>0098 21 88547739-42</t>
  </si>
  <si>
    <t>0098 21 88516956</t>
  </si>
  <si>
    <t>info@sisico.ir</t>
  </si>
  <si>
    <t>(Intergrated Steel Plant)  Sreerampuram Village,L.Kota Mandal,Vizianagaram Dist,  Andhra Pradesh</t>
  </si>
  <si>
    <t>+91 8966 267120</t>
  </si>
  <si>
    <t>www.seil.co.in</t>
  </si>
  <si>
    <t>isppurchase@seil.co.in</t>
  </si>
  <si>
    <t>AABCP9362L</t>
  </si>
  <si>
    <t>Vizianagaram</t>
  </si>
  <si>
    <t>37AABCP9362L1ZV</t>
  </si>
  <si>
    <t>DEENBANDHU CHHOTU RAM THERMAL POWER PROJECT,YAMUNA NAGAR</t>
  </si>
  <si>
    <t>A Unit of Haryana Power Generation Corporation Ltd.  New Administrative Building   Room No.106,DCRTPP,HPGCL,Yamuna Nagar-135001</t>
  </si>
  <si>
    <t>01732-238521</t>
  </si>
  <si>
    <t>xenproc2@yahoo.com</t>
  </si>
  <si>
    <t>79/2, City Centre, 5th Floor, outer ring road, Ballari  Opposite Hebbal Bus Depot, Bengaluru-560024</t>
  </si>
  <si>
    <t>080-68144600</t>
  </si>
  <si>
    <t>M/S ROHA DYCHEM PVT LTD.</t>
  </si>
  <si>
    <t>AAACR4974P</t>
  </si>
  <si>
    <t>RAIGAD</t>
  </si>
  <si>
    <t>27AAACR4974P1ZN</t>
  </si>
  <si>
    <t>LASER DIAGNOSTIC INSTRUMENTS AS</t>
  </si>
  <si>
    <t>Kopliranna street 49  Tallinn 11713  Estonia</t>
  </si>
  <si>
    <t>372 5562 7842</t>
  </si>
  <si>
    <t>yung@ldi.ee</t>
  </si>
  <si>
    <t>Ananthavaram Village,varakavipudi Panchayat Thotapalli  Gudur Mandal,SPSR Nellore,Andhra Pradesh #524344</t>
  </si>
  <si>
    <t>0861 305 2300</t>
  </si>
  <si>
    <t>0861 305 2304</t>
  </si>
  <si>
    <t>LUPEL ENGINEERS</t>
  </si>
  <si>
    <t>9, PLOT 39 924, PAREKH MARKET, JAGANNATH SANKARSHETH MARG,  KENNEDY BRIDGE, GIRGOAN,MUMBAI-400004</t>
  </si>
  <si>
    <t>9920540858 / 9158751087</t>
  </si>
  <si>
    <t>prime@prime-engineers.com</t>
  </si>
  <si>
    <t>ADVANCE BATTERIES PVT LTD</t>
  </si>
  <si>
    <t>Office no. 14, Suswani Complex, Opp. Sai Services, Kondhwa Khurd, Pune - 411048. Maharashtra</t>
  </si>
  <si>
    <t>020 - 26832535</t>
  </si>
  <si>
    <t>9730786085 / 7972505912</t>
  </si>
  <si>
    <t>abpl.pune@gmail.com</t>
  </si>
  <si>
    <t>RELIANCE INDUSTRIES LIMITED (UP)</t>
  </si>
  <si>
    <t>0091-22-4478144</t>
  </si>
  <si>
    <t>Aravind.Seekarajpuram@ril.com</t>
  </si>
  <si>
    <t>Barabanki UP</t>
  </si>
  <si>
    <t>uttar pradesh</t>
  </si>
  <si>
    <t>K.R.KUMARAVEL  Y-191, BLOCK-29, NEYVELI, CUDDALORE.DT TAMIL NADU-607 807</t>
  </si>
  <si>
    <t>ELECTRONET EQUIPMENTS PVT.LTD.</t>
  </si>
  <si>
    <t>Plot No: 84, 85, 86, Tiny Industrial Estate,  Kondhwa Budruk, Pune - 48, India.</t>
  </si>
  <si>
    <t>020 26931476</t>
  </si>
  <si>
    <t>9822015256,</t>
  </si>
  <si>
    <t>www.eeplindia.com</t>
  </si>
  <si>
    <t>sales@electronet.co.in</t>
  </si>
  <si>
    <t>27AABCE2486N1Z8</t>
  </si>
  <si>
    <t>KONDHWA - PUNE</t>
  </si>
  <si>
    <t>KHEMANI DISTELLERIES PVT LTD</t>
  </si>
  <si>
    <t>Ringanwada, Nani Damam ( UT) - 396 210</t>
  </si>
  <si>
    <t>SAFRI TRADELINK PRIVATE LTD</t>
  </si>
  <si>
    <t>901, BUDHWAR BPETH PUNE 411 002</t>
  </si>
  <si>
    <t>020-24478576</t>
  </si>
  <si>
    <t>SAFRI.STPL@GMAIL.COM</t>
  </si>
  <si>
    <t>QINGDAO WINTON INDUSTRIAL CO LTD</t>
  </si>
  <si>
    <t>ROOM 805, No. 425 JIALINGJIANG WEST ROAD, QINGDAO, SHANDONG, CHINA</t>
  </si>
  <si>
    <t>86-532-8676 8798</t>
  </si>
  <si>
    <t>86-532-8676 7998</t>
  </si>
  <si>
    <t>winton@wintonglass.cn</t>
  </si>
  <si>
    <t>STEAM EQUIPMENTS PVT LTD-ASSEMBY DEPARTMENT</t>
  </si>
  <si>
    <t>jaffer@steamequipments.com / mktg@steamequipments.</t>
  </si>
  <si>
    <t>GAS ARABIAN SERVICES CO.,LTD.</t>
  </si>
  <si>
    <t>king Saud Street  Dammam 31471,  SAUDI ARABIA</t>
  </si>
  <si>
    <t>PO Box 3422,king Saud St.,Ar Rabea Area  Dammam 31471,</t>
  </si>
  <si>
    <t>+966 13 835 1500</t>
  </si>
  <si>
    <t>+966 13 831 1500</t>
  </si>
  <si>
    <t>+966 50 3335137</t>
  </si>
  <si>
    <t>sandeep@gasarabian.com</t>
  </si>
  <si>
    <t>Dammam</t>
  </si>
  <si>
    <t>U P RAJYA VIDYUT UTPADAN NIGAM LTD</t>
  </si>
  <si>
    <t>(U P GOVT UNDERTAKING)  PARICHHA THERMAL POWER PROJECT  CENTRAL PURCHASE DIVISION - I  P O PARICHHA (JHANSI) UP-284305</t>
  </si>
  <si>
    <t>PARICHHA THERMAL POWER PROJECT  Central Stores Division-I/II, PTPP, Parichha.  P O PARICHHA (JHANSI) UP-284305</t>
  </si>
  <si>
    <t>0510-2782192</t>
  </si>
  <si>
    <t>eecpd12012@gmail.com</t>
  </si>
  <si>
    <t>JHANSI</t>
  </si>
  <si>
    <t>09AAACU4749D2Z9</t>
  </si>
  <si>
    <t>MAHARASHTRA ENTERPRISES</t>
  </si>
  <si>
    <t>9423567785 / 9423567784 / 9371205292 /  8087905621</t>
  </si>
  <si>
    <t>maharashtrathermocol@gmail.com</t>
  </si>
  <si>
    <t>NTPC LIMITED (VISAKHAPATNAM)</t>
  </si>
  <si>
    <t>1046, KUDGI SUPER THERMAL POWER PROJECT  BASAVANA BAGEWADI, PO KUDGI, BIJAPUR, Karnataka- 586121</t>
  </si>
  <si>
    <t>08924-243032/243525</t>
  </si>
  <si>
    <t>08924-243590/243092</t>
  </si>
  <si>
    <t>amarnath02@ntpc.co.in</t>
  </si>
  <si>
    <t>SILVER STAR REFRIGERATION</t>
  </si>
  <si>
    <t>1319, raviwar peth, near govid halwai chowk, pune 411 002</t>
  </si>
  <si>
    <t>020-24473660</t>
  </si>
  <si>
    <t>silverstar.ref@gmail.com</t>
  </si>
  <si>
    <t>AIRA INDUSTRIAL VALVES</t>
  </si>
  <si>
    <t>8th Floor, S. No.150 and 151, Office No.816, Rama Equator,  Morwadi,Pimpri, Pune, Maharashtra, 411018</t>
  </si>
  <si>
    <t>umar.zacvalves@gmail.com</t>
  </si>
  <si>
    <t>OIL AND NATURAL GAS CORPORATION LIMITED</t>
  </si>
  <si>
    <t>Uran, Navi Mumbai, Maharashtra 400702</t>
  </si>
  <si>
    <t>LOTUS ENTERPRISES</t>
  </si>
  <si>
    <t>TS NO 5247, FLAT NO.7, SR NO.159/16/B, PERI APARTMENT, KHARWADI, PIMPRI PUNE- 18</t>
  </si>
  <si>
    <t>PROFICIENT NDT</t>
  </si>
  <si>
    <t>Plot No. 7, Yashasri Colony No. 1, Cummins College Road,   Near Rajaram Bridge, Karvenagar, Pune 411 052 (India)</t>
  </si>
  <si>
    <t>9405018731, 9850552926</t>
  </si>
  <si>
    <t>info@proficientndt.com</t>
  </si>
  <si>
    <t>NCLOSER &amp; CONTROLS PVT LTD</t>
  </si>
  <si>
    <t>SN-31/4A  31/4B 31/5, Plot No-49 Tiny Ind Estate, KONDHWA,  PUNE, Pune, Maharashtra, 411048</t>
  </si>
  <si>
    <t>deepak@steamequipments.com</t>
  </si>
  <si>
    <t>VENKATESHWARA POWER PROJECT LTD.</t>
  </si>
  <si>
    <t>BEDKIHAL (SUGAR FACTORY)  A/p BEDKIHAL, TAL. CHIKODI ,DIST.BELGAUM, KARANATAKA 591214</t>
  </si>
  <si>
    <t>2302461002/3/4/5</t>
  </si>
  <si>
    <t>puttam30@yahoo.in</t>
  </si>
  <si>
    <t>AABCV0497N</t>
  </si>
  <si>
    <t>BELGAUM</t>
  </si>
  <si>
    <t>29AABCV0497N1ZO</t>
  </si>
  <si>
    <t>Plot No.-1,Phase 3 A,IMT Manesar,Gurgaon-122051  Haryana</t>
  </si>
  <si>
    <t>0124-4884069</t>
  </si>
  <si>
    <t>ParminderSingh@maruti.co.in</t>
  </si>
  <si>
    <t>06AAACM0829Q1Z8</t>
  </si>
  <si>
    <t>TRANSPORT PACKAGING SOLUTION</t>
  </si>
  <si>
    <t>GATE NO : 224 , BORADE WASTI MOSHI  HAVELI , DIST : PUNE - 411004</t>
  </si>
  <si>
    <t>transportpackagingsolutions11@gmail.com</t>
  </si>
  <si>
    <t>V.H. POLYMERS</t>
  </si>
  <si>
    <t>83, Nagdevi Cross Lane, 206, 2nd Floor, Mumbai - 400003</t>
  </si>
  <si>
    <t>022-23447285</t>
  </si>
  <si>
    <t>www.vhpolymers.net / www.vhpolymers.com</t>
  </si>
  <si>
    <t>vhpolymers365@gmail.com</t>
  </si>
  <si>
    <t>INOX AIR PRODUCTS PVT LTD (PANCHMAHAL)</t>
  </si>
  <si>
    <t>C/O CEAT LIMITED  Village-Getmuvala,P.O.Chandrapura,Taluka-Halol  Panchmahal,Panchmahal-389350</t>
  </si>
  <si>
    <t>dharmendra.upadhyay@inoxap.com</t>
  </si>
  <si>
    <t>Panchmahal</t>
  </si>
  <si>
    <t>AGNI ENGINEERING INDUSTRIES</t>
  </si>
  <si>
    <t>Plot No-210/1,SWAMI BUILDING,Padmavati Area,  Parli Vaijnath-431515  Dist-Beed(Maharashtra)</t>
  </si>
  <si>
    <t>02446-223461</t>
  </si>
  <si>
    <t>agni740@gmail.com</t>
  </si>
  <si>
    <t>BBCPS9114F</t>
  </si>
  <si>
    <t>Beed</t>
  </si>
  <si>
    <t>27BBCPS9114F1ZL</t>
  </si>
  <si>
    <t>GREENLAM INDUSTRIES LIMITED</t>
  </si>
  <si>
    <t>91-1494-220701</t>
  </si>
  <si>
    <t>www.greenlamindustries.com</t>
  </si>
  <si>
    <t>AAFCG2966D</t>
  </si>
  <si>
    <t>NALAGARH</t>
  </si>
  <si>
    <t>HIMACHAL PRADESH</t>
  </si>
  <si>
    <t>02AAFCG2966D1ZY</t>
  </si>
  <si>
    <t>ORBITAL INTERNATIONAL LLC</t>
  </si>
  <si>
    <t>P.O.Box:1493,P.C:130  Al Athaibah,Muscat</t>
  </si>
  <si>
    <t>+968 24481397</t>
  </si>
  <si>
    <t>+968 24481923</t>
  </si>
  <si>
    <t>orbitals@omantel.net.om</t>
  </si>
  <si>
    <t>IDEAL GENERAL STORES</t>
  </si>
  <si>
    <t>House Of Plated Fasteners, 812,Raviwar Peth, Shop No.5,Kalyan Chambers, Satranjiwala Chowk,Pune-411002</t>
  </si>
  <si>
    <t>020-24455244</t>
  </si>
  <si>
    <t>idealshah1310@gmail.com</t>
  </si>
  <si>
    <t>SUJALI ENTERPRISES</t>
  </si>
  <si>
    <t>Plot no.C 25 Shop no.3,Midc Comml. Complex. Morwadi Road, Chinchwad.Pune 411019</t>
  </si>
  <si>
    <t>GEE Limited</t>
  </si>
  <si>
    <t>sujalient@gmail.com / punesales@geelimited.com</t>
  </si>
  <si>
    <t>MAX INSTRUMENTATION &amp; SERVICES</t>
  </si>
  <si>
    <t>D-13/208,Sector-7,Rohini  Delhi-110085</t>
  </si>
  <si>
    <t>maxinstruments@gmail.com</t>
  </si>
  <si>
    <t>AFOPL6459D</t>
  </si>
  <si>
    <t>Rohini</t>
  </si>
  <si>
    <t>07AFOPL6459D1Z5</t>
  </si>
  <si>
    <t>SINDHURA AUTOMATION &amp; SERVICES</t>
  </si>
  <si>
    <t>3-78/2, kota narava, gopalapatnam, visakhapatnam - 530 027 AP</t>
  </si>
  <si>
    <t>sas_vsp@rediffmail.com</t>
  </si>
  <si>
    <t>MOHAMMED AND SON'S</t>
  </si>
  <si>
    <t>NO 240 JHBCS LAYOUT BANASHANKARI SECOND STAGE BANGALORE 560078</t>
  </si>
  <si>
    <t>skyfabs934@gmail.com</t>
  </si>
  <si>
    <t>100% work complition after 30 Days From bill G.I.N. Date</t>
  </si>
  <si>
    <t>B-46, Ground Floor,   Sector-60, Noida- 201301 (UP)</t>
  </si>
  <si>
    <t>0120-4519130</t>
  </si>
  <si>
    <t>+91 (0) 9811 603381</t>
  </si>
  <si>
    <t>sandeep.singh@rs-components.co.in</t>
  </si>
  <si>
    <t>AAACR0194D</t>
  </si>
  <si>
    <t>09AAACR0194D1ZM</t>
  </si>
  <si>
    <t>JAY ELECTRIC CO.</t>
  </si>
  <si>
    <t>471/72, budhwar peth, near pasodya vithoba temple, vishnu bhavan complex, pune - 411 002</t>
  </si>
  <si>
    <t>020-24480757</t>
  </si>
  <si>
    <t>jec471@gmail.com</t>
  </si>
  <si>
    <t>100% Within 30 Days PDC</t>
  </si>
  <si>
    <t>203 &amp; 204, Anajani Palladium, Opposite Kapil Complex, Baner, Pune-411045, Maharashtra</t>
  </si>
  <si>
    <t>cemarkingindia@tuv-nord.com</t>
  </si>
  <si>
    <t>EUROLEC ENERGY</t>
  </si>
  <si>
    <t>Office No.1A, Harshal Corner, Plot No.5, Survey 78, Bhusari Colony, Paud Road, Kothrud Pune  - 411038</t>
  </si>
  <si>
    <t>(020) 25286556</t>
  </si>
  <si>
    <t>www.eurolecenergy.com</t>
  </si>
  <si>
    <t>nishi@eurolecenergy.com</t>
  </si>
  <si>
    <t>PUNE INDUSTRIAL DISTRIBUTORS PVT. LTD</t>
  </si>
  <si>
    <t>Shop No 5, Ravi Apt, 101 Nehru Nagar  Pimpri , Pune - 411018  GSTIN/UIN: 27AABCP1194Q1ZW  State Name : Maharashtra, Code : 27</t>
  </si>
  <si>
    <t>napidpl@yahoo.com</t>
  </si>
  <si>
    <t>100% PAYMENT AGAINST 45 DAYS PDC</t>
  </si>
  <si>
    <t>PREMIER SYSTEM CONTROLS</t>
  </si>
  <si>
    <t>P.O.Box 37916,Muaither,Qatar</t>
  </si>
  <si>
    <t>sales.pscontrols@gmail.com</t>
  </si>
  <si>
    <t>QATAR</t>
  </si>
  <si>
    <t>M/S.MARUTI ISPAT &amp; ENERGY PVT LTD</t>
  </si>
  <si>
    <t>167,Madhavaram Village, Taluka Mantralayam,Dist:Kurnool  (AP) Pin Code: 518349</t>
  </si>
  <si>
    <t>02344 7321</t>
  </si>
  <si>
    <t>02344-27543804</t>
  </si>
  <si>
    <t>purchase2@msagarwal.com</t>
  </si>
  <si>
    <t>AAFCM7368H1</t>
  </si>
  <si>
    <t>37AAFCM7368H1Z1</t>
  </si>
  <si>
    <t>NXG MULTI-TECH DEVICES PRIVATE LIMITED</t>
  </si>
  <si>
    <t>Gala No 6, Godavari, Laxmi Industrial Eastate,  Vartak Nagar , Thane (West)</t>
  </si>
  <si>
    <t>022 25856706</t>
  </si>
  <si>
    <t>info@multi-techdevices.com</t>
  </si>
  <si>
    <t>Gat No. 155/3, Arvi Village, Near Khed Shivapur, Pune – 412205.</t>
  </si>
  <si>
    <t>marketing@studcraft.com/info@studcraft.com</t>
  </si>
  <si>
    <t>AQUA CONTROL VALVES PVT LTD</t>
  </si>
  <si>
    <t>C-67/D-72, Udyambag, Industrial Estate,  Belgaum, Karnataka</t>
  </si>
  <si>
    <t>89715-80121</t>
  </si>
  <si>
    <t>www.aquacontrolvalves.com</t>
  </si>
  <si>
    <t>chetan.pai@aquacontrolvalves.com</t>
  </si>
  <si>
    <t>VOLTRONICS ENGINEERING</t>
  </si>
  <si>
    <t>133 Pritam society No-2,  Opp Hotel Gangotri,Maktamapur Road  Bharuch, Gujarat- 392002.</t>
  </si>
  <si>
    <t>02642-247222</t>
  </si>
  <si>
    <t>+91 9898082225</t>
  </si>
  <si>
    <t>www.Voltronicseng.com</t>
  </si>
  <si>
    <t>AADFV6288N</t>
  </si>
  <si>
    <t>RENU ELECTRONICS PRIVATE LIMITED</t>
  </si>
  <si>
    <t>02027292840/Ext 414</t>
  </si>
  <si>
    <t>makarandv@renuelectronics.com</t>
  </si>
  <si>
    <t>RUDRA TECHNOLOGY ENGG</t>
  </si>
  <si>
    <t>sr no 175, bhekarinagar, pune saswad road, phursungi,pune-412308</t>
  </si>
  <si>
    <t>SYSTEM.DATA.DATAROWVIEW</t>
  </si>
  <si>
    <t>rudra.technology33@yahoo.in</t>
  </si>
  <si>
    <t>M/S. SASAN POWER LIMITED</t>
  </si>
  <si>
    <t>Village-Siddhikhurd,Post-Tiyara Tehsil-Waidhan- 486886 Dist. Singrauli M.P</t>
  </si>
  <si>
    <t>Anurag.Keshri@relianceada.com</t>
  </si>
  <si>
    <t>AAKCS0723M</t>
  </si>
  <si>
    <t>M.P</t>
  </si>
  <si>
    <t>23AAKCS0723M1ZB</t>
  </si>
  <si>
    <t>JSW ENERGY (BARMER) LIMITED</t>
  </si>
  <si>
    <t>Village - Bhadresh,Barmer-344001  Barmer-Rajasthan</t>
  </si>
  <si>
    <t>indents.gbsenergy@jsw.in</t>
  </si>
  <si>
    <t>BALOTRA</t>
  </si>
  <si>
    <t>JODHPUR</t>
  </si>
  <si>
    <t>AAACR8812L</t>
  </si>
  <si>
    <t>BARMER</t>
  </si>
  <si>
    <t>08AAACR8812L1Z2</t>
  </si>
  <si>
    <t>GRASIM INDUSTRIES LIMITED,</t>
  </si>
  <si>
    <t>(UNIT: GRASIM CELLULOSIC DIVISION)  Plot No. 1, GIDC Vilayat Industrial Estate PO # VilayatTaluka # Vagra Dist: Bharuch Gujarat - 392 014</t>
  </si>
  <si>
    <t>www.birlacellulose.com</t>
  </si>
  <si>
    <t>ALPESH.B.PATEL@ADITYABIRLA.COM</t>
  </si>
  <si>
    <t>DIVISION VII</t>
  </si>
  <si>
    <t>PRECIOUS SOFTWARES</t>
  </si>
  <si>
    <t>S.N.45/2B, AMAR BHARAT SOCIETY, GANPATI MATHA, WARJE MALWADI, PUNE - 411 05</t>
  </si>
  <si>
    <t>NILESHM@PRECIOUS-SOFTWARES.COM</t>
  </si>
  <si>
    <t>CALTECH ENGINEERING SERVICES</t>
  </si>
  <si>
    <t>D-104, Twin Arcade, Military Road,   Marol, Andheri East, Mumbai 400059 India</t>
  </si>
  <si>
    <t>022 29250932</t>
  </si>
  <si>
    <t>info@caltechindia.com</t>
  </si>
  <si>
    <t>S.K.GEAR INDUSTRIES</t>
  </si>
  <si>
    <t>VADGAON KHURD, DHAYARI FATA, MH NO.206, BACK OFF MARUTI MANDIR, NARHE FATA,PUNE - 411 041</t>
  </si>
  <si>
    <t>SHINE FAABCOAT</t>
  </si>
  <si>
    <t>SR NO 34, POST NARHE, TAL.HAVELI, DIST.PUNE-411 041.</t>
  </si>
  <si>
    <t>fabtekind2016@gmail.com</t>
  </si>
  <si>
    <t>EXCEL TRADING CORPORATION</t>
  </si>
  <si>
    <t>No. 914, Budhwar Peth, Bohri Ali, Budhwar Peth, Pune - 411002, Maharashtra, India</t>
  </si>
  <si>
    <t>020-24482786</t>
  </si>
  <si>
    <t>eceltc@ymail.com</t>
  </si>
  <si>
    <t>27AABFE7602H1ZN</t>
  </si>
  <si>
    <t>SUEZ</t>
  </si>
  <si>
    <t>Process Group International  Abu Dhabi,PO Box 46153</t>
  </si>
  <si>
    <t>+971 2 5500899</t>
  </si>
  <si>
    <t>+971 2 5500898</t>
  </si>
  <si>
    <t>+971 506171399</t>
  </si>
  <si>
    <t>www.processgroupintl.com</t>
  </si>
  <si>
    <t>bala.sivalingam@suez-oilandgas.com</t>
  </si>
  <si>
    <t>RAMILA ENTERPRISES</t>
  </si>
  <si>
    <t>c/1, 201, ekta CHS, trivedi complex, S K Stone, Mira Road, dist Thane- 401 107</t>
  </si>
  <si>
    <t>ramilaenterprises89@gmail.com</t>
  </si>
  <si>
    <t>QUALITY ENGRAVERS &amp; PRINTERS</t>
  </si>
  <si>
    <t>S.NO : 79 , HISSA NO : 3 . KHADI MACHINE ROAD ,AGAINST SPRASH SOCIETY ,RAYAKAR MALA  DHAYARI GAON   PUNE -411041</t>
  </si>
  <si>
    <t>quality1_engr@rediffmail.com</t>
  </si>
  <si>
    <t>ABHINAV ENGINEERING WORKS</t>
  </si>
  <si>
    <t>sales.abhinavengineeringworks@gmail.com</t>
  </si>
  <si>
    <t>SALIM STEEL TRADERS</t>
  </si>
  <si>
    <t>PISOLI GAON , SR NO ; 33  PUNE</t>
  </si>
  <si>
    <t>salimsteeltraders@gmail.com</t>
  </si>
  <si>
    <t>Singareni Thermal Power Plant (2X600MW)  Post-Jaipur,Vill.-Pegadapalli,Dist-Mancherial,Telangana</t>
  </si>
  <si>
    <t>+91 120 4625 055</t>
  </si>
  <si>
    <t>+91 120 4625 100</t>
  </si>
  <si>
    <t>+91 9717298317</t>
  </si>
  <si>
    <t>www.steag.in</t>
  </si>
  <si>
    <t>k.bhanuprakash@steag.in</t>
  </si>
  <si>
    <t>36AAFCS1399L1Zt</t>
  </si>
  <si>
    <t>SB ENTERPRISES</t>
  </si>
  <si>
    <t>416, Ganesh Peth Nr. Gurudwara road opp Metro Bakery  Shree Chamber, Pune - 411 002. (MH). India.</t>
  </si>
  <si>
    <t>020-26065253</t>
  </si>
  <si>
    <t>sbentind@gmail.com</t>
  </si>
  <si>
    <t>SUZUKI MOTOR GUJARAT PVT LTD.</t>
  </si>
  <si>
    <t>Block 334 &amp; 335,Village : Hansalpur, Nr.Bechraji |  Dist. Ahmedabad – 382130 |Gujarat</t>
  </si>
  <si>
    <t>BECHARJI MANDAL</t>
  </si>
  <si>
    <t>24AAUCS5797D2ZP</t>
  </si>
  <si>
    <t>AIRA &amp; CAIR ENGINEERS.</t>
  </si>
  <si>
    <t>SHOP NO. 52/53, SAI KRUPA BHAVAN OPP. KSB PUMPS,   PIMPRI PUNE-18</t>
  </si>
  <si>
    <t>020-27422887</t>
  </si>
  <si>
    <t>AG LEMAR, S.A. DE C.V.</t>
  </si>
  <si>
    <t>Lirios 1827Cerro de la Silla 2403 B Monterrey NLE 64810</t>
  </si>
  <si>
    <t>52 81 8387 0711</t>
  </si>
  <si>
    <t>52 1 81 1066 4429</t>
  </si>
  <si>
    <t>www.aglemar.com</t>
  </si>
  <si>
    <t>mario.gerling@aglemar.com</t>
  </si>
  <si>
    <t>MEXICO</t>
  </si>
  <si>
    <t>VASHI ELECTRICALS PVT LTD</t>
  </si>
  <si>
    <t>A-6, Plot No. 74, Shree Ganesh Complex, Behind Gupta Compound, Dapode Road, Mankoli Naka, Bhiwandi - 421305</t>
  </si>
  <si>
    <t>2522 661600</t>
  </si>
  <si>
    <t>www.vashielectricals.com</t>
  </si>
  <si>
    <t>kamlesh.m@vashielectricals.com</t>
  </si>
  <si>
    <t>DAMODAR VALLEY CORPORATION (ESTABLISHED BY THE ACT XIV OF 1948)</t>
  </si>
  <si>
    <t>Mejia Thermal Power Station  P.O:MTPS,Dist: Bankura,West Bengal PIN-722183</t>
  </si>
  <si>
    <t>03241-262287</t>
  </si>
  <si>
    <t>03241-262231</t>
  </si>
  <si>
    <t>mtpsroadpermit@gmail.com</t>
  </si>
  <si>
    <t>AABCD0541M</t>
  </si>
  <si>
    <t>19AABCD0541M1ZO</t>
  </si>
  <si>
    <t>No.32/33/5, 3rd Floor,   “Annapoorna Industrial Compound”   Kanakapura Road Jaraganahalli   Bangalore – 560 078 India</t>
  </si>
  <si>
    <t>080-43715599</t>
  </si>
  <si>
    <t>www.EMKA.in</t>
  </si>
  <si>
    <t>vedavathi.r@emka.in</t>
  </si>
  <si>
    <t>INVENCONTROL PTE LTD</t>
  </si>
  <si>
    <t>10 Anson Road #27-15 International Plaza,079903</t>
  </si>
  <si>
    <t>RSWM LIMITED</t>
  </si>
  <si>
    <t>LNJ Nagar, Mordi, Banswara 327001</t>
  </si>
  <si>
    <t>0961-231671</t>
  </si>
  <si>
    <t>02961-231669</t>
  </si>
  <si>
    <t>www.lnjbhilwara.com</t>
  </si>
  <si>
    <t>powerpurchase.rswm@lnjbhilwara.com</t>
  </si>
  <si>
    <t>AAACR9700M</t>
  </si>
  <si>
    <t>Banswara</t>
  </si>
  <si>
    <t>08AAACR9700M1Z3</t>
  </si>
  <si>
    <t>PARMAR STEEL</t>
  </si>
  <si>
    <t>48/50,HINGWALA BLDG.,|OFF NO.8,3RD FLOOR|C P TANK ROAD MUMBAI: 400 004</t>
  </si>
  <si>
    <t>022 66362812</t>
  </si>
  <si>
    <t>WWW.PARMARSTEELS.COM</t>
  </si>
  <si>
    <t>parmarsteel.pune@gmail.com</t>
  </si>
  <si>
    <t>502, OPAL SQUARE, R.C. DUTT ROAD, VADODARA - 390007</t>
  </si>
  <si>
    <t>0265-2325420</t>
  </si>
  <si>
    <t>promo@exelloindia.com</t>
  </si>
  <si>
    <t>QUALITY ABRASIVES</t>
  </si>
  <si>
    <t>No 5, Telecom Layout,   NewTimberYard, Bangalore560026.</t>
  </si>
  <si>
    <t>cskshiva@yahoo.in</t>
  </si>
  <si>
    <t>ANALYSER INSTRUMENT CO. PVT. LTD.</t>
  </si>
  <si>
    <t>E-29 (A), Road No.2.  I.P. Industrial Area, Kota-324005  Rajasthan</t>
  </si>
  <si>
    <t>0744- 2420611</t>
  </si>
  <si>
    <t>0744- 2423591</t>
  </si>
  <si>
    <t>www.aicplindia.com</t>
  </si>
  <si>
    <t>aicpl.purchase@gmail.com</t>
  </si>
  <si>
    <t>AACCA7730N</t>
  </si>
  <si>
    <t>08AACCA7730N1ZE</t>
  </si>
  <si>
    <t>ARTECH WELDERS PVT LTD</t>
  </si>
  <si>
    <t>PLOT NO A-24/1, H BLOCK, MIDC PIMPRI, PUNE - 411 018</t>
  </si>
  <si>
    <t>020-27476160</t>
  </si>
  <si>
    <t>WWW.ARTECHWELDERS.COM</t>
  </si>
  <si>
    <t>SALES@ARTECHWELDERS.COM</t>
  </si>
  <si>
    <t>AAECA2254M</t>
  </si>
  <si>
    <t>LUPIN LIMITED.</t>
  </si>
  <si>
    <t>Biotech - Pune,Gat No-1156, Village:- Ghotawade,Tal :- Mulshi,Dist:- Pune - 412115 Maharashtra</t>
  </si>
  <si>
    <t>PATILAM@lupin.com</t>
  </si>
  <si>
    <t>AAACL1069K</t>
  </si>
  <si>
    <t>27AAACL1069K1ZF</t>
  </si>
  <si>
    <t>MR. MANOJ THAOKAR NAGPUR</t>
  </si>
  <si>
    <t>Plot no.96,Tandapeth Housing society Near NIT garden Shantinagar Nagpur 440002.</t>
  </si>
  <si>
    <t>INIDA</t>
  </si>
  <si>
    <t>INTACT AUTOMATION PVT LTD</t>
  </si>
  <si>
    <t>Shiv Shankar House, Survey No.- 43,Nere-Dattawadi, Post-Jambe, Tal-Mulshi, Near Xrbia City road, Hinjewadi, Pune 411 033</t>
  </si>
  <si>
    <t>020-67441150</t>
  </si>
  <si>
    <t>www.intactautomation.com</t>
  </si>
  <si>
    <t>a.shendge@intactautomation.com</t>
  </si>
  <si>
    <t>OFFICE OF THE EXECUTIVE ENGINEER.</t>
  </si>
  <si>
    <t>Electrical Purchase Division- II  2X500 MW,'B' Thermal Power station  U.P.Rajya Vidyut Utpadan Nigam Ltd.Anpara,Sonebhadra-231225,U.P.</t>
  </si>
  <si>
    <t>05446-272011</t>
  </si>
  <si>
    <t>05446-272240</t>
  </si>
  <si>
    <t>AAACU4749D</t>
  </si>
  <si>
    <t>Plot No-D-4/1, Kurkumbh, Maharashtra.</t>
  </si>
  <si>
    <t>GST12%</t>
  </si>
  <si>
    <t>SIDDHESHWAR ENTERPRISES</t>
  </si>
  <si>
    <t>Gat No:53, Near Rane Industries,Dehu-Alandi Road, Talawade, Pune</t>
  </si>
  <si>
    <t>www.siddheshwarenterprises.com</t>
  </si>
  <si>
    <t>siddheshwar.packing@gmail.com</t>
  </si>
  <si>
    <t>UNITECH TECHNOCRATS PVT LTD</t>
  </si>
  <si>
    <t>Reg. Off.-78/1/Z/3 Makarpura GIDC.  Opp-Gayatri Mandir  Vadodara-390010,  Gujarat, India</t>
  </si>
  <si>
    <t>ankit@unitechinstrument.com</t>
  </si>
  <si>
    <t>(formerly known as Alstom India Limited)  16,Marine Line,Cross Road No.1,Off Maharashi Karve Road,   Church Gate,Mumbai-400020,Maharashtra</t>
  </si>
  <si>
    <t>022-66399255</t>
  </si>
  <si>
    <t>www.ge.com</t>
  </si>
  <si>
    <t>anup.ij@ge.com</t>
  </si>
  <si>
    <t>AABCA8679F</t>
  </si>
  <si>
    <t>27AABCA8679F1ZE</t>
  </si>
  <si>
    <t>(Formerly MWV India Ppaperboard Packaging Pvt Ltd)  Power Island Survey No.56/1,Village Morai, Vatar Road Tal. Vapi, Dist. Valsad Vapi, gujarat</t>
  </si>
  <si>
    <t>+91 757484561/62</t>
  </si>
  <si>
    <t>+ 91 7045736742</t>
  </si>
  <si>
    <t>http://www.westrock.com</t>
  </si>
  <si>
    <t>iqbalhussain.memon@westrock.com</t>
  </si>
  <si>
    <t>BALKRISHNA INDUSTRIES LIMITED</t>
  </si>
  <si>
    <t>Bhuj Bhachau Road,S.H.Highway no.42  Padhdhar,Bhuj-Kutchh-Gujarat</t>
  </si>
  <si>
    <t>+91 2832 248300</t>
  </si>
  <si>
    <t>www.bkt-tires.com</t>
  </si>
  <si>
    <t>harsh.pandya@bkt-tires.com</t>
  </si>
  <si>
    <t>AAACB3333J</t>
  </si>
  <si>
    <t>Bhuj-Kutchh</t>
  </si>
  <si>
    <t>24AAACB3333J1Z2</t>
  </si>
  <si>
    <t>NATIONAL FERTILIZERS LIMITED.</t>
  </si>
  <si>
    <t>(A Government of India Undertaking)  Gohana Road,Panipat,Haryana-132 106</t>
  </si>
  <si>
    <t>0180-2652481</t>
  </si>
  <si>
    <t>0180-2652515</t>
  </si>
  <si>
    <t>purchase@nfl.co.in</t>
  </si>
  <si>
    <t>ADEV S.R.L.</t>
  </si>
  <si>
    <t>Via S. Eurosia, 27/A    20811 Cesano Maderno (MB)  Italy</t>
  </si>
  <si>
    <t>info@adev.it</t>
  </si>
  <si>
    <t>KUTCH LIGNITE THERMAL POWER STATION</t>
  </si>
  <si>
    <t>PO SK VERMA NAGAR, TALUKA LAKHPAT NAGAR, DIST - KUTCH 37060</t>
  </si>
  <si>
    <t>Ashish</t>
  </si>
  <si>
    <t>VEERA TANNERIES PVT LTD</t>
  </si>
  <si>
    <t>Gut No 124, Chitegaon, Taluka  Paithan,                     Aurangabad, Maharashtra 431107</t>
  </si>
  <si>
    <t>91-22-24076277/ 24078123</t>
  </si>
  <si>
    <t>91-22-24071029</t>
  </si>
  <si>
    <t>www.veratan.com</t>
  </si>
  <si>
    <t>aspipader@gmail.com</t>
  </si>
  <si>
    <t>BALRAMPUR CHINI MILLS LIMITED...</t>
  </si>
  <si>
    <t>Plant Address: Rauzagaon Chini Mills,Vill.&amp; Post-Rauzagaon  Tehsil-Rudauli,Distt- Faizabad,Uttar Pradesh</t>
  </si>
  <si>
    <t>011-47619460</t>
  </si>
  <si>
    <t>www.chinicom</t>
  </si>
  <si>
    <t>purchase@bcml.in</t>
  </si>
  <si>
    <t>Faizabad</t>
  </si>
  <si>
    <t>HIMANSHU INDUSTRIES(I)</t>
  </si>
  <si>
    <t>Express Zone Shopping Mall, Low ground, Shop No.L-22, Opp. Reliance Engery, 097, Western Express Hwy, Tapovan Housing Complex, Pathan Wadi, Malad East, Mumbai, Maharashtra 400097</t>
  </si>
  <si>
    <t>himanshuindustries@gmail.com</t>
  </si>
  <si>
    <t>U P STATE SUGAR CORPORATION LTD</t>
  </si>
  <si>
    <t>(A State Govt.Undertaking)  Unit-Mohiuddinpur (Meerut)</t>
  </si>
  <si>
    <t>0121-2410514</t>
  </si>
  <si>
    <t>mohsugar@gmail.com</t>
  </si>
  <si>
    <t>AAACU3394C</t>
  </si>
  <si>
    <t>09AAACU3394C1ZD</t>
  </si>
  <si>
    <t>WATER WORLD (I) PVT LTD</t>
  </si>
  <si>
    <t>1st Floor.10/30 EAST Patel Nagar,New Delhi</t>
  </si>
  <si>
    <t>AABCW6133C</t>
  </si>
  <si>
    <t>Patel Nagar</t>
  </si>
  <si>
    <t>07AABCW6133C1ZN</t>
  </si>
  <si>
    <t>ESSEL INTERNATIONAL</t>
  </si>
  <si>
    <t>1,2 KANAKMANGALA ARCADE   620 ,RASTA PETH  AZAD ALI ,PUNE -411011</t>
  </si>
  <si>
    <t>esselinternational@gmail.com</t>
  </si>
  <si>
    <t>J.H.V.SUGAR LTD</t>
  </si>
  <si>
    <t>Gadaura.Teh, Nichlaul, Mahrajganj, Uttar Pradesh - 273311</t>
  </si>
  <si>
    <t>+91 9119601007</t>
  </si>
  <si>
    <t>jhvpurchase@rediffmail.com</t>
  </si>
  <si>
    <t>SISWA BAZAR</t>
  </si>
  <si>
    <t>AABCJ2735K</t>
  </si>
  <si>
    <t>Mahrajganj</t>
  </si>
  <si>
    <t>Uttar Pradesha</t>
  </si>
  <si>
    <t>09AABCJ2735K1ZF</t>
  </si>
  <si>
    <t>ANAND ENGINEERING WORKS</t>
  </si>
  <si>
    <t>S/NO : 38/2/17 , NEAR PARI COMPANY  NARHE GAON ,PUNE- 411041</t>
  </si>
  <si>
    <t>anand_eng59.production@yahoo.com</t>
  </si>
  <si>
    <t>100% Within 45 Days From G.I.N. Date</t>
  </si>
  <si>
    <t>OCS OPTICAL CONTROL SYSTEMS GMBH</t>
  </si>
  <si>
    <t>605,Arundeep Complex,Race Course Circle (South) Vadodara,Gujarat</t>
  </si>
  <si>
    <t>DAHEJ</t>
  </si>
  <si>
    <t>24AABCO2845H1ZM</t>
  </si>
  <si>
    <t>91-129 - 2276077,2275486</t>
  </si>
  <si>
    <t>91-129 - 4012050</t>
  </si>
  <si>
    <t>sales7@zenneraquamet.com</t>
  </si>
  <si>
    <t>JELIGHT COMPANY, INC.</t>
  </si>
  <si>
    <t>2 Mason  Irvine, CA 92618</t>
  </si>
  <si>
    <t>(949) 380-8774</t>
  </si>
  <si>
    <t>(949) 768-9457</t>
  </si>
  <si>
    <t>Eric.chu@Jelight.com</t>
  </si>
  <si>
    <t>CHW FORGE PVT. LTD.</t>
  </si>
  <si>
    <t>Near Hapur Road Flyover, Maliwara, Ghaziabad-201001</t>
  </si>
  <si>
    <t>0120-4388000</t>
  </si>
  <si>
    <t>chw@chwforge.com</t>
  </si>
  <si>
    <t>SIGMA GASES AND SERVICES</t>
  </si>
  <si>
    <t>B-34, DDA Sheds, Okhla Industrial Area  Phase - II, New Delhi - 110020.</t>
  </si>
  <si>
    <t>011-41610056, 26388496,41407408</t>
  </si>
  <si>
    <t>sigmagases@gmail.com</t>
  </si>
  <si>
    <t>DIGITEK AGRO SYSTEMS.</t>
  </si>
  <si>
    <t>Impact Residency, Behind TVS Showroom  Indraprast, Madhavnagar Road, Sangli.  Maharashtra - 416416</t>
  </si>
  <si>
    <t>https://office.com/getexcel</t>
  </si>
  <si>
    <t>digitekagrosystems@gmail.com</t>
  </si>
  <si>
    <t>ANPPP1433L</t>
  </si>
  <si>
    <t>Sangli</t>
  </si>
  <si>
    <t>27ANPPP1433L1ZK</t>
  </si>
  <si>
    <t>THERMAX LIMITED'</t>
  </si>
  <si>
    <t>ENVIRONMENT HOUSE   Plot No. 90-92, BG Block, MIDC; Bhosari, Pune - 411 026</t>
  </si>
  <si>
    <t>Rahul.V.Pawar@thermaxglobal.com</t>
  </si>
  <si>
    <t>BHOSRI</t>
  </si>
  <si>
    <t>R J ELECTRICAL</t>
  </si>
  <si>
    <t>Shop no.13, Mega Center,Nashik- Pune Road,  Medankar Wadi,Chakan,Pune - 410501</t>
  </si>
  <si>
    <t>rjchakan@gmail.com</t>
  </si>
  <si>
    <t>THE SIRPUR PAPER MILLS LTD</t>
  </si>
  <si>
    <t>Kaghaznagar 504296,District Komaram Bheem Asifabad,  Telengana</t>
  </si>
  <si>
    <t>AAACT7970R</t>
  </si>
  <si>
    <t>Komaram Bheem Asifabad</t>
  </si>
  <si>
    <t>36AAACT7970R1ZG</t>
  </si>
  <si>
    <t>No.7/294, Pollachi Main Road 642109 COIMBATORE SOLVAMPALAYAM VILLAGE</t>
  </si>
  <si>
    <t>www.akg-india.in</t>
  </si>
  <si>
    <t>sridhar.govindaraj@akg-india.in</t>
  </si>
  <si>
    <t>AAGCA9019C</t>
  </si>
  <si>
    <t>33AAGCA9019C1Z2</t>
  </si>
  <si>
    <t>SINOS BIOTECH &amp; CONSULTANTS</t>
  </si>
  <si>
    <t>A-132, Sakambari Vihar ,Malli Bamori, P.O. Bhotia Paraw ,  Haldwani 263139, Uttarakhand,</t>
  </si>
  <si>
    <t>+91 9758831800</t>
  </si>
  <si>
    <t>+91 8860681759</t>
  </si>
  <si>
    <t>info.sinosconsultant@gmail.com</t>
  </si>
  <si>
    <t>ABHPU5895</t>
  </si>
  <si>
    <t>Haldwani</t>
  </si>
  <si>
    <t>05ABHPU58951ZK</t>
  </si>
  <si>
    <t>BHARAT HEAVY ELECTRICALS LIMITED...</t>
  </si>
  <si>
    <t>(A Govt. of India Undertaking)   Project Engineering &amp; System Division  Ramachandrapuram : Hyderabad-502 032</t>
  </si>
  <si>
    <t>BHARAT HEAVY ELECTRICALS LIMITED..</t>
  </si>
  <si>
    <t>(A Gvernment of India Undertaking)  Ramachandrapuram, hyedarabad,32,TS</t>
  </si>
  <si>
    <t>RC Puram I</t>
  </si>
  <si>
    <t>FLOWTECH AUTOMATION PVT LTD</t>
  </si>
  <si>
    <t>(Formerly Friendly Associate Pvt.Ltd)  N-3,211,IRC village,Nayapalli,Bhubaneswar,Odisha,  Pin-751015</t>
  </si>
  <si>
    <t>Debashis Das</t>
  </si>
  <si>
    <t>ddas@fapl.co.in</t>
  </si>
  <si>
    <t>AABCF5839Q</t>
  </si>
  <si>
    <t>Bhubaneswar</t>
  </si>
  <si>
    <t>21AABCF5839Q1ZA</t>
  </si>
  <si>
    <t>BAJAJ HINDUSTHAN SUGAR LIMITED THANABHAWAN-SUGAR</t>
  </si>
  <si>
    <t>village-Thanabhawan 247777-Shamli</t>
  </si>
  <si>
    <t>www.bajajhindustan.com</t>
  </si>
  <si>
    <t>Shamli</t>
  </si>
  <si>
    <t>ULTRATECH CEMENT LIMITED (M.P)</t>
  </si>
  <si>
    <t>07420230525/537/536</t>
  </si>
  <si>
    <t>ANUJ MEHRA</t>
  </si>
  <si>
    <t>7420-235524</t>
  </si>
  <si>
    <t>+91 7694007134</t>
  </si>
  <si>
    <t>anuj.mehra@adityabirla.com</t>
  </si>
  <si>
    <t>SAI ENGINEERING WORKS</t>
  </si>
  <si>
    <t>S.NO.1/1/5, OLD LAXMI NAGAR, NEAR GANPATI MANDIR,  PIMPLE GURAV, PUNE 411061</t>
  </si>
  <si>
    <t>saienggworks258@gmail.com</t>
  </si>
  <si>
    <t>27AKZPD7692J1Z7</t>
  </si>
  <si>
    <t>I R MAHARAJA</t>
  </si>
  <si>
    <t>YEWLEWADI, KONDWA</t>
  </si>
  <si>
    <t>PRASOL CHEMICALS PVT. LIMITED</t>
  </si>
  <si>
    <t>+91 20 2729 5441</t>
  </si>
  <si>
    <t>Prashant Bahirgonde</t>
  </si>
  <si>
    <t>+91 20 2729 5442</t>
  </si>
  <si>
    <t>www.esbeegroup.com</t>
  </si>
  <si>
    <t>esbeepower@gmail.com</t>
  </si>
  <si>
    <t>27AAECE4873A1ZT</t>
  </si>
  <si>
    <t>S.S ENTERPRISES</t>
  </si>
  <si>
    <t>Qtr. No. 52, Pushp Vihar Colony, R.S.S. Nagar  KORBA (Chhattisgarh) - 495677</t>
  </si>
  <si>
    <t>ssenterprises2315@gmail.com</t>
  </si>
  <si>
    <t>M/S PROJEXON</t>
  </si>
  <si>
    <t>ADD.-Reg. H.O. lig-56, sada colony, jamnipali, korba (C.G.)</t>
  </si>
  <si>
    <t>projexon18@gmail.com</t>
  </si>
  <si>
    <t>C/o III-K, 105 First Floor, Nehru Nagar, Ghaziabad,   Uttar Pradesh – 201001</t>
  </si>
  <si>
    <t>www.doosan.com</t>
  </si>
  <si>
    <t>sunilkumar.sharma@doosan.com</t>
  </si>
  <si>
    <t>AABCB5946J</t>
  </si>
  <si>
    <t>09AABCB5946J1ZE</t>
  </si>
  <si>
    <t>PRECICON ENGINEERING PVT LTD</t>
  </si>
  <si>
    <t>Plot No. 6B, Indrapuri Railway Colony  West Marredpally,  Secunderabad-500026.</t>
  </si>
  <si>
    <t>040-27804414/15</t>
  </si>
  <si>
    <t>pavan@precicon.in</t>
  </si>
  <si>
    <t>SOUTHLAND SENSING LTD</t>
  </si>
  <si>
    <t>4045 E. Guasti Rd. #203 Ontario, CA 91761 USA</t>
  </si>
  <si>
    <t>1-949-398-2879</t>
  </si>
  <si>
    <t>1-949-315-3622</t>
  </si>
  <si>
    <t>sales@sso2.com</t>
  </si>
  <si>
    <t>HANGZHOU ZETIAN TECHNOLOGY CO LTD</t>
  </si>
  <si>
    <t>FLOOR 8 , BUILDING 1,22 YUANQUZHONGLU  PUYAN STREET , BINJIANG DISTRICT  HANGZHOU ,EJIANG  P.R CHINA - 310053</t>
  </si>
  <si>
    <t>0086-18767106510</t>
  </si>
  <si>
    <t>leo@zetian-tech.com</t>
  </si>
  <si>
    <t>NEXTSTEP AUTOMATION</t>
  </si>
  <si>
    <t>Office No-402,Green Leaf Soc.Sr.No- 127/2/2,Manjari Bk,pune-412307</t>
  </si>
  <si>
    <t>Nextstepautomation.info@g mail.com</t>
  </si>
  <si>
    <t>COTPS8985M</t>
  </si>
  <si>
    <t>PANDHARPUR</t>
  </si>
  <si>
    <t>27COTPS8985M1ZC</t>
  </si>
  <si>
    <t>HARI-OM REFRIGERATION COMPANY</t>
  </si>
  <si>
    <t>Unit No 23, Ground Floor,  K K Gupta Industrial Estate, Dr. R.P. Raod, Opp Jawahar Talkies, Mulund West, Mumbai 400080.</t>
  </si>
  <si>
    <t>022-25640728</t>
  </si>
  <si>
    <t>022-25920728</t>
  </si>
  <si>
    <t>sales@hariomrefrigeration.com</t>
  </si>
  <si>
    <t>TRI-FLP ENGINEERS PVT. LTD.</t>
  </si>
  <si>
    <t>11, 1st Floor, Popular Indl. Estate,  Gokhale Compound,  Raghuvir Nagar, Near Char Rasta,  Dombivali East, Thane 421201  Maharastra, India</t>
  </si>
  <si>
    <t>91 0251-2440071</t>
  </si>
  <si>
    <t>SUPREME REFRIGERATION</t>
  </si>
  <si>
    <t>SHOP NO :4 ,SHANTI ARCADE  340/41,RASTA PETH  PUNE</t>
  </si>
  <si>
    <t>COOL TECH ENTERPRISES</t>
  </si>
  <si>
    <t>CHINTAMANI NAGAR ,B/1 ,BIBVEWADI   NEAR INDRANAGAR POLICE CHOWKI  PUNE - 411037</t>
  </si>
  <si>
    <t>FAITH MACHINERY STORES PVT LTD</t>
  </si>
  <si>
    <t>S.No.4840,OPP AMBEDKAR STATUE,PIMPRI CHOWK,PUNE-MUMBAI ROAD  PUNE-411018.</t>
  </si>
  <si>
    <t>faithshakil@yahoo.com</t>
  </si>
  <si>
    <t>CALIFORNIA ANALYTICAL INSTRUMENTS, INC</t>
  </si>
  <si>
    <t>1312 West Grove Avenue, Orange, California 92865</t>
  </si>
  <si>
    <t>(714) 974-5560</t>
  </si>
  <si>
    <t>(714) 921-2531</t>
  </si>
  <si>
    <t>TCompas@gasanalyzers.com</t>
  </si>
  <si>
    <t>New Bldg., Ground Floor, 188A, B-169(Part),  B-188&amp; B-189(A), Road No 5, MIA, 313003 Udaipur, India</t>
  </si>
  <si>
    <t>294 3057750</t>
  </si>
  <si>
    <t>mktg@marathonheater.in</t>
  </si>
  <si>
    <t>EUROTEK ENVIRONMENTAL PVT.LTD</t>
  </si>
  <si>
    <t>E-51,F Road,GIDC Manjusar,Savli,Vadodara-391775  Gujarat</t>
  </si>
  <si>
    <t>www.eurotekaindia.com</t>
  </si>
  <si>
    <t>po@eurotekindia.com</t>
  </si>
  <si>
    <t>AACCE0720C</t>
  </si>
  <si>
    <t>24AACCE0720C1ZJ</t>
  </si>
  <si>
    <t>INOX AIR PRODUCTS PVT LTD (HAZIRA)</t>
  </si>
  <si>
    <t>Air Sep'n Unit,Premises of Essar Steel  27km,Surat Hazira Road,Surat,Hazira-394270</t>
  </si>
  <si>
    <t>0261-6549918</t>
  </si>
  <si>
    <t>Hazira</t>
  </si>
  <si>
    <t>GLOBAL INDUSTRIAL RESOURCES WLL</t>
  </si>
  <si>
    <t>Penco Building, No : 98/A, Building 1207, Road 3928, Block 939, Estiqlal Avenue, East Riffa,Kingdom of Bahrain,</t>
  </si>
  <si>
    <t>00973 13676666</t>
  </si>
  <si>
    <t>Lito Ramos</t>
  </si>
  <si>
    <t>www.gir-group.com</t>
  </si>
  <si>
    <t>ramos@gir-group.com</t>
  </si>
  <si>
    <t>Kingdom of Bahrain</t>
  </si>
  <si>
    <t>BAJAJ HINDUSTHAN SUGAR LTD UTRAULA SUGAR</t>
  </si>
  <si>
    <t>VILLAGE- ITAI MAIDA, UTRAULA P.O. SRI DUTTGANJ 271607 - BALRAMPUR Balrampur</t>
  </si>
  <si>
    <t>0522 - 4971604</t>
  </si>
  <si>
    <t>0522 - 2728662</t>
  </si>
  <si>
    <t>www.bajajhindusthan.com</t>
  </si>
  <si>
    <t>akshukla.utr@bajajhindusthan.com</t>
  </si>
  <si>
    <t>ICI CALDAIE S.P.A.</t>
  </si>
  <si>
    <t>Via Giovanni Pascoli 3837059 - CAMPAGNOLA DI ZEVIO VR</t>
  </si>
  <si>
    <t>+39 045 8738511</t>
  </si>
  <si>
    <t>Dimer GRILENZONI</t>
  </si>
  <si>
    <t>+39 045 8731148</t>
  </si>
  <si>
    <t>icicaldaie.com</t>
  </si>
  <si>
    <t>dimer.grilenzoni@icicaldaie.com</t>
  </si>
  <si>
    <t>Eldorado Integrated developments,Sector 2 North West Gulf of suez Ain Sokhna  EG</t>
  </si>
  <si>
    <t>+2 062 3710289 / 90</t>
  </si>
  <si>
    <t>Khaled Abdel Latif Mohamed</t>
  </si>
  <si>
    <t>khaled.latif@eipet.com</t>
  </si>
  <si>
    <t>2 Sushila Apartments, Thorat Colony,   Prabhat Road, Near Income tax Office,  Erandwane , Pune 411004 .</t>
  </si>
  <si>
    <t>yogesh.khuspe@consulneowatt.com</t>
  </si>
  <si>
    <t>SHREYASH ENTERPRISES</t>
  </si>
  <si>
    <t>208 , Raviwar Peth   Fulwala Chowk ,Pune 411002</t>
  </si>
  <si>
    <t>LAXMAN KADVA AND SONS PVT LTD</t>
  </si>
  <si>
    <t>Sri Sri Gaushala compound, opp. Gokul Park Hotel, Near Gas Godown,   Jintan Udyognagar, Surendranagar-363002 (Guj) Ph no.02752-224726/228161</t>
  </si>
  <si>
    <t>02752-224726/228161</t>
  </si>
  <si>
    <t>laxson@laxsonbandsaw.com</t>
  </si>
  <si>
    <t>AACCM5710C</t>
  </si>
  <si>
    <t>24AACCM5710C1Z3</t>
  </si>
  <si>
    <t>RENEWABLE ENERGY SYSTEMS CO. LLC</t>
  </si>
  <si>
    <t>P.O.Box 1265,Region Code: 001 Mutrah, P.Code 114  Muscat, Sultanate Of Oman</t>
  </si>
  <si>
    <t>+968 2481 9293</t>
  </si>
  <si>
    <t>Mr. Tejesh Shetty</t>
  </si>
  <si>
    <t>+968 9778 5783</t>
  </si>
  <si>
    <t>www.rescointernational.net</t>
  </si>
  <si>
    <t>tejesh@resemct.com</t>
  </si>
  <si>
    <t>MUSCAT</t>
  </si>
  <si>
    <t>Shirin</t>
  </si>
  <si>
    <t>ATUL LTD</t>
  </si>
  <si>
    <t>Atul 396 020, Valsad,Gujarat</t>
  </si>
  <si>
    <t>+91 2632- 230000</t>
  </si>
  <si>
    <t>www.atul.co.in</t>
  </si>
  <si>
    <t>darshan_raval@atul.co.in</t>
  </si>
  <si>
    <t>AABCA2390M</t>
  </si>
  <si>
    <t>Valsad</t>
  </si>
  <si>
    <t>24AABCA2390M1ZP</t>
  </si>
  <si>
    <t>Plot No.196/5, Survey No, 39PIndustrial Park D Block,Auto Nagar Area, Industrial Park D Block,Auto Nagar Area, Chinagantyada Village Gajuwaka Mondal,Andhra Pradesh (New)</t>
  </si>
  <si>
    <t>www.praxair.com</t>
  </si>
  <si>
    <t>p_vijaya@praxair.com</t>
  </si>
  <si>
    <t>ANDHRAPRADESH (NEW)</t>
  </si>
  <si>
    <t>37AAACP9993J1ZN</t>
  </si>
  <si>
    <t>94 B/2 ,RASTA PETH , AMI MANSION  OPP :SWAMINARAYAN MANDIR  PUNE -11</t>
  </si>
  <si>
    <t>allmetalindia@hotmail.com</t>
  </si>
  <si>
    <t>CLASSIC COLLECTION</t>
  </si>
  <si>
    <t>893, RAVIWAR PETH .OPP ;R.C.M GUJRATI SCHOOL  PUNE-411002</t>
  </si>
  <si>
    <t>ELECTRONET EQUIPMENTS PVT LTD.</t>
  </si>
  <si>
    <t>Plot No.8 SEZ,Phase # I,Kesurdi MIDC Khandala District Satara,Pune-412801, Maharashtra</t>
  </si>
  <si>
    <t>pune2@electronet.co.in</t>
  </si>
  <si>
    <t>AABCE2486N</t>
  </si>
  <si>
    <t>27AABCE2486N2Z7</t>
  </si>
  <si>
    <t>HAL OFFSHORE LIMITED.</t>
  </si>
  <si>
    <t>4/Wing B,Plot no.32 Corporate Avenue,Off.Mahakali Caves Road,Village Gundavali Paper Box,Andheri(East),Mumbai-400 093</t>
  </si>
  <si>
    <t>info@haloffshore.com</t>
  </si>
  <si>
    <t>INOX AIR PRODUCTS PVT LTD...</t>
  </si>
  <si>
    <t>Patalganga(SPG),A-5,MIDC Patalganga Industrial Area,Patalganga Khalapur,Raigad,Patalganga-410220</t>
  </si>
  <si>
    <t>02192-250667</t>
  </si>
  <si>
    <t>www.inoxairproducts.com</t>
  </si>
  <si>
    <t>info@inoxap.com</t>
  </si>
  <si>
    <t>Patalganga</t>
  </si>
  <si>
    <t>TDT COPPER LIMITED</t>
  </si>
  <si>
    <t>Plot No.179-186,Bawal,HSIIDC Growth Centre,Distt.Rewari-123501</t>
  </si>
  <si>
    <t>0124-264497</t>
  </si>
  <si>
    <t>01284-264363</t>
  </si>
  <si>
    <t>purchase@tdt.co.in</t>
  </si>
  <si>
    <t>AAACT1028N</t>
  </si>
  <si>
    <t>06AAACT1028N1ZE</t>
  </si>
  <si>
    <t>PRANEEL  EXPORTS</t>
  </si>
  <si>
    <t>Plot 245,Unit No.4,Ramvijay Chs,Sector No.3  Charkop,Kandivali (West),Mumbai-400067</t>
  </si>
  <si>
    <t>+ 91 9167965966</t>
  </si>
  <si>
    <t>www.praneelexports.com</t>
  </si>
  <si>
    <t>sales@praneelexports.com</t>
  </si>
  <si>
    <t>AOHPC9395K</t>
  </si>
  <si>
    <t>27AOHPC9395K1ZC</t>
  </si>
  <si>
    <t>SARVESH ANALYTICS PVT LTD.</t>
  </si>
  <si>
    <t>Gat No.188,Jyotiba Nagar,Talwade,Pune</t>
  </si>
  <si>
    <t>S.R.DHUMAL</t>
  </si>
  <si>
    <t>www. sarveshindia.com</t>
  </si>
  <si>
    <t>infosarveshindia.com</t>
  </si>
  <si>
    <t>AAGCS2862M</t>
  </si>
  <si>
    <t>27AAGCS2862M1ZV</t>
  </si>
  <si>
    <t>6th Floor, 601-604, Pentagon Tower P2, Magarpatta City, Hadapsar, Pune, Pune, Maharashtra, 411028</t>
  </si>
  <si>
    <t>020-40147890</t>
  </si>
  <si>
    <t>sameer.sorte@mc-techgroup.com</t>
  </si>
  <si>
    <t>GAZON COMMUNICATIONS</t>
  </si>
  <si>
    <t>Pesh IT park, 3rd floor, Rajiv Gandhi Infotech Park, Behind Persistent Company, Hinjewadi Phase 1 Pune - 411057.</t>
  </si>
  <si>
    <t>bhushan.patil@gazon.in</t>
  </si>
  <si>
    <t>IMC LIMITED (GAS DIVISION)</t>
  </si>
  <si>
    <t>APM Terminal,Inside Gujarat Pipavav Port limited, Pipavav, Taluka- Rajula,Dist.: Amreli Gujarat.</t>
  </si>
  <si>
    <t>+912836 271 221</t>
  </si>
  <si>
    <t>purchase.kandla@imc.net.in</t>
  </si>
  <si>
    <t>AAACI688R</t>
  </si>
  <si>
    <t>Amreli</t>
  </si>
  <si>
    <t>24AAACI688R1ZT</t>
  </si>
  <si>
    <t>RELIANCE INDUSTRIES LTD.</t>
  </si>
  <si>
    <t>Reliance Industries Limited(Ope.) CBM Project,Village &amp; PO : Lalpur,Tehsil Burhar,Shahdol-484110,Madhya Pradesh</t>
  </si>
  <si>
    <t>07652-247033</t>
  </si>
  <si>
    <t>Gautam.Sharma@ril.com</t>
  </si>
  <si>
    <t>23AAACR5055K2ZE</t>
  </si>
  <si>
    <t>AKSHAT ENTERPRISES</t>
  </si>
  <si>
    <t>204, United Business Park,   Road No.11, Wagle Estate,   Thane (W) 400604.</t>
  </si>
  <si>
    <t>25801270/71/72/73</t>
  </si>
  <si>
    <t>sales@akshatautomation.com</t>
  </si>
  <si>
    <t>RNS AUTOMATION</t>
  </si>
  <si>
    <t>Plot No.29/c2,Gyan Khand-I.Indirapuram Ghaziabad-201010</t>
  </si>
  <si>
    <t>0120-4238989</t>
  </si>
  <si>
    <t>rns_automation@yahoo.com</t>
  </si>
  <si>
    <t>AIWPG8605R</t>
  </si>
  <si>
    <t>Ghaziabad</t>
  </si>
  <si>
    <t>09AIWPG8605R1Z6</t>
  </si>
  <si>
    <t>SIEMENS LTD.UP</t>
  </si>
  <si>
    <t>510-511,5th Floor,TCG 1/1,Vibhuti Khand,Gomti Nagar  226010,Lucknow</t>
  </si>
  <si>
    <t>+91 124 6216553</t>
  </si>
  <si>
    <t>+91 124 3836141</t>
  </si>
  <si>
    <t>+91 9971844866</t>
  </si>
  <si>
    <t>harender.sahrawat@siemens.com</t>
  </si>
  <si>
    <t>Lucknow</t>
  </si>
  <si>
    <t>NO : 59, 1ST FLOOR MILLERS ROAD  BANGALORE -560046</t>
  </si>
  <si>
    <t>CONTROL SYSTEMS AND SOLUTIONS</t>
  </si>
  <si>
    <t>Suite# 03, First Floor, Wing B, Neelkamal Society, Bajaj Nagar, Nagpur-440010</t>
  </si>
  <si>
    <t>www.consysts.com</t>
  </si>
  <si>
    <t>junaid@consysts.com</t>
  </si>
  <si>
    <t>AAFFC2146L</t>
  </si>
  <si>
    <t>BAJAJ NAGAR</t>
  </si>
  <si>
    <t>BRISK ELECTRONICS PVT. LTD</t>
  </si>
  <si>
    <t>319 &amp; 320, Siddarth Towers, Building No.1, Nr. Sangam Press, Kothrud, PUNE 411038.</t>
  </si>
  <si>
    <t>25464825 / 25465459</t>
  </si>
  <si>
    <t>salespune@briskelectronics.com</t>
  </si>
  <si>
    <t>LUPIN LIMITED ( NAGPUR - SEZ )</t>
  </si>
  <si>
    <t>Plot No.6A1,Sector 17,SEZ MIHAN Notfd Area,Nagpur 441108 Maharashtra, India</t>
  </si>
  <si>
    <t>0712-6696354/368</t>
  </si>
  <si>
    <t>Mr. Anand Tandulkar</t>
  </si>
  <si>
    <t>anandtandulkar@lupin.com</t>
  </si>
  <si>
    <t>nagpur</t>
  </si>
  <si>
    <t>27AAACL1069K3ZD</t>
  </si>
  <si>
    <t>EBRAHIM &amp; SONS</t>
  </si>
  <si>
    <t>M-86,Waluj MIDC,Aurangabad-431136,Maharashtra</t>
  </si>
  <si>
    <t>Mr.Sachin Mohite</t>
  </si>
  <si>
    <t>AADCK8374M</t>
  </si>
  <si>
    <t>AURANGABAD</t>
  </si>
  <si>
    <t>SAFE TECHNICAL SUPPLY PVT LTD.</t>
  </si>
  <si>
    <t>39,Yusuf Bldg,252,L.T.Marg,Crawford Market,Mumbai- 400 002</t>
  </si>
  <si>
    <t>+ 91 22 2377 1552</t>
  </si>
  <si>
    <t>+ 91 22 2377 1553</t>
  </si>
  <si>
    <t>+ 91 9930107851</t>
  </si>
  <si>
    <t>www.safetechnical.com</t>
  </si>
  <si>
    <t>sajidm@safetechnical.in</t>
  </si>
  <si>
    <t>AAICS1265L</t>
  </si>
  <si>
    <t>27AAICS1265L1Z0</t>
  </si>
  <si>
    <t>NATIONAL ALUMINIUM COMPANY LIMITED..</t>
  </si>
  <si>
    <t>(A Govt.of India Enterprise)  Alumina Refinery,Damanjodi-763008,Odhisha</t>
  </si>
  <si>
    <t>06853-254273</t>
  </si>
  <si>
    <t>06853-253241</t>
  </si>
  <si>
    <t>alahari.hemantha@nalcoindia.co.in</t>
  </si>
  <si>
    <t>Damanjodi</t>
  </si>
  <si>
    <t>Odhisha</t>
  </si>
  <si>
    <t>ANA EQUIPMENTS</t>
  </si>
  <si>
    <t>Suite # 303.C/14 Com Area,Plot 7/8,KCHS,Opp:TPS  Off:Sharah-e-Faisal Road,Karachi-75350</t>
  </si>
  <si>
    <t>sales@anaequipments.com</t>
  </si>
  <si>
    <t>No.109,4 Phase,K.I.A.D.B Plot, Bommasandra Indl Area,BANGALORE, 560099</t>
  </si>
  <si>
    <t>+91 080 27839191/93</t>
  </si>
  <si>
    <t>+91 080 27839192</t>
  </si>
  <si>
    <t>+91 9686573288</t>
  </si>
  <si>
    <t>bijay.samanta@oerlikon.com</t>
  </si>
  <si>
    <t>AAACI3916N</t>
  </si>
  <si>
    <t>29AAACI3916N1Z8</t>
  </si>
  <si>
    <t>OMEGA INSTRUMENTATION AND CONTROL SOLUTIONS</t>
  </si>
  <si>
    <t>2/63 , 3rd floor Lalita Park ,Laxminagar , Delhi 110092</t>
  </si>
  <si>
    <t>+91-98180 68253</t>
  </si>
  <si>
    <t>919818 750248</t>
  </si>
  <si>
    <t>writetoomega@gmail.com</t>
  </si>
  <si>
    <t>ARLPS9640L</t>
  </si>
  <si>
    <t>LAXMINAGAR</t>
  </si>
  <si>
    <t>DELHI</t>
  </si>
  <si>
    <t>07ARLPS9640L1ZY</t>
  </si>
  <si>
    <t>ICE QUBE, INC.</t>
  </si>
  <si>
    <t>141 Wilson Avenue,  Greensburg, PA 15601   USA</t>
  </si>
  <si>
    <t>888-867-8234</t>
  </si>
  <si>
    <t>724-837-3386</t>
  </si>
  <si>
    <t>sales@iceqube.com</t>
  </si>
  <si>
    <t>M/S.ONGC MANGALORE PETROCHEMICALS LIMITED (AN SEZ UNIT)</t>
  </si>
  <si>
    <t>Mangalore Special Economic Zone  Permude Village,Manalore-574509</t>
  </si>
  <si>
    <t>0824-2872018</t>
  </si>
  <si>
    <t>ppchainulu@omplindia.com</t>
  </si>
  <si>
    <t>AAFCM0322D</t>
  </si>
  <si>
    <t>29AAFCM0322D1ZY</t>
  </si>
  <si>
    <t>29220809162 dtd:23.3.2008</t>
  </si>
  <si>
    <t>SEVEN STAR TRADING (S) PTE LTS</t>
  </si>
  <si>
    <t>105,Cecil Street,#06-01 The Octagon,069534</t>
  </si>
  <si>
    <t>065-6827-4555</t>
  </si>
  <si>
    <t>065-6827-4556</t>
  </si>
  <si>
    <t>sst@sspmail.com</t>
  </si>
  <si>
    <t>16th Floor DLF Square, Jacaranda Marg  Near NH 8, DLF City Phase 2,  Gurgaon -122 002 (Haryana)</t>
  </si>
  <si>
    <t>0124- 4768511</t>
  </si>
  <si>
    <t>Sunilkumar.sharma@doosan.com</t>
  </si>
  <si>
    <t>ARMSTRONG INTERNATIONAL PRIVATE LIMITED.</t>
  </si>
  <si>
    <t>P46, Eighth Avenue, Domestic Tariff Area,  Mahindra World City,  Anjur Village, Natham Sub Chengalpattu, Tamilnadu   603 004</t>
  </si>
  <si>
    <t>(+91) 44 374 744 25</t>
  </si>
  <si>
    <t>(+91) 95 001 647 65</t>
  </si>
  <si>
    <t>karthick@armstronginternational.in</t>
  </si>
  <si>
    <t>AAGCA6963P</t>
  </si>
  <si>
    <t>Chengalpattu</t>
  </si>
  <si>
    <t>33AAGCA6963P1Z4</t>
  </si>
  <si>
    <t>NAYARA ENERGY LIMITED</t>
  </si>
  <si>
    <t>Khambhalia,Dist. Devbhumi Dwarka,Vadinar Gujarat - 361305</t>
  </si>
  <si>
    <t>02833-661444</t>
  </si>
  <si>
    <t>ILESH.VYAS@NAYARAENERGY.COM</t>
  </si>
  <si>
    <t>VADINAR</t>
  </si>
  <si>
    <t>INDUSTRIAL IT SOLUTIONS PVT LTD</t>
  </si>
  <si>
    <t>N-282, Opp. Plot No, 77, Street No. 5, Krishna Colony, Sector 25, Ballabgarh, Faridabad – 121 004</t>
  </si>
  <si>
    <t>+91 8750728849</t>
  </si>
  <si>
    <t>pearl@iitsol.com</t>
  </si>
  <si>
    <t>AAACI7300N</t>
  </si>
  <si>
    <t>06AAACI7300N1ZM</t>
  </si>
  <si>
    <t>OM SAI ENTERPRISES</t>
  </si>
  <si>
    <t>A-4/201, Siddharth Nagar, Opp Bhor Industries, Khatau Mill Compd, Borivli (East) Mumbai – 66.</t>
  </si>
  <si>
    <t>sales@omsaicontrols.com</t>
  </si>
  <si>
    <t>PHOENIX GASES PVT LTD</t>
  </si>
  <si>
    <t>D-9/5, MIDC TTC Industrial area, Turbhe, Navi Mumbai 400 705</t>
  </si>
  <si>
    <t>02227611055/61550580</t>
  </si>
  <si>
    <t>saif@phoenixgases.com</t>
  </si>
  <si>
    <t>BGR ENERGY SYSTEMS LIMITED</t>
  </si>
  <si>
    <t>C/O 1 X800MW North Chennai STPPS Stage III,Ennore &amp; Puzhudhivakkam Village Ponneri TK.Thiruvallur District 600120</t>
  </si>
  <si>
    <t>91-44-27948249</t>
  </si>
  <si>
    <t>91-44-27948359</t>
  </si>
  <si>
    <t>gayathri.t@cpsg.bgrenergy.com</t>
  </si>
  <si>
    <t>AABG2202J</t>
  </si>
  <si>
    <t>THIRUVALLUR</t>
  </si>
  <si>
    <t>33AABG2202J1Z7</t>
  </si>
  <si>
    <t>ETİKROM  A.Ş.</t>
  </si>
  <si>
    <t>Bingol Karayolu 55.KM PK. 96, Elazığ,</t>
  </si>
  <si>
    <t>+90 424 627 80 04 (2068)</t>
  </si>
  <si>
    <t>+90 424 627 84 33</t>
  </si>
  <si>
    <t>+90 536 240 11 17</t>
  </si>
  <si>
    <t>baris.eroglu@etikrom.com</t>
  </si>
  <si>
    <t>ALLIANCE PRO IT PRIVATE LIMITED</t>
  </si>
  <si>
    <t>Office No.313, Amanora Chambers East Wing Amanora Mall, Hadapsar, Pune -411028</t>
  </si>
  <si>
    <t>040-66393939</t>
  </si>
  <si>
    <t>info@alliancepro.co.in</t>
  </si>
  <si>
    <t>CONTROL SYSTEMS</t>
  </si>
  <si>
    <t>Plot. No 43, Tyny Industrial Estate,  Pisoli Road, Near Khadi Machine Chowk,Kondhwa Budhruk, Pune – 48</t>
  </si>
  <si>
    <t>J-66,MIDC Taloja ,Tal.Panvel,Navi Mumbai-410208</t>
  </si>
  <si>
    <t>022-27411121</t>
  </si>
  <si>
    <t>+91 9920 36 34 35</t>
  </si>
  <si>
    <t>kshinde@tnsc-india.com</t>
  </si>
  <si>
    <t>KANTI BIJLEE UTPADAN NIGAM LIMITED</t>
  </si>
  <si>
    <t>(A Subsidiary of NTPC Ltd.)  MuzafarpurThermal Power Station,P.O.Kanti Thermal,  Distt: Muzaffarpur,Bihar</t>
  </si>
  <si>
    <t>06223-267369</t>
  </si>
  <si>
    <t>06223-267310</t>
  </si>
  <si>
    <t>mnand.ntpc@gmail.com</t>
  </si>
  <si>
    <t>BIIHAR</t>
  </si>
  <si>
    <t>10AACCV4323J1ZP</t>
  </si>
  <si>
    <t>SAHARA GLASS</t>
  </si>
  <si>
    <t>SHOP NO 21/A,S NO : 83/2A ,VARDHAMAN GARDEN  KATRAJ-411046</t>
  </si>
  <si>
    <t>sahara.glass65@gmail.com</t>
  </si>
  <si>
    <t>SMARTCHEM TECHNOLOGIES LIMITED</t>
  </si>
  <si>
    <t>IC Plant Plot K-1,MIDC Industrial Area,P.O.Taloja,  Dist.Raigad-410208,Maharashtra</t>
  </si>
  <si>
    <t>022-67684000</t>
  </si>
  <si>
    <t>022-2741101</t>
  </si>
  <si>
    <t>Channavir.dashal@dfpcl.com</t>
  </si>
  <si>
    <t>AACCA5046P</t>
  </si>
  <si>
    <t>27AACCA5046P2ZC</t>
  </si>
  <si>
    <t>KIRLOSKAR PNEUMATIC CO.LTD</t>
  </si>
  <si>
    <t>Hadapsar Industrial Estate,Pune-411013</t>
  </si>
  <si>
    <t>020-26727000</t>
  </si>
  <si>
    <t>oracleapps@kpcl.net</t>
  </si>
  <si>
    <t>AAACK2479C</t>
  </si>
  <si>
    <t>HADAPSAR</t>
  </si>
  <si>
    <t>27AAACK2479C1ZP</t>
  </si>
  <si>
    <t>HIRANMAYE ENERGY LTD.</t>
  </si>
  <si>
    <t>HALDIA</t>
  </si>
  <si>
    <t>ANUPAM HEATERS AND CONTROLS PRIVATE LIMITED</t>
  </si>
  <si>
    <t>A-284, Sumangal, Rd Number 30, Ambica Nagar, Wagle Industrial Estate, Thane West, Thane, Maharashtra 400604</t>
  </si>
  <si>
    <t>022-25838053</t>
  </si>
  <si>
    <t>info@anupamheaters.com</t>
  </si>
  <si>
    <t>BIOCON LIMITED</t>
  </si>
  <si>
    <t>SPECIAL ECONOMIC ZONE,PLOT NOS. 2,3,4 &amp; 5,   PHASE - IV, BOMMASANDRA-JIGANI LINK ROAD,  BOMMASANDRA POST,Bangalore 560099</t>
  </si>
  <si>
    <t>+91 80 2808 2808</t>
  </si>
  <si>
    <t>Sanjeev.Sarangamath@biocon.com</t>
  </si>
  <si>
    <t>ASD9</t>
  </si>
  <si>
    <t>SOUTH-9</t>
  </si>
  <si>
    <t>AAACB7461R</t>
  </si>
  <si>
    <t>KARNATAKAA</t>
  </si>
  <si>
    <t>29AAACB7461R2ZY</t>
  </si>
  <si>
    <t>SHRIRAM ALKALI &amp; CHEMICALS</t>
  </si>
  <si>
    <t>(A UNIT OF DCM SHRIRAM LTD.)749, GIDC Industrial Estate, Jhagadia, Dist. Bharuch, Gujarat - 393110</t>
  </si>
  <si>
    <t>jagatjoshi@dcmshriram.com</t>
  </si>
  <si>
    <t>Jhagadia</t>
  </si>
  <si>
    <t>GENERAL ELECTRONICS SYSTEMS</t>
  </si>
  <si>
    <t>OFF NO 14, POOJA CORNER,   PLOT NO 18, PCNTDA, CHINCHWAD,PUNE   Maharashtra, Code : 27</t>
  </si>
  <si>
    <t>generalelectronics@gmail.com</t>
  </si>
  <si>
    <t>27AJYPS1936J1ZC</t>
  </si>
  <si>
    <t>SHAKUN ENTERPRISES</t>
  </si>
  <si>
    <t>Shop 4, C-building, Anandvan Apartment, Chinchwad, Near Lokmanya Hospital, Chinchwad, Pune, Maharashtra 411033</t>
  </si>
  <si>
    <t>shakunent@gmail.com</t>
  </si>
  <si>
    <t>DHANANJAY FABRICATION &amp; ENGGIN WORKS</t>
  </si>
  <si>
    <t>Gat.No.12/16,Wadaki,Tal-Haveli,Dist-Pune 412 308 India.</t>
  </si>
  <si>
    <t>dhananjayfabrication@gmail.com</t>
  </si>
  <si>
    <t>AAXPH1485R</t>
  </si>
  <si>
    <t>27AAXPH1485R1ZN</t>
  </si>
  <si>
    <t>AIRCONDITIONING SPARES CENTRE</t>
  </si>
  <si>
    <t>7,Radhika Nivas, Sir M V Road,Opp. Vishal Hall, Andheri East, Mumbai-400069.</t>
  </si>
  <si>
    <t>7045966619 / 9540245359 / 8209249112</t>
  </si>
  <si>
    <t>coldchain@accentre.in, westsales@accentre.in</t>
  </si>
  <si>
    <t>AABFA2809E</t>
  </si>
  <si>
    <t>27AABFA2809E1ZY</t>
  </si>
  <si>
    <t>(Formerly Ruby Macons LTD)  Morai Paper Divison,  Survey no 56/1, Village Morai, Vapi-396191</t>
  </si>
  <si>
    <t>+91 260 305 0010</t>
  </si>
  <si>
    <t>GAJARAT</t>
  </si>
  <si>
    <t>DELTA FLOW.</t>
  </si>
  <si>
    <t>SUMAN BUNGLOW , PLOT NO 12 , LANE NO 3, DYNESH PARK , KRISHNA CHOWK , NAVI SANGVI , PIMPLE GURAV ,PUNE-411007</t>
  </si>
  <si>
    <t>020-27253651</t>
  </si>
  <si>
    <t>sales@deltaflowindia.com</t>
  </si>
  <si>
    <t>Sunil</t>
  </si>
  <si>
    <t>BHARAT HEAVY ELECTRICALS  LIMITED.</t>
  </si>
  <si>
    <t>TRICHY , TAMILNADU -620014</t>
  </si>
  <si>
    <t>0431-2576668</t>
  </si>
  <si>
    <t>pankajupadhyay@bhel.in</t>
  </si>
  <si>
    <t>DEEPAK PHENOLICS LIMITED</t>
  </si>
  <si>
    <t>12B/1,GIDC,Dahej,Industrial Estate,Dahej,Dist: Bharuch,Gujarat-392130,</t>
  </si>
  <si>
    <t>0265-2765500</t>
  </si>
  <si>
    <t>0265-2765557</t>
  </si>
  <si>
    <t>plpatel@deepakphenolics.com</t>
  </si>
  <si>
    <t>AADCD7856R</t>
  </si>
  <si>
    <t>24AADCD7856R1ZX</t>
  </si>
  <si>
    <t>ARAMCO ASIA JAPAN K.K</t>
  </si>
  <si>
    <t>Marunouchi Bldg. 26 F 2-4-1 Marunouchi CHIYODA-KU, TOKYO 100-6326</t>
  </si>
  <si>
    <t>+81-03 6367-7801</t>
  </si>
  <si>
    <t>+81-03 3211-3544</t>
  </si>
  <si>
    <t>Sosuke.Kimata@aramcoasia.com</t>
  </si>
  <si>
    <t>PRATIBHA REFRIGERATION SERVICES</t>
  </si>
  <si>
    <t>Gavtya Maruti Chock Shingade Panting Press,MOHOL-413213,Dist.Sholapur.</t>
  </si>
  <si>
    <t>nichal_007@rediffmail.com</t>
  </si>
  <si>
    <t>ARRPN6267C</t>
  </si>
  <si>
    <t>27ARRPN6267C1ZD</t>
  </si>
  <si>
    <t>Amit.Chemate@circor.com</t>
  </si>
  <si>
    <t>KSB MIL CONTROLS LTD</t>
  </si>
  <si>
    <t>480 2695700</t>
  </si>
  <si>
    <t>sales.mil@ksb.com</t>
  </si>
  <si>
    <t>32AABCM1515G1Z4</t>
  </si>
  <si>
    <t>TOSHNIWAL HYVAC PVT LTD</t>
  </si>
  <si>
    <t>33AABCT0062D1Z1</t>
  </si>
  <si>
    <t>S&amp;S ELECTRONIC SPARE PART EQUIPMENT LLC.</t>
  </si>
  <si>
    <t>No.403,Saeed Tower II-Sheikh Zayed Road-Dubai</t>
  </si>
  <si>
    <t>Sasan Shekarchi</t>
  </si>
  <si>
    <t>sscontrols2@gmail.com</t>
  </si>
  <si>
    <t>AJAY AIR PRODUCTS PVT LTD</t>
  </si>
  <si>
    <t>B-283, Okhla phase-1, New Delhi-20</t>
  </si>
  <si>
    <t>011-26813280/90</t>
  </si>
  <si>
    <t>Manish Anjarlekar</t>
  </si>
  <si>
    <t>011-26816134</t>
  </si>
  <si>
    <t>sales@ajayair.in</t>
  </si>
  <si>
    <t>AACCA4856H</t>
  </si>
  <si>
    <t>07AACCA4856H1ZO</t>
  </si>
  <si>
    <t>Environmental Instrument Division (EID)  B-4, Unit-D situated at Gat no.428, Indospace Industrial Park-I, Village-Mahalunge Ingale, off Chakan-Talegaon Road, Taluka-Khed, Pune - 410501, Maharashtra.</t>
  </si>
  <si>
    <t>+91 8879621430</t>
  </si>
  <si>
    <t>Ajinkya.tijare@thermofisher.com</t>
  </si>
  <si>
    <t>AABCT3207A</t>
  </si>
  <si>
    <t>CHAKAN - PUNE</t>
  </si>
  <si>
    <t>27AABCT3207A1ZZ</t>
  </si>
  <si>
    <t>ANALYTICAL TOOLS &amp; SERVICES PVT.LTD..</t>
  </si>
  <si>
    <t>12-Subhash Nagar,Hirpaur,Kotraroad,Raigarh,CG-496001</t>
  </si>
  <si>
    <t>atspl.raipur@gmail.com</t>
  </si>
  <si>
    <t>AAJCA4983A</t>
  </si>
  <si>
    <t>22AAJCA4983A1ZZ</t>
  </si>
  <si>
    <t>SATIA INDUSTRIES LTD</t>
  </si>
  <si>
    <t>Vill.Rupana,Muktsar-Malout road,  Muktsar,Punjab-152026</t>
  </si>
  <si>
    <t>01633-262215</t>
  </si>
  <si>
    <t>satiapaper@gmail.com</t>
  </si>
  <si>
    <t>AACCS7233A</t>
  </si>
  <si>
    <t>03AACCS7233A1ZZ</t>
  </si>
  <si>
    <t>IMC LIMITED</t>
  </si>
  <si>
    <t>Opp.Shirva Railway Crossing   B/h.IOC FST Terminal,  New Kandla (Kutch),Gujarat.</t>
  </si>
  <si>
    <t>atulkakkad@imc.net.in</t>
  </si>
  <si>
    <t>AAACI6884R</t>
  </si>
  <si>
    <t>AMRELI</t>
  </si>
  <si>
    <t>24AAACI6884R1ZT</t>
  </si>
  <si>
    <t>Jayant Tech Park, Old No.7, New No.41,  Mount Poonamalle Road, Manapakkam,  Chennai - 600089,</t>
  </si>
  <si>
    <t>+91 9972619734</t>
  </si>
  <si>
    <t>ajaykrishna.nair@in.abb.com</t>
  </si>
  <si>
    <t>AAACA3834B</t>
  </si>
  <si>
    <t>33AAACA3834B1ZF</t>
  </si>
  <si>
    <t>MILONI INDUSTRIAL DISTRIBUTORS</t>
  </si>
  <si>
    <t>199, Ganesh Peth, 1st Floor, Above Delhi Stores, Pune-411002</t>
  </si>
  <si>
    <t>26385361, 26384851</t>
  </si>
  <si>
    <t>miloni_distributors@yahoo.com</t>
  </si>
  <si>
    <t>100% payment on 15 days PDC</t>
  </si>
  <si>
    <t>RAJASTHAN STATE GANGANAGAR SUGAR MILLS LTD</t>
  </si>
  <si>
    <t>23 F KAMINPURA,   SRI GANGANAGAR   - 335001 (RAJ.)</t>
  </si>
  <si>
    <t>01501-248015</t>
  </si>
  <si>
    <t>01501-248016</t>
  </si>
  <si>
    <t>rsgsmsgnr@yahoo.co.in</t>
  </si>
  <si>
    <t>GANGANAGAR</t>
  </si>
  <si>
    <t>08AAACR8906R1ZN</t>
  </si>
  <si>
    <t>M/S INNOVATIVE ENVIRONMENTAL TECHNOLOGIES PVT.LTD</t>
  </si>
  <si>
    <t>207,Siddarth Tower,Near Sangam Press,Kothrud,Pune-411029</t>
  </si>
  <si>
    <t>020-672572000</t>
  </si>
  <si>
    <t>020-67257248</t>
  </si>
  <si>
    <t>info@ietl.in</t>
  </si>
  <si>
    <t>AAACI9583M</t>
  </si>
  <si>
    <t>27AAACI9583M1ZV</t>
  </si>
  <si>
    <t>NTPC LIMITED,,,,</t>
  </si>
  <si>
    <t>(A Governement of India Enterprise)  Solapur STPP.PO-Hotgi Station At-Fatatewadi,  South Solapur,Solapur,Maharashtra-413215</t>
  </si>
  <si>
    <t>0217-2252558</t>
  </si>
  <si>
    <t>0217-2252505</t>
  </si>
  <si>
    <t>VENTURE GLOBAL WLL (INDUSTRIAL &amp; TECHNOLOGY DIV)</t>
  </si>
  <si>
    <t>P O Box: 37951, Office No: C203, 2nd Floor, Block No. 52, Sayer, Barwa Commercial Avenue, Doha,</t>
  </si>
  <si>
    <t>+974 4005 4244</t>
  </si>
  <si>
    <t>+974 4006 1697</t>
  </si>
  <si>
    <t>sales@vgtech.com.qa</t>
  </si>
  <si>
    <t>RELIANCE INDUSTRIES LIMITED,,</t>
  </si>
  <si>
    <t>Vadodara Manufacturing Division     P. O. Petrochemicals,     Vadodara - 391 346, Gujarat, India</t>
  </si>
  <si>
    <t>RELIANCE INDUSTRIES LIMITED,(MUMBAI)</t>
  </si>
  <si>
    <t>0091-265 -6696017</t>
  </si>
  <si>
    <t>medha gauri</t>
  </si>
  <si>
    <t>medha.gaur@ril.com</t>
  </si>
  <si>
    <t>Sushree</t>
  </si>
  <si>
    <t>SUGAVI ENTERPRISES</t>
  </si>
  <si>
    <t>SUGAVI ENTERPRISES   26/34C, Brindavan Nagar, Kavundampalayam, Coimbatore-641 030, Tamilnadu</t>
  </si>
  <si>
    <t>91 94442 78369</t>
  </si>
  <si>
    <t>K.NAGARAJAN</t>
  </si>
  <si>
    <t>98414 31956</t>
  </si>
  <si>
    <t>sugavienterprises@gmail.com</t>
  </si>
  <si>
    <t>AEDPU3070K</t>
  </si>
  <si>
    <t>33AEDPU307K1ZE</t>
  </si>
  <si>
    <t>(formerly Neyveli Lignite Corporation Limited)  ('NAVARATNA'-Government of India Enterprise)  MATERIALS MANAGEMENT COMPLEX  Dr. Rajendra Prasad Road , Block - 27, Neyveli - 607 807. Tamilnadu, India.</t>
  </si>
  <si>
    <t>NLCIL MINES-SUB-STORES (MSS), The Stores Incharge, MINES  SUBSTORES (MSS), New Service Unit (Old B&amp;C area), NLC India Ltd, Neyveli 607807.</t>
  </si>
  <si>
    <t>04142-252645</t>
  </si>
  <si>
    <t>cgm.mm.mmc@nlcindia.com</t>
  </si>
  <si>
    <t>NEYVELI</t>
  </si>
  <si>
    <t>MAHARASHTRA STATE POWER GENERATION COMPANY LIMITED (AKOLA)</t>
  </si>
  <si>
    <t>Paras Thermal Power Station  Vidyut Nagar(cr)  Taluka Balapur akola-444109   Maharastra</t>
  </si>
  <si>
    <t>MAHARASHTRA STATE POWER GENERATION COMPANY LIMITED</t>
  </si>
  <si>
    <t>07257-224465</t>
  </si>
  <si>
    <t>Mr. Sogdekar Sir</t>
  </si>
  <si>
    <t>07257-234846</t>
  </si>
  <si>
    <t>rpparas10@gmail.com</t>
  </si>
  <si>
    <t>AKOLA</t>
  </si>
  <si>
    <t>Plot No. A-20 &amp; D-30/2, MIDC, Industrial Area,   Lote Parshuram - 415722, Chiplun, Tal-Khed, Dist- Ratnagiri, Maharashtra, India</t>
  </si>
  <si>
    <t>M/s Toyo engineering India Pvt Ltd  A/c vinati organics ltd,  plot A-20 &amp;D-30/2,MICD Industrial Area,  Lote Parshuram-415722,chiplun  Tal.Khed,dist Ratnagiri  Maharastra</t>
  </si>
  <si>
    <t>Mr.Venu Gopal</t>
  </si>
  <si>
    <t>akshay.rewale@toyo-eng.com</t>
  </si>
  <si>
    <t>RATNAGIRI</t>
  </si>
  <si>
    <t>27AAACT1772H1ZC</t>
  </si>
  <si>
    <t>VEDANTA LIMITED,</t>
  </si>
  <si>
    <t>VEDANTA LIMITED</t>
  </si>
  <si>
    <t>Lalit.Arora@cairnindia.com</t>
  </si>
  <si>
    <t>08AACCS7101B3ZU</t>
  </si>
  <si>
    <t>JAMNAGAR UTILITIES AND POWER PRIVATE LIMITED</t>
  </si>
  <si>
    <t>Dahej Manufacturing Division,  PO : Dahej, Taluka : Vagra,  Dist. : Bharuch-392130  Gujarat - India  Tel : 02641-283208 Fax: 02641-283225</t>
  </si>
  <si>
    <t>24AAACR3893B1ZM</t>
  </si>
  <si>
    <t>MR.MANOHAR KUMAR SINGH</t>
  </si>
  <si>
    <t>ward no. 17,  Purab Tola, Kahalgaon  Bhagalpur, Bihar  PIN # 813203</t>
  </si>
  <si>
    <t>Mr.Manohar kumar Singh</t>
  </si>
  <si>
    <t>manoharsinghec@gmail.com</t>
  </si>
  <si>
    <t>STEALTH EYE SEQURITY SYSTEMS</t>
  </si>
  <si>
    <t>Block No.57A Ronak  Resi. Chinchwad Pune-411019</t>
  </si>
  <si>
    <t>stealth.eyes@yahoo.in</t>
  </si>
  <si>
    <t>AVADH SUGAR &amp; ENERGY LTD</t>
  </si>
  <si>
    <t>Unit:Rosa Sugar Works,Rosa  District Shahjahanpur,Uttar Pradesh,Pin-242406</t>
  </si>
  <si>
    <t>05842-236217</t>
  </si>
  <si>
    <t>rsw.rajivmisra@birla-sugar.in</t>
  </si>
  <si>
    <t>AANCA3351L</t>
  </si>
  <si>
    <t>SHAHJAHANPUR</t>
  </si>
  <si>
    <t>09AANCA3351L1ZC</t>
  </si>
  <si>
    <t>TRIPTI GASES PVT LTD</t>
  </si>
  <si>
    <t>Plot No.57,A Block,MIDC,South Central Road,TTC Industrial Area,Mahape Navi Mumbai-400710,Dist.Thane</t>
  </si>
  <si>
    <t>+91 22 41564539</t>
  </si>
  <si>
    <t>+91 22 27781821</t>
  </si>
  <si>
    <t>salesco-odinator@triptigases.com</t>
  </si>
  <si>
    <t>AABCT0071G</t>
  </si>
  <si>
    <t>27AABCT0071G1ZN</t>
  </si>
  <si>
    <t>BOSE PANDA INSTRUMENTS PVT LTD</t>
  </si>
  <si>
    <t>44,Saheed Hemanta Kumar Basu Sarani,Kolkata-700 074  West Bengal.</t>
  </si>
  <si>
    <t>033-2548-7220</t>
  </si>
  <si>
    <t>033-25480429</t>
  </si>
  <si>
    <t>bosepanda@vsnl.net</t>
  </si>
  <si>
    <t>AABCB1292K</t>
  </si>
  <si>
    <t>19AABCB1292K1ZK</t>
  </si>
  <si>
    <t>M/S THE SEKSARIA BISWAN  SUGAR FACTORY LTD.</t>
  </si>
  <si>
    <t>P.O. Biswan,  Dist. Sitapur – 261 201 (U.P.)</t>
  </si>
  <si>
    <t>M/S THE SEKSARIA BISWAN SUGAR FACTORY LIMITED BISWAN U.P.</t>
  </si>
  <si>
    <t>P.O. Biswan,    Dist. Sitapur – 261 201 (U.P.)</t>
  </si>
  <si>
    <t>purchase@seksaria.in</t>
  </si>
  <si>
    <t>AAACT1343</t>
  </si>
  <si>
    <t>SITAPUR</t>
  </si>
  <si>
    <t>09AAACT1343C1ZT</t>
  </si>
  <si>
    <t>SHAH POPATLAL KESHAVLAL</t>
  </si>
  <si>
    <t>364/B ,JYOTI KUNJ  RAVIWAR PETH</t>
  </si>
  <si>
    <t>M/S BAJAJ ENERGY LIMITED.</t>
  </si>
  <si>
    <t>Village-Maqsoodpur,Tehsil:Pawayan,  Shahjahanpur-242402,Uttar Pradesh-09</t>
  </si>
  <si>
    <t>0120-4045337</t>
  </si>
  <si>
    <t>II NOIDA</t>
  </si>
  <si>
    <t>III NOIDA</t>
  </si>
  <si>
    <t>09AADCB4998C</t>
  </si>
  <si>
    <t>HAKIMI TRADERS</t>
  </si>
  <si>
    <t>1027, RAVIWAR PETH  PUNE</t>
  </si>
  <si>
    <t>TECHSOL ENGINEERS</t>
  </si>
  <si>
    <t>94,2ND CROSS ,MLA LAYOUT   RT NAGAR ,BANGALORE -560032</t>
  </si>
  <si>
    <t>080-23535285</t>
  </si>
  <si>
    <t>uttam.b@techsolengineers.com</t>
  </si>
  <si>
    <t>29AAGFT8785P1W</t>
  </si>
  <si>
    <t>DARHOR TECHNOLOGY CO.,LIMITED</t>
  </si>
  <si>
    <t>3TH FLOOR,3TH BUILDING,NO.3 HUAYI, RD,HAI CHUANG PARK,, HANGZHOU CN</t>
  </si>
  <si>
    <t>86-571-88964377</t>
  </si>
  <si>
    <t>support@darhor.com</t>
  </si>
  <si>
    <t>ARCHON INDUSTRIES, INC</t>
  </si>
  <si>
    <t>357 Spook Rock Road  Suffern, NY 10901</t>
  </si>
  <si>
    <t>(800) 554-1394</t>
  </si>
  <si>
    <t>(845) 368-3040</t>
  </si>
  <si>
    <t>mariof@archonind.com</t>
  </si>
  <si>
    <t>KAMAL STEELS</t>
  </si>
  <si>
    <t>26/1 , KONDHWA BK  OPP SHIV PLAZA C BUILDING</t>
  </si>
  <si>
    <t>020-26934730</t>
  </si>
  <si>
    <t>kamalsteels@ymail.com</t>
  </si>
  <si>
    <t>DACCESS SECURITY SYSTEMS PVT. LTD</t>
  </si>
  <si>
    <t>Office No.05, 3rd Floor,Revati Arcade-II,   Opposite to Kapil Malhar Society, Baner, Pune -411048 Maharashtra</t>
  </si>
  <si>
    <t>shrirang@daccess.co.in</t>
  </si>
  <si>
    <t>MADHAV FLUID SOLUTIONS</t>
  </si>
  <si>
    <t>A-402, Merchant’s Centre, Plot#14, Sector-19, Vashi, Navi Mumbai 400705</t>
  </si>
  <si>
    <t>022-40151546</t>
  </si>
  <si>
    <t>mintesh@madhavfluid.com</t>
  </si>
  <si>
    <t>UNIVERSAL CALIBRATION SERVICES PVT LTD</t>
  </si>
  <si>
    <t>PLOT NO . G-43/1 &amp; 2, G-44/1&amp;2, G-BLOCK, AJANTANAGAR, BEHIND KASTURI MARKET MIDC, CHINCHWAD PUNE-411033 MHARASHTRA</t>
  </si>
  <si>
    <t>STEAM EQUIPMENTS AFRICA (PTY) LTD</t>
  </si>
  <si>
    <t>1st Floor, Block B,Riviera Office Park,Riviera Road,  Johannesburg</t>
  </si>
  <si>
    <t>+27(0)83 366 7658</t>
  </si>
  <si>
    <t>Mr.Niren Mangali</t>
  </si>
  <si>
    <t>JOHANNESBURG</t>
  </si>
  <si>
    <t>GLOBAL TECHNICAL SERVICES..</t>
  </si>
  <si>
    <t>1st Floor,Room 101-105,2787 Bashar Ibn Burd Street,Near Saudi Fransi Bank,Al-Khobar 34448,</t>
  </si>
  <si>
    <t>+966 3 8010406</t>
  </si>
  <si>
    <t>+966 3 8010405</t>
  </si>
  <si>
    <t>commercial@gulfgts.com</t>
  </si>
  <si>
    <t>KURLON LIMITED</t>
  </si>
  <si>
    <t>GWALIOR FACTORY (R.C MATTRESS DIVISION), GHIRONJI (MALANPUR),GAE -1, INDUSTRIAL AREA,MADHYA PRADESH,BHIND- 477116, Madhya Pradesh,India</t>
  </si>
  <si>
    <t>MR. RAVI PRASAD</t>
  </si>
  <si>
    <t>ravipv@kurlon.org</t>
  </si>
  <si>
    <t>23AABCK2150K1ZV</t>
  </si>
  <si>
    <t>THERMAX LTD.MUNDRA SEZ UNIT</t>
  </si>
  <si>
    <t>Part of Survey No.169,Village-Dhurb,Tal-Mundra,  Mundra,Dist.KUTCH-370421,GUJARAT</t>
  </si>
  <si>
    <t>MISHRA DHATU NIGAM LIMITED</t>
  </si>
  <si>
    <t>A Government of India Enterprise  PO: Kanchanbagh, Hyderabad - 500058, TS</t>
  </si>
  <si>
    <t>040-24340149</t>
  </si>
  <si>
    <t>040-24340764</t>
  </si>
  <si>
    <t>snitesh@midhani.com</t>
  </si>
  <si>
    <t>36AABCM6345A1ZU</t>
  </si>
  <si>
    <t>PATA - PETROCHEMICALS PO-PATA,  DIST.- AURAIYA PIN-206241 (U.P.)</t>
  </si>
  <si>
    <t>keerthy@gail.co.in</t>
  </si>
  <si>
    <t>09AAACG1209J3ZS</t>
  </si>
  <si>
    <t>GRASIM INDUSTRIES LIMITED.UNIT-INDO GULF FERTILISERS</t>
  </si>
  <si>
    <t>P.O.Jagdishpur Industrial Area-227 817 ,Distt.Amethi(U.P)</t>
  </si>
  <si>
    <t>05361-270032</t>
  </si>
  <si>
    <t>05361 270172</t>
  </si>
  <si>
    <t>pawan.k.singh@adityabirla.com</t>
  </si>
  <si>
    <t>AMRTHI</t>
  </si>
  <si>
    <t>BALDOTA VALVE &amp; FITTING CO. PVT. LTD.</t>
  </si>
  <si>
    <t>Plot No.R-895,Basement / Gr.Flr,MIDC,TTC Industrial Area,  Rabale,Navi Mumbai-400701</t>
  </si>
  <si>
    <t>022-26859995</t>
  </si>
  <si>
    <t>mbaldota@tubelok.com</t>
  </si>
  <si>
    <t>AAACB6584FEM002</t>
  </si>
  <si>
    <t>SHRI ENTERPRISES</t>
  </si>
  <si>
    <t>GAT NO:1009-1011 ,RAGA HOMES  CHIKHALI-411062</t>
  </si>
  <si>
    <t>shripune888@yahoo.com</t>
  </si>
  <si>
    <t>SUPREET ENTERPRISES</t>
  </si>
  <si>
    <t>10 Platinum Classic, On NEI Bus Stop, Chandan Nagar,   Pune Nagar Road,   Pune :- 411014 (India)</t>
  </si>
  <si>
    <t>admin@supreet.co.in</t>
  </si>
  <si>
    <t>RAJESH TRADING CO.</t>
  </si>
  <si>
    <t>1484/85, Kasba Peth,   Nr.Daruwala Bridge, Opp.Masjid,   Pune-411011.</t>
  </si>
  <si>
    <t>020-26127890/99</t>
  </si>
  <si>
    <t>rajeshtradingco@hotmail.com</t>
  </si>
  <si>
    <t>INDO ELECTRICALS</t>
  </si>
  <si>
    <t>Office No.103 + 104,First Floor,Landmark Building,490/491,Nana Peth,  Pune-411 002,Maharashtra</t>
  </si>
  <si>
    <t>indoelectricalsnanapeth@gmail.com</t>
  </si>
  <si>
    <t>100% Against Delivery After G.I.N. Date</t>
  </si>
  <si>
    <t>HEML BHATINDA-PUNJAB</t>
  </si>
  <si>
    <t>HPCL-MITTAL ENERGY LTD  VILLAGE: PHULLOKHARI,  TALUKA : TALWANDI SABOO  BHATINDA- 151301</t>
  </si>
  <si>
    <t>03AABCG5231F1ZB</t>
  </si>
  <si>
    <t>BAJAJ HINDUSTHAN SUGAR LTD UNIT : KUNDARKI SUGAR</t>
  </si>
  <si>
    <t>VILLAGE - KASTUWA # KUNDARKI. PO MOTI GANJ 271301 GONDA</t>
  </si>
  <si>
    <t>KUNDARKI</t>
  </si>
  <si>
    <t>JINDAL SAW LIMITED(IPU-CEMENT-COKE)</t>
  </si>
  <si>
    <t>Survey Nos:324,336/1,323,322,Annexure S  Village-Pragpar,Samghogha,Taluka-Mundra,District-Kutch  Gujarat-370415</t>
  </si>
  <si>
    <t>arunk.vishwakrma@jindalsaw.com</t>
  </si>
  <si>
    <t>AABCS7280C</t>
  </si>
  <si>
    <t>24AABCS7280C1ZL</t>
  </si>
  <si>
    <t>HALDIA PETROCHEMICALS LIMITED.</t>
  </si>
  <si>
    <t>HPL Link Road,Haldia,Purba Medinipur,West Bengal  Pin-721602</t>
  </si>
  <si>
    <t>+91 03224-274007</t>
  </si>
  <si>
    <t>I OF HALDIA-II OF HALDIA</t>
  </si>
  <si>
    <t>AAGCB2001</t>
  </si>
  <si>
    <t>19AAGCB2001F1Z9</t>
  </si>
  <si>
    <t>ONGC PETRO ADDITIONS LIMITED</t>
  </si>
  <si>
    <t>Plot No:Z/1 &amp; Z/83,Dahej,SEZ-I,Taluka:Vagra Dist:Bharuch-392130,Gujarat</t>
  </si>
  <si>
    <t>02641 666446</t>
  </si>
  <si>
    <t>+91 90999 94026</t>
  </si>
  <si>
    <t>Sayed.Shithik@opalindia.in</t>
  </si>
  <si>
    <t>AAAC09200B</t>
  </si>
  <si>
    <t>24AAACO9200B3Z2</t>
  </si>
  <si>
    <t>BRAHMAPUTRA VALLEY FERTILIZER CORPORATION LIMITED</t>
  </si>
  <si>
    <t>(A Govt. of India Undertaking)  PO.Parbatpur:786623,District:Dibrugarh (Assam)</t>
  </si>
  <si>
    <t>0374-2500204</t>
  </si>
  <si>
    <t>vktamboli@bvfcl.co.in</t>
  </si>
  <si>
    <t>NAMRUP</t>
  </si>
  <si>
    <t>18AABCB9399R1ZK</t>
  </si>
  <si>
    <t>WINGS CORPORATION</t>
  </si>
  <si>
    <t>Unit No. 18, Shyam 3 Industrial Estate, Behind panchratna Estate, Opposite Bhagyoday Hotel, Besides water canal Road, Changodar, Ahmedabad - 382213Gujarat,</t>
  </si>
  <si>
    <t>24BDUPR9026H1ZZ</t>
  </si>
  <si>
    <t>SAGETECH AUTOMATION PVT LTD</t>
  </si>
  <si>
    <t>Gut No-1152,Opp.Hotel Ahbiruchi,Near AshirwadPipes,10 Mail,Wadaki,  Pune-412308</t>
  </si>
  <si>
    <t>020 2698 2022</t>
  </si>
  <si>
    <t>+91 7755953400</t>
  </si>
  <si>
    <t>prajaktaparkale@sagetechautomation.com</t>
  </si>
  <si>
    <t>DUTECH COORPORATION</t>
  </si>
  <si>
    <t>vyas vertex,1206/41-A,shivajinagar J M ROAD,pune 411044</t>
  </si>
  <si>
    <t>020 25539753</t>
  </si>
  <si>
    <t>info@dutechcoorporation.com</t>
  </si>
  <si>
    <t>USMANI TUBES &amp; VALVES CO PVT LTD</t>
  </si>
  <si>
    <t>RABIYA MANZIL , 3RD FLOOR ,R/N-306, KAUSA, MUMBRA  DIST- THANE -400612</t>
  </si>
  <si>
    <t>022-25491125</t>
  </si>
  <si>
    <t>27AAACU6487C1Z7</t>
  </si>
  <si>
    <t>40% Advance &amp; 60% Against Delivery</t>
  </si>
  <si>
    <t>S.N.ENVIRO SOLUTIONS</t>
  </si>
  <si>
    <t>H.No.6-1-279,Plot no.10,3rd Floor Mantri Mansion, Walker Town,Padmarao Nagar Hyderabad-500025</t>
  </si>
  <si>
    <t>sales@snenviro.com</t>
  </si>
  <si>
    <t>36AJBPP3144N1ZZ</t>
  </si>
  <si>
    <t>MJUNCTION SERVICES LTD (MJ05)</t>
  </si>
  <si>
    <t>Road Number 4,Sankosai,Dimna Road,Mango.PS:Dimna Rd,  Jamshedpur,Jharkhand,831018</t>
  </si>
  <si>
    <t>+91 7033297436</t>
  </si>
  <si>
    <t>narendra.kumar@mjunction.in</t>
  </si>
  <si>
    <t>20AACCM5881C1ZV</t>
  </si>
  <si>
    <t>(Refineries Division)  P.O.Barauni Oil Refinery,Barauni-PIN-851114</t>
  </si>
  <si>
    <t>06243-275392</t>
  </si>
  <si>
    <t>06243-240166</t>
  </si>
  <si>
    <t>BARAUNI</t>
  </si>
  <si>
    <t>10AAACI1681G1Z4</t>
  </si>
  <si>
    <t>PHILIPS  REFRIGERATION &amp; AIR CONDITIONING SERVICES</t>
  </si>
  <si>
    <t>SAPPHIRE COMPLEX, MUMBAI-PUNE ROAD, DAPODI,   PUNE-411012</t>
  </si>
  <si>
    <t>64907349-27149008.</t>
  </si>
  <si>
    <t>philipsac@rediffmail.com</t>
  </si>
  <si>
    <t>ORRIS OVERSEAS PVT. LTD.</t>
  </si>
  <si>
    <t>Plot No.31+32/9, CTS No.33/9,Prabhat Road,  Chinar Heights, 3rd Floor, Office No.301, Pune. 411004   Maharashtra, India.</t>
  </si>
  <si>
    <t>siddharth@orris-overseas.com</t>
  </si>
  <si>
    <t>K M CABLES &amp;  CONDUCTORS</t>
  </si>
  <si>
    <t>91-80 22253445</t>
  </si>
  <si>
    <t>info@kflexcables.com</t>
  </si>
  <si>
    <t>LARSEN AND TOUBRO LIMITED</t>
  </si>
  <si>
    <t>Rajasthan Atomic Power Project-7&amp;8, Common Services Package,  P.O. Anushakti, Via Kota,  Rawatbhata, Rajasthan-323303</t>
  </si>
  <si>
    <t>08AAACL0140P7ZD</t>
  </si>
  <si>
    <t>LARSEN AND TOUBRO LIMITED.</t>
  </si>
  <si>
    <t>24AAACL0140P7ZJ</t>
  </si>
  <si>
    <t>VEDANTA LIMITED.</t>
  </si>
  <si>
    <t>(Division # Cairn Oil &amp; Gas)  Ravva Onshore Terminal Surasani Yanam,Amalapuram Taluk  East Godavari District,Andhra Pradesh,533213</t>
  </si>
  <si>
    <t>+91 9773500706</t>
  </si>
  <si>
    <t>Dani.Raja@cairnindia.com</t>
  </si>
  <si>
    <t>Hata Road,(Near Mika Mold)  Sundernagar,Jamshedpur-20 832 107,Jharkhand</t>
  </si>
  <si>
    <t>Mr.Boopathi.</t>
  </si>
  <si>
    <t>Boopathiraja_N@praxair.com</t>
  </si>
  <si>
    <t>20AAACP9993J3Z0</t>
  </si>
  <si>
    <t>HINDUSTHAN PETROLIUM CORPORATION LIMITED MANGALORE (PIPELINE)</t>
  </si>
  <si>
    <t>HINDUSTHAN PETROLIUM CORPORATION LIMITED MANGALORE DISPATCH STATION,  MHMB LPG PIPELINE,  BALA, VIA KATIPALA,   MANGALORE, KARNATAKA-575030</t>
  </si>
  <si>
    <t>HINDUSTHAN PETROLIUM CORPORATION LIMITED MANGALORE</t>
  </si>
  <si>
    <t>M/S.KALPAK INDUSTRIES</t>
  </si>
  <si>
    <t>Regd.Office:C-13,Supa MIDC Area, Nagar-Pune Road, Tal-Parner, Dist-Ahmednagar (MS)-414301</t>
  </si>
  <si>
    <t>02488-213333</t>
  </si>
  <si>
    <t>www.kalpakpeb.com</t>
  </si>
  <si>
    <t>admin@kalpakpeb.com</t>
  </si>
  <si>
    <t>MAXPROOF CORPORATION PVT LTD</t>
  </si>
  <si>
    <t>B-414,4th Floor,Pride Purple Square,Kalewadi Phata,Kaspate Wasti, Wakad, Pune-411057</t>
  </si>
  <si>
    <t>020-27276330</t>
  </si>
  <si>
    <t>smitam.bafna@maxproof.in</t>
  </si>
  <si>
    <t>DOVELAND ENGINEERING SDN. BHD.</t>
  </si>
  <si>
    <t>(939208-D) 1082, Jalan Teratai 36/38Indahpura, 81000, Kulai; Johor,Malaysia</t>
  </si>
  <si>
    <t>607-6623400</t>
  </si>
  <si>
    <t>Mr. Mr. Vivek Dharkar</t>
  </si>
  <si>
    <t>6016-7664036</t>
  </si>
  <si>
    <t>d.vivek@himalayanrg.com</t>
  </si>
  <si>
    <t>MOTT MACDONALD CONTRACTING (PTY)LTD</t>
  </si>
  <si>
    <t>3rd Floor Building 1,11 Alice Lane Sandhurst  Sandton 2196,PO Box 7707, Johannesburg,2000</t>
  </si>
  <si>
    <t>+27 (0)11 052 1000</t>
  </si>
  <si>
    <t>+27(74)8996649</t>
  </si>
  <si>
    <t>samantha.reddy@mottmac.com</t>
  </si>
  <si>
    <t>DEV PIPE FITTING</t>
  </si>
  <si>
    <t>52 Vadaga Building Gr. Floor Office No -4  2nd Duncan "X" Lane Ramaally, Mumbai- 400004</t>
  </si>
  <si>
    <t>022-66158011</t>
  </si>
  <si>
    <t>ronak.devpipefitting@gmail.com</t>
  </si>
  <si>
    <t>KARISHMA ELECTRIC &amp; TRADING CO</t>
  </si>
  <si>
    <t>144,NARAYAN PETH  PUNE:411030</t>
  </si>
  <si>
    <t>HYUNDAI ENG CO LTD</t>
  </si>
  <si>
    <t>B-104, Kolon Technovally, Digital-Ro, 9-Gil,  #56, Guemcheon-Gu, Seoul, Korea</t>
  </si>
  <si>
    <t>82-10-6393-03996</t>
  </si>
  <si>
    <t>chillerbest@naver.com</t>
  </si>
  <si>
    <t>UTECH SUGAR LTD</t>
  </si>
  <si>
    <t>Gat No. 15, Mauje Kauthe Malkapur,  Tal - Sangamner Dist : Ahmednagar  Maharashtra</t>
  </si>
  <si>
    <t>Mr.Ravindra</t>
  </si>
  <si>
    <t>27AABCU4757C1ZD</t>
  </si>
  <si>
    <t>SHAPOORJI PALLONJI &amp; CO.PVT.LTD</t>
  </si>
  <si>
    <t>SP Centre,41/44,Minoo Desai Marg,Colaba,Mumbai  4100005,Maharashtra</t>
  </si>
  <si>
    <t>Sanmeet Shah</t>
  </si>
  <si>
    <t>sanmeet.shah@shapoorji.com</t>
  </si>
  <si>
    <t>27AAACS6994C1Z5</t>
  </si>
  <si>
    <t>M/S.GLOBAL TECHNOLOGIES &amp; SOLUTIONS</t>
  </si>
  <si>
    <t>Plot No.56,Mithra Hills,Near Vertex Prime,Nizampet Road,  Kukatpally-500 085,Telangana</t>
  </si>
  <si>
    <t>sales.globaltechsolutions@gmail.com</t>
  </si>
  <si>
    <t>AAPFG3762J</t>
  </si>
  <si>
    <t>36AAPFG3762J1ZY</t>
  </si>
  <si>
    <t>IISCO STEEL PLANT  MB Section, Finance Building  SAIL-ISP, BURNPUR.   PIN- 713325 , - , ,India</t>
  </si>
  <si>
    <t>Jaydeb Chakrabarty</t>
  </si>
  <si>
    <t>+91 8336919619</t>
  </si>
  <si>
    <t>jaydeb.chakrabarty@mjunction.in</t>
  </si>
  <si>
    <t>BURNPUR</t>
  </si>
  <si>
    <t>19AAACS7062F6Z6</t>
  </si>
  <si>
    <t>GRASIM INDUSTRIES LIMITED.</t>
  </si>
  <si>
    <t>GRASIM ENERGY CENTER  Plot No. 1, GIDC Vilayat Industrial Estate PO # VilayatTaluka # VagraDist: BharuchGujarat - 394 120</t>
  </si>
  <si>
    <t>Mr.Nikhil Malpani</t>
  </si>
  <si>
    <t>nikhil.malpani@adityabirla.com</t>
  </si>
  <si>
    <t>M/S ROHA DYCHEM PVT LTD</t>
  </si>
  <si>
    <t>JJT House, Plot No. A/44-45, Road No.2, M.I.D.C, Andheri East, Mumbai, Maharashtra 400093</t>
  </si>
  <si>
    <t>022 4077 3333</t>
  </si>
  <si>
    <t>jadhav@rohagroup.com</t>
  </si>
  <si>
    <t>M/S BAJAJ ENERGY LIMITED</t>
  </si>
  <si>
    <t>Village Barkhera Kalan   Philibit 262001,  ,India,</t>
  </si>
  <si>
    <t>Mr.Sandeep Kumar Singh</t>
  </si>
  <si>
    <t>SYNDICATE VALVES &amp; CONTROLS</t>
  </si>
  <si>
    <t>908, GHANSHYAM ENCLAVE, NEAR LALJI PADA POLICE CHOWKY,LALJI PADA, LINK ROAD,KANDIVALI (WEST),  MUMBAI – 400067</t>
  </si>
  <si>
    <t>022 – 28696610</t>
  </si>
  <si>
    <t>purchase@svnc.in</t>
  </si>
  <si>
    <t>ACCFS6588F</t>
  </si>
  <si>
    <t>27ACCFS6588F1ZP</t>
  </si>
  <si>
    <t>C/O GEBE Private Limited,    #60, EPIP, Whitefield Road ,   Hoodi Village, Bangalore -560066</t>
  </si>
  <si>
    <t>MASTER METROLOGY</t>
  </si>
  <si>
    <t>25/8, NARHE INDUSTRIAL AREA  NARHE , PUNE -411041</t>
  </si>
  <si>
    <t>sales@mastermetrology.net</t>
  </si>
  <si>
    <t>y.walzade@saertex.com</t>
  </si>
  <si>
    <t>PISHRO TAMIN ANDIA  CO. (PTA)</t>
  </si>
  <si>
    <t>Unit 31, No. 242- Central jannat Abad St.- Tehran-   Postal code: 1474875991</t>
  </si>
  <si>
    <t>0098 21 44628597</t>
  </si>
  <si>
    <t>Mr.Vahid Ahmadi</t>
  </si>
  <si>
    <t>0098 21 44899314</t>
  </si>
  <si>
    <t>0098 912 148 3093</t>
  </si>
  <si>
    <t>andia@ptandia.com</t>
  </si>
  <si>
    <t>S.M ENGINEERING</t>
  </si>
  <si>
    <t>36/2 ,DHANDEKAR INDUSTRIAL ESTATES  YEWALEWADI  KOLNDHWA ,PUNE-411048</t>
  </si>
  <si>
    <t>UNITECH AUTO PRODUCTS</t>
  </si>
  <si>
    <t>36/2 , DHANDEKAR INDUSTRIAL ESTATE   YEWALEWADI   KONDHWA , PUNE - 411048</t>
  </si>
  <si>
    <t>9326909677 ; 9595261871</t>
  </si>
  <si>
    <t>sales@unitechautoproducts.com</t>
  </si>
  <si>
    <t>AA270417112149A</t>
  </si>
  <si>
    <t>JSW PROJECTS LIMITED</t>
  </si>
  <si>
    <t>P.O.Vidyanagar,Village Toranagallu,Vidyanagar-583275  Bellary,Karnataka</t>
  </si>
  <si>
    <t>08395-250120</t>
  </si>
  <si>
    <t>08395-250132</t>
  </si>
  <si>
    <t>comml.vijyanagar@jsw.in</t>
  </si>
  <si>
    <t>AABCJ8131F</t>
  </si>
  <si>
    <t>29AABCJ8131F1ZM</t>
  </si>
  <si>
    <t>PREMIER PLANT SERVICES &amp; ENGINEERS PVT LTD</t>
  </si>
  <si>
    <t>1,RAM BAGH,RAMA MANDI,BATHINDA,PUNJAB  151005</t>
  </si>
  <si>
    <t>07172-253888</t>
  </si>
  <si>
    <t>premiersepl@rediffmail.com</t>
  </si>
  <si>
    <t>03AAHCP2110J1ZW</t>
  </si>
  <si>
    <t>PO-Kandla,District-Kutch ,Gujarat,Pin:370210</t>
  </si>
  <si>
    <t>02836-270539</t>
  </si>
  <si>
    <t>02836-254299</t>
  </si>
  <si>
    <t>vmpawde@iffco.in</t>
  </si>
  <si>
    <t>AAAAI0050M</t>
  </si>
  <si>
    <t>24AAAAI0050M1Z1</t>
  </si>
  <si>
    <t>BALRAMPUR CHINI MILLS LIMITED (MANKAPUR)</t>
  </si>
  <si>
    <t>Plant Address: Mankapur Chini Mills Village &amp; Post- Datauli , Tehsil - Mankapur, Gonda , Uttar Pradesh - 271302</t>
  </si>
  <si>
    <t>05265-264685</t>
  </si>
  <si>
    <t>05265-264671</t>
  </si>
  <si>
    <t>THE SINGARENI COLLIERIES COMPANY LIMITED</t>
  </si>
  <si>
    <t>GM (F&amp;A), STPP  2x600 MW, Singareni Thermal Power Plant ,  Village : Pegdapalli, Mandal:Jaipur  Dist: Mancherial  State: Telangana   Pin Code: 504 216</t>
  </si>
  <si>
    <t>08736-238685</t>
  </si>
  <si>
    <t>36AAACT8873F</t>
  </si>
  <si>
    <t>Mancherial</t>
  </si>
  <si>
    <t>36AAACT8873F1Z1</t>
  </si>
  <si>
    <t>NTPC SOLAPUR</t>
  </si>
  <si>
    <t>village fattatewadi ahirwadi  dist- solapur, hotgi station-413215  maharashtra</t>
  </si>
  <si>
    <t>DIGITEK AGRO SYSTEMS</t>
  </si>
  <si>
    <t>1,2 Shri Vinayak Sahnivas rajawada,near M.K.Athavale vidya mandir,sangli,416416,Maharashtra</t>
  </si>
  <si>
    <t>DYNARC SYSTEMS PVT LTD</t>
  </si>
  <si>
    <t>1385 ANANT INDUSTRIAL ESTATE , 83/2/6 A SHIVNE , PUNE-411052</t>
  </si>
  <si>
    <t>VAKRATUND ENGINEERING</t>
  </si>
  <si>
    <t>NAMDEV MALI CHAL, NEAR RAILWAY GATE , KASARWADI ,   PUNE -411034</t>
  </si>
  <si>
    <t>vakratundengg316@gmail.com</t>
  </si>
  <si>
    <t>B-87/ADDITIONAL AMBARNATH ANANDNAGAR, MIDC AMBARNATH  DIST: THANE</t>
  </si>
  <si>
    <t>0251-2620403/4/5</t>
  </si>
  <si>
    <t>mayur@speedfam.co.in</t>
  </si>
  <si>
    <t>27AACC54729B1ZK</t>
  </si>
  <si>
    <t>AUTOMECH ROBOTICS</t>
  </si>
  <si>
    <t>Sr.No.42/2A Lane No:7 Jadhavnagar,Vadgaon Bk, Pune</t>
  </si>
  <si>
    <t>https://sites.google.com</t>
  </si>
  <si>
    <t>automechrobotics@gmail.com</t>
  </si>
  <si>
    <t>27ABGFA3022K1ZN</t>
  </si>
  <si>
    <t>OMKAR ENGINEERING</t>
  </si>
  <si>
    <t>S.No.14,Dhadge Industrial Estate,Pune-Sinhgad Road,Nanded Phata Pune-41</t>
  </si>
  <si>
    <t>ajaypurohit6997@gmail.com</t>
  </si>
  <si>
    <t>27ABQPP0583L1ZZ</t>
  </si>
  <si>
    <t>102/JAI ESTATE , OPP SBI MIDC PHASE I , DOMBIVILI . THANE ,   MUMBAI - MAHARASHTRA - 421203</t>
  </si>
  <si>
    <t>sales@mechindia.com</t>
  </si>
  <si>
    <t>27AADCM0377J1ZC</t>
  </si>
  <si>
    <t>INFINITY TECHNOLOGY</t>
  </si>
  <si>
    <t>T-171, MULE INDUSTRIES NEAR FAURECIA, MIDC BHOSARI ,PUNE-411026</t>
  </si>
  <si>
    <t>infinitytechnology12@gmail.com</t>
  </si>
  <si>
    <t>27AAEFI0076J1ZD</t>
  </si>
  <si>
    <t>FLUIDTECH VALVES</t>
  </si>
  <si>
    <t>401,SUDAMA KUTIR, TILAK NAGAR , DOMBIVILI - E , 421201   MAHARASHTRA</t>
  </si>
  <si>
    <t>27ABYPL1569N1ZN</t>
  </si>
  <si>
    <t>CHHATTISGARH STATE POWER GENERATION COMPANY LIMITED</t>
  </si>
  <si>
    <t>(A Govt.of C.G.Undertaking)  5th Floor,Vidyut Sewa Bhavan,Danganiya,CSPGCL Raipur-  Pin-492013</t>
  </si>
  <si>
    <t>0771-2574451</t>
  </si>
  <si>
    <t>0771-2574458</t>
  </si>
  <si>
    <t>cesnp.cspgcl@cspc.co.in</t>
  </si>
  <si>
    <t>S. M .ENGINEERING</t>
  </si>
  <si>
    <t>dandekar nagar, opp. angaraj dhaba</t>
  </si>
  <si>
    <t>FCG HI-TECH PVT.LTD</t>
  </si>
  <si>
    <t>PLOT NO.202,  PHASE II, G.I.D.C. VAPI - 396 195. Dist. Valsad (Gujarat)</t>
  </si>
  <si>
    <t>0260 - 24002 55 / 66 /77</t>
  </si>
  <si>
    <t>mktg9@fcghitech.com</t>
  </si>
  <si>
    <t>MAHARASHTRA STATE POWER GENERATION COMPANY LIMITED(PARLI-VAIJNATH)</t>
  </si>
  <si>
    <t>Parli Tharmal Power Station,   Parli-Vaijnath, Dist- Beed   Maharashtra 431520</t>
  </si>
  <si>
    <t>cegenparli@mahagenco.in</t>
  </si>
  <si>
    <t>SAHAYOG TOOLS</t>
  </si>
  <si>
    <t>A-76, PAVANA INDUSTRIAL PREMISES, MIDC BHOSARI,   PUNE-411026</t>
  </si>
  <si>
    <t>020-27123830</t>
  </si>
  <si>
    <t>sahayogtools@yahoo.in</t>
  </si>
  <si>
    <t>27ADLPS6278E1Z0</t>
  </si>
  <si>
    <t>VAKRATUND CONSULTANTS &amp; ENGINEERS</t>
  </si>
  <si>
    <t>170 B Wing/5593, Kannamwar Nagar No. 1  Vikhroli ( East), Mumbai - 400 083</t>
  </si>
  <si>
    <t>+91 141 4915113</t>
  </si>
  <si>
    <t>Mr. Jayesh</t>
  </si>
  <si>
    <t>agemindia@agemindia.com</t>
  </si>
  <si>
    <t>27ALNPK0311J1Z8</t>
  </si>
  <si>
    <t>JAGUAR INVESTCAST</t>
  </si>
  <si>
    <t>A-5/4/4,CHAKAN INDUSTRIAL AREA,PHASE IV,CHAKAN, TALUKA-KHED, DIST -PUNE , 410501</t>
  </si>
  <si>
    <t>27AALFJ5633P1ZO</t>
  </si>
  <si>
    <t>AQSA ENGINEERING WORKS</t>
  </si>
  <si>
    <t>1ST MAIN, 1ST CROSS BEHIND AQSA MASJID   DOORAVANINAGAR ,  BANGALORE-560016</t>
  </si>
  <si>
    <t>L V LOCKING DEVICES</t>
  </si>
  <si>
    <t>B-21 , GIRIRAJ INDUSTRAIL ESTATE,MAHAKALI CAVES ROAD ANDHERI EAST MUMBAI-40093</t>
  </si>
  <si>
    <t>lvlocking09@gmail.com</t>
  </si>
  <si>
    <t>27ARVPP2209E1ZL</t>
  </si>
  <si>
    <t>Flat no. 25, Building no. 3, Runwal Medows, Mumbai Banglore Highway, Near Ketan Hotel, Warje, Pune City, Pune,  Maharashtra - 411058</t>
  </si>
  <si>
    <t>chandrakant@knackpowerindia.com</t>
  </si>
  <si>
    <t>SUMUKA STEELS PVT LTD</t>
  </si>
  <si>
    <t>PLOT E-F , KIADB INDUSTRIAL AREA,JEDIKATTE, MACHENAHALLI   SHIMOGA -577222</t>
  </si>
  <si>
    <t>08182-246101</t>
  </si>
  <si>
    <t>sumukasteels@yahoo.com</t>
  </si>
  <si>
    <t>29AASCS2837C1Z1</t>
  </si>
  <si>
    <t>DOON VALLEY DISTILLERS</t>
  </si>
  <si>
    <t>ALCOHOL DIVISION  Kuanwala.P.O.Harrawala,Dehradun-248160   (Uttarakhand)</t>
  </si>
  <si>
    <t>91 135 2685773, 2686294</t>
  </si>
  <si>
    <t>91 135 2685771</t>
  </si>
  <si>
    <t>dvdald@rediffmail.com,</t>
  </si>
  <si>
    <t>05AABFD8740R2ZZ</t>
  </si>
  <si>
    <t>DD5117863</t>
  </si>
  <si>
    <t>CHEMFAB ALKALIS LIMITED.</t>
  </si>
  <si>
    <t>(Formerly Known as Teamec Chlorates Limited)  Plots 558 &amp; 559,APIIC Growth Centre,Gundalpalli(V),  Maddipadu(M) Prakasam(Dt),ONGOLE-523211,ANDHRA PRADESH</t>
  </si>
  <si>
    <t>044-22750323</t>
  </si>
  <si>
    <t>A.H.KRISHNA KUMAR</t>
  </si>
  <si>
    <t>teamecpurchase@drraoholdings.com</t>
  </si>
  <si>
    <t>37AADCT1 820F1 ZN</t>
  </si>
  <si>
    <t>SHRI BHIMASHANKAR SAHAKARI SAKKARE KHARKHANE NI MARGUR</t>
  </si>
  <si>
    <t>NIYAMIT MARGUR  TALUKA - INDI DISTRICT VIJAPUR   PIN CODE -586204  KARNATAKA  A/C ISGEC</t>
  </si>
  <si>
    <t>CREATIVE ENGINEERS</t>
  </si>
  <si>
    <t>Plot No - C1/4317, 4U Road, B/h Techno Industries,Phase - 4, Vatva GIDC, Ahmedabad-382445, Gujarat, India.</t>
  </si>
  <si>
    <t>079-25431453</t>
  </si>
  <si>
    <t>+91 8140179903,+91 9016119929,8460313264</t>
  </si>
  <si>
    <t>www.sspumpsindia.com, www.malharpumps.com</t>
  </si>
  <si>
    <t>info@sspumpsindia.com;sales@sspumpsindia.com; malh</t>
  </si>
  <si>
    <t>ABHAY BAKELITES</t>
  </si>
  <si>
    <t>1/17 ,SHAILESH NAGAR, TANK GALLI, ORLEM, Marve ROAD MALAD WEST   MUMBAI -400064.</t>
  </si>
  <si>
    <t>abhaybakelites1@yahoo.com</t>
  </si>
  <si>
    <t>ADVPM4894Q</t>
  </si>
  <si>
    <t>27ADVPM4894QIZ5</t>
  </si>
  <si>
    <t>TELANGANA STATE POWER GENERATION CORPORATION LTD.</t>
  </si>
  <si>
    <t>(A Government of TS Undertaking),  A-Block,TSGENCO,Vidyut Soudha, Hyedrabad-500082,  Hyderabad (Dt),Telangana</t>
  </si>
  <si>
    <t>040-23499807</t>
  </si>
  <si>
    <t>040-23499183</t>
  </si>
  <si>
    <t>ce.ge1@tsgenco.co.in</t>
  </si>
  <si>
    <t>AAFCT0257Q</t>
  </si>
  <si>
    <t>36AAFCT0257Q3ZT</t>
  </si>
  <si>
    <t>SMART ENTERPRISES</t>
  </si>
  <si>
    <t>No.: 2, Kurban Ali Street,  Woods Road, Mount Road,  Chennai - 600 002.</t>
  </si>
  <si>
    <t>91-044-28612299</t>
  </si>
  <si>
    <t>98407 33568</t>
  </si>
  <si>
    <t>pmohan1958@yahoo.com</t>
  </si>
  <si>
    <t>AAWFS0641K</t>
  </si>
  <si>
    <t>33AAWFS0641K1ZV</t>
  </si>
  <si>
    <t>SAFE STORAGE SYSTEMS</t>
  </si>
  <si>
    <t>MAULI ,FLAT NO:2 ,SURVEY NO:63/11+12  LANE NO:8 ,KEDARI NAGAR ,RAUT CHOWK  NEXT TO OXFORD COMFORTS  WANWADI ,PUNE-411040</t>
  </si>
  <si>
    <t>safestorage.s@gmail.com</t>
  </si>
  <si>
    <t>AUTOSYS ENGINEERING (P) LTD</t>
  </si>
  <si>
    <t>167 Developed Plots Industrial Esate,Perungudi,Chennai - 600096,Tamil Nadu</t>
  </si>
  <si>
    <t>044 435 33 555</t>
  </si>
  <si>
    <t>pur@ael-india.net</t>
  </si>
  <si>
    <t>AACCJ4498G</t>
  </si>
  <si>
    <t>33AACCJ4498G1ZG</t>
  </si>
  <si>
    <t>MAKSUR ANALYTICAL SYSTEMS</t>
  </si>
  <si>
    <t>Plot # 33, Uma-Madhav Bunglow Yogayog Society  Ambarnath - East   Pin : 421501, Maharashtra</t>
  </si>
  <si>
    <t>0251-2602384</t>
  </si>
  <si>
    <t>Mr.Parag Mane</t>
  </si>
  <si>
    <t>0251-2602392</t>
  </si>
  <si>
    <t>sales@maksur.com</t>
  </si>
  <si>
    <t>27AAEFM9371L1ZP</t>
  </si>
  <si>
    <t>WESTERN HEAT &amp; FORGE PVT LTD</t>
  </si>
  <si>
    <t>J - 2, S - BLOCK , MIDC BHOSARI , TELCO ROAD   PIMPRI PUNE -411026</t>
  </si>
  <si>
    <t>020 66359200</t>
  </si>
  <si>
    <t>27AAACW3070B1ZQ</t>
  </si>
  <si>
    <t>SAMARTH ENGINEERING</t>
  </si>
  <si>
    <t>365, COLONY NO 10,NEAR SHRI MANDHIR, GONFHALE NAGAR HADAPSAR PUNE-411028</t>
  </si>
  <si>
    <t>asmitapatterns@gmail.com</t>
  </si>
  <si>
    <t>YASH METAL</t>
  </si>
  <si>
    <t>Gala No. 9. Kashibai Ind. Estate, B.P Cross road No. 3, Bhayander (East) 401105</t>
  </si>
  <si>
    <t>kishorshah108@yahoo.co.in</t>
  </si>
  <si>
    <t>BALRAMPUR CHINI MILLS LIMITED'</t>
  </si>
  <si>
    <t>Plant Address: Kumbhi Chini Mills  Village- Kumbhi,Tehsil-Golagokaran Nath , Lakhimpur Kheri ,Uttar Pradesh - 262804</t>
  </si>
  <si>
    <t>05876-245451</t>
  </si>
  <si>
    <t>05876-245450</t>
  </si>
  <si>
    <t>KUMBHI</t>
  </si>
  <si>
    <t>TO,THE MANAGER</t>
  </si>
  <si>
    <t>MB Section, Finance Building  SAIL-ISP, BURNPUR.   PIN- 713325</t>
  </si>
  <si>
    <t>0341-2240107</t>
  </si>
  <si>
    <t>AAACS7062F</t>
  </si>
  <si>
    <t>MULTIFAB ENGINEERING</t>
  </si>
  <si>
    <t>S.S. Fabrication &amp;  Engineering Job Works.  Sr. No. 24, Pasalkar Indl. Estate,   Pune Sinhgad Road, Nanded village, Pune 411 041 Maharashtra.</t>
  </si>
  <si>
    <t>shirke.1983@gmail.com</t>
  </si>
  <si>
    <t>BZDPS9994Q</t>
  </si>
  <si>
    <t>27BZDPS9994Q1ZW</t>
  </si>
  <si>
    <t>GALLANT ISPAT LIMITED</t>
  </si>
  <si>
    <t>AL-5, Sec.-23,GIDA, Sahjanwa,Gorakhpur-273-209</t>
  </si>
  <si>
    <t>0551-2700302</t>
  </si>
  <si>
    <t>Vivek Nawal</t>
  </si>
  <si>
    <t>0551-2700300</t>
  </si>
  <si>
    <t>stores.gil@gallantt.com</t>
  </si>
  <si>
    <t>AACCG2969B</t>
  </si>
  <si>
    <t>09AACCG2969B1ZO</t>
  </si>
  <si>
    <t>N.D.AUTOMATION</t>
  </si>
  <si>
    <t>Shree Industrial Premises, 1st Floor, General block – 111, Near Landewadi Chowk, Philips Road Bhosari Pune --26.</t>
  </si>
  <si>
    <t>ndautomation2004@gmail.com</t>
  </si>
  <si>
    <t>Department of Atomic Energy,  Directorate of Purchase &amp; Stores,  Hyderabad Regional Purchase Unit,  3rd Floor,Nuclear Fuel Complex.ECIL (PO)  Hyderabad-500 062</t>
  </si>
  <si>
    <t>040-27184406</t>
  </si>
  <si>
    <t>040-2712 2746</t>
  </si>
  <si>
    <t>puracct3@nfc.gov.in</t>
  </si>
  <si>
    <t>36AAALN1001C1ZW</t>
  </si>
  <si>
    <t>BHUSHAN STEEL LIMITED BFPP</t>
  </si>
  <si>
    <t>BHUSHAN STEEL LTD BFPP</t>
  </si>
  <si>
    <t>MR JANGRA</t>
  </si>
  <si>
    <t>PLOT NO. 4A, 5 &amp; 6  2ND PHASE, PEENYA INDUSTRIAL AREA  BANGALORE 560058  KARNATAKA</t>
  </si>
  <si>
    <t>29AAACA3834B1Z4</t>
  </si>
  <si>
    <t>Azib</t>
  </si>
  <si>
    <t>KRISHNA INDUSTRY</t>
  </si>
  <si>
    <t>No.10/4A, Kapilar Street, Ambal Nagar,  Ekkaduthangal,Chennai -600 032.</t>
  </si>
  <si>
    <t>044-22250193</t>
  </si>
  <si>
    <t>044-22250184</t>
  </si>
  <si>
    <t>krishnaaindustry525@gmail.com</t>
  </si>
  <si>
    <t>AFTPR6293L</t>
  </si>
  <si>
    <t>33AFTPR6293L1ZI</t>
  </si>
  <si>
    <t>INOX AIR PRODUCTS PVT LTD`</t>
  </si>
  <si>
    <t>Oxygen Plant III, 885 TPD,  Premises of  Essar Steel India Ltd.  Hazira Main Road Hazira Surat-394270</t>
  </si>
  <si>
    <t>MR. Mehul K.Acharya.</t>
  </si>
  <si>
    <t>1101,Phase 3,GIDC, Vatva, Ahmedabad, Gujarat, India - 382445</t>
  </si>
  <si>
    <t>079-2583 3040</t>
  </si>
  <si>
    <t>tecosy@ptfeindia.com</t>
  </si>
  <si>
    <t>DITAP-V AUTOMATION PVT LTD,</t>
  </si>
  <si>
    <t>Plot No 48A . "Ditap House",    Hill Top Society|Dhankawdi,    Pune-411043</t>
  </si>
  <si>
    <t>shashikant.c@ditapv.com</t>
  </si>
  <si>
    <t>RAJASTHAN RAJYA VIDYUT UTPADAN NIGAM LTD</t>
  </si>
  <si>
    <t>2 x 660 mw CHHABRA THERMAL POWER PROJECT , VILLAGE MOTIPURA CHOUKI,PO &amp; TALUKA- CHHABRA, PIN - 325220  L&amp;T  GST NO :-08AAACL0140P4ZG</t>
  </si>
  <si>
    <t>BAJAJ HINDUSTHAN SUGAR LTD</t>
  </si>
  <si>
    <t>Bajaj Bhawan,TC-13,Vibhuti Khand,Gomti Nagar,Lucknow-226010</t>
  </si>
  <si>
    <t>0522-4971606</t>
  </si>
  <si>
    <t>pkchoubey@bajajhindusthan.com</t>
  </si>
  <si>
    <t>MEERUT</t>
  </si>
  <si>
    <t>MADHYA PRADEH POWER GENERATING CO.LTD</t>
  </si>
  <si>
    <t>C/o Shree Singaji Thermal Power Project, Stage-II,   (2x660 MW),   Near Village Dongalia,  PO Mundi, District Khandwa, M.P.-450112</t>
  </si>
  <si>
    <t>SHREE GANESH FORGE</t>
  </si>
  <si>
    <t>S- BLOCK , PLOT NO-43 , MIDC BHOSARI    PUNE -411026</t>
  </si>
  <si>
    <t>shreeganeshforge@gmail.com</t>
  </si>
  <si>
    <t>27ABVF58365E1ZF</t>
  </si>
  <si>
    <t>DHANMAN PRECICAST PVT LTD</t>
  </si>
  <si>
    <t>269-270 , MIDC , AKKALKOT ROAD , SOLAPUR -413006</t>
  </si>
  <si>
    <t>0217-2651854</t>
  </si>
  <si>
    <t>solapurchemicals@dataone.in</t>
  </si>
  <si>
    <t>AAACD5456E</t>
  </si>
  <si>
    <t>27AAACD5456E1ZT</t>
  </si>
  <si>
    <t>CABINET SYSTEMS &amp; CONTROLS (P) LTD</t>
  </si>
  <si>
    <t>Gat No. 1579, C/o. Kale Ware housing  Avhalwadi Road, Wagholi,   Pune - 412207</t>
  </si>
  <si>
    <t>020-65103898</t>
  </si>
  <si>
    <t>sales.fab@cabinetindia.com</t>
  </si>
  <si>
    <t>BALRAMPUR CHINI MILLS LIMITED,</t>
  </si>
  <si>
    <t>Maizapur Chini Mills  Post-Haldharmaou, Village - Maizapur, Tehsil-Colonelgang,  Distt.-Gonda, Uttar Pradesh-271126</t>
  </si>
  <si>
    <t>GONDA</t>
  </si>
  <si>
    <t>CRAIG INTERNATIONAL</t>
  </si>
  <si>
    <t>Al Emadi Business Center,2nd Floor,Office 26,C-Ring Road,Gulf Cinema,Doha,Qatar,P.O.Box No.37212</t>
  </si>
  <si>
    <t>+974 44993884</t>
  </si>
  <si>
    <t>ci.qatar@craig-group.com</t>
  </si>
  <si>
    <t>MAGADH SUGAR &amp; ENERGY LTD</t>
  </si>
  <si>
    <t>Unit : Hasanpur Sugar Mills  PO Hasanpur,Dist.Samastipur,Bihar,PIN-848205,</t>
  </si>
  <si>
    <t>06275-258234</t>
  </si>
  <si>
    <t>hsm.anmishra@birla-sugar.in</t>
  </si>
  <si>
    <t>AAJCM6633R</t>
  </si>
  <si>
    <t>HASANPUR</t>
  </si>
  <si>
    <t>10AAJCM6633R1Z2</t>
  </si>
  <si>
    <t>215, Western Edge II ;Western Express Highway   Borivali (East)   Mumbai 400066</t>
  </si>
  <si>
    <t>020-65001355</t>
  </si>
  <si>
    <t>s.chimbalkar@sick-india.com</t>
  </si>
  <si>
    <t>GUANGZHOU DECOK STEEL BALL</t>
  </si>
  <si>
    <t>490 Longxi Street, Liwan Area, Guangzhou 510378</t>
  </si>
  <si>
    <t>hebe@decokcn.com</t>
  </si>
  <si>
    <t>COTMAC ELECTRONICS PVT. LTD.</t>
  </si>
  <si>
    <t>S-168, MIDC, Bhosari,   Pune 411026, India</t>
  </si>
  <si>
    <t>+91 9890650638</t>
  </si>
  <si>
    <t>amol.shirsat@cotmac.com</t>
  </si>
  <si>
    <t>27AAACC7879G1ZB</t>
  </si>
  <si>
    <t>ZAMBIA</t>
  </si>
  <si>
    <t>RELIANCE INDUSTRIES LIMITED (AP)</t>
  </si>
  <si>
    <t>Survey # 812,Gadimoga-533463,Tallarevu Mandal,East-Godavari,Dist-Anadhra Pradesh</t>
  </si>
  <si>
    <t>0884-2976034</t>
  </si>
  <si>
    <t>bulli.nekkanti@ril.com</t>
  </si>
  <si>
    <t>WELL FAB ENGINEERS</t>
  </si>
  <si>
    <t>No.303,Vijaylaxmi Building  Opp. Regional Workshop,  Kaulkhed,Akola-444 004</t>
  </si>
  <si>
    <t>fab.engineers@gmail.com</t>
  </si>
  <si>
    <t>27BATPP2879Q1ZC</t>
  </si>
  <si>
    <t>VENKATA AJENCEES</t>
  </si>
  <si>
    <t>SLN Towers-1,Flat No:101,Chanakya Nagar,Chinamushidiwada,Vishakhapatnam-530051</t>
  </si>
  <si>
    <t>Venkata Rao</t>
  </si>
  <si>
    <t>av.rao2@gmail.com</t>
  </si>
  <si>
    <t>ANDHRAPRADESH</t>
  </si>
  <si>
    <t>37AQIPA9082C1ZX</t>
  </si>
  <si>
    <t>JAYA COORPORATION</t>
  </si>
  <si>
    <t>C-126, BONANZA IND ESTATE,ASHOK CHAKRAWATI ROAD,   KANDAWALI ( E ) , MUMBAI 400101</t>
  </si>
  <si>
    <t>022-28874100</t>
  </si>
  <si>
    <t>274MXPM7841G1ZC</t>
  </si>
  <si>
    <t>SUPER TECH INDUSTRIES</t>
  </si>
  <si>
    <t>S.NO:15/2,NEAR GOODWILL CHEMICALS  GULVE VASTI,BHOSARI  PUNE-411026</t>
  </si>
  <si>
    <t>supertech150@rediffmail.com</t>
  </si>
  <si>
    <t>GAT NO:-200/201, OPP VOLKSWAGEN MATERIAL GATE,  MAHALUNGE CHAKAN   PUNE-410501</t>
  </si>
  <si>
    <t>DILIP@STEAMLOKENGINEERING.COM</t>
  </si>
  <si>
    <t>SHRI ENGINEERING</t>
  </si>
  <si>
    <t>SR.NO-14,BUILDING NO-282,VITHAL NAGAR , HADAPSAR  PUNE , 411028</t>
  </si>
  <si>
    <t>shriengineering.pune@gmail.com</t>
  </si>
  <si>
    <t>AASPB8081C</t>
  </si>
  <si>
    <t>27AASPB8081C1ZN</t>
  </si>
  <si>
    <t>ALKYL AMINES CHEMICALS LIMITED.</t>
  </si>
  <si>
    <t>D-2/CH/149/2 at Phase 2, GIDC Dahej  Taluka Vaghra, Dist. BharuchDahej Gujrat 392110</t>
  </si>
  <si>
    <t>24AAACA6783F1ZS</t>
  </si>
  <si>
    <t>TECHNO-COAT SYSTEM</t>
  </si>
  <si>
    <t>PLOT 1101, PHASE -3 GIDC, VATAVA  AHMEDABAD - 382445  TEL: 079-283 3040 - 25891740</t>
  </si>
  <si>
    <t>ARRAY PROCESS INSTRUMENTS</t>
  </si>
  <si>
    <t>401/459, MAHALAKSHMI,CENTRAL AVENUE ROAD, CHEMBUR MUMBAI  400071</t>
  </si>
  <si>
    <t>KRRAMAKRISHNAN2003@YAHOO.CO.IN</t>
  </si>
  <si>
    <t>27AAAPG4450E1Z7</t>
  </si>
  <si>
    <t>25% Advance And Balance Against PI</t>
  </si>
  <si>
    <t>SIDDHESHWAR INDUSTRIES PVT. LTD.</t>
  </si>
  <si>
    <t>Corporate office: Plot No: A 6/7/8, H Block, MIDC, Pimpri ...</t>
  </si>
  <si>
    <t>9604099999, 8888656565</t>
  </si>
  <si>
    <t>: Takawane@siddheshwargroup.com</t>
  </si>
  <si>
    <t>27AAGCS4976E1Z1</t>
  </si>
  <si>
    <t>27120000367V</t>
  </si>
  <si>
    <t>BABANRAOJI SHINDE SUGAR &amp; ALLIED INDUSTRIES LTD</t>
  </si>
  <si>
    <t>Turk-Pimpari,Tal.Barshi,Dist.Solapur-413 401</t>
  </si>
  <si>
    <t>27AACCI5569F1ZE</t>
  </si>
  <si>
    <t>DELUX METAL CORPORATION</t>
  </si>
  <si>
    <t>178,Khetwadi Back Road, Tulsi Bldg., Shop No.4,   Mumbai – 400 004.</t>
  </si>
  <si>
    <t>022-23858240</t>
  </si>
  <si>
    <t>deluxmetalcorporation@gmail.com</t>
  </si>
  <si>
    <t>37-40 NAGAR ROAD PUNE 411014</t>
  </si>
  <si>
    <t>AABCB-0508-N-XM-002</t>
  </si>
  <si>
    <t>DELPRO EQUIPMENTS PRIVATE LIMITED</t>
  </si>
  <si>
    <t>W-100,S-Block,M.I.D.C.Bhosari,Pune</t>
  </si>
  <si>
    <t>kshreyas42@gmail.com</t>
  </si>
  <si>
    <t>AADCD7823Q</t>
  </si>
  <si>
    <t>27AADCD7823Q1Z2</t>
  </si>
  <si>
    <t>Ismat</t>
  </si>
  <si>
    <t>VISHNU FORGE INDUSTRIES LTD</t>
  </si>
  <si>
    <t>C-01/C-02 , HMT INDUSTRIES LTD, JALAHALLI POST, BANGALORE</t>
  </si>
  <si>
    <t>vishnuforgeltd@gmail.com</t>
  </si>
  <si>
    <t>AAACV4170H</t>
  </si>
  <si>
    <t>KHUSHIEM CO</t>
  </si>
  <si>
    <t>Al-Nakheel Tower ,Al-Khaleej Road ,5th Floor,Dammam - 31422.</t>
  </si>
  <si>
    <t>proc8@khusheim.com</t>
  </si>
  <si>
    <t>RATNAMANI TECHNO CASTS PVT LTD</t>
  </si>
  <si>
    <t>3310 PHASE IV, GIDC ESTATE, CHATTRAL,382729,   DIST: GANDHINAGAR, GUJRAT</t>
  </si>
  <si>
    <t>02764-234488</t>
  </si>
  <si>
    <t>02764-233165</t>
  </si>
  <si>
    <t>www.rtcl.in</t>
  </si>
  <si>
    <t>info@rtcl.in</t>
  </si>
  <si>
    <t>AAACR9279B</t>
  </si>
  <si>
    <t>24AAACR9279B1ZE</t>
  </si>
  <si>
    <t>BLUEBELL DEALER AND STOCKLIST PVT LTD</t>
  </si>
  <si>
    <t>85/87 NAGDEVI STREET   GROUND FLOOR   MUMBAI : 400003</t>
  </si>
  <si>
    <t>022-23461616</t>
  </si>
  <si>
    <t>dhiren.bluebell@gmail.com</t>
  </si>
  <si>
    <t>VISWA LABORATORIES PVT LTD</t>
  </si>
  <si>
    <t>Plot No. :- D-35 M.I.D.C. Kurkumbh, Tal-Daund,    Dist-Pune, Maharashtra - 413802.</t>
  </si>
  <si>
    <t>Dr. Vishnu Halnor</t>
  </si>
  <si>
    <t>vishnu.h@viswalaboratories.com</t>
  </si>
  <si>
    <t>AAECV7635B</t>
  </si>
  <si>
    <t>27AAECV7635B1ZC</t>
  </si>
  <si>
    <t>ADVANCE ENGINEERS.</t>
  </si>
  <si>
    <t>C-102 A/14, Phase 7 Ind. Area Mohali,HO SCO 7, TF Near Bus Stand Kharar 140301, PB.</t>
  </si>
  <si>
    <t>0172-5063114</t>
  </si>
  <si>
    <t>97790-02277</t>
  </si>
  <si>
    <t>msb@aecl.in</t>
  </si>
  <si>
    <t>AFTPB9707K</t>
  </si>
  <si>
    <t>KHARAR</t>
  </si>
  <si>
    <t>03AFTPB9707K1Z6</t>
  </si>
  <si>
    <t>BODAL CHEMICALS LTD. UNIT-VII</t>
  </si>
  <si>
    <t>Block No.795 to 803,804,807,832,Main Road Karakhadi,Village Dudhwada-391 450,Tal.Padra,Dist:Vadodara,Gujarat</t>
  </si>
  <si>
    <t>099254 55522</t>
  </si>
  <si>
    <t>shiv@bodal.com</t>
  </si>
  <si>
    <t>AAACD5352M</t>
  </si>
  <si>
    <t>24AAACD5352M1ZN</t>
  </si>
  <si>
    <t>VSM PLAST</t>
  </si>
  <si>
    <t>Office: D-26, Camellia, Shivarkar Road, Wanowarie, Pune-411040</t>
  </si>
  <si>
    <t>020-64001566</t>
  </si>
  <si>
    <t>09637060864, 09326535764</t>
  </si>
  <si>
    <t>info@vsmplast.com</t>
  </si>
  <si>
    <t>M/S.JHANVI MERCANTILE CORPORATION</t>
  </si>
  <si>
    <t>113 Loha Mandi , Office No. 6  Ghazaibad - 201001(Uttar Pradesh)</t>
  </si>
  <si>
    <t>91-120-2884569</t>
  </si>
  <si>
    <t>jmercantile.corporation@gmail.com</t>
  </si>
  <si>
    <t>AEHPY3747B</t>
  </si>
  <si>
    <t>09888826021C</t>
  </si>
  <si>
    <t>TALWANDI SABO POWER LTD</t>
  </si>
  <si>
    <t>village Banwala Mansa-Talwandi Sabo Road  Mansa-151 302</t>
  </si>
  <si>
    <t>kanchan@vedanta.co.in</t>
  </si>
  <si>
    <t>03AACCT6775G1Z9</t>
  </si>
  <si>
    <t>T-8, MIDC Industrial Area, Taloja,   Navi Mumbai, Maharashtra,   India - 410208</t>
  </si>
  <si>
    <t>ALSTOM BHARAT FORGE POWER LTD</t>
  </si>
  <si>
    <t>4th Floor,IHDP Building Plot No-7,Sector-127,  Noida-201301,Uttar Pradesh,</t>
  </si>
  <si>
    <t>0120-4732619</t>
  </si>
  <si>
    <t>SHIVSHAKTI PAINTS</t>
  </si>
  <si>
    <t>S NO : 130/1 ,H.NO :155 GOKHALE MALA , BARANGANI DSK VISHWA ROAD , DHAIRY PUNE -411041</t>
  </si>
  <si>
    <t>info@shivshaktipaints.com</t>
  </si>
  <si>
    <t>AAFFS5825A</t>
  </si>
  <si>
    <t>27AAFFS5825A1ZE</t>
  </si>
  <si>
    <t>THERMAL SYSTEMS (HYD) PVT.LTD</t>
  </si>
  <si>
    <t>Industrial Development Area, Bollaram, Sangareddy Dist,   Hyderabad -502 325, Telangana, India.</t>
  </si>
  <si>
    <t>SERRA FINE CHEMICALS PVT LTD</t>
  </si>
  <si>
    <t>C-242,T.T.C,MIDC,Pawne Village  Thane-Belapur Road,Navi Mumbai-400705</t>
  </si>
  <si>
    <t>+91(22) 22665983</t>
  </si>
  <si>
    <t>(+91) 7303788148</t>
  </si>
  <si>
    <t>admin@serrafcpl.com</t>
  </si>
  <si>
    <t>AAPCS2860J1</t>
  </si>
  <si>
    <t>KURKUMBH</t>
  </si>
  <si>
    <t>27AAPCS2860J1ZU</t>
  </si>
  <si>
    <t>GUJARAT STATE ELECTRICITY CORPORATION LIMITED (KACHCHH)</t>
  </si>
  <si>
    <t>Kacch Lignite Thermal Power Station,Panandhro,PO:S.K.  Varmanagar-370601,Taluka Lakhpat,Kachchh,Gujarat</t>
  </si>
  <si>
    <t>02839 262452</t>
  </si>
  <si>
    <t>02839 262431</t>
  </si>
  <si>
    <t>cekltps@gebmail.com</t>
  </si>
  <si>
    <t>RANA SUGARS LTD.</t>
  </si>
  <si>
    <t>BUTTAR SEVIYAN VIA SATHIALA, DISTT. AMRITSAR - 143205 (PUNJAB)</t>
  </si>
  <si>
    <t>MR.Rajeev Duggal</t>
  </si>
  <si>
    <t>03AABCR6744C2ZQ</t>
  </si>
  <si>
    <t>SHRI SAI PRIYAUGARS LTD.,HIPPARAGI-MYGURU</t>
  </si>
  <si>
    <t>P.O.Box No:10,Jamkhandi-58730  Tq:Jamkhandi Dist:Bagalkot (Karnataka)</t>
  </si>
  <si>
    <t>08353-220455</t>
  </si>
  <si>
    <t>08353-223455</t>
  </si>
  <si>
    <t>purchase.saipriya@niranigroups.com</t>
  </si>
  <si>
    <t>AAGCS8970G</t>
  </si>
  <si>
    <t>29AAGCS8970G1ZR</t>
  </si>
  <si>
    <t>JSW TECHNO PROJECTS MANAGEMENT LTD</t>
  </si>
  <si>
    <t>TPML Oxygen Plant,P.O: Geetapuram,Village:Dolvi,  PEN-402107,Raigad,Maharashtra</t>
  </si>
  <si>
    <t>02143277501-15</t>
  </si>
  <si>
    <t>indents.gbssteel@jsw.in</t>
  </si>
  <si>
    <t>AACCJ3429R</t>
  </si>
  <si>
    <t>DOLVI (RAIGAD)</t>
  </si>
  <si>
    <t>27AACCJ3429R1Z1</t>
  </si>
  <si>
    <t>ACAMA ENGINEERING</t>
  </si>
  <si>
    <t>GATE NO : 69 , PLOT NO :4 ,NEAR SONAWANE WASTI  JYOTIBA NAGAR , TALAWADE  PUNE - 411062</t>
  </si>
  <si>
    <t>020-27691451</t>
  </si>
  <si>
    <t>acamaengg1@gmail.com</t>
  </si>
  <si>
    <t>RR Venkatapuram ,Visakhapatnam 530 029</t>
  </si>
  <si>
    <t>0891-2520455</t>
  </si>
  <si>
    <t>0891-2520528</t>
  </si>
  <si>
    <t>purchengg@lgpi.co.in</t>
  </si>
  <si>
    <t>AAACL8528P</t>
  </si>
  <si>
    <t>37AAACL8528P1ZU</t>
  </si>
  <si>
    <t>PREMIER CRYOGENICS LIMITED.</t>
  </si>
  <si>
    <t>LOKHRA ROAD, SAUKUCHI, GUWAHATI 781034 (ASSAM)</t>
  </si>
  <si>
    <t>18AABCP6683N1ZP</t>
  </si>
  <si>
    <t>Administrative Building,Entry Gate 1,Paper Mill Compound   Note Mudran Nagar,Mysuru-570003</t>
  </si>
  <si>
    <t>0821-2401-178</t>
  </si>
  <si>
    <t>Scmcommon@bnpmindia.com</t>
  </si>
  <si>
    <t>AAECB3245M</t>
  </si>
  <si>
    <t>MYSORE</t>
  </si>
  <si>
    <t>29AAECB3245M1ZF</t>
  </si>
  <si>
    <t>SUPRIMO AUTOMATION PVT. LTD.</t>
  </si>
  <si>
    <t>Plot No.3B/3,Part 33,D1 Block MIDC,  Chinchwad, Pune-411019</t>
  </si>
  <si>
    <t>020 65118822</t>
  </si>
  <si>
    <t>sales@suprimoautomations.com</t>
  </si>
  <si>
    <t>SAI-SKAN CONTROLS &amp; EQUIPMENTS</t>
  </si>
  <si>
    <t>Sanskruti Darshan,B-107,Behind Alfa Laval,Kasarwadi  Pune-411034</t>
  </si>
  <si>
    <t>Mr.S.K.Nale</t>
  </si>
  <si>
    <t>saiskan2012@gmail.com</t>
  </si>
  <si>
    <t>27AARPN5716F1ZE</t>
  </si>
  <si>
    <t>EXHEAT LTD</t>
  </si>
  <si>
    <t>threxton road industrial Estate,Watton,Thetford,Norfolk,  IP25 6NG GBR</t>
  </si>
  <si>
    <t>United Kingdom</t>
  </si>
  <si>
    <t>+44 (0) 1953 886 200</t>
  </si>
  <si>
    <t>+44 (0) 1953 886 222</t>
  </si>
  <si>
    <t>01953 886286</t>
  </si>
  <si>
    <t>andy.miles@exheat.com</t>
  </si>
  <si>
    <t>DHRUVA AUTOMATION &amp; CONTROLS PVT. LTD</t>
  </si>
  <si>
    <t>S21,First Floor, Behind Century Enka,   Bhosari MIDC,Pune ,India -411026</t>
  </si>
  <si>
    <t>020-65221848</t>
  </si>
  <si>
    <t>sonali2@dhruva-automation.com</t>
  </si>
  <si>
    <t>SACHIN PRINTERS</t>
  </si>
  <si>
    <t>1247, KASBA PETH  PAWALE CHOWK  PUNE - 411011</t>
  </si>
  <si>
    <t>NANEKAR ENTERPRISES</t>
  </si>
  <si>
    <t>NEAR MONIKA APPARTMENT , OLD KATE PIMPLE ROAD  PIMPRI GAON ,PUNE- 411017</t>
  </si>
  <si>
    <t>PRAYAGRAJ POWER GENERATION COMPANY LIMITED</t>
  </si>
  <si>
    <t>PO:Lohgara ,Tehsil: Bara,Distrcit : Allahbad 212107</t>
  </si>
  <si>
    <t>0532-6661999</t>
  </si>
  <si>
    <t>MR.ANOOP SINGH</t>
  </si>
  <si>
    <t>ppgcl.stores@jalindia.co.in</t>
  </si>
  <si>
    <t>ALLAHBAD</t>
  </si>
  <si>
    <t>09AAECP276B1ZM</t>
  </si>
  <si>
    <t>ALASHRAF INTERNATIONAL COMPANY LIMITED</t>
  </si>
  <si>
    <t>Bldg No:4294,Al Khaleej Road, Dammam-31461</t>
  </si>
  <si>
    <t>+966 13 802 4242</t>
  </si>
  <si>
    <t>+966 13 802 3820</t>
  </si>
  <si>
    <t>+966 590491100</t>
  </si>
  <si>
    <t>sales@alashrafgcc.com</t>
  </si>
  <si>
    <t>NTPC LIMTED.</t>
  </si>
  <si>
    <t>(A Government of India Enterprise )  Singrauli Super Thermal Power Station  P.O.Shaktinagar  Sonebhadra-231222,Uttar Pradesh</t>
  </si>
  <si>
    <t>05446-232411</t>
  </si>
  <si>
    <t>05446-232423</t>
  </si>
  <si>
    <t>rmyadav@ntpc.co.in</t>
  </si>
  <si>
    <t>KALENDAMAL GUSIGAON, JHARSUGUDA - 768 202 ORRISA</t>
  </si>
  <si>
    <t>033-22267866</t>
  </si>
  <si>
    <t>033-22174033</t>
  </si>
  <si>
    <t>SIERRA INSTRUMENTATION &amp; CONTROLS</t>
  </si>
  <si>
    <t>AB/14, Nandanvan Estate, LBS Marg , Teenhaat Naka,   Opp. Eternity Mall, above HDFC Bank , Thane (W) -400604 , India</t>
  </si>
  <si>
    <t>91-022-25838396/7/8</t>
  </si>
  <si>
    <t>marketing@sierracontrol.com</t>
  </si>
  <si>
    <t>NOVIUS</t>
  </si>
  <si>
    <t>234 ,Shiv Kalyan ,Near Ayurvedic Hospital   Sector 27 , Nigdi Pradhikaran   Pune- 411 044</t>
  </si>
  <si>
    <t>ledlighting@novius.co.in</t>
  </si>
  <si>
    <t>BANGLADESH SCIENCE HOUSE</t>
  </si>
  <si>
    <t>H-27, Mohakhali,  Amtoli (Airport Road)  Dhaka-1212,</t>
  </si>
  <si>
    <t>88-02-9883152</t>
  </si>
  <si>
    <t>Molla Akidul Islam</t>
  </si>
  <si>
    <t>88-02-9892260</t>
  </si>
  <si>
    <t>era@bijay.net</t>
  </si>
  <si>
    <t>ELCON CABLE TRAYS PVT. LTD</t>
  </si>
  <si>
    <t>FACTORY: GAT NO. 21, H NO. 253, VARVE BK, TAL. BHOR, DIST.   PUNE - 412 210</t>
  </si>
  <si>
    <t>020-69000926</t>
  </si>
  <si>
    <t>sales2@elconpune.com</t>
  </si>
  <si>
    <t>J.D. ENTERPRISES</t>
  </si>
  <si>
    <t>Shivraj Industrial Premises, Sector No 7, Plot No 133, Block No 19,   Near Vishveshwara Chowk, MIDC Bhosari Pune – 411026.</t>
  </si>
  <si>
    <t>020 - 27130006</t>
  </si>
  <si>
    <t>jdenterprises@rediffmail.com</t>
  </si>
  <si>
    <t>S V PHARMA SOLUTIONS</t>
  </si>
  <si>
    <t>P.No.50,8-355/8/A,Qutubullapur,Range Reddy Dist,Hyderabad,Telangana-500055</t>
  </si>
  <si>
    <t>Srnivas</t>
  </si>
  <si>
    <t>srivibhava2017@gmail.com</t>
  </si>
  <si>
    <t>36BQZPM8683B2Z1</t>
  </si>
  <si>
    <t>JSW INDUSTRIAL GASES PVT LTD</t>
  </si>
  <si>
    <t>Fromely Jindal Praxair Oxygen Co. Pvt.Ltd,Postbox No16 Vidyanagar Post,Toranagallu Vidyanagar-583275Ballari-Karnataka ( India )</t>
  </si>
  <si>
    <t>+91 8395 244868</t>
  </si>
  <si>
    <t>J. R. Anil Kumar</t>
  </si>
  <si>
    <t>+91 9341487541</t>
  </si>
  <si>
    <t>anil.kumargml@jsw.in</t>
  </si>
  <si>
    <t>29AAACJ5037F1ZO</t>
  </si>
  <si>
    <t>DIVINE ENTERPRISE</t>
  </si>
  <si>
    <t>Plot No.62/15,Phase-I,Opp, Abhyuday Co-Op,Bank, Nr Gujarat Foundry,GIDC,Votvo,Ahemdabad</t>
  </si>
  <si>
    <t>079-25897243</t>
  </si>
  <si>
    <t>079-25893381</t>
  </si>
  <si>
    <t>info@activeseals.com</t>
  </si>
  <si>
    <t>APICOM AUTOMATION PVT LTD</t>
  </si>
  <si>
    <t>#28/2,Konanakunte,Anjanapura Post,Bangalore -560 062</t>
  </si>
  <si>
    <t>080-28436530</t>
  </si>
  <si>
    <t>Mr.S.P. Sudharshna.</t>
  </si>
  <si>
    <t>planning@apicomautomation.com</t>
  </si>
  <si>
    <t>29AAHCA2004L1ZS</t>
  </si>
  <si>
    <t>SANKALP ENGINEERING</t>
  </si>
  <si>
    <t>Bhosari</t>
  </si>
  <si>
    <t>PRETECH AUTOMATION PVT LTD.</t>
  </si>
  <si>
    <t>Plot No.78+79,Tiny Industrial Co-Operative Estate Ltd.  Surve No.31,Kondhwa Budruk,Pune-411048,Maharashtra</t>
  </si>
  <si>
    <t>+91 20 2693 41 61</t>
  </si>
  <si>
    <t>+91 20 2693 51 61</t>
  </si>
  <si>
    <t>santosh.hode@pretech.co.in</t>
  </si>
  <si>
    <t>S K GEAR INDUSTRIES</t>
  </si>
  <si>
    <t>Vadgaon Khurd, M.No.206,near Grampanchayat Office, Pune:-411041</t>
  </si>
  <si>
    <t>skindustries49@gmail.com</t>
  </si>
  <si>
    <t>V.M PORWAL &amp; SONS</t>
  </si>
  <si>
    <t>369,RAVIWAR PETH,BHORI ALI,  PUNE-2</t>
  </si>
  <si>
    <t>020-24478778</t>
  </si>
  <si>
    <t>vmp369@yahoo.co.in</t>
  </si>
  <si>
    <t>Samudrika appartment, Plot No 122,  Right Bhusari Colony,  Near Kothrud Bus Depot / Jana Seva Sahakari Bank  Kothrud- Pune-411038</t>
  </si>
  <si>
    <t>akash.1.khandelwal@jci-hitachi.com</t>
  </si>
  <si>
    <t>Block No 8,, P.O. Dumad, Savli Road, 391740 Vadodara, Gujarat, India</t>
  </si>
  <si>
    <t>Mr.Viralkumar Mehta</t>
  </si>
  <si>
    <t>viral.mehta@gea.com</t>
  </si>
  <si>
    <t>LABORATORY EQUIPMENT STORES</t>
  </si>
  <si>
    <t>M.G. ROAD, NORTH END, NEXT TO SEEMATTI, ERNAKULAM, KOCHI – 682 035</t>
  </si>
  <si>
    <t>0484-2360964</t>
  </si>
  <si>
    <t>labestore@gmail.com</t>
  </si>
  <si>
    <t>DSCL SUGAR - AJBAPUR</t>
  </si>
  <si>
    <t>(A Division of DCM Shriram Ltd.)  Village Ajbapur, PO: Mullapur, Distt: Lakhimpur Kheri (UP) Pin: 261505 Lakhimpur Kher</t>
  </si>
  <si>
    <t>05875-243295</t>
  </si>
  <si>
    <t>Mr.Rajender Juyal</t>
  </si>
  <si>
    <t>05875-243297</t>
  </si>
  <si>
    <t>rajenderjuyal@dcmshriram.com</t>
  </si>
  <si>
    <t>09AAACD0097R1Z5</t>
  </si>
  <si>
    <t>Shaheen Sayed</t>
  </si>
  <si>
    <t>Gujarat Refinery ,  PO:Jawaharnagar,Vadodara-391 320</t>
  </si>
  <si>
    <t>0265-2233350</t>
  </si>
  <si>
    <t>24AAACI1681G1ZV</t>
  </si>
  <si>
    <t>Gat No.582,Pune-Nagar Road,Koregaon Bhima,Taluka-Shirur,Pune-412216  Maharashtra</t>
  </si>
  <si>
    <t>+91-2137- 667  365</t>
  </si>
  <si>
    <t>+91 9922950238</t>
  </si>
  <si>
    <t>ashutosh.patwardhan@sandvik.com</t>
  </si>
  <si>
    <t>AAACS8793F</t>
  </si>
  <si>
    <t>27AAACS8793F1ZY</t>
  </si>
  <si>
    <t>AMBETRONICS ENGINEERS PRIVATE LIMITED</t>
  </si>
  <si>
    <t>17-B, Tarun Industrial Estate, Mogra Pada,  New Nagardas Road, Andheri (E), Mumbai – 400069, India</t>
  </si>
  <si>
    <t>022-61673028</t>
  </si>
  <si>
    <t>91-22-28226570</t>
  </si>
  <si>
    <t>www.ambetronics.com</t>
  </si>
  <si>
    <t>sales6@ambetronics.com</t>
  </si>
  <si>
    <t>MAIMOON</t>
  </si>
  <si>
    <t>SHOP NO: 8 ,SHANTI HEIGHTS KONDHWA BUDRUK PUNE</t>
  </si>
  <si>
    <t>98230 16058</t>
  </si>
  <si>
    <t>maimoonpune@yahoo.com</t>
  </si>
  <si>
    <t>ACCPL5957B</t>
  </si>
  <si>
    <t>27ACCPL5957B1ZO</t>
  </si>
  <si>
    <t>AMICHAND MANAJI &amp; CO</t>
  </si>
  <si>
    <t>56-B , NEW TIMBER MARKET   PUNE-411042</t>
  </si>
  <si>
    <t>mukeshsanghvi02@gmail.com</t>
  </si>
  <si>
    <t>SIDDHI ASSOCIATES</t>
  </si>
  <si>
    <t>Opp.APMC Mkt.Akol Road,NIPANI 591237,Belgaum District,  Karnataka State</t>
  </si>
  <si>
    <t>Vinayak Neje</t>
  </si>
  <si>
    <t>E-mail:siddhinipani@gmail.com</t>
  </si>
  <si>
    <t>RENUKA ELECTRICALS</t>
  </si>
  <si>
    <t>S.NO.20/2/1 , KASHINATH PATIL NAGAR  VAKRATUND APP .2 ND FLOOR  FLAT NO 29, DHANAKAWADI</t>
  </si>
  <si>
    <t>renukaelectrical@ymail.com</t>
  </si>
  <si>
    <t>NPCIL MUMBAI</t>
  </si>
  <si>
    <t>NPCIL   CHEMBUR MUMBAI</t>
  </si>
  <si>
    <t>Mr. S.R.Solasi</t>
  </si>
  <si>
    <t>GRASIM INDUSTRIES LIMITED(RENUKOOT)</t>
  </si>
  <si>
    <t>Chemical Division Renukoot  PO,Renukoot,Sonebhadra,Uttar Pradesh,Pin Code-231217</t>
  </si>
  <si>
    <t>05446-252431</t>
  </si>
  <si>
    <t>Purchase Dept</t>
  </si>
  <si>
    <t>ashok.gunecha@adityabirla.com</t>
  </si>
  <si>
    <t>ARYA HITECH POWERSOLUTIONS PVT LTD.</t>
  </si>
  <si>
    <t>gAT nO, 188,JYOTIBA NAGAR, TALAWADE,PUNE -411-62</t>
  </si>
  <si>
    <t>ARYAHITECH@YAHOO.COM</t>
  </si>
  <si>
    <t>R K TRADERS</t>
  </si>
  <si>
    <t>rktraders015@gmail.com</t>
  </si>
  <si>
    <t>ACCUTECH MIDDLE EAST FZCO</t>
  </si>
  <si>
    <t>G-Warehouse1, Highbay, Dubai Silicon Oasis,  Dubai, United Arab Emirates P.O. Box: 30495</t>
  </si>
  <si>
    <t>arlyne.joy@accutech.ae</t>
  </si>
  <si>
    <t>NAVIN FLUORINE INTERNATIONAL LIMITED.</t>
  </si>
  <si>
    <t>Surat Navsari Road, Bhestan Surat - 395023, Gujarat India</t>
  </si>
  <si>
    <t>+91 261- 6715409</t>
  </si>
  <si>
    <t>MR. TEJAS NAIK</t>
  </si>
  <si>
    <t>tejas.naik@nfil.in</t>
  </si>
  <si>
    <t>SURAT</t>
  </si>
  <si>
    <t>24AABCP0464B1Z2</t>
  </si>
  <si>
    <t>MECGALE PNEUMATICS PVT. LTD.</t>
  </si>
  <si>
    <t>N-65, MIDC, Hingna, Nagpur- 440016</t>
  </si>
  <si>
    <t>07104-236873</t>
  </si>
  <si>
    <t>Mr.Girish Jamgade</t>
  </si>
  <si>
    <t>07104-235496</t>
  </si>
  <si>
    <t>girish.jamgade@mecgale.com</t>
  </si>
  <si>
    <t>27AADCM7418C1ZN</t>
  </si>
  <si>
    <t>OPTICAL CONTROL SYSTEMS GMBH..</t>
  </si>
  <si>
    <t>Project Office, IOCL PNCP. Chemical Lab.EPCC 16-B  Panipat  ( Haryana ) 132 140</t>
  </si>
  <si>
    <t>OPTICAL CONTROL SYSTEMS GMBH</t>
  </si>
  <si>
    <t>c/o IOCL Panipat Naphtha Cracker Complex,EPCC-16, I-B Laboratory Project,Panipat, Haryana - 132 140, India</t>
  </si>
  <si>
    <t>Mr. J. B. Rana</t>
  </si>
  <si>
    <t>jbrana@ocsindia.co.in</t>
  </si>
  <si>
    <t>haryana</t>
  </si>
  <si>
    <t>NAREN INSTRUMENTS &amp; ENGINERING CO</t>
  </si>
  <si>
    <t>N.No: 25 ,O.No 80, Thirumangalam Road  Villivakkam , Chennai-  600 049</t>
  </si>
  <si>
    <t>91-44- 65550878</t>
  </si>
  <si>
    <t>Mr.Rajagopalan T.R</t>
  </si>
  <si>
    <t>91-44-42639325</t>
  </si>
  <si>
    <t>nareninstruments@gmail.com</t>
  </si>
  <si>
    <t>33AADPR0928B2Z6</t>
  </si>
  <si>
    <t>TELANGANA STATE POWER GENERATION CORPORATION LTD</t>
  </si>
  <si>
    <t>(A Government of TS Undertaking)  RAMAGUNDAM THERMAL STATION   Operation &amp; Maintenance, RTS-B  Ramagundam-505208, Peddapalli(Dt), Telangana</t>
  </si>
  <si>
    <t>0872-255224</t>
  </si>
  <si>
    <t>Superintending Engineer</t>
  </si>
  <si>
    <t>rts.se@tgenco.telangana.gov.in</t>
  </si>
  <si>
    <t>ORIENT CEMENT LIMITED.</t>
  </si>
  <si>
    <t>Itaga PO, Malkhed Road,   Chittapur, Dist.- Gulbarga-585211 (KARNATKA) India.</t>
  </si>
  <si>
    <t>08474-236716</t>
  </si>
  <si>
    <t>Mr.Sanjit D. Badgaiyan</t>
  </si>
  <si>
    <t>sanjit.db@orientcement.com</t>
  </si>
  <si>
    <t>29AABCO5420A1ZX</t>
  </si>
  <si>
    <t>ONGC TRIPURA POWER COMPANY LIMITED.</t>
  </si>
  <si>
    <t>Kakraban Road, P.O Palatana, P.S. Kakraban, Gomati Dist - 799116,Gomati Tripura</t>
  </si>
  <si>
    <t>Mr.Kalpesh Ravindra Chaudhari</t>
  </si>
  <si>
    <t>03821-265234</t>
  </si>
  <si>
    <t>kalpesh.chaudhari@otpcindia.in</t>
  </si>
  <si>
    <t>GOMATI</t>
  </si>
  <si>
    <t>PUNJAB ALKALIES AND CHEMICALS  LTD</t>
  </si>
  <si>
    <t>Nangal-Una Road, Naya Nangal (Pb.) Pin code:- 140126</t>
  </si>
  <si>
    <t>0172-4072538</t>
  </si>
  <si>
    <t>MR. K K GOYAL</t>
  </si>
  <si>
    <t>kkgoyal@punjabalkalies.com</t>
  </si>
  <si>
    <t>NAYA NANGAL</t>
  </si>
  <si>
    <t>SURYA GROUP OF INSTITUTIONS</t>
  </si>
  <si>
    <t>School of Engineering and Technology  Vikiravandi - 605652,Villupuram District  Tamilnadu, India.</t>
  </si>
  <si>
    <t>Mr.Prakash C</t>
  </si>
  <si>
    <t>prakashc@suryagroup.edu.in</t>
  </si>
  <si>
    <t>Plant Address: Tulsipur Sugar Co.  Jarwa Road, Post - Tulsipur , Tulsipur, Balrampur , Uttar Pradesh - 271208    PAN: AAACB9373Q, GSTIN: 09AAACB9373Q1ZW</t>
  </si>
  <si>
    <t>Mr.Vinod Prasad</t>
  </si>
  <si>
    <t>011-43850230</t>
  </si>
  <si>
    <t>TULSIPUR</t>
  </si>
  <si>
    <t>VIT UNIVERSITY CHENNAI</t>
  </si>
  <si>
    <t>Vandalur-Kelambakkam Road  Chennai - 600 127.</t>
  </si>
  <si>
    <t>044 3993 1555</t>
  </si>
  <si>
    <t>Mr.Saraswathi .M</t>
  </si>
  <si>
    <t>saraswathi.m@vit.ac.in</t>
  </si>
  <si>
    <t>33AAATN0569MIZE</t>
  </si>
  <si>
    <t>CRYOGAS EQUIPMENT PRIVATE LIMITED (SEZ)</t>
  </si>
  <si>
    <t>Survet No. 26P, Plot No.9/1,  Aspen Infrastructure Limited.  SEZ Division  Village - Pipalia, Tal : Waghodia,   Dist ; Vadodara, Gujarat, India-391760</t>
  </si>
  <si>
    <t>+91 265 2662288 / 36,</t>
  </si>
  <si>
    <t>Mr.P. J. JOSE</t>
  </si>
  <si>
    <t>+91 265 2662047</t>
  </si>
  <si>
    <t>+91 97234 55077</t>
  </si>
  <si>
    <t>purchase@cryogas-equipment.com</t>
  </si>
  <si>
    <t>AADCC6489M</t>
  </si>
  <si>
    <t>AL DIQAH AL JADIDAH TRADING LLC</t>
  </si>
  <si>
    <t>P.O. Box No: 3102 Sharjah - UAE</t>
  </si>
  <si>
    <t>9716 - 5432488 / 5434318</t>
  </si>
  <si>
    <t>9716 - 5432484</t>
  </si>
  <si>
    <t>mustafa@accutech.ae</t>
  </si>
  <si>
    <t>AARTI INDUSTRIES LIMITED</t>
  </si>
  <si>
    <t>Plot No-758/123, Jhagadai, G.I.D.C, Ankleshwar, Gujarat, 393110, India.</t>
  </si>
  <si>
    <t>ANKALESHWAR</t>
  </si>
  <si>
    <t>TECHNOFINE EQUIPMENT</t>
  </si>
  <si>
    <t>Plot No.2, Nilkanthnagar, Sangli-Haripur Road,   Haripur, Sangli</t>
  </si>
  <si>
    <t>Mr.Y Mane</t>
  </si>
  <si>
    <t>+91 7276095499</t>
  </si>
  <si>
    <t>yymane@gmail.com</t>
  </si>
  <si>
    <t>MULTILINE TECHNICAL CO WLL</t>
  </si>
  <si>
    <t>PO. Box : 46530, Suite #504, 5th Floor, Al Nakheel Tower  Opp : National Cinema, Najda Street  Abu Dhabi, United Arab Emirates</t>
  </si>
  <si>
    <t>+9712  6457760</t>
  </si>
  <si>
    <t>Mr.Mohammed Iftiqar</t>
  </si>
  <si>
    <t>+9712 6459761</t>
  </si>
  <si>
    <t>iftiqar@multilinetech.com</t>
  </si>
  <si>
    <t>SHREE CEMENT LIMITED.</t>
  </si>
  <si>
    <t>BANGUR CITY, P.O. RAS  THESIL JAITARAN  RAS, PALI, Rajasthan</t>
  </si>
  <si>
    <t>01462-228101-6</t>
  </si>
  <si>
    <t>Mr.Nitesh Agarwal</t>
  </si>
  <si>
    <t>01462-228117/117/119/228126</t>
  </si>
  <si>
    <t>agarwaln2@shreecementltd.com</t>
  </si>
  <si>
    <t>BEAWER</t>
  </si>
  <si>
    <t>UTECH SUGAR LTD.</t>
  </si>
  <si>
    <t>2055, Sadashiv Peth, Anant Residency, 1 st floor, Tilak Road,Near Girija Hotel,  Pune-411030</t>
  </si>
  <si>
    <t>Mr.Ravindra Birole</t>
  </si>
  <si>
    <t>utechsugar@gmail.com</t>
  </si>
  <si>
    <t>MARASHTRA</t>
  </si>
  <si>
    <t>ISPRL MANGALORE</t>
  </si>
  <si>
    <t>ISPRL, PERMUDE VILLAGE &amp; POST CHANDRAHAS NAGAR,  MANGALORE-574509</t>
  </si>
  <si>
    <t>SANCHI SOLUTIONS PVT. LTD.</t>
  </si>
  <si>
    <t>20/2 K.P. Nagar, Dhankawadi, Pune - 411 043</t>
  </si>
  <si>
    <t>ashish@sanchisolutions.com</t>
  </si>
  <si>
    <t>CREATIVITY AND TECHNOLOGY TRADING &amp; CONTRACTING EST.</t>
  </si>
  <si>
    <t>PO.Box 2515 , Jeddah 23451   C.R.# 4030250217</t>
  </si>
  <si>
    <t>+966(12)6085677</t>
  </si>
  <si>
    <t>Mr.Shaik Abdul Khadir</t>
  </si>
  <si>
    <t>shaik.abdulkhadir@cttc-sa.com</t>
  </si>
  <si>
    <t>MEJA URJA NIGAM PVT. LTD.</t>
  </si>
  <si>
    <t>(A Joint Venture of NTPC &amp; UPRVNL)  Meja Thermal Power Plant P.O. - Kohdar, Tehsil - Meja  Distt. -Allahabad- U.P. (212301)</t>
  </si>
  <si>
    <t>Mr.Ashok Kumar</t>
  </si>
  <si>
    <t>cnmmeja@gmail.com</t>
  </si>
  <si>
    <t>UHP TECHNOLOGIES PRIVATE LIMITED (BENGALURU)</t>
  </si>
  <si>
    <t>No.1256, 3rd floor, KAS Tower, 9th C Cross, 1st Stage, 4th block, HBR layout (Near Hennur Cross-Ring Road Junction) Bengaluru- 560043</t>
  </si>
  <si>
    <t>080 25780608</t>
  </si>
  <si>
    <t>Mr.Gomtesh</t>
  </si>
  <si>
    <t>gomtesh.mirji@uhptech.com</t>
  </si>
  <si>
    <t>HAFIZA TRADING (PVT.) LT .</t>
  </si>
  <si>
    <t>Head Office: MCO Center, House # 15/A (3rd Floor), Road # 05, Block-F, Banani, Dhaka-1213</t>
  </si>
  <si>
    <t>Mr.Moniruzzaman</t>
  </si>
  <si>
    <t>880-2-9873099</t>
  </si>
  <si>
    <t>01680 393871</t>
  </si>
  <si>
    <t>overtruebd@gmail.com</t>
  </si>
  <si>
    <t>EMAMI CEMENT LIMITED</t>
  </si>
  <si>
    <t>Unit-Risda  Village: Risda, Suhela Road, Balodabazar  District: Balodabazar,Pin: 493332</t>
  </si>
  <si>
    <t>Mr.Paramesh Mondal</t>
  </si>
  <si>
    <t>(+91) 7604013203</t>
  </si>
  <si>
    <t>paramesh.mondal@emamicement.com</t>
  </si>
  <si>
    <t>22AABCE7927L1ZI</t>
  </si>
  <si>
    <t>ENERGO ENGINEERING PROJECTS LTD</t>
  </si>
  <si>
    <t>No.249-C, Phase-IV, Udyog Vihar,   Gurgaon--122016.</t>
  </si>
  <si>
    <t>+91 9871154841</t>
  </si>
  <si>
    <t>Mr.Abhishek Abhinash</t>
  </si>
  <si>
    <t>mmgmt10@energoindia.com</t>
  </si>
  <si>
    <t>C + G INSTRUMENTS PTE LTD.</t>
  </si>
  <si>
    <t>NO 73 UBI ROAD 1, # 09-55  OXLEY BIZHUB  SINGAPORE 408733</t>
  </si>
  <si>
    <t>+65 67482924</t>
  </si>
  <si>
    <t>Ms. Tini</t>
  </si>
  <si>
    <t>+65 63842321</t>
  </si>
  <si>
    <t>tini@cginstruments.com</t>
  </si>
  <si>
    <t>1/3, 9th Cross, 9th 'A' Main Road   Jayanagar II Block   Banglaore - 560 011</t>
  </si>
  <si>
    <t>080 - 47405150</t>
  </si>
  <si>
    <t>Jonali.Talukdar@lappindia.com</t>
  </si>
  <si>
    <t>PRAKASH METAL INDUSTRIES</t>
  </si>
  <si>
    <t>427/6 ,GULTEKADI INDUSTRIAL ESTATE PUNE - 411037</t>
  </si>
  <si>
    <t>020-24472220</t>
  </si>
  <si>
    <t>prakash_metal@outlook.com</t>
  </si>
  <si>
    <t>AADFP8869K</t>
  </si>
  <si>
    <t>27AADFP8869K1ZG</t>
  </si>
  <si>
    <t>Rahul</t>
  </si>
  <si>
    <t>SRF LIMITED (TN)</t>
  </si>
  <si>
    <t>TECHNICAL TEXTILE BUSINESS, PLOT NO.K-1,  SIPCOT INDUSTRIAL COMPLEX,  THIRUVALLUR DIST,, Tamil Nadu- TN.</t>
  </si>
  <si>
    <t>Mr.Ranjith. C</t>
  </si>
  <si>
    <t>Ranjith.C@srf.com</t>
  </si>
  <si>
    <t>GUMMIDIPOONDI</t>
  </si>
  <si>
    <t>33AAACS0206P1ZK</t>
  </si>
  <si>
    <t>SATYAM ENTERPRISES.</t>
  </si>
  <si>
    <t>Navale IT Zone,Phase 3,Nr.Union Bank,Mumbai Bangalore Highway,Narhe Pune- 411041.</t>
  </si>
  <si>
    <t>020-64783817 / 20250171.</t>
  </si>
  <si>
    <t>9923548020/9146932431</t>
  </si>
  <si>
    <t>amar@satyampune.com</t>
  </si>
  <si>
    <t>100% Taxes With 60 Days PDC on COD.</t>
  </si>
  <si>
    <t>ABB SOUTH AFRICA (PTY) LTD</t>
  </si>
  <si>
    <t>1 Lake Road , Longmeadow Business Estate</t>
  </si>
  <si>
    <t>Jacques.Geldenhuys@za.abb.com</t>
  </si>
  <si>
    <t>MOHSIN TRADERS</t>
  </si>
  <si>
    <t>H&amp;M ROYAL SHOP 13, KONDHWA KHURD, PUNE- 48</t>
  </si>
  <si>
    <t>mohsintraders78652@gmail.com</t>
  </si>
  <si>
    <t>CONPK7460K</t>
  </si>
  <si>
    <t>27CONPK7460K1ZA</t>
  </si>
  <si>
    <t>BPCL</t>
  </si>
  <si>
    <t>MAHUL MUMBAI</t>
  </si>
  <si>
    <t>----</t>
  </si>
  <si>
    <t>(Formerly Known as Stock Redler India Private Limited),  # 3 (old no. 18 &amp; 23)  1st Phase, 3rd Main,Peenya Industrial Area, Bangalore - 560058</t>
  </si>
  <si>
    <t>+91 80 41558381</t>
  </si>
  <si>
    <t>Mr.Ashok.</t>
  </si>
  <si>
    <t>+91 80 30403708</t>
  </si>
  <si>
    <t>080-42693611</t>
  </si>
  <si>
    <t>H.Ashok@schenckprocess.com</t>
  </si>
  <si>
    <t>JALAHALLI</t>
  </si>
  <si>
    <t>AACCR3373G</t>
  </si>
  <si>
    <t>PEENYA BANGALORE</t>
  </si>
  <si>
    <t>29AACCR3373G1Z9</t>
  </si>
  <si>
    <t>THERMAX LIMITED (WAKADEWADI)</t>
  </si>
  <si>
    <t>Power Division,  3rd  Floor, Sai Chambers,  Wakadewadi, Pune – 411003, India.</t>
  </si>
  <si>
    <t>020-6641 4179.</t>
  </si>
  <si>
    <t>Mr. Sanjay Gaikwad</t>
  </si>
  <si>
    <t>Sanjay.D.Gaikwad@thermaxglobal.com</t>
  </si>
  <si>
    <t>ALLIANCE TECH</t>
  </si>
  <si>
    <t>Alliance Tech International DMCC   P. O. Box 52073, Dubai, UAE</t>
  </si>
  <si>
    <t>+971 50 5535368</t>
  </si>
  <si>
    <t>Mr.</t>
  </si>
  <si>
    <t>alliancetech@eim.ae</t>
  </si>
  <si>
    <t>INOX AIR PRODUCTS PVT LTD ( KARJAN)</t>
  </si>
  <si>
    <t>Block-102, 106P, Vemardi Road,   Vil.-Juni Jithardi, Karjan  Vadodara 391 240</t>
  </si>
  <si>
    <t>+91-2666 302101</t>
  </si>
  <si>
    <t>Mr.Dharmendra Upadhyay</t>
  </si>
  <si>
    <t>+91 87338 25688</t>
  </si>
  <si>
    <t>360° KAS BV</t>
  </si>
  <si>
    <t>T.a.v. Finance  Marquesweg 4   4460 AS  GOES  The Netherlands</t>
  </si>
  <si>
    <t>360°KAS BV</t>
  </si>
  <si>
    <t>Magazijn Goes   360KAS bv   Marquesweg 4   4462 HD GOES</t>
  </si>
  <si>
    <t>+31 (0)6 52 00 32 69</t>
  </si>
  <si>
    <t>Mr.Robert Minderhoud</t>
  </si>
  <si>
    <t>+31 85 303 20 72</t>
  </si>
  <si>
    <t>robert.minderhoud@360kas.com</t>
  </si>
  <si>
    <t>No.3, III Floor, Ceebros Centre  Old No.45, New No.39, Montieth Road  Egmore, Chennai – 600008</t>
  </si>
  <si>
    <t>NAGAI POWER PVT. LTD</t>
  </si>
  <si>
    <t>ANDHRA BANK,   OKKUR VILLAGE, NAGAPATTINAM DIST.TAMILNADU– 611 001</t>
  </si>
  <si>
    <t>+91 87544 61204</t>
  </si>
  <si>
    <t>Mr.A.Kesavan</t>
  </si>
  <si>
    <t>a.kesavan@ansaldoboiler.in</t>
  </si>
  <si>
    <t>33AAKCS3767M1ZS</t>
  </si>
  <si>
    <t>BELFAST CONTROLS W.L.L</t>
  </si>
  <si>
    <t>AlWakra, Abdul Rahman Bin Jasim Street  Next to KIMS medical center, 2nd Floor –Office No. 7  PO Box: 81030  Doha - Qatar</t>
  </si>
  <si>
    <t>Belfast Controls W.L.L</t>
  </si>
  <si>
    <t>+974 44643628</t>
  </si>
  <si>
    <t>Mr.Vijay Mohan</t>
  </si>
  <si>
    <t>+974 44643638</t>
  </si>
  <si>
    <t>vijay@bcet.ae</t>
  </si>
  <si>
    <t>BURHANI TRADERS</t>
  </si>
  <si>
    <t>Akbar Plaza Shop No 10,  1043/44 Raviwar Peth,  PUNE  - 411002</t>
  </si>
  <si>
    <t>burhanitraders53@gmail.com</t>
  </si>
  <si>
    <t>27ADIPL9362M1ZU</t>
  </si>
  <si>
    <t>THERMON INC</t>
  </si>
  <si>
    <t>100 Thermon Drive - P O Box 609  San Marcos, TX 78666-0609</t>
  </si>
  <si>
    <t>UNITECH  AUTOMATION</t>
  </si>
  <si>
    <t>Mauli Warehouse, Survey No. - 143, 1st Floor, Chimbli Phata , Pune Nashik Highway, Post- Kuruli, Taluka - Khed, District, Pune – 410501</t>
  </si>
  <si>
    <t>020-65101045</t>
  </si>
  <si>
    <t>sales@unitechautomation.co.in</t>
  </si>
  <si>
    <t>A.D.ENGINEERS</t>
  </si>
  <si>
    <t>Work : Gat No. 41/3  At   Post Chimbali, Tal.: Khed, Dist : Pune</t>
  </si>
  <si>
    <t>pradhansandblasters@hotmail.com</t>
  </si>
  <si>
    <t>AIRKOM AGENCIES (I) PVT. LTD.</t>
  </si>
  <si>
    <t>111, Amit Industrial Estate, 61, S. S. Rao Road, Parel, Mumbai-400012</t>
  </si>
  <si>
    <t>022 24126783</t>
  </si>
  <si>
    <t>Mr.Zeenat Khan</t>
  </si>
  <si>
    <t>022-24124573</t>
  </si>
  <si>
    <t>022 24115138</t>
  </si>
  <si>
    <t>airkomagencies@gmail.com</t>
  </si>
  <si>
    <t>AACCA6780A</t>
  </si>
  <si>
    <t>JCT ANALYSENTECHNIK GMBH</t>
  </si>
  <si>
    <t>Werner Heisenberg-Strasse 4  A-2700 Wiener Neustadt  AUSTRIA</t>
  </si>
  <si>
    <t>432622 /8720166</t>
  </si>
  <si>
    <t>alw@jct.at</t>
  </si>
  <si>
    <t>UY TRIENVIRO PVT. LTD.</t>
  </si>
  <si>
    <t>123/75, Saresh Bagh, Kanpur – 208012</t>
  </si>
  <si>
    <t>0512 2241313</t>
  </si>
  <si>
    <t>Mr.B.K.Singhal</t>
  </si>
  <si>
    <t>bksinghal@uytrienviro.com</t>
  </si>
  <si>
    <t>AADCC7268G</t>
  </si>
  <si>
    <t>Plot No. AM-12P, Anand Nagar, Additional MIDC, Ambernath - 421506. Maharashtra, India.  Phone : 0251 262 11 81/82/83 | 3191181 and +91 9158335333.</t>
  </si>
  <si>
    <t>vtc0494@gmail.com</t>
  </si>
  <si>
    <t>ANJANI PORTLAND CEMENT LTD.</t>
  </si>
  <si>
    <t>#6-3-553, Flat Nos E3 &amp; E4, 4th floor, Quena Square, Off Taj Deccan Road, Erramanzil, Hyderabad - 500 082. Telangana</t>
  </si>
  <si>
    <t>Chintalapalem Village, Mellacheruvu Mandal,  Nalgonda Dist.-508 246, Telangana</t>
  </si>
  <si>
    <t>+91 40 2335 3096</t>
  </si>
  <si>
    <t>Mr.Aditya Raju</t>
  </si>
  <si>
    <t>+91 40 2335 3093</t>
  </si>
  <si>
    <t>purchase@anjanicement.com</t>
  </si>
  <si>
    <t>NALGONDA</t>
  </si>
  <si>
    <t>TELANGNA</t>
  </si>
  <si>
    <t>36AACCA8115F1ZZ</t>
  </si>
  <si>
    <t>FIVEBROS FORGINGS PVT. LTD.</t>
  </si>
  <si>
    <t>145-A,G.I.D.C ESTATE  ANKLESHWAR -393002  GUJARAT</t>
  </si>
  <si>
    <t>02646 - 220923 / 220773</t>
  </si>
  <si>
    <t>jaya@fivebros.in</t>
  </si>
  <si>
    <t>METAL TUBE INDUSTRIES</t>
  </si>
  <si>
    <t>64, C.P. Tank Road,Ground Floor, Dinesh Bhuvan,  Mumbai – 400 004. (Maharashtra)</t>
  </si>
  <si>
    <t>91-22-23865094</t>
  </si>
  <si>
    <t>metaltube@vsnl.net</t>
  </si>
  <si>
    <t>M/S ARISTO METAL INDUSTRIES</t>
  </si>
  <si>
    <t>94, C.P. Tank Road,  Mumbai - 400 004</t>
  </si>
  <si>
    <t>022-2386 0492,2382 5887</t>
  </si>
  <si>
    <t>+91-22-2388 6307</t>
  </si>
  <si>
    <t>aristometal@vsnl.net</t>
  </si>
  <si>
    <t>GUJARAT OTOFILT</t>
  </si>
  <si>
    <t>91-79-25841602</t>
  </si>
  <si>
    <t>gujfilter@gmail.com</t>
  </si>
  <si>
    <t>ROTEX MANUFACTURERS &amp; ENGINEERS PRIVATE LIMITED,</t>
  </si>
  <si>
    <t>MANPADA ROAD, NEAR BHOPAR VILLAGE, DOMBIVLI (EAST), DIST. THANE, DOMBIVLI 421204</t>
  </si>
  <si>
    <t>022-42111444</t>
  </si>
  <si>
    <t>022-42111400</t>
  </si>
  <si>
    <t>dilip.yelpale@rotexautomation.com</t>
  </si>
  <si>
    <t>AAACR2195LXM001</t>
  </si>
  <si>
    <t>MAKERS PAX</t>
  </si>
  <si>
    <t>REG OFF : 506 , LILAWATI HSG SOCIETY  DATTAWADI ,KALWA - THANE 400605</t>
  </si>
  <si>
    <t>NIKITECH ELECTRIC PVT. LTD.</t>
  </si>
  <si>
    <t>#627/3, Pl No.36B, NTTF Circle, II Ph, Peenya Indl. Area, Bangalore-58</t>
  </si>
  <si>
    <t>+91 80 40921571</t>
  </si>
  <si>
    <t>Mr. Shyam GC</t>
  </si>
  <si>
    <t>electric@nikitechelectric.com</t>
  </si>
  <si>
    <t>29AABCN5390G1Z9</t>
  </si>
  <si>
    <t>GOLD PLUS GLASS INDUSTRY LIMITED</t>
  </si>
  <si>
    <t>Gold Plus Estate, Village Thithola, Roorkee - Laksar Road, PO Landhora, Roorkee, Distt. : Haridwar</t>
  </si>
  <si>
    <t>01332-257000 EXTN.315</t>
  </si>
  <si>
    <t>MS. ASHWANI GUPTA</t>
  </si>
  <si>
    <t>01332-257033</t>
  </si>
  <si>
    <t>purchase.gpi@goldplusgroup.com</t>
  </si>
  <si>
    <t>ROORKEE</t>
  </si>
  <si>
    <t>UTTARAKHAND</t>
  </si>
  <si>
    <t>05AACCG5196J1ZE</t>
  </si>
  <si>
    <t>TOSHNIWAL HYVAC PVT. LTD.</t>
  </si>
  <si>
    <t>4D/6,Developed Plot, Ambattur Industrial Estate,Chennai – 600 058</t>
  </si>
  <si>
    <t>mumbai@toshniwal.net</t>
  </si>
  <si>
    <t>AABCT0062DXM001</t>
  </si>
  <si>
    <t>596212/33681120019</t>
  </si>
  <si>
    <t>NIRMAL INDUSTRIAL CONTROLS PVT. LTD</t>
  </si>
  <si>
    <t>1st Floor, Samriddhi , L.B.S Marg , Mulund (west)  Mumbai - 400080</t>
  </si>
  <si>
    <t>022-67746200</t>
  </si>
  <si>
    <t>nitins@nirmal.co.in</t>
  </si>
  <si>
    <t>AABCN1777BXM001</t>
  </si>
  <si>
    <t>27550322704C</t>
  </si>
  <si>
    <t>100% payment against readiness of material</t>
  </si>
  <si>
    <t>PONNI SUGARS (ERODE) LIMITED</t>
  </si>
  <si>
    <t>Odappalli, Cauvery R.S(Post) Komarpalayam TK, Namakkal Dt. Erode-638007</t>
  </si>
  <si>
    <t>(04288) 247351</t>
  </si>
  <si>
    <t>Mr.P.Mathiarasu</t>
  </si>
  <si>
    <t>(04288) 247363</t>
  </si>
  <si>
    <t>pur@ponnisugars.com</t>
  </si>
  <si>
    <t>AACCP2779A</t>
  </si>
  <si>
    <t>Erode</t>
  </si>
  <si>
    <t>33AACCP2779A1ZQ</t>
  </si>
  <si>
    <t>BHURUKA N STAR PURE GASES PVT LIMITED</t>
  </si>
  <si>
    <t>(A Subsidiary of Bhuruka Gases Ltd.)  Plot No.186, Sector-3, HSIDC, BAWAL-123501, Haryana, India.</t>
  </si>
  <si>
    <t>Mmr.Mukesh Kumar</t>
  </si>
  <si>
    <t>materials2@bhurukagases.com</t>
  </si>
  <si>
    <t>06AAGCB5650G1ZR</t>
  </si>
  <si>
    <t>0294-3057747</t>
  </si>
  <si>
    <t>0294-3057750</t>
  </si>
  <si>
    <t>mktg@tempsens.com</t>
  </si>
  <si>
    <t>WESMEC ENGINEERING PVT.LTD</t>
  </si>
  <si>
    <t>Unit 26, Apurva Industrial Estate, Makwana Road, Marol Naka, Andheri (E), Mumbai-400 059.</t>
  </si>
  <si>
    <t>022-2850 2612</t>
  </si>
  <si>
    <t>022-2850 0414</t>
  </si>
  <si>
    <t>wesmec.engineering@gmail.com</t>
  </si>
  <si>
    <t>AAACW3489JE002</t>
  </si>
  <si>
    <t>27710010761C/V</t>
  </si>
  <si>
    <t>100% PAYMENT ON 30 DAYS PDC</t>
  </si>
  <si>
    <t>G M ENGINEERING PVT LTD</t>
  </si>
  <si>
    <t>Plot no 2632, GIDC Lodhika, Village Metoda,  Rajkot 360 021   India</t>
  </si>
  <si>
    <t>02827–287658</t>
  </si>
  <si>
    <t>02827–287857</t>
  </si>
  <si>
    <t>09228005556-59</t>
  </si>
  <si>
    <t>valve@gmengg.com</t>
  </si>
  <si>
    <t>AAFCG3706PEM001</t>
  </si>
  <si>
    <t>100% PAYMENT AGAINST ON READINESS OF MATERIAL</t>
  </si>
  <si>
    <t>ALDERLEY FZE</t>
  </si>
  <si>
    <t>Jebel Ali Free Zone  P.O. Box 17015  R/A 10, Jebel Ali Free Zone  Dubai</t>
  </si>
  <si>
    <t>+971 4 8042621</t>
  </si>
  <si>
    <t>Mr.Juvy  Flores</t>
  </si>
  <si>
    <t>juvy.flores@alderley.com</t>
  </si>
  <si>
    <t>survey no 76, village-Morai,  Vapi, District- Valsad,  Gujrat-396191</t>
  </si>
  <si>
    <t>Saikat Bose</t>
  </si>
  <si>
    <t>INOX AIR PRODUCTS PVT LTD'</t>
  </si>
  <si>
    <t>POSCO MAHARASHTRA STEEL PVT. LTD.</t>
  </si>
  <si>
    <t>Mr.Madhukar Kode.</t>
  </si>
  <si>
    <t>022 4032 3191</t>
  </si>
  <si>
    <t>madhukar.kode@inoxap.com</t>
  </si>
  <si>
    <t>27755221191V</t>
  </si>
  <si>
    <t>ANAND TRIPLEX BOARD LTD.</t>
  </si>
  <si>
    <t>Village Saini 9th Km. stone, Meerut - Mawana Road, Meerut</t>
  </si>
  <si>
    <t>A-60, Saket, Meerut</t>
  </si>
  <si>
    <t>Mr.A.K.GUPTA</t>
  </si>
  <si>
    <t>+91 9927856844</t>
  </si>
  <si>
    <t>anandpaper@gmail.com</t>
  </si>
  <si>
    <t>Daurala</t>
  </si>
  <si>
    <t>AAECA9305M</t>
  </si>
  <si>
    <t>Meerut</t>
  </si>
  <si>
    <t>09AAECA9305M1ZD</t>
  </si>
  <si>
    <t>MASIBUS AUTOMATION AND INSRUMENTATION PVT LTD</t>
  </si>
  <si>
    <t>B/30 ,G.I.D.C Electronics Estate ,Sector 25  Gandhinagar 382044  Gujarat</t>
  </si>
  <si>
    <t>pune@masibus.com</t>
  </si>
  <si>
    <t>ESSAR POWER (ORISSA) LTD</t>
  </si>
  <si>
    <t>Bijayachandrapur, Kujanga  Paradeep, Jagatsinghpur-754142  Orissa, India.</t>
  </si>
  <si>
    <t>Bijayachandrapur, Kujanga  Paradeep, Jagatsinghpur-754141  Orissa, India.</t>
  </si>
  <si>
    <t>Mr. Samarendra Nath</t>
  </si>
  <si>
    <t>samarendra.nath@essar.com</t>
  </si>
  <si>
    <t>JAGATSINGPUR</t>
  </si>
  <si>
    <t>ORRISA</t>
  </si>
  <si>
    <t>21AABCE6129N1ZO</t>
  </si>
  <si>
    <t>MULTITECH HYDROSYSTEMS</t>
  </si>
  <si>
    <t>2056,Sadashiv peth , 201/2 Sanskriti Mantra Apt  Vijaynagar Colony  Pune -411030</t>
  </si>
  <si>
    <t>sandeep.t@multitechpumps.com</t>
  </si>
  <si>
    <t>M/S. NEXTGEN STEEL &amp; ALLOYS</t>
  </si>
  <si>
    <t>47, Navnidhi Bhavan,  Shop No. 2,  5th Kumbharwada Lane,   Maruti Mandir Marg, Mumbai 400 004.</t>
  </si>
  <si>
    <t>91-22-6743 8210 / 8320</t>
  </si>
  <si>
    <t>satish@simplexmetal.com</t>
  </si>
  <si>
    <t>ELECTRONICS SYSTEMS &amp; DEVICES</t>
  </si>
  <si>
    <t>55, Hadapsar Industrial Estate  Pune - 411013</t>
  </si>
  <si>
    <t>sales@esd-india.com</t>
  </si>
  <si>
    <t>AAAFE3605PXM001</t>
  </si>
  <si>
    <t>27020014584V</t>
  </si>
  <si>
    <t>INDORAMA ELEME FERTILIZER &amp; CHEMICALS LIMITED (NIGERIA)</t>
  </si>
  <si>
    <t>East West Express Way, Eleme, Eleme LGA, Port Harcourt,  Rivers state, Nigeria</t>
  </si>
  <si>
    <t>Mr.Suresh Muniaraj</t>
  </si>
  <si>
    <t>+234 8051800610</t>
  </si>
  <si>
    <t>smuniaraj@indorama.com.ng</t>
  </si>
  <si>
    <t>M/S.TEMFLO SYSTEMS PVT.LTD</t>
  </si>
  <si>
    <t>107,Medha Apartment,Mayur Vihar,Phase,Delhi-110091</t>
  </si>
  <si>
    <t>0120-2774141</t>
  </si>
  <si>
    <t>LS Negi</t>
  </si>
  <si>
    <t>120-2777575</t>
  </si>
  <si>
    <t>info@temflo.co.in</t>
  </si>
  <si>
    <t>AABCT5025CXD001</t>
  </si>
  <si>
    <t>III,Ghaziabad</t>
  </si>
  <si>
    <t>III CGO Complex,Kamla Nehru Nagar,Ghaziabad</t>
  </si>
  <si>
    <t>ONGC PETRO ADDITION LIMITED</t>
  </si>
  <si>
    <t>A/c of OCS Optical Control System  EPCC-15,Central Laboratory &amp; Associated Services  Dahej:SEZ-1,Plot no Z1 &amp; Z-83,Taluka Vagara,Dist:Bharuch 392130 Gujarat</t>
  </si>
  <si>
    <t>91-834-700-3480</t>
  </si>
  <si>
    <t>Mr.Gaurav Rastogi</t>
  </si>
  <si>
    <t>gaurav.rastogi@ocsindia.co.in</t>
  </si>
  <si>
    <t>TATA PROJECTS LIMITED.</t>
  </si>
  <si>
    <t>C/O : Shaikh Sultan Bin Hamdan Al Nayhan Building,Building No. E48-C8 3rd floor, Office No. 301 &amp; 302, Khalifa Park Area,P.O. Box 63404,Abu Dhabi,United Arab Emirates</t>
  </si>
  <si>
    <t>+00971-02-418 7855</t>
  </si>
  <si>
    <t>atulpatil@tataprojects.com</t>
  </si>
  <si>
    <t>SECO WARWICK ALLIED PVT. LTD. (MAHAPE)</t>
  </si>
  <si>
    <t>Plot No. A311/A312, TTC Industrial Area, MIDC, Mahape, Navi Mumbai - 400 710, Maharashtra, India</t>
  </si>
  <si>
    <t>+91 (22) 2778 7100</t>
  </si>
  <si>
    <t>Mr.Dinesh Maurya</t>
  </si>
  <si>
    <t>+91 (22) 2778 7119</t>
  </si>
  <si>
    <t>+91 9892675909</t>
  </si>
  <si>
    <t>dinesh.maurya@secowarwick.com</t>
  </si>
  <si>
    <t>Belapur-III</t>
  </si>
  <si>
    <t>27AAACA8938Q2ZX</t>
  </si>
  <si>
    <t>27110001391 C DT.4.09.2008</t>
  </si>
  <si>
    <t>M/S. SAMSUNG ENGINEERING CO.LTD</t>
  </si>
  <si>
    <t>Plot No.Z-1&amp;Z-83, Dahej Industrial Area,  Bharuch, Gujarat, India  Pin -392130</t>
  </si>
  <si>
    <t>M/S.ONGC Petro Additions Limited</t>
  </si>
  <si>
    <t>Plot No.Z-1&amp;Z-83, Dahej Industrial Area,  Bharuch, Gujarat, India  Pin -392130 A/c Samsung Engineering Co.Ltd</t>
  </si>
  <si>
    <t>0120-4060700</t>
  </si>
  <si>
    <t>Mr.Mukesh Singh</t>
  </si>
  <si>
    <t>mukesh1.s@partner.samsung.com</t>
  </si>
  <si>
    <t>24AABCS4497B1Z1</t>
  </si>
  <si>
    <t>JAMBULAPADU VILLAGE,  TADIPATRI - 515 411  ANANTHAPUR DIST., A.P.</t>
  </si>
  <si>
    <t>JAMBULAPADU VILLAGE,  TADIPATRI - 515 411  JANANTHAPUR DIST., A.P.</t>
  </si>
  <si>
    <t>080-30262251</t>
  </si>
  <si>
    <t>Mr. Ravi Kumar B</t>
  </si>
  <si>
    <t>+91 80 3026 2240</t>
  </si>
  <si>
    <t>ravi.bolisetti@gerdau.com</t>
  </si>
  <si>
    <t>TADIPATRI RANGE</t>
  </si>
  <si>
    <t>ANANTAPUR</t>
  </si>
  <si>
    <t>AACCS 8629N</t>
  </si>
  <si>
    <t>ANANTHAPUR</t>
  </si>
  <si>
    <t>SHAH TOOLS CENTRE</t>
  </si>
  <si>
    <t>89, Nagdevi Street, First Floor,   Mumbai – 400 003</t>
  </si>
  <si>
    <t>Gdn. No. b-5,   Near kaphadiya baba mandir,  Mayashree compound,   Opp. Priti petrol pump,  Purna, Bhiwandi.</t>
  </si>
  <si>
    <t>022-66040700</t>
  </si>
  <si>
    <t>MR.TEJAS SHAH</t>
  </si>
  <si>
    <t>022-23471979</t>
  </si>
  <si>
    <t>shahtoolscentre@gmail.com</t>
  </si>
  <si>
    <t>27AAAFS4505J1Z9</t>
  </si>
  <si>
    <t>JAYPEE BINA THERMAL POWER PLANT</t>
  </si>
  <si>
    <t>Rajiv Nagar,Village Sirchopi,   Sub P.O. Agasod   Tehsil &amp; P.O:  Bina-470113   Distt. Sagar (M.P)</t>
  </si>
  <si>
    <t>07580-277101-3</t>
  </si>
  <si>
    <t>Mr.S.S Chauhan</t>
  </si>
  <si>
    <t>07580-277199</t>
  </si>
  <si>
    <t>bina.stores@jalindia.co.in</t>
  </si>
  <si>
    <t>SAGAR</t>
  </si>
  <si>
    <t>VOLANT ANALYTICS.</t>
  </si>
  <si>
    <t>201, Raj Archade, 3rd floor, Opp. Siddhi Residency  Near Galaxy Circle, Pal - Palanpur Road  Surat : 395 009, Gujarat State, India</t>
  </si>
  <si>
    <t>Mr.HIREN UMRETHWALA</t>
  </si>
  <si>
    <t>+91.261.2918884</t>
  </si>
  <si>
    <t>AAZPU5810B</t>
  </si>
  <si>
    <t>24AAZPU5810B1ZI</t>
  </si>
  <si>
    <t>SATRONIX</t>
  </si>
  <si>
    <t>Unit No.1, Electronic Sadan I,Unit No.12, Electronic Sadan III, Electronic Zone, Bhosari MIDC, PUNE- 411 026</t>
  </si>
  <si>
    <t>0 27122758</t>
  </si>
  <si>
    <t>satronix@gmail.com</t>
  </si>
  <si>
    <t>HEATON ENGINEERING PRIVATE LIMITED</t>
  </si>
  <si>
    <t>FLAT NO. 2B, SECOND FLOOR, ASHIRWAD SONAI BUILDING  INDIRANAGAR, CHINCHWAD, PUNE- 411 033.</t>
  </si>
  <si>
    <t>heatonmarketing2@gmail.com</t>
  </si>
  <si>
    <t>100% Within 15 DAYS PDC</t>
  </si>
  <si>
    <t>DCW LIMITED</t>
  </si>
  <si>
    <t>Arumuganeri,  Sahupuram - 628229  Tamil Nadu - 628229, India</t>
  </si>
  <si>
    <t>04639-280439</t>
  </si>
  <si>
    <t>Mr. J.Siva</t>
  </si>
  <si>
    <t>04639-280611</t>
  </si>
  <si>
    <t>j.siva@shpm.dcwltd.com</t>
  </si>
  <si>
    <t>AAACD0559NXM003</t>
  </si>
  <si>
    <t>LTU, BBY.LTU/MUM/3305(GLT-2)</t>
  </si>
  <si>
    <t>AAACD0559N</t>
  </si>
  <si>
    <t>471736/20.08.59</t>
  </si>
  <si>
    <t>D2/34, Thivim Industrial Estate  Karaswada,Mapusa  Goa - 403526</t>
  </si>
  <si>
    <t>gicflow@general-gauges.com</t>
  </si>
  <si>
    <t>MERU INDUSTRIES LLP</t>
  </si>
  <si>
    <t>Unit I :  S-31,  T Block, MIDC, Bhosari, Pune- 411026</t>
  </si>
  <si>
    <t>91-20-2700 -308</t>
  </si>
  <si>
    <t>Mr.Anil Ghorpade</t>
  </si>
  <si>
    <t>broughtout@meruindustries.com</t>
  </si>
  <si>
    <t>KOREGAON</t>
  </si>
  <si>
    <t>A-1 Module, D-Quadrant,2nd  &amp; 9th Floor, Cyber Towers, HITEC City, Madhapur,  Hyderabad 500081, Telangana, India</t>
  </si>
  <si>
    <t>91-40-2311 0601</t>
  </si>
  <si>
    <t>Mr.P.Karuppiah</t>
  </si>
  <si>
    <t>91-40-2311 0600</t>
  </si>
  <si>
    <t>karuppiah@tpscindia.com]</t>
  </si>
  <si>
    <t>36AABCT1309H1ZN</t>
  </si>
  <si>
    <t>MRUDULA PRECISION DILLING CO. PVT. LTD.</t>
  </si>
  <si>
    <t>GUT NOS.1138 , A/P PIRANGUT. TAL. MULSHI. DIST . PUNE 412115.</t>
  </si>
  <si>
    <t>020 22922211</t>
  </si>
  <si>
    <t>90220187 55</t>
  </si>
  <si>
    <t>M/S. THERMAX LIMITED</t>
  </si>
  <si>
    <t>C &amp; H DIVISION  Plot No: 21/1,2,3, GIDC,  Manjusar, Savali,  Vadodara - 391775,  Gujarat, India.</t>
  </si>
  <si>
    <t>+91 20 66336047</t>
  </si>
  <si>
    <t>Mr.Prasad Bramhe</t>
  </si>
  <si>
    <t>+91 9850023360</t>
  </si>
  <si>
    <t>Prasad.bramhe@thermaxglobal.com</t>
  </si>
  <si>
    <t>SAVLI</t>
  </si>
  <si>
    <t>BALRAMPUR CHINI MILLS LTD'</t>
  </si>
  <si>
    <t>PLANT ADDRESS : HAIDERGARH CHINI MILLS   Village - Pokhra, Tehsil -Haidergarh , Haidergarh, Barabanki , Uttar Pradesh - 225126</t>
  </si>
  <si>
    <t>05244-246502</t>
  </si>
  <si>
    <t>Mr.HP. Chaurasia</t>
  </si>
  <si>
    <t>011-43851426</t>
  </si>
  <si>
    <t>hp.chourasia@bcml.in</t>
  </si>
  <si>
    <t>BARABANKI - I</t>
  </si>
  <si>
    <t>LUCKNOW - II</t>
  </si>
  <si>
    <t>HAIDERGARH</t>
  </si>
  <si>
    <t>40, Poonamallee By-Pass, Seneerkuppam, Chennai – 600056,</t>
  </si>
  <si>
    <t>044-26271024</t>
  </si>
  <si>
    <t>rakesh.kolge@psgdover.com</t>
  </si>
  <si>
    <t>AAACI3920NEM008</t>
  </si>
  <si>
    <t>890350 / 33511664040</t>
  </si>
  <si>
    <t>TRILOQ PROCESS ENGINEERING (PTY) LTD</t>
  </si>
  <si>
    <t>E8 Pinelands Office Park  Maxwell Drive  Modderfontein  Gauteng Province  South Africa</t>
  </si>
  <si>
    <t>RAJENDRA INDUSTRIAL CORPORATION</t>
  </si>
  <si>
    <t>91 22 23857169 / 66362120</t>
  </si>
  <si>
    <t>ric1@vsnl.net</t>
  </si>
  <si>
    <t>AKSH CHEM</t>
  </si>
  <si>
    <t>323/B Bhaveshwar Arcade,  Opp. Shreyas Cinema, LBS Marg,  Ghatkopar (West),  Mumbai 400 086.</t>
  </si>
  <si>
    <t>sales@akshchem.com</t>
  </si>
  <si>
    <t>GUJARAT NARMADA VALLEY FERTILIZERS &amp; CHEMICALS LIMITED</t>
  </si>
  <si>
    <t>P.O. Narmadanagar-392015  Dist: Bharuch (Gujarat)</t>
  </si>
  <si>
    <t>02642-662941</t>
  </si>
  <si>
    <t>Mr. S.V. Radia</t>
  </si>
  <si>
    <t>0091-2642-247059</t>
  </si>
  <si>
    <t>svradia@gnfc.in; tsjhala@gnfc.in</t>
  </si>
  <si>
    <t>RANGE 1, GNFC,</t>
  </si>
  <si>
    <t>24AAACG8372Q1Z2</t>
  </si>
  <si>
    <t>24210100259 dtd. 01.07.2002</t>
  </si>
  <si>
    <t>DHAWANI ENTERPRISES</t>
  </si>
  <si>
    <t>L-14,Parvana Vihar Sector-9,Rohini Delhi-110085</t>
  </si>
  <si>
    <t>Honeywell</t>
  </si>
  <si>
    <t>Unitech Trade Centre, 4th Floor,South Wing ,  Sector 43, Block C Sushant Lok Phase I, Gurugram – 122002 , India</t>
  </si>
  <si>
    <t>Mr.Rohit Sharma</t>
  </si>
  <si>
    <t>dhawanienterprises@gmail.com</t>
  </si>
  <si>
    <t>GREENESOL POWER SYSTEMS PVT LTD</t>
  </si>
  <si>
    <t>No.995, Service Road, RPC Layout, Vijaya Nagar,   Bengaluru– 560 040</t>
  </si>
  <si>
    <t>M/S CHANAR ENERGY LIMITED</t>
  </si>
  <si>
    <t>Chanar Sugar Limited,  Tandlianwala,  Punjab, Pakistan.</t>
  </si>
  <si>
    <t>Mr. S.Murugesan</t>
  </si>
  <si>
    <t>murugesan@greenesolpower.com</t>
  </si>
  <si>
    <t>29AACCG0592L1ZA</t>
  </si>
  <si>
    <t>LINK COMPOSITES PRIVATE LIMITED</t>
  </si>
  <si>
    <t>Plot No: 3B+3, Unit No:6, D-1 Block,MIDC,   Opp.Ador Welding Limited, Chinchwad,Pune-411019</t>
  </si>
  <si>
    <t>yogesh.walzade@elink.co.in</t>
  </si>
  <si>
    <t>ESCY ENTERPRISES</t>
  </si>
  <si>
    <t>S.No.15/8, Unit no.2, Kruti Indl. Estate, Kothrud, Pune - 411 029.</t>
  </si>
  <si>
    <t>(020) 25466824</t>
  </si>
  <si>
    <t>escyint@gmail.com</t>
  </si>
  <si>
    <t>BUREAU VERITAS INDUSTRY DIVISION,</t>
  </si>
  <si>
    <t>Technical Center   16800 Greenspoint Park Drive, Suite 300S   Houston, TX  77060, USA</t>
  </si>
  <si>
    <t>+1 (281) 986-1300</t>
  </si>
  <si>
    <t>1 (832) 857-5958</t>
  </si>
  <si>
    <t>juan.rodriguez@us.bureauveritas.com</t>
  </si>
  <si>
    <t>BILT GRAPHIC PAPER PRODUCTS LTD (BALLARPUR)</t>
  </si>
  <si>
    <t>UNIT BALLARPUR  PO BALLARPUR PAPER MILLS,   DIST.CHANDRAPUR, MAHARASHTRA, 442901</t>
  </si>
  <si>
    <t>BILT GRAPHIC PAPER PRODUCTS LTD</t>
  </si>
  <si>
    <t>Mr.Raju Malekar</t>
  </si>
  <si>
    <t>raju.malekar@bilt.com</t>
  </si>
  <si>
    <t>CHANDRAPUR</t>
  </si>
  <si>
    <t>KAMACHI INDUSTRIES LTD</t>
  </si>
  <si>
    <t>Pathapalayam Village, S.R.Kandigai (Post),  Gummidipoondi-601 201.</t>
  </si>
  <si>
    <t>+91 044 - 27967500</t>
  </si>
  <si>
    <t>Mr.S.Jaya Prakash</t>
  </si>
  <si>
    <t>+91 044 - 27924614</t>
  </si>
  <si>
    <t>+91 8939812746</t>
  </si>
  <si>
    <t>jayaprakash@kamachigroup.com</t>
  </si>
  <si>
    <t>AACCK6172C</t>
  </si>
  <si>
    <t>33AACCK6172C1ZW</t>
  </si>
  <si>
    <t>JGE ENGINEERING SDN. BHD.</t>
  </si>
  <si>
    <t>1-28, Jalan Anggerik Vanilla P31/P, Kota Kemuning, Seksyen 31, 40460 Shah Alam, Selangor</t>
  </si>
  <si>
    <t>019 239 2101</t>
  </si>
  <si>
    <t>Mr.Justin Leong</t>
  </si>
  <si>
    <t>+603 5131 3423</t>
  </si>
  <si>
    <t>VISHWANATH</t>
  </si>
  <si>
    <t>29AACCD6672N1Z0</t>
  </si>
  <si>
    <t>M/S SPANTECH ENGINEERS PVT.LTD.</t>
  </si>
  <si>
    <t>TTC/B-47, TTC Industrial Area,  Behind Reliable Plaza,  Digha MIDC Airoli,   Navi Mumbai-400 708</t>
  </si>
  <si>
    <t>Ms.Supriya</t>
  </si>
  <si>
    <t>supriya@spantechengineers.com</t>
  </si>
  <si>
    <t>AAOCS4600HEM003</t>
  </si>
  <si>
    <t>05/Of Belapur -V DVN</t>
  </si>
  <si>
    <t>V / Gr Floor, Sector-10, belapur</t>
  </si>
  <si>
    <t>AAOCS4600H</t>
  </si>
  <si>
    <t>27810801644V</t>
  </si>
  <si>
    <t>27810801644C</t>
  </si>
  <si>
    <t>ADVANCED PROCESS TECHNOLOGY PVT. LTD.</t>
  </si>
  <si>
    <t>Unit No. 23 Electronic Co-Op Estate,   Pune - Satara Road, Pune 411009, India</t>
  </si>
  <si>
    <t>Mr.Datta Darge</t>
  </si>
  <si>
    <t>admin@aptglobal.com</t>
  </si>
  <si>
    <t>27AACCM0015G1Z1</t>
  </si>
  <si>
    <t>27640307280C</t>
  </si>
  <si>
    <t>27,Laxmi Chamber ,Navjeevan Press Road,   Navrangpura,Ahemedabad- 380014</t>
  </si>
  <si>
    <t>+91 22 6694 5885</t>
  </si>
  <si>
    <t>Mr.Divyang Dantwala</t>
  </si>
  <si>
    <t>+91 22 6694 5667</t>
  </si>
  <si>
    <t>D.Dantwala@tecnimont.in</t>
  </si>
  <si>
    <t>TECHREVO ENGINEERS</t>
  </si>
  <si>
    <t>B-12, 3rd &amp; 4th Floor, RDC, Raj Nagar District Center,Ghaziabad 201001 (U.P).</t>
  </si>
  <si>
    <t>AO/154, SSGT Road Industrial Area, Amrit Steel Compound, Ghaziabad  201001 (U.P.)</t>
  </si>
  <si>
    <t>+91 120-4234526</t>
  </si>
  <si>
    <t>MR.SURAJ KR. CHAUHAN</t>
  </si>
  <si>
    <t>+91 120- 4134368</t>
  </si>
  <si>
    <t>materials.techrevo@gmail.com</t>
  </si>
  <si>
    <t>09288811546C Dt-11/08/2009</t>
  </si>
  <si>
    <t>PATNI ENGINEERS.</t>
  </si>
  <si>
    <t>Jha Compound, Thakare Pada, Kaman-Bhiwandi Road,  Opp Sagar Hotel, Kaman. 401208. Taluka- Vasai. Dist-Thane. MH</t>
  </si>
  <si>
    <t>BHARAT OMAN REFINERIES LIMITED</t>
  </si>
  <si>
    <t>Refinery Complex, Post : BORL Residential Complex,  Bina District-Sagar, Madhya Pradesh, Inda-470124</t>
  </si>
  <si>
    <t>+91 07580 276167</t>
  </si>
  <si>
    <t>Mr.Vivek Asati</t>
  </si>
  <si>
    <t>07580-271040</t>
  </si>
  <si>
    <t>vivek.asati@borl.co.in</t>
  </si>
  <si>
    <t>SAGAR RANGE, CIVIL LINES, SAGAR (M.P)</t>
  </si>
  <si>
    <t>SAGAR DIVISION/ BHOPAL COMMISSIONERATE (M.P)</t>
  </si>
  <si>
    <t>AAABCB7084MXM001</t>
  </si>
  <si>
    <t>23AABCB7084M1ZH</t>
  </si>
  <si>
    <t>BSH HOUSEHOLD APPLIANCES MANUFACTURING PVT. LTD.</t>
  </si>
  <si>
    <t>Arena House,2nd Floor, Plot no.-103, Road No 12,  MIDC, Andheri East, Mumbai-400093 India.</t>
  </si>
  <si>
    <t>Plot No S-45, Sipcot Industrial Park, Pillaipakkam,  Vengadu Village, Sriperumbudur Taluk,  Kancheepuram District,  Tamil Nadu 602105,India</t>
  </si>
  <si>
    <t>+91(44) 6717-8120</t>
  </si>
  <si>
    <t>Mr.Sudhir R.</t>
  </si>
  <si>
    <t>+91 446717-8120</t>
  </si>
  <si>
    <t>+91 9886640428</t>
  </si>
  <si>
    <t>sudhir.rs@bshg.com</t>
  </si>
  <si>
    <t>AAECB6071DSD001</t>
  </si>
  <si>
    <t>27210868322V</t>
  </si>
  <si>
    <t>27210868322C</t>
  </si>
  <si>
    <t>Mr.Neyamathullah</t>
  </si>
  <si>
    <t>neyamath@egtechindia.com</t>
  </si>
  <si>
    <t>AABCE1379G</t>
  </si>
  <si>
    <t>S.S. ENGINEERING WORKS</t>
  </si>
  <si>
    <t>w/s No.   5,6,7 namdev Nivas, Opp bank Of Maharashtra.somji bus stop Kondhwa  Bk.Pune 411048    (O)  020 26932774</t>
  </si>
  <si>
    <t>(O)  020 26932774</t>
  </si>
  <si>
    <t>sohel.shaikh96@gmail.com</t>
  </si>
  <si>
    <t>METTLER-TOLEDO THORNTON, INC.</t>
  </si>
  <si>
    <t>Finance Shared Service Center  1900 Polaris Pkwy, AP 1045  Columbus, OH 43240, USA</t>
  </si>
  <si>
    <t>Mettler-Toledo Thornton, Inc.</t>
  </si>
  <si>
    <t>Building # 8, 900 Middlesex Turnpike  BILLERICA MA  01821, USA</t>
  </si>
  <si>
    <t>(+1)781-301-8624</t>
  </si>
  <si>
    <t>Mr.Benny Chouinard</t>
  </si>
  <si>
    <t>(+1)781-301-8701</t>
  </si>
  <si>
    <t>benny.chouinard@mt.com</t>
  </si>
  <si>
    <t>URD</t>
  </si>
  <si>
    <t>BILLERICA</t>
  </si>
  <si>
    <t>BUSINESS DYNAMICS DWC-LLC</t>
  </si>
  <si>
    <t>Business Center, Dubai World Central,  P.O. Box 390667,  Dubai  - U.A.E.,</t>
  </si>
  <si>
    <t>+971 55 7100358</t>
  </si>
  <si>
    <t>businessdynamicsdwc@gmail.com</t>
  </si>
  <si>
    <t>ROSS BOILERS</t>
  </si>
  <si>
    <t>33, Burhani Industrial Estate  Kondhwa Budruk, Pune 411048</t>
  </si>
  <si>
    <t>020- 65293314</t>
  </si>
  <si>
    <t>firoz@rossindia.com</t>
  </si>
  <si>
    <t>27ADFPS7985L1ZJ</t>
  </si>
  <si>
    <t>TELEDYNE INSTRUMENTS, INC.</t>
  </si>
  <si>
    <t>Teledyne Instruments Incorporated  Teledyne Shared Services  P.O. Box 82531  Lincoln, NE 68501−2531</t>
  </si>
  <si>
    <t>Teledyne Analytical Instruments</t>
  </si>
  <si>
    <t>16830 Chestnut St  City of Industry, CA 91748−1017</t>
  </si>
  <si>
    <t>(626) 934-1543</t>
  </si>
  <si>
    <t>Mr.Briseno, Victor</t>
  </si>
  <si>
    <t>(402) 465−3980</t>
  </si>
  <si>
    <t>Victor.Briseno@Teledyne.com</t>
  </si>
  <si>
    <t>SATISH ENTERPRISES</t>
  </si>
  <si>
    <t>Alfa 2-24, Windsor Estates,  Kalyani Nagar,  Opp Bishop’s School,  Pune - 411 014.</t>
  </si>
  <si>
    <t>REALTY AUTOMATION &amp; SECURITY SYSTEMS PVT. LTD.</t>
  </si>
  <si>
    <t>2nd Floor, Karanjkar Estate, Survey No. 11/11,      Nanded Goan,  Pune - 411041, India.</t>
  </si>
  <si>
    <t>fdsales@vighnaharta.in</t>
  </si>
  <si>
    <t>SANDROOS SANAT</t>
  </si>
  <si>
    <t>No. 45, Pardis St., Shirazi (North Shiraz) St., Mollasadra Ave., Tehran, Iran  Postal Code : 1991843174</t>
  </si>
  <si>
    <t>+98 21 42892000</t>
  </si>
  <si>
    <t>Mr.Alireza Zarfi</t>
  </si>
  <si>
    <t>+98 21 88609189</t>
  </si>
  <si>
    <t>zarfi.a@sandroos.com</t>
  </si>
  <si>
    <t>NIRMA LIMITED.</t>
  </si>
  <si>
    <t>Survey No.-478-P Village-Kalatalav  Kalatalav Bhavnagar-364313  Gujarat, India</t>
  </si>
  <si>
    <t>(0278) 27549141</t>
  </si>
  <si>
    <t>Mr.Avnish Patel</t>
  </si>
  <si>
    <t>+91 079 27546621</t>
  </si>
  <si>
    <t>079-27546565</t>
  </si>
  <si>
    <t>ins2_procurement@nirma.co.in</t>
  </si>
  <si>
    <t>BHAVNAGAR</t>
  </si>
  <si>
    <t>24AAACN5350K1ZJ</t>
  </si>
  <si>
    <t>EUROKO TRADING LTD. (ROK KOREA)</t>
  </si>
  <si>
    <t>Suite 902, Magok Central-tower I  227, Gonghang-daero, Gangseo-gu  Seoul 07802, ROK Korea</t>
  </si>
  <si>
    <t>+82-2-836-2602, 3</t>
  </si>
  <si>
    <t>Mr.Hyeontaek Jang</t>
  </si>
  <si>
    <t>mrjang@euroko.co.kr</t>
  </si>
  <si>
    <t>EMERGING  TECHNOLOGY</t>
  </si>
  <si>
    <t>D6D, Atulya  Apartments,  Gandhi  Street, Keelkatalai,  Chennai  - 600117</t>
  </si>
  <si>
    <t>M\s. JEPPIAAR CEMENTS PVT LTD</t>
  </si>
  <si>
    <t>Near Maruthayankoil,Thittakudi Road,  Keelamathur,  Ariyalur  - 621713</t>
  </si>
  <si>
    <t>044 22473095</t>
  </si>
  <si>
    <t>Mr. Bala</t>
  </si>
  <si>
    <t>+91 9600383099</t>
  </si>
  <si>
    <t>sales@em-tech.in</t>
  </si>
  <si>
    <t>SCO. 124, 5TH. Floor,Feroze Gandhi Market,  Ludhiana, Punjab.</t>
  </si>
  <si>
    <t>ABB India Limited.</t>
  </si>
  <si>
    <t>Talwandi Sabo Power Ltd.  Village Banawala Mansa,Talwandi Sabo Road,  Disttrict: Mansa, Punjab - 151 302</t>
  </si>
  <si>
    <t>080 22949722</t>
  </si>
  <si>
    <t>Mr.Ajay Nair</t>
  </si>
  <si>
    <t>BRAHMAPUTRA CRACKER &amp; POLYMER LTD.</t>
  </si>
  <si>
    <t>( A Government of India Enterprise )  OFFICE OF THE HODC&amp;P), ADMINISTRATIVE BHUILDING PO# LEPETKATA BIBURGARH - 786006 ASSAM.</t>
  </si>
  <si>
    <t>CONTRACTS &amp; PROCUREMENT DEPARTMENT  CENTRAL WARE HOUSE  PO # LEPETKATA  DIBURGARH - 786006, ASSAM</t>
  </si>
  <si>
    <t>BIBURGARH</t>
  </si>
  <si>
    <t>18AADCB2356E1ZY</t>
  </si>
  <si>
    <t>02717 613727</t>
  </si>
  <si>
    <t>Mr.Dharmesh Suthar</t>
  </si>
  <si>
    <t>dharmesh.suthar@valeo.com</t>
  </si>
  <si>
    <t>AHMADABAD</t>
  </si>
  <si>
    <t>24AACCV7701J1ZC</t>
  </si>
  <si>
    <t>INOX AIR PRODUCTS PVT LTD ( VASHIND)</t>
  </si>
  <si>
    <t>Vashind (Jindal)  In the Premisses of JSW Steel Co.Ltd.  Taluka-Shahpur, Dist: Thane  Vashind : 421604, Maharashtra</t>
  </si>
  <si>
    <t>020-40173694</t>
  </si>
  <si>
    <t>Mr.Milind S Joshi</t>
  </si>
  <si>
    <t>02527-220022</t>
  </si>
  <si>
    <t>milind.joshi@inoxap.com</t>
  </si>
  <si>
    <t>AAACI5569DXM031</t>
  </si>
  <si>
    <t>RANGE II KALYAN</t>
  </si>
  <si>
    <t>KALYAN II</t>
  </si>
  <si>
    <t>27200402582 V W.E.F. 1-4-2006</t>
  </si>
  <si>
    <t>27200402582 C W.E.F. 1-4-2006</t>
  </si>
  <si>
    <t>HALDIA ENERGY LTD.</t>
  </si>
  <si>
    <t>Baneshwar Chak near Jhikurkhali Village  Golapchak, Durgachak  HALDIA, East Midnapur-721658</t>
  </si>
  <si>
    <t>+91 3224 276808</t>
  </si>
  <si>
    <t>Mr.Routray, Amarendra</t>
  </si>
  <si>
    <t>+91 3224 277640</t>
  </si>
  <si>
    <t>haldiaenergy@rp-sg.in</t>
  </si>
  <si>
    <t>AABCR2530ASD001</t>
  </si>
  <si>
    <t>AABCR2530A</t>
  </si>
  <si>
    <t>BHARAT PETROLEUM CORPORATION LTD.</t>
  </si>
  <si>
    <t>BPCL Office Complex,  Business Process Excellence Centre (BPEC)  Plot No-6, Sector-2, Behind CIDCO Garden  Kharghar, Navi Mumbai -410210</t>
  </si>
  <si>
    <t>+91 22 25533267</t>
  </si>
  <si>
    <t>Ms. Manisha Gadge</t>
  </si>
  <si>
    <t>manishagadge@bharatpetroleum.in</t>
  </si>
  <si>
    <t>AAACB2902MXM036</t>
  </si>
  <si>
    <t>RANGE-I,C/O BPCL REFINERY, MAHUL, MUMBAI</t>
  </si>
  <si>
    <t>CHEMBUR-1,110 LBS MARG, VIKHROLI (W) MUMBAI-83</t>
  </si>
  <si>
    <t>AAACB2902M</t>
  </si>
  <si>
    <t>27160318214V</t>
  </si>
  <si>
    <t>27160318214C</t>
  </si>
  <si>
    <t>IOTAFLOW SYSTEMS PVT LTD</t>
  </si>
  <si>
    <t>A 2/13, Mayapuri Industrial Area - II,  New Delhi - 110 064 India</t>
  </si>
  <si>
    <t>91-11-47093866,46254601 - 07</t>
  </si>
  <si>
    <t>91-11-45510993</t>
  </si>
  <si>
    <t>pankaj@iotaflow.com</t>
  </si>
  <si>
    <t>SAURASHTRA SALT WORKS PVT LTD</t>
  </si>
  <si>
    <t>11th Floor, Bakhtawar, Nariman Point,   Mumbai 400021, Maharashtra,</t>
  </si>
  <si>
    <t>+91-22-6142 4000</t>
  </si>
  <si>
    <t>Mr.S.B.Nair</t>
  </si>
  <si>
    <t>022-61424031</t>
  </si>
  <si>
    <t>ssw@sswltd.net</t>
  </si>
  <si>
    <t>27AAACS5352G1ZF</t>
  </si>
  <si>
    <t>27710293031 C w.e.f. 01.04.06</t>
  </si>
  <si>
    <t>BULK MRO INDUSTRIAL SUPPLY PRIVATE LIMITED</t>
  </si>
  <si>
    <t>205, Kewal Industrial Estate  S. B. Marg, Lower Parel  Mumbai 400013  India</t>
  </si>
  <si>
    <t>022-49214921</t>
  </si>
  <si>
    <t>Mr. Chirag Gohil</t>
  </si>
  <si>
    <t>27391218005V</t>
  </si>
  <si>
    <t>27391218005C</t>
  </si>
  <si>
    <t>D.G.ENTERPRISES.</t>
  </si>
  <si>
    <t>OFF. Shop no. 18, Ground Floor, Haveli Complex, Opp., Zilla Parishad  Chandrapur -442401 ( MAHARASHTRA.)</t>
  </si>
  <si>
    <t>07172- 254273</t>
  </si>
  <si>
    <t>Mr.Vijay</t>
  </si>
  <si>
    <t>dgenterprices@rediffmail.com</t>
  </si>
  <si>
    <t>27AASPV712G1Z7</t>
  </si>
  <si>
    <t>ASIATIC DRUGS &amp; PHARMACEUTICALS PVT. LTD.(BHIWADI)</t>
  </si>
  <si>
    <t>C-826,RIICO Industrial Area, Phase-II,  BHIWADI - 310019  Distt:Alwar(Raj)</t>
  </si>
  <si>
    <t>01493-221476</t>
  </si>
  <si>
    <t>Mr. sanjeev k agrawal</t>
  </si>
  <si>
    <t>011-41616837</t>
  </si>
  <si>
    <t>sanjeevk.agrawal591@gmail.com</t>
  </si>
  <si>
    <t>AACCA2256M</t>
  </si>
  <si>
    <t>Alwar(Raj)</t>
  </si>
  <si>
    <t>08AACCA2256M1ZL</t>
  </si>
  <si>
    <t>RATNAGIRI GAS &amp; POWER PRIVATE LTD.</t>
  </si>
  <si>
    <t>At &amp; Post:Anajnwel   Tal-Guhagar  Dist-Ratnagiri 415634  Maharashtra</t>
  </si>
  <si>
    <t>91-2359-241104</t>
  </si>
  <si>
    <t>Mr.Gautam Kumar</t>
  </si>
  <si>
    <t>02359-241012</t>
  </si>
  <si>
    <t>gautam.kumar@site.rgppl.com</t>
  </si>
  <si>
    <t>27AADCR1375F1ZG</t>
  </si>
  <si>
    <t>27840513101C</t>
  </si>
  <si>
    <t>APOLLO INTERNATIONAL LIMITED</t>
  </si>
  <si>
    <t>Apollo Towers  Plot No. 20, Sector 44  Gurgaon 122002 Haryana, India</t>
  </si>
  <si>
    <t>+91 124 6740246</t>
  </si>
  <si>
    <t>Mr.Mohammad Hussain</t>
  </si>
  <si>
    <t>+91 9650678154</t>
  </si>
  <si>
    <t>mhussain@apolloindia.com</t>
  </si>
  <si>
    <t>AAACA6447N</t>
  </si>
  <si>
    <t>SHIVSHAKTI SALES CORPORATION</t>
  </si>
  <si>
    <t>Laxmi-Narayan Heights,   01 Shukrawar Peth,   Pune-411002</t>
  </si>
  <si>
    <t>Mr.Shrikant khanekar</t>
  </si>
  <si>
    <t>shivshaktis.sales@gmail.com</t>
  </si>
  <si>
    <t>SIMPLEX METAL &amp; ALLOYS</t>
  </si>
  <si>
    <t>2382 2842 / 41 (Extn: 17)</t>
  </si>
  <si>
    <t>2389 2178</t>
  </si>
  <si>
    <t>SIMBHAOLI SUGARS LIMITED.</t>
  </si>
  <si>
    <t>Unit-Simbhaoli Distillery  P.O.-Simbhaoli   Distt : Hapur U.P. (245207)</t>
  </si>
  <si>
    <t>+91-120-480 6666</t>
  </si>
  <si>
    <t>MR.MADAN PAL SINGH</t>
  </si>
  <si>
    <t>+91 9810991750</t>
  </si>
  <si>
    <t>madan.pal@simbhaolisugars.com</t>
  </si>
  <si>
    <t>II,HAPUR(U.P.)</t>
  </si>
  <si>
    <t>HAPUR(U.P.)</t>
  </si>
  <si>
    <t>HAPUR</t>
  </si>
  <si>
    <t>09AAPCS7569A1ZV</t>
  </si>
  <si>
    <t>SIMBHAOLI SUGARS LIMITED..</t>
  </si>
  <si>
    <t>Unit -Brijnathpur Distillery  Behind Hafizpur Police Ch. Post  Brijnathpur, Distt: Hapur   Uttar Pradesh (245101)</t>
  </si>
  <si>
    <t>II, HAPUR (U.P)</t>
  </si>
  <si>
    <t>HAPUR (U.P)</t>
  </si>
  <si>
    <t>BRIJNATHPUR</t>
  </si>
  <si>
    <t>CONSUL NEOWATT POWER SOLUTIONS PVT. LTD.</t>
  </si>
  <si>
    <t>119, 120, 120 A Electrical and Electronics Industrial Estate, Perungudi, Chennai-600 096, Tamil Nadu, India</t>
  </si>
  <si>
    <t>ajit.khare@consulneowatt.com</t>
  </si>
  <si>
    <t>Plot No.39,akvn road,  Pithampur industrial area,  Sec-3,District: Dhar   MP-454774</t>
  </si>
  <si>
    <t>Mr.K.Dhilip Raj,</t>
  </si>
  <si>
    <t>DHUPAR BROTHERS TRADING PVT LTD</t>
  </si>
  <si>
    <t>7,PANACEA LIGHTS ,PHADAKE HAUD,753/54 BUDHWAR PETH .PUNE-411002</t>
  </si>
  <si>
    <t>pimpri@dhuparbrothers.com</t>
  </si>
  <si>
    <t>100% Within 30 Days PDC on COD.</t>
  </si>
  <si>
    <t>YASH ENGINEERS.</t>
  </si>
  <si>
    <t>Flat No. 2, Shristhi Appartment, 25/5, Swami Samarth Nagar, Sinhagad Road, Nanded Phata, Pune – 411 068</t>
  </si>
  <si>
    <t>Mr.Prakash Patil</t>
  </si>
  <si>
    <t>prakash.patil@yashengineers.net</t>
  </si>
  <si>
    <t>27320144690V</t>
  </si>
  <si>
    <t>RASHTRIYA ISPAT NIGAM LIMITED (VISAKHAPATNAM)</t>
  </si>
  <si>
    <t>Visakhapatnam Steel Plant  Building, (3 nd Floor)   Visakhapatnam - 530 031  India</t>
  </si>
  <si>
    <t>RASHTRIYA ISPAT NIGAM LIMITED</t>
  </si>
  <si>
    <t>MANAGER(STORES)  VISAKHAPATNAM STEEL PLANT  CENTRAL STORES DEPARTMENT   VISAKHAPATNAM-530031  Andhra Pradesh,India</t>
  </si>
  <si>
    <t>Mr.T THIRUPATHI RAO</t>
  </si>
  <si>
    <t>0891 - 2518753</t>
  </si>
  <si>
    <t>neelima@vizagsteel.com</t>
  </si>
  <si>
    <t>AABCR0435LXM001</t>
  </si>
  <si>
    <t>VSP/06/01/1004 Dt.10/05/82</t>
  </si>
  <si>
    <t>2X600 MW STPP- Pegadapalli(Vill.)  Singreni Collieries Co Ltd,  aipur-Mandal  Adilabad-Dist, Telangana</t>
  </si>
  <si>
    <t>STEAG Energy Services (India) Pvt Ltd.</t>
  </si>
  <si>
    <t>Mr. Kota.Bhanuprakash</t>
  </si>
  <si>
    <t>ADILABAD</t>
  </si>
  <si>
    <t>36AAFCS1399L1ZT</t>
  </si>
  <si>
    <t>GUJARAT STATE ELECTRICITY CORPORATION LIMITED.</t>
  </si>
  <si>
    <t>Sikka Thermal Power Station,  At PO Sikka,  Dist Jamnagar – 361141.</t>
  </si>
  <si>
    <t>GUJARAT STATE ELECTRICITY CORPORATION LIMITED</t>
  </si>
  <si>
    <t>NATCO PHARMA LIMITED.</t>
  </si>
  <si>
    <t>CHEMICAL DIVISION, CHENNAI NO.74/7B,   VAIKKADU TPP SALAI, MANALI NEW TOWN,   CHENNAI-600103</t>
  </si>
  <si>
    <t>040-23547532 (Ext-218)</t>
  </si>
  <si>
    <t>Mr.T.R.Prasad Reddy</t>
  </si>
  <si>
    <t>prasadreddy.t@natcopharma.co.in</t>
  </si>
  <si>
    <t>AAACN6927AEM011</t>
  </si>
  <si>
    <t>MANALI</t>
  </si>
  <si>
    <t>ARTH AUTO TECHNOLOGY PVT LTD</t>
  </si>
  <si>
    <t>986/20/7 ,G.I.D.C MAKARPURA  VADODARA -390010</t>
  </si>
  <si>
    <t>gasproducts@paarth.com</t>
  </si>
  <si>
    <t>Plot No 1, 2 &amp; 3  Phase IV, IDA Patancheru  Dist.Medak  Telangana-502319</t>
  </si>
  <si>
    <t>+91 (8488) 325869</t>
  </si>
  <si>
    <t>Mr.Naveen Kumar.A</t>
  </si>
  <si>
    <t>080-25593499</t>
  </si>
  <si>
    <t>Naveenkumar_A@Praxair.com</t>
  </si>
  <si>
    <t>MEDAK</t>
  </si>
  <si>
    <t>TELANGANA STATE</t>
  </si>
  <si>
    <t>36AAACP9993J1ZP</t>
  </si>
  <si>
    <t>ARABIAN AL KANAR COMPANY CO.LTD.</t>
  </si>
  <si>
    <t>1st Floor,  2787 Bashar Ibn Burd Street  Near Saudi Fransi Bank  Al Khobar 34448,  Saudi Arabia.</t>
  </si>
  <si>
    <t>1st Floor, 2787 Bashar Ibn Burd Street  Near Saudi Fransi Bank  Al Khobar 34448,  Saudi Arabia.</t>
  </si>
  <si>
    <t>+966 3 8010406 Ext 202</t>
  </si>
  <si>
    <t>Mr.Sundaram</t>
  </si>
  <si>
    <t>+966 54 222 0791</t>
  </si>
  <si>
    <t>commercial@alkanar.com</t>
  </si>
  <si>
    <t>SHREE RAIPUR CEMENT PLANT.</t>
  </si>
  <si>
    <t>A UNIT OF SHREE CEMENT LTD  VILLAGE -KHAPRADIG,  TEHSIL-SIMGA</t>
  </si>
  <si>
    <t>Mr. Sushant Kumar Das</t>
  </si>
  <si>
    <t>01462-228117/119/228126</t>
  </si>
  <si>
    <t>dassushantk@shreecementltd.c</t>
  </si>
  <si>
    <t>AACCS8796GEM011</t>
  </si>
  <si>
    <t>Range –III, Bhatapara</t>
  </si>
  <si>
    <t>Bhatapara Division - II, Bilaspur</t>
  </si>
  <si>
    <t>IL&amp;FS TAMILNADU POWER COMPANY LIMITED</t>
  </si>
  <si>
    <t>C.Pudhupettai (Post), Perangipettai   Chidambaram Taluka,   Cuddalore District - 608502,   Tamil Nadu</t>
  </si>
  <si>
    <t>C.Pudhupettai (Post), Perangipettai Chidambaram Taluka, Cuddalore District - 608502, Tamil Nadu</t>
  </si>
  <si>
    <t>+91 44 46745550</t>
  </si>
  <si>
    <t>Mr.Kannan S</t>
  </si>
  <si>
    <t>+91 44 46745551</t>
  </si>
  <si>
    <t>+91 9884 456 476</t>
  </si>
  <si>
    <t>kannan.s@itpclindia.com</t>
  </si>
  <si>
    <t>AABCF1176A</t>
  </si>
  <si>
    <t>33AABCF1176A1ZC</t>
  </si>
  <si>
    <t>M/S.TONY CABLES</t>
  </si>
  <si>
    <t>Unit No.5 To 9, V K Industrial Complex,  KT Park II, Bilalpada, Near Arihant Industrial Estate,   Waliv, Vasai(East), Dist.- Palghar - 401208</t>
  </si>
  <si>
    <t>( 0250 ) 6012244</t>
  </si>
  <si>
    <t>mchandrakant@yahoo.co.in</t>
  </si>
  <si>
    <t>JSW STEEL LIMITED</t>
  </si>
  <si>
    <t>Dolvi Works-HSM &amp; LCP  P.O.: GEET APURAM, Village:  DOLVI  PEN-402107  RAIGAD,Maharashtra</t>
  </si>
  <si>
    <t>2143277501-15</t>
  </si>
  <si>
    <t>Mr.Ajay Mahnot</t>
  </si>
  <si>
    <t>91 2143277542</t>
  </si>
  <si>
    <t>ajay.mahnot@jsw.in</t>
  </si>
  <si>
    <t>RAJSHREE SUGARS &amp; CHEMICALS LTD.</t>
  </si>
  <si>
    <t>Steam Plant  Semmedu, Gingee Taluk  604153 VILLUPURAM DIST,TAMIL NADU</t>
  </si>
  <si>
    <t>04145-231412</t>
  </si>
  <si>
    <t>Ms.J. Mary</t>
  </si>
  <si>
    <t>04145 231413</t>
  </si>
  <si>
    <t>mary@rajshreesugars.com</t>
  </si>
  <si>
    <t>AABCR4179DXM004</t>
  </si>
  <si>
    <t>VILLUPURAM</t>
  </si>
  <si>
    <t>33941780349 CST 267559/21-05-1987</t>
  </si>
  <si>
    <t>BHARAT PETROLEUM CORPORATION LIMITED.</t>
  </si>
  <si>
    <t>BPCL Office Complex,Business Process Excellence Centre (BPEC),Plot No;-6,Sector-2,Behind CIDCO Garden,Khargar,Navi Mumbai-410210</t>
  </si>
  <si>
    <t>022-25524350</t>
  </si>
  <si>
    <t>PERUMAL SAMY</t>
  </si>
  <si>
    <t>022-25546113</t>
  </si>
  <si>
    <t>perumalss@bharatpetroleum.in</t>
  </si>
  <si>
    <t>MADRAS FERTILIZERS LIMITED (CHENNAI)</t>
  </si>
  <si>
    <t>Post Bag No.2, Manali  Chennai-600 068</t>
  </si>
  <si>
    <t>MADRAS FERTILIZERS LIMITED</t>
  </si>
  <si>
    <t>044-25945311</t>
  </si>
  <si>
    <t>Mr.S.S</t>
  </si>
  <si>
    <t>purchase@madrasfert.co.in</t>
  </si>
  <si>
    <t>AAACM5198EXM002</t>
  </si>
  <si>
    <t>50245/1.4.95</t>
  </si>
  <si>
    <t>S.R.ENTERPRISES</t>
  </si>
  <si>
    <t>Office No.306, Ravi Building,   3rd Floor, 189/191,   D.N. Road, Near Central Camera,Fort.  Mumbai-400 001</t>
  </si>
  <si>
    <t>+91-22 2269 0028</t>
  </si>
  <si>
    <t>Mr. Hemant Khandelwal</t>
  </si>
  <si>
    <t>sreimpex1@gmail.com</t>
  </si>
  <si>
    <t>27570923220V</t>
  </si>
  <si>
    <t>27570923220C</t>
  </si>
  <si>
    <t>THERMAL SYSTEMS (HYDERABAD) PVT. LTD.</t>
  </si>
  <si>
    <t>Industrial Development Area,  Bollaram, Sangareddy   Dist: Hyderabad - 502 325  Telangana</t>
  </si>
  <si>
    <t>08458-284100</t>
  </si>
  <si>
    <t>Mr. P.K. Purushotham Kumar</t>
  </si>
  <si>
    <t>08458-284105</t>
  </si>
  <si>
    <t>tsplmaterials@thermalindia.com</t>
  </si>
  <si>
    <t>SIMBHAOLI SUGARS LIMITED (DELHI)</t>
  </si>
  <si>
    <t>A-112, Sector-63  Noida 201301,( Delhi NCR) India</t>
  </si>
  <si>
    <t>UP JAL NIGAM, 14 MLD STP SALORI,  BAKSHI BANDH,  ALLHABAD (UP)</t>
  </si>
  <si>
    <t>MR. GAJENDRA PAL</t>
  </si>
  <si>
    <t>GROOJ ENTERPRISES</t>
  </si>
  <si>
    <t>Gopi-Krisna Bldg,  Sr.No.:99, Plot No.:17,Yashwant Nagar,   Telco Road, Pimpri,   Pune-411018</t>
  </si>
  <si>
    <t>020-27489999</t>
  </si>
  <si>
    <t>pradeep@groojindia.com</t>
  </si>
  <si>
    <t>VIPRA ENGINEERS AND PROJECTS</t>
  </si>
  <si>
    <t>144/945 Poonamallee High Road,Chennai -600 084</t>
  </si>
  <si>
    <t>044-43516719</t>
  </si>
  <si>
    <t>sivaraman@vipraengineers.com</t>
  </si>
  <si>
    <t>THERMAX LIMITED.</t>
  </si>
  <si>
    <t>Thermax Assembly Unit-Gat No. 125-At Post Rohakal  Taluka Khed-District Pune-410501  MH-India  MHVAT NO:27630000038V w.e.f. 01.04.2006         MHCST NO:27630000038C w.e.f. 01.04.2006</t>
  </si>
  <si>
    <t>Thermax Assembly Unit-Gat No. 125-At Post Rohakal  Taluka Khed-District Pune-410501  MH-India</t>
  </si>
  <si>
    <t>MHCST NO:27630000038V w.e.f. 01.04.2006</t>
  </si>
  <si>
    <t>USHER ECO POWER LIMITED</t>
  </si>
  <si>
    <t>630 Vill.Dautana Tehsil:Chhata,  Distt:Mathura (U.P)</t>
  </si>
  <si>
    <t>Mr.Piyush Chaturvedi</t>
  </si>
  <si>
    <t>purchase@usheragro.com</t>
  </si>
  <si>
    <t>SOJITZ KELANITISSA (PVT) LTD</t>
  </si>
  <si>
    <t>No.28,New Kelani Bridge Road   Wellampltiya,Colombo,</t>
  </si>
  <si>
    <t>Sri Lanka</t>
  </si>
  <si>
    <t>+ 94 11 4657400</t>
  </si>
  <si>
    <t>Ruwan Manawadu</t>
  </si>
  <si>
    <t>+ 94 11 2385099</t>
  </si>
  <si>
    <t>+ 94 773136158</t>
  </si>
  <si>
    <t>ruwan.manawadu@sojitz-k.com</t>
  </si>
  <si>
    <t>M/S PRADIP ENTERPRISE</t>
  </si>
  <si>
    <t>MULIABARI , NEAR POST OFFICE  DIGBOI , ASSAM - 786171</t>
  </si>
  <si>
    <t>vinay.sakpal@rexel.co.in</t>
  </si>
  <si>
    <t>ISOTEX CORPORATION PVT LTD UNIT-II</t>
  </si>
  <si>
    <t>D/2/E/-76,GIDC Estate,GIDC IND Estate,Dahej,  Ta.vagara-DI-Bharuch-392130,Gujarat</t>
  </si>
  <si>
    <t>+91 079 22810054</t>
  </si>
  <si>
    <t>projects@isotexcorp.com</t>
  </si>
  <si>
    <t>GENERAL PRODUCT CORPORATION</t>
  </si>
  <si>
    <t>SHOP AM03, S NO 10/3/D, SWAPNASAGAR COMPLEX,  OPP KAILAS JEEVAN FACTORY, DHAYRI, PUNE 41</t>
  </si>
  <si>
    <t>abhijitt_72@yahoo.com</t>
  </si>
  <si>
    <t>27750344516V</t>
  </si>
  <si>
    <t>100% against 30 days PDC (COD BASIS)</t>
  </si>
  <si>
    <t>BANASKANTHA DISTRICT CO-OPRATIVE MILK PRODUCERS UNION LIMITED</t>
  </si>
  <si>
    <t>Banas Dairy,Palanpur-385001</t>
  </si>
  <si>
    <t>02742-253881</t>
  </si>
  <si>
    <t>02742-252723</t>
  </si>
  <si>
    <t>AAAAB0575EXM001</t>
  </si>
  <si>
    <t>24020800142 dt:1-10-2005</t>
  </si>
  <si>
    <t>24520800142 dt:1-10-2005</t>
  </si>
  <si>
    <t>MCS OLCU KONTROL SISTEMLERI SAN. TIC. LTD. STI.</t>
  </si>
  <si>
    <t>(MCS Measurement Control Systems Ltd.)   Dudullu OSB Mah. KDS 21.Sokak U-Blok No.9  Umraniye, ISTANBUL  TURKEY</t>
  </si>
  <si>
    <t>TURKEY</t>
  </si>
  <si>
    <t>meltem@mcskontrol.com</t>
  </si>
  <si>
    <t>RAICO ENGINEERS</t>
  </si>
  <si>
    <t>14 AF New Empire Industrial Estate  Kondivita Road, Andheri (East)  Mumbai - 400059</t>
  </si>
  <si>
    <t>022-66915253</t>
  </si>
  <si>
    <t>raicoengineers@gmail.com</t>
  </si>
  <si>
    <t>BLUBOXX COMMUNICATION PVT. LTD.</t>
  </si>
  <si>
    <t>102/B, Surekha Apartment, Pune Satara Road,   Pune- 411037</t>
  </si>
  <si>
    <t>vishal@bbcpl.in</t>
  </si>
  <si>
    <t>100% payment against 30 days pdc</t>
  </si>
  <si>
    <t>KNOWLEDGE LENS PVT.LTD</t>
  </si>
  <si>
    <t>Plot # 261,3rd Floor,2nd Cross,Neeladhri Nagar,Electronic City,Bangalore-560100</t>
  </si>
  <si>
    <t>080-41102600</t>
  </si>
  <si>
    <t>glens@knowledgelens.com</t>
  </si>
  <si>
    <t>AAFCK4119A</t>
  </si>
  <si>
    <t>PARAG CHANDRATREYA</t>
  </si>
  <si>
    <t>FLAT NO :2,C BUILDING   PINNAC MEMORIES, S.NO: 7/4, KOTHRUD   PUNE-411038</t>
  </si>
  <si>
    <t>9325422755 ,9763553871</t>
  </si>
  <si>
    <t>paragpc@yahoo.co.in</t>
  </si>
  <si>
    <t>AAOPC9048G</t>
  </si>
  <si>
    <t>BLEETECH INNOVATIONS PRIVATE LIMITED</t>
  </si>
  <si>
    <t>769/6, Shivaji Nagar, Bhamburda   Office no. 1-2, Kshitij Apartment,  Pune 411004</t>
  </si>
  <si>
    <t>nupura@getblee.com</t>
  </si>
  <si>
    <t>PICS ARABIA</t>
  </si>
  <si>
    <t>Al-The Blue Tower, 5th Floor  King Faisal Road  PO Box 1352, Al Khobar - 31952  Kingdom of Saudi Arabia</t>
  </si>
  <si>
    <t>+966 (0) 13 8822766</t>
  </si>
  <si>
    <t>Mr.M.Kadiravan</t>
  </si>
  <si>
    <t>+966 (0) 13 8822838</t>
  </si>
  <si>
    <t>+966 (0) 553779311</t>
  </si>
  <si>
    <t>M.kadiravan@picsarabia.com</t>
  </si>
  <si>
    <t>SPECTRIS TECHNOLOGIES PRIVATE LIMITED</t>
  </si>
  <si>
    <t>Plot No.EL-35,Electronics Zone,TTC Industrial Area,MIDC-Mahape,Navi Mumbai-400710</t>
  </si>
  <si>
    <t>+91 9890 871301</t>
  </si>
  <si>
    <t>mgudhka@servomex.com</t>
  </si>
  <si>
    <t>IV</t>
  </si>
  <si>
    <t>III</t>
  </si>
  <si>
    <t>AAGCS6654R</t>
  </si>
  <si>
    <t>27AAGCS6654R1ZF</t>
  </si>
  <si>
    <t>RENATA LTD</t>
  </si>
  <si>
    <t>Plot-01,Milk Vita Road,Section-07,Mirpur,Dhaka-1216,</t>
  </si>
  <si>
    <t>hkabir@picbd.net</t>
  </si>
  <si>
    <t>PROCESS INSTRUMENTS &amp; CONTROLS</t>
  </si>
  <si>
    <t>Shatabdi Center,292,Inner Circular Road,Fakirarpool,Dhaka-1000</t>
  </si>
  <si>
    <t>+88 01841022017</t>
  </si>
  <si>
    <t>RAVINDRA &amp; COMPANY LIMITED</t>
  </si>
  <si>
    <t>Office No:8-11-132/137,Adjacent to Forest Nursery,Near Nehru Stadium,Bidar-585 401</t>
  </si>
  <si>
    <t>ravindraco123@gmail.com</t>
  </si>
  <si>
    <t>BIDAR</t>
  </si>
  <si>
    <t>KARNATAK</t>
  </si>
  <si>
    <t>INSTRUMENTATION AND AUTOMATION SOLUTIONS</t>
  </si>
  <si>
    <t>Plot no.14(old 23),3rd Street,Sarada Colony,Anakapalli,Visakhapatnam-531 001</t>
  </si>
  <si>
    <t>99516 26600</t>
  </si>
  <si>
    <t>08924-221112</t>
  </si>
  <si>
    <t>99485 40012</t>
  </si>
  <si>
    <t>999ias@gmail.com;admin@iandasolutions.in</t>
  </si>
  <si>
    <t>AASPU5657MEM001</t>
  </si>
  <si>
    <t>AASPU5657M</t>
  </si>
  <si>
    <t>PRAKASH INDUSTRIES LIMITED.</t>
  </si>
  <si>
    <t>Champa-495 671,District Janjgir-Champa,Chattisgarh.</t>
  </si>
  <si>
    <t>pilho@prakash.com</t>
  </si>
  <si>
    <t>CHAMPA</t>
  </si>
  <si>
    <t>22AABCP6765H1ZE</t>
  </si>
  <si>
    <t>SPYRAX (UK) LTD</t>
  </si>
  <si>
    <t>4 Elmdene Surbiton Surrey KT5 9PW</t>
  </si>
  <si>
    <t>+44(0)772 7210442</t>
  </si>
  <si>
    <t>+44(0)208 3353887</t>
  </si>
  <si>
    <t>spyraxuk@ymail.com</t>
  </si>
  <si>
    <t>608 8872 01</t>
  </si>
  <si>
    <t>NATIONAL FERTILIZERS LIMITED GUNHA</t>
  </si>
  <si>
    <t>NATIONAL FERTILIZERS LIMITED  (A Government of India Undertaking)  (An ISO 9001:2008, ISO 14001:2004 &amp; OHSAS 18001:2007 Unit)  Vijaipur 473 111, Dist. Guna (MP), India  Tel# 07544-273050/ 273691</t>
  </si>
  <si>
    <t>NATIONAL FERTILIZERS LIMITED</t>
  </si>
  <si>
    <t>NATIONAL FERTILIZERS LIMITED  (A Government of India Undertaking)  (An ISO 9001:2008, ISO 14001:2004 &amp; OHSAS 18001:2007 Unit)  Vijaipur 473 111, Dist. Guna (MP), India  Tel# 07544-273050/ 273691  Fax# 07544-273089</t>
  </si>
  <si>
    <t>Tel# 07544-273050/ 273691</t>
  </si>
  <si>
    <t>Fax# 07544-273089</t>
  </si>
  <si>
    <t>HIND HIGH VACUUM COMPANY LTD</t>
  </si>
  <si>
    <t>Site No:17,Phase-1,Peenya Industrial Area,Bangalore-560058</t>
  </si>
  <si>
    <t>purchase@hhv.in</t>
  </si>
  <si>
    <t>29AABCH1227L1ZK</t>
  </si>
  <si>
    <t>01153948 Dtd:29.4.2002</t>
  </si>
  <si>
    <t>SPECTRUM POWER GENERATION LIMITED</t>
  </si>
  <si>
    <t>Beach Road,Near Kakinada, Uppada-533 448,Andhra Pradesh</t>
  </si>
  <si>
    <t>08869-245240</t>
  </si>
  <si>
    <t>08869-245284</t>
  </si>
  <si>
    <t>rajababu@spgl.co.in</t>
  </si>
  <si>
    <t>AAECS3685A</t>
  </si>
  <si>
    <t>37AAECS3685A1ZE</t>
  </si>
  <si>
    <t>SPAN HYDROTECH PVT LTD</t>
  </si>
  <si>
    <t>Gat No. 198,Plot No.3, Talawade Industrial Area, Jyotiba nagar, Talawade, Pune- 412 114</t>
  </si>
  <si>
    <t>020-27640148</t>
  </si>
  <si>
    <t>spanhydro@rediffmail.com</t>
  </si>
  <si>
    <t>AALCS4898JEM002</t>
  </si>
  <si>
    <t>AkurdiII,Ambedkar Road,Nr Railway Station,Akurdi,P</t>
  </si>
  <si>
    <t>Pune-II(Akurdi-Chinchwad)</t>
  </si>
  <si>
    <t>27020641883V</t>
  </si>
  <si>
    <t>27020641883C</t>
  </si>
  <si>
    <t>(A Government of India Undertaking-A Maharashtra Company)  G.I.D.C.Industrial Estate,Vaghodia-391 760  Dist : Vadodara (Gujarat)</t>
  </si>
  <si>
    <t>02688-267401</t>
  </si>
  <si>
    <t>011-26185941</t>
  </si>
  <si>
    <t>srm01115@gail.co.in</t>
  </si>
  <si>
    <t>AAACG1209JXM005</t>
  </si>
  <si>
    <t>NARMADA OFFSHORE CONSTRUCTION PVT.LTD</t>
  </si>
  <si>
    <t>5th Floor,polisetty Enclave,Opp Visakha Diary,Sarpavaram Jn,Kakinada-533005</t>
  </si>
  <si>
    <t>Jp</t>
  </si>
  <si>
    <t>jp@narmadaoffshore.in</t>
  </si>
  <si>
    <t>27AAACN2334D1ZY</t>
  </si>
  <si>
    <t>BALAJI ENTERPRISES</t>
  </si>
  <si>
    <t>Balaji Group,Vasudha house  S NO : 182/2/1 ,Main Baner Road , next to Great Punjab hotel  Near Cosmos Bank ,Baner   Pune - 411045</t>
  </si>
  <si>
    <t>balajipune1972@gmail.com</t>
  </si>
  <si>
    <t>BEST ENGINEERING AIDS &amp; CONSULTANCIES PVT LTD</t>
  </si>
  <si>
    <t>Hasmitha Avenue”, Ground Floor,  365/8, 16th Main 4th T Block, Jayanagar  Bangalore - 560041</t>
  </si>
  <si>
    <t>91 80 2608 0800</t>
  </si>
  <si>
    <t>rohan@beacon-india.com</t>
  </si>
  <si>
    <t>KAIFENG DONGXIANG ELECTRONICS CO LTD</t>
  </si>
  <si>
    <t>No. 22 backstreet, Taiping county, Kaifeng city, Henan province, China</t>
  </si>
  <si>
    <t>info@dxelectronics.com</t>
  </si>
  <si>
    <t>u</t>
  </si>
  <si>
    <t>ISGEC HEAVY ENGINEERING LIMITED (KARNATAKA)</t>
  </si>
  <si>
    <t>Annanya Near Om Shri School, Kannuralli Road, M V Extension, Hospet 562114, Bangalore Karnataka  TIn No 29070856338V</t>
  </si>
  <si>
    <t>1, Aparnali, S. No 849 Plot No. 184/4,  Opposite BMCC College Gate No.2  Agarkar Road, Shivaji Nagar,  Pune 411004,</t>
  </si>
  <si>
    <t>ketan.petkar@dormakaba.com</t>
  </si>
  <si>
    <t>INVENTIVE ENGINEERING &amp; TECHNOLOGY PVT. LTD</t>
  </si>
  <si>
    <t>401, Shreya Classic, S.No. 13/1,  Plot No. 9 Bavdhan,   Pune 411021</t>
  </si>
  <si>
    <t>ravindra.sinare@inventiveengg.com</t>
  </si>
  <si>
    <t>PNEI06038E</t>
  </si>
  <si>
    <t>MULTI TECHNICAL CO WLL</t>
  </si>
  <si>
    <t>PO.Box.46530,Suit#504,5th Floor,Al Nakheel Tower  Opp:National Cinema,Najda Street,Abu Dhabi</t>
  </si>
  <si>
    <t>+971 2 6457760</t>
  </si>
  <si>
    <t>Salma Banu</t>
  </si>
  <si>
    <t>+971 2 6457761</t>
  </si>
  <si>
    <t>multiline@emirates.net.ae</t>
  </si>
  <si>
    <t>FOX SOLUTIONS</t>
  </si>
  <si>
    <t>Shed No.7,Upper Ground Floor,Gat No 439,Mumbai Nashik Highway,Gonde Dumala,Igatpuri,Nashik,Maharashtra- 42243</t>
  </si>
  <si>
    <t>0253 – 6618106 / 21</t>
  </si>
  <si>
    <t>rajendra.lahane@foxindia.net</t>
  </si>
  <si>
    <t>AABFF1470EXM002</t>
  </si>
  <si>
    <t>VCFC BUILDING AMBAD NASIK</t>
  </si>
  <si>
    <t>II,JANDE PARK NASIK</t>
  </si>
  <si>
    <t>27420861174V</t>
  </si>
  <si>
    <t>27420861174C</t>
  </si>
  <si>
    <t>MAHARASHTRA STATE POWER GENERATION COMPANY LIMITED (KORADI)</t>
  </si>
  <si>
    <t>CHIEF ENGINEER,  KORADI THERMAl POWER STATION,KORADI  DIST:NAGPUR,MAHARASHTRA-441111</t>
  </si>
  <si>
    <t>07109-262106</t>
  </si>
  <si>
    <t>07109-262127</t>
  </si>
  <si>
    <t>cegenkoradi@mahagenco.in</t>
  </si>
  <si>
    <t>KORADI</t>
  </si>
  <si>
    <t>VIJAY SHRI ENGINEERING</t>
  </si>
  <si>
    <t># 24/1,2nd Main Road,Jai Nagar,Arumbakkam,Chennai-600 106</t>
  </si>
  <si>
    <t>044-32923570</t>
  </si>
  <si>
    <t>044-26721915</t>
  </si>
  <si>
    <t>98418 23570</t>
  </si>
  <si>
    <t>vsechennai@yahoo.co.in</t>
  </si>
  <si>
    <t>ADCPV8049D</t>
  </si>
  <si>
    <t>33ADCPV8049D1ZI</t>
  </si>
  <si>
    <t>MCNALLY BHARAT ENGINEERING COMPANY LIMITED</t>
  </si>
  <si>
    <t>Ecospace Campus 2B,11F/12 (Old Plot No.AAII/Blk3)  New Town Rajarhat North 24 Parganas Kolkata-700 160</t>
  </si>
  <si>
    <t>+91 33 66281111</t>
  </si>
  <si>
    <t>Mr.Subrata Bhunia</t>
  </si>
  <si>
    <t>+91 33 3014 2244 / 6628 2244</t>
  </si>
  <si>
    <t>+91 33 3014 2034 / 6628 2034</t>
  </si>
  <si>
    <t>subrata.bhunia@mbecl.co.in</t>
  </si>
  <si>
    <t>RANA POWER LTD</t>
  </si>
  <si>
    <t>Village:Rajaka Shsapur,Bilari,Distt:Moradabad (U.P)  202415</t>
  </si>
  <si>
    <t>05921-270014</t>
  </si>
  <si>
    <t>099152-55991</t>
  </si>
  <si>
    <t>kuldeep_singh@ranasugars.com</t>
  </si>
  <si>
    <t>BILARI</t>
  </si>
  <si>
    <t>MORADABAD</t>
  </si>
  <si>
    <t>09AADCR4875L1ZQ</t>
  </si>
  <si>
    <t>EMBARK</t>
  </si>
  <si>
    <t>S. NO.5, TAKALE APRTMENT, NEXT TO BISHOP SCHOOL , OFF EURO SCHOOL, UNDRI, PUNE 411060</t>
  </si>
  <si>
    <t>nilesh@embarkwater.com</t>
  </si>
  <si>
    <t>ABBPM4145L</t>
  </si>
  <si>
    <t>WATLOW</t>
  </si>
  <si>
    <t>5740 Gateway Blvd.  Suite 204  Mason, OH  45040</t>
  </si>
  <si>
    <t>901, Brigade Rubix,  No. 22, HMT Township.HMT Main Road  North Bangalore 560022</t>
  </si>
  <si>
    <t>080 4344 6499</t>
  </si>
  <si>
    <t>www.meggittsensingsystems.com</t>
  </si>
  <si>
    <t>vivek.tyagi@meggitt.com</t>
  </si>
  <si>
    <t>29AAFCM7442N1ZU</t>
  </si>
  <si>
    <t>QATAR ENGINEERING &amp; CONSTRUCTION COMPANY W.LL(QCON)</t>
  </si>
  <si>
    <t>P.O. Box 24491, Doha</t>
  </si>
  <si>
    <t>+974 44587226</t>
  </si>
  <si>
    <t>+974 44587207</t>
  </si>
  <si>
    <t>vivek.s@qcon.com.qa</t>
  </si>
  <si>
    <t>MULTIPLEXER</t>
  </si>
  <si>
    <t>105,Prakash Tower,23/1,Yeshwant Niwas Road,Opp.Rani Sati Gate,Indore (M.P.)</t>
  </si>
  <si>
    <t>0731-2541837</t>
  </si>
  <si>
    <t>0731-4006623</t>
  </si>
  <si>
    <t>94250-65352</t>
  </si>
  <si>
    <t>dineshkabra@sify.com</t>
  </si>
  <si>
    <t>NIVO CONTROLS PVT LTD</t>
  </si>
  <si>
    <t>104-115,Electronic Complex,Indore,Madhya Pradesh.</t>
  </si>
  <si>
    <t>+91 731-2553248</t>
  </si>
  <si>
    <t>Kushagra Toshniwal</t>
  </si>
  <si>
    <t>+91 731-2550075</t>
  </si>
  <si>
    <t>toshniwalk@nivocontrols.com</t>
  </si>
  <si>
    <t>INOX AIR PRODUCTS PVT LTD,,</t>
  </si>
  <si>
    <t>(Inside The Premises Of PMSPL)  Plot No.C1, Vile / Bhagad MIDC Industrial Area  Taluk: Mangaon Dist: Raigad.  Maharashtra - 402308</t>
  </si>
  <si>
    <t>Mr. MADHUKAR</t>
  </si>
  <si>
    <t>ZHONGTAI VALVE CO., LTD</t>
  </si>
  <si>
    <t>Room 703 Zhongou Building Oubei Yongjia County,Zhejiang Province, China</t>
  </si>
  <si>
    <t>86-577-67922999</t>
  </si>
  <si>
    <t>86-577-67361728</t>
  </si>
  <si>
    <t>elaine@cztvvalve.com</t>
  </si>
  <si>
    <t>M/S .BRAHMAPUTRA CRACKER AND POLYMER LIMITED</t>
  </si>
  <si>
    <t>( A Government of India Enterprise )  Central Laboratory,P.O.Lepetkata,Dibrugarh-7860006  Assam</t>
  </si>
  <si>
    <t>Dr Sudesh Singh</t>
  </si>
  <si>
    <t>sudesh.singh@bcplindia.co.in</t>
  </si>
  <si>
    <t>AADCB2356EEM001</t>
  </si>
  <si>
    <t>Dibrugarh Assam</t>
  </si>
  <si>
    <t>PASUPATI ACRYLON LIMITED</t>
  </si>
  <si>
    <t>KASHIPUR ROAD , THAKURDWARA-244 601  DISTT.MORADABAD (U.P.)</t>
  </si>
  <si>
    <t>91-5947 275506</t>
  </si>
  <si>
    <t>91-591-2241262</t>
  </si>
  <si>
    <t>works@pasupatiacrylon.com</t>
  </si>
  <si>
    <t>AAACP0348MXM001</t>
  </si>
  <si>
    <t>I-MORADABAD</t>
  </si>
  <si>
    <t>5118294 Dt:30.11.83</t>
  </si>
  <si>
    <t>SMS LIMITED</t>
  </si>
  <si>
    <t>C.E.T.P.Amravati project,behind Shyam Indofab Pvt.Ltd,   Nandgaon Peth,Amravati,Pin: Maharashtra</t>
  </si>
  <si>
    <t>Mr.Tarak Aathalya</t>
  </si>
  <si>
    <t>tarak.aathalye@smsl.co.in</t>
  </si>
  <si>
    <t>V.N.DYERS &amp; PROCESSORS (P) LTD</t>
  </si>
  <si>
    <t>Bargadwa,Nepal Road Behind Reliance Petrol Pump,  Gorakhpur,U.P-273007</t>
  </si>
  <si>
    <t>Mr.Vinod Kumar</t>
  </si>
  <si>
    <t>info@vndyers.com</t>
  </si>
  <si>
    <t>09AAACV8050E1ZD</t>
  </si>
  <si>
    <t>ADITECH ICT PVT LTD</t>
  </si>
  <si>
    <t>803, Sigma IT Park, Plot No R203/204, TTC Industrial Area,  Thane Belapur Road, Rabale, Navi Mumbai-400701</t>
  </si>
  <si>
    <t>022-27691204</t>
  </si>
  <si>
    <t>pranit@aditech.in</t>
  </si>
  <si>
    <t>101/102, Deron Hills,   S. NO. 6/1/1, Amar Apex Lane,   Baner Road, Pune - 411045</t>
  </si>
  <si>
    <t>kirtig@dynalogindia.com</t>
  </si>
  <si>
    <t>PANKAJ TRADERS</t>
  </si>
  <si>
    <t>Pandharpur-413304,Dist:Sholapur</t>
  </si>
  <si>
    <t>Sameer Sayyad</t>
  </si>
  <si>
    <t>9404673787/09922004263</t>
  </si>
  <si>
    <t>BHATWAL UDYOG PVT.LTD.</t>
  </si>
  <si>
    <t>FL-3,Sector-13,GIDA,Sahjanwa,Gorakhpur-273209  U.P</t>
  </si>
  <si>
    <t>0551-2580104</t>
  </si>
  <si>
    <t>0551-2580103</t>
  </si>
  <si>
    <t>bupl@live.com</t>
  </si>
  <si>
    <t>5072226 Dt:29/10/2016</t>
  </si>
  <si>
    <t>TECHSOL INDUSTRIAL SOLUTIONS</t>
  </si>
  <si>
    <t>#45-58-1/10,Narasimmha Nagar  Vishakhapatnam-530 024</t>
  </si>
  <si>
    <t>Mr.T.Srinivasa Babu</t>
  </si>
  <si>
    <t>+91 93912 32269</t>
  </si>
  <si>
    <t>techsolsales@gmail.com</t>
  </si>
  <si>
    <t>AADCT7570J</t>
  </si>
  <si>
    <t>SHRI SAMARTH ENGINEERS</t>
  </si>
  <si>
    <t>SHOP NO :12 LAKSHADWEEP ,SHANTAI NAGARI, PHASE 2  TALEGAON ,DABHADE  PUNE :410506</t>
  </si>
  <si>
    <t>mskumbhar1818@gmail.com</t>
  </si>
  <si>
    <t>AKWPK0077D</t>
  </si>
  <si>
    <t>5% Advance And Balance Against Delivery</t>
  </si>
  <si>
    <t>S.M.AUTO ENGINEERING PVT.LTD.</t>
  </si>
  <si>
    <t>Gat No.299,Nanekarwadi,Chakan,Tal-Khed  Dist:-Pune-410501</t>
  </si>
  <si>
    <t>Projects@smauto.co.in</t>
  </si>
  <si>
    <t>CHAKAN-VII,PATEL BUILDING</t>
  </si>
  <si>
    <t>PUNE-V,AKURDI</t>
  </si>
  <si>
    <t>AACCS9239E</t>
  </si>
  <si>
    <t>27AACCS9239E1Z7</t>
  </si>
  <si>
    <t>27960316998 C</t>
  </si>
  <si>
    <t>INOX AIR PRODUCTS PVT LTD(HP)</t>
  </si>
  <si>
    <t>Village:Kunjhal,Industrial Area,Barotiwala,Dist-Solan Himachal Pradesh-174103</t>
  </si>
  <si>
    <t>+91 01795-306438</t>
  </si>
  <si>
    <t>+91 01795-306402</t>
  </si>
  <si>
    <t>+91 9882857808</t>
  </si>
  <si>
    <t>Rajender.chauhan@inoxap.com</t>
  </si>
  <si>
    <t>AAACI5569DXM029</t>
  </si>
  <si>
    <t># 3 (Old no.18 &amp; 23), 1st Phase,3rd Main,Peenya Industrial Area,Bangalore-560058</t>
  </si>
  <si>
    <t>080-30403705/706/707</t>
  </si>
  <si>
    <t>080-30403708</t>
  </si>
  <si>
    <t>ashokhv@stockredler.in</t>
  </si>
  <si>
    <t>AACCR3373GEM003</t>
  </si>
  <si>
    <t>29680134274 Date:01.04.2005</t>
  </si>
  <si>
    <t>11879762 Date:06.02.2003</t>
  </si>
  <si>
    <t>M/S.AVANT-GARDESYSTEMS AND CONTROLS PVT LTD</t>
  </si>
  <si>
    <t>67-A,Porur Kundrathur High Road,Chennai-600116,  Tamil Nadu</t>
  </si>
  <si>
    <t>91-44-24827843</t>
  </si>
  <si>
    <t>91-44-24828531</t>
  </si>
  <si>
    <t>dkausalya@avant-garde.co.in</t>
  </si>
  <si>
    <t>651476/23.01.1996</t>
  </si>
  <si>
    <t>AIRGASES PROJECTS PVT LTD</t>
  </si>
  <si>
    <t>Block F,P125 New Alipore,Kolkata:700053</t>
  </si>
  <si>
    <t>033-23970159</t>
  </si>
  <si>
    <t>info@airgasesprojects.com</t>
  </si>
  <si>
    <t>AAHCA6828LED001</t>
  </si>
  <si>
    <t>AAHCA6828L</t>
  </si>
  <si>
    <t>RAKESH JAIN &amp; ASSOCIATES</t>
  </si>
  <si>
    <t>95/787, Sandhyaneel Society, Maharshinagar, Pune - 411037</t>
  </si>
  <si>
    <t>020- 24275879</t>
  </si>
  <si>
    <t>contact@rakeshjain.co.in</t>
  </si>
  <si>
    <t>ABDULLATIF H.ABUL JADAYEL EST.</t>
  </si>
  <si>
    <t>PO Box 10077,Jedah 21433,K.S.A</t>
  </si>
  <si>
    <t>+966 2 644 9181</t>
  </si>
  <si>
    <t>+966 2 644 9781</t>
  </si>
  <si>
    <t>+966 502 039 793</t>
  </si>
  <si>
    <t>imtiaz@alajlabchem.net</t>
  </si>
  <si>
    <t>ORANGE CITY HYDRAULIC WORKS PVT.LTD</t>
  </si>
  <si>
    <t>Plot No.: 18/2, 2nd Floor Supreme Tower, IT Park Parsodi, Nagpur - 440022 Phone No.: 0712-6579666</t>
  </si>
  <si>
    <t>0712-6669899</t>
  </si>
  <si>
    <t>+91 86 00 99 37 63</t>
  </si>
  <si>
    <t>vijay.mandlik@ocwindia.com</t>
  </si>
  <si>
    <t>BHUSHAN STEEL LIMITED.</t>
  </si>
  <si>
    <t>Meramundali,Dist:Dhenkanal-759121,Orissa</t>
  </si>
  <si>
    <t>06764-229850/51</t>
  </si>
  <si>
    <t>06764-229853</t>
  </si>
  <si>
    <t>amit.rawal@bhushansteel.com</t>
  </si>
  <si>
    <t>ODHISA</t>
  </si>
  <si>
    <t>AXCEL GASES</t>
  </si>
  <si>
    <t>1K -49 , N.I.T FARIDABAD-121001  HARYANA</t>
  </si>
  <si>
    <t>axcel.gases@gmail.com</t>
  </si>
  <si>
    <t>Ground Floor,S.P.Complex,16/1,Lalbagh Road,  Bangalore -560027</t>
  </si>
  <si>
    <t>+91.80.40322048</t>
  </si>
  <si>
    <t>LATHA.P</t>
  </si>
  <si>
    <t>+91 9008271406</t>
  </si>
  <si>
    <t>lp@hach.com</t>
  </si>
  <si>
    <t>Refinery Site  39th Km Stone,Jamnagar-Okha Highway,Ta:Khambhalia, Dist:Jamnagar,Gujarat-361 305 (GST NO.24AAACE0890P1ZF)</t>
  </si>
  <si>
    <t>+91 2833 662981</t>
  </si>
  <si>
    <t>+91 2833 662977</t>
  </si>
  <si>
    <t>+91 9825206139</t>
  </si>
  <si>
    <t>Amit.Dave@essar.com</t>
  </si>
  <si>
    <t>THE INDURE PRIVATE LIMITED</t>
  </si>
  <si>
    <t>'Indure House'Greater Kailash-II New Delhi-110048</t>
  </si>
  <si>
    <t>011-51891400,29213762</t>
  </si>
  <si>
    <t>011-29219566</t>
  </si>
  <si>
    <t>karao@indure.com</t>
  </si>
  <si>
    <t>RASHTRIYA CHEMICALS &amp; FERTILIZERS LIMITED.</t>
  </si>
  <si>
    <t>(Government of India Undertaking)  Chembur,Mumbai-400074</t>
  </si>
  <si>
    <t>022-255 22 000</t>
  </si>
  <si>
    <t>022-255 22 320</t>
  </si>
  <si>
    <t>hkmunde@rcfltd.com</t>
  </si>
  <si>
    <t>AAACR 2831 HXM001</t>
  </si>
  <si>
    <t>AAACR2831H</t>
  </si>
  <si>
    <t>27400357755/V w.e.f 1.4.2006</t>
  </si>
  <si>
    <t>27400357755/C w.e.f 1.4.2006</t>
  </si>
  <si>
    <t>CONNELL BROS. CO. PILIPINAS, INC.</t>
  </si>
  <si>
    <t>Specialty Chemicals &amp; Ingredients Division  Penthouse, The JMT Corporate Condominium  ADB Ave., Ortigas Center, Pasig City 1605  Philippines</t>
  </si>
  <si>
    <t>+63.2.919.6088</t>
  </si>
  <si>
    <t>+63.2.919.6040</t>
  </si>
  <si>
    <t>MariaNoime.Marquez@wecocbc.com</t>
  </si>
  <si>
    <t>100% Advance payment</t>
  </si>
  <si>
    <t>JIAXING MT STAINLESS STEEL CO.LTD</t>
  </si>
  <si>
    <t>Add:No.28th West Erhuan Road, Jiaxing,Zhejiang, China</t>
  </si>
  <si>
    <t>0086-573-82626532</t>
  </si>
  <si>
    <t>0086-173-0573-1803</t>
  </si>
  <si>
    <t>market@mtstainlesssteel.com</t>
  </si>
  <si>
    <t>30% Advance ,70% Against B/L copy</t>
  </si>
  <si>
    <t>KUKSONS ELECTRONICS PVT. LTD.</t>
  </si>
  <si>
    <t>Row House No. 3, Rachana Garden Estate,Aundh, Pune 411 007</t>
  </si>
  <si>
    <t>(020) 25690553</t>
  </si>
  <si>
    <t>sales@kuksons.com</t>
  </si>
  <si>
    <t>ADANI POWER LTD</t>
  </si>
  <si>
    <t>5 X 660 MW Tiroda Thermal Power project,  Plot No:A-1,Tiroda Growth Centre,MIDC,Village Tiroda,District Gondia,Maharashtra</t>
  </si>
  <si>
    <t>07198-253921</t>
  </si>
  <si>
    <t>07198-253951</t>
  </si>
  <si>
    <t>+91 97654 10064</t>
  </si>
  <si>
    <t>neeraj.yede@adani.com</t>
  </si>
  <si>
    <t>TUMSAR RANGE</t>
  </si>
  <si>
    <t>BHANDARA</t>
  </si>
  <si>
    <t>27AAGCA4102J1ZY</t>
  </si>
  <si>
    <t>GVK INDUSTRIES LTD-PHASE II</t>
  </si>
  <si>
    <t>Jegurupadu,Kadiyam Mandalam,Near Rajamundry,East Godavari-533126,Andhra Pradesh</t>
  </si>
  <si>
    <t>0883 2453285</t>
  </si>
  <si>
    <t>Mr.J.D.Mallikarjuna Rao</t>
  </si>
  <si>
    <t>0883 2453176</t>
  </si>
  <si>
    <t>purchase@.gvkel@gvk.com</t>
  </si>
  <si>
    <t>AMTEK INDUSTRIAL SALES AND SERVICES</t>
  </si>
  <si>
    <t>No.48F Boston St.,Brgy.Immaculate Concepcion Quezon City,1111</t>
  </si>
  <si>
    <t>Marc F. Cantilado</t>
  </si>
  <si>
    <t>amtek2001@hotmail.com</t>
  </si>
  <si>
    <t>a</t>
  </si>
  <si>
    <t>b</t>
  </si>
  <si>
    <t>JSW STEEL (SALAV) LIMITED</t>
  </si>
  <si>
    <t>Village:Salav,via Revdana Near Alibg,Land Mark-Birla Mandir Dist:raigad,Maharshtra-402202</t>
  </si>
  <si>
    <t>02144260110-19</t>
  </si>
  <si>
    <t>ALIBAG</t>
  </si>
  <si>
    <t>AACCV7689R</t>
  </si>
  <si>
    <t>27AACCV7689R1Z3</t>
  </si>
  <si>
    <t>JBF PETROCHEMICALS LTD</t>
  </si>
  <si>
    <t># 4-214,P.B.No:-001,Industrial Plot No.-09,Mangalore SEZ Ltd,bajpe Village,Mangalor,Dist:Dakshina Kannada,Karnataka-574142</t>
  </si>
  <si>
    <t>0824-2868400</t>
  </si>
  <si>
    <t>Mr.A.G.Pai-</t>
  </si>
  <si>
    <t>09740 19 7177</t>
  </si>
  <si>
    <t>ag_pai@jbfmail.com</t>
  </si>
  <si>
    <t>M/S.GMR WARORA ENERGY LIMITED</t>
  </si>
  <si>
    <t>B-1,Mohabala MIDC Growth Centre, Warora,Chandrapur-  442907,Maharashtra,</t>
  </si>
  <si>
    <t>07176-267009</t>
  </si>
  <si>
    <t>07176-267008</t>
  </si>
  <si>
    <t>Neelesh.Suryawanshi@gmrgroup.in</t>
  </si>
  <si>
    <t>NTPC LIMITED (BILASPUR)</t>
  </si>
  <si>
    <t>( A Government Of India Enterprise)  Sipat Super Thermal Power Project,PO Ujwal Nagar,  Distrct Bilaspur-495555,Chhattisgarh,</t>
  </si>
  <si>
    <t>M/S. WELL-FAB VALVES INDUSTRIES</t>
  </si>
  <si>
    <t>Gala No. Y-21, Khan Real Industrial Estate,  Sagpada, N.H. No. 08, Pelhar, Vasai Phata,   Vasai (E), Thane - 401208, India.</t>
  </si>
  <si>
    <t>sales@sealexcel.com</t>
  </si>
  <si>
    <t>27641095017 V Dtd.09/12/2014</t>
  </si>
  <si>
    <t>27641095017 C Dtd.09/12/2014</t>
  </si>
  <si>
    <t>ADVANCE POWER ELECTRIC CO</t>
  </si>
  <si>
    <t>123 BCC Road Nawabpur,Dhaka,Bangladesh</t>
  </si>
  <si>
    <t>Mr.S.A.Baque</t>
  </si>
  <si>
    <t>ITC LIMITED-PSPD-BCM</t>
  </si>
  <si>
    <t>UNIT: BHADRACHALAM, SARAPAKA, Bhadradri-Kothagudem Dist -  00507128 Telangana, India</t>
  </si>
  <si>
    <t>08746-242331</t>
  </si>
  <si>
    <t>08746-242460</t>
  </si>
  <si>
    <t>kv.jagadeesh@itc.in</t>
  </si>
  <si>
    <t>BHADRACHALAM,SARAPAKA-507128,TG</t>
  </si>
  <si>
    <t>WARANGAL DV,SUBEDARI</t>
  </si>
  <si>
    <t>36AAACI5950L1ZB</t>
  </si>
  <si>
    <t>SUSHAM SOLUTIONS</t>
  </si>
  <si>
    <t>301,Gruhashree Apartment,Opp.Ameya Hospital,Khare Town,Dharampeth,Nagpur</t>
  </si>
  <si>
    <t>nitin@susham.in</t>
  </si>
  <si>
    <t>DLZPS4526J</t>
  </si>
  <si>
    <t>27DLZPS4526J1Z4</t>
  </si>
  <si>
    <t>JSW STEEL COATED PRODUCTS LIMITED</t>
  </si>
  <si>
    <t>A10/1, MIDC Industrial Area,  Kalmeshwar,   Dist Nagpur 441501 ,  MAHARASHTRA</t>
  </si>
  <si>
    <t>AACCM3988LEM001</t>
  </si>
  <si>
    <t>KALMESHWAR</t>
  </si>
  <si>
    <t>AACCM3988L</t>
  </si>
  <si>
    <t>27310986025V</t>
  </si>
  <si>
    <t>27310986025C</t>
  </si>
  <si>
    <t>MR. MANOJ THAOKAR</t>
  </si>
  <si>
    <t>Plot no.96,Tandapeth Housing society Near NIT garden Shantinagar Nagpur 440002.    Plot no.96,Tandapeth Housing society Near NIT garden Shantinagar Nagpur 440002.</t>
  </si>
  <si>
    <t>Mr.Manoj</t>
  </si>
  <si>
    <t>manoj@steamequipments.com</t>
  </si>
  <si>
    <t>SMM INSTRUMENTS</t>
  </si>
  <si>
    <t>Block H Central Park, 400 16th Road, Midrand, 1685, Johannesburg</t>
  </si>
  <si>
    <t>+27 (0) 79 829 6323</t>
  </si>
  <si>
    <t>SIMBHAOLI POWER PVT.LTD.</t>
  </si>
  <si>
    <t>Power Division Compound,Unit-Chilwara,14th KM Gonda Road,Chilwaria,Dist:Bahraich-271801 (U.P)</t>
  </si>
  <si>
    <t>+91 5252-2444251/52</t>
  </si>
  <si>
    <t>Mr.Rajendra Badoni</t>
  </si>
  <si>
    <t>+91 5252-2444253/54</t>
  </si>
  <si>
    <t>rajendra.badoni@simbhaolipower.com</t>
  </si>
  <si>
    <t>Bahraich</t>
  </si>
  <si>
    <t>C/o. Maheswari Udyog,C 13, 6th Phase  Jamshedpur-JHK-832109</t>
  </si>
  <si>
    <t>080-30691057</t>
  </si>
  <si>
    <t>Alivia_Biswas@Praxair.com</t>
  </si>
  <si>
    <t>AAACP9993JXM028</t>
  </si>
  <si>
    <t>20911001476-101</t>
  </si>
  <si>
    <t>Paloncha -507 154 , Khammam Dist.Telangana State.</t>
  </si>
  <si>
    <t>08744-256015</t>
  </si>
  <si>
    <t>08744-256419</t>
  </si>
  <si>
    <t>barun@nbv.in</t>
  </si>
  <si>
    <t>SEPSOFT ERP SOLUTIONS</t>
  </si>
  <si>
    <t>Plot No.40,Tiny Industries,Kondhwa,Pune-411048</t>
  </si>
  <si>
    <t>www.sepsofterp.com</t>
  </si>
  <si>
    <t>sales@sepsofterp.com</t>
  </si>
  <si>
    <t>Admin</t>
  </si>
  <si>
    <t>MARG ENTERPRISES</t>
  </si>
  <si>
    <t>Road No:-1,Q No:-3,Prakash Nagar Colony,Near River View Enclave,Telco Township,Jsr-831004</t>
  </si>
  <si>
    <t>0657-3203505</t>
  </si>
  <si>
    <t>0657-2211890</t>
  </si>
  <si>
    <t>margindia@rediffmail.com</t>
  </si>
  <si>
    <t>20230801739-101</t>
  </si>
  <si>
    <t>S-15, Okhla-II New Delhi – 110020, India</t>
  </si>
  <si>
    <t>011-26385900 -03</t>
  </si>
  <si>
    <t>asaxena@servelindia.com</t>
  </si>
  <si>
    <t>080341200629 PART-II</t>
  </si>
  <si>
    <t>AAA-CS-0616B</t>
  </si>
  <si>
    <t>GUJARAT ALKALIES AND CHEMICALS LIMITED.</t>
  </si>
  <si>
    <t>P.O.Dahej-392 130,  Tal.Vagra,Dist:Bharuch, Gujarat</t>
  </si>
  <si>
    <t>0265-2232681</t>
  </si>
  <si>
    <t>Mr.V.N.Gandhi</t>
  </si>
  <si>
    <t>0265-3061305</t>
  </si>
  <si>
    <t>purchase@gacl.co.in</t>
  </si>
  <si>
    <t>AAACG8896MXM002</t>
  </si>
  <si>
    <t>RELIANCE INDUSTRIES LTD,</t>
  </si>
  <si>
    <t>UNIT OF RELIANCE JAMNAGAR SEZ  Village : Meghpar/PadanaTaluka : Lalpur,District : Jamnagar - 361280GUJARAT</t>
  </si>
  <si>
    <t>24AAACR5055K3ZB</t>
  </si>
  <si>
    <t>24601200119 w.e.f. 01.04.2009</t>
  </si>
  <si>
    <t>SHYAM METALICS AND ENERGY LIMITED</t>
  </si>
  <si>
    <t>VILL-PANDLOI, P.O : LAPANGA SAMBALPUR  DISTRICT: SAMBALPUR 768212 ORISSA.</t>
  </si>
  <si>
    <t>0663-2560663</t>
  </si>
  <si>
    <t>Mr.Bharat Prasad</t>
  </si>
  <si>
    <t>0663-2560501/735</t>
  </si>
  <si>
    <t>scpp_purchase@shyamgroup.com</t>
  </si>
  <si>
    <t>RENGALI,CODE-03</t>
  </si>
  <si>
    <t>SAMBALPUR-I,CODE-02</t>
  </si>
  <si>
    <t>AAHCS5842A</t>
  </si>
  <si>
    <t>21AAHCS5842A1ZT</t>
  </si>
  <si>
    <t>AAKASH ENTERPRISES</t>
  </si>
  <si>
    <t>Flat No.09,Shiv Gouri Niwas,2nd Floor,206/35,Brij Vihar Colony,Rau,Indore-453 331,Madhya Pradesh</t>
  </si>
  <si>
    <t>info@aakashenterprises.co.in</t>
  </si>
  <si>
    <t>AJKPC9665L</t>
  </si>
  <si>
    <t>AGRAWAL ENTERPRISES</t>
  </si>
  <si>
    <t>OFFICE NO : 3, BHIMA SHANKAR COLONY ,PIMPLE GURAV  PUNE-411061</t>
  </si>
  <si>
    <t>vikky.agrawal41@gmail.com</t>
  </si>
  <si>
    <t>SEMBCORP GAYATRI POWER LIMITED</t>
  </si>
  <si>
    <t>Ananthavan-Village,Varkavipudi Panchayat,TP Gudur-Mandal,SPSR Nellore-524344</t>
  </si>
  <si>
    <t>+91 9100103872</t>
  </si>
  <si>
    <t>vinod.dondapati@sembcorp.com</t>
  </si>
  <si>
    <t>37AACCN8774F1Z3</t>
  </si>
  <si>
    <t>J.K.CEMENT WORKS MANGROL</t>
  </si>
  <si>
    <t>(unit of J.K.Cement Ltd)  Kailash Nagar,Nimbahera -312617,Distt:Chittorgarh(Rajasthan)</t>
  </si>
  <si>
    <t>01477-220205</t>
  </si>
  <si>
    <t>Akshay Agarwal</t>
  </si>
  <si>
    <t>01477-223066</t>
  </si>
  <si>
    <t>purchase.nimb@jkcement.com</t>
  </si>
  <si>
    <t>II</t>
  </si>
  <si>
    <t>Chittorgarh</t>
  </si>
  <si>
    <t>AABCJ0355R</t>
  </si>
  <si>
    <t>08AABCJ0355R1Z7</t>
  </si>
  <si>
    <t>(A Govt of India Undertaking)  EI Bhavan Annexe,Bhikaji Cama Place,RK Puram,  New Delhi-11 00 66</t>
  </si>
  <si>
    <t>0091-11-26762121</t>
  </si>
  <si>
    <t>0091-11-26167664</t>
  </si>
  <si>
    <t>rupam.saha@eil.co.in</t>
  </si>
  <si>
    <t>21AAACE5318C1ZF</t>
  </si>
  <si>
    <t>FOCUSED PHOTONICS (HANGZHOU) INC.</t>
  </si>
  <si>
    <t>760 Bin'an Road, Binjiang District  Hangzhou 310052, China</t>
  </si>
  <si>
    <t>+86 134 5688 9518</t>
  </si>
  <si>
    <t>kan_zhao@fpi-inc.com</t>
  </si>
  <si>
    <t>NARMADA OFFSHORE CONSTRUCTION PVT LTD</t>
  </si>
  <si>
    <t>Plot No.D-29/5,MIDC-TTC Area,Turbhe-400 705  Navi-Mumbai</t>
  </si>
  <si>
    <t>022-2763 1224</t>
  </si>
  <si>
    <t>022-2763 5661</t>
  </si>
  <si>
    <t>info@narmadaoffshore.in</t>
  </si>
  <si>
    <t>ENMAS GB POWER SYSTEMS PROJECTS LIMITED</t>
  </si>
  <si>
    <t>(Formerly Enmas Engenius Projects Limited)  V Floor,Guna Building Annexe,443 Anna Salai,Teynampet,Chennai</t>
  </si>
  <si>
    <t>044-49018100</t>
  </si>
  <si>
    <t>044-42030423</t>
  </si>
  <si>
    <t>paul.h@enmasgb.com</t>
  </si>
  <si>
    <t>BBT Road, Maheshtala, Bata Nagar, South 24 Parganas</t>
  </si>
  <si>
    <t>BBT Road, Maheshtala, Bata Nagar Parbangla WBN 700 140</t>
  </si>
  <si>
    <t>TANIA SEN</t>
  </si>
  <si>
    <t>Tania_Sen@Praxair.com</t>
  </si>
  <si>
    <t>AAACP9993JEM037</t>
  </si>
  <si>
    <t>FARANGER SANAT AFRA</t>
  </si>
  <si>
    <t>No.27 East Farzan Ave.Africa Blvd.Tehran</t>
  </si>
  <si>
    <t>+9821 88675820-5</t>
  </si>
  <si>
    <t>M.habibmohammadi</t>
  </si>
  <si>
    <t>+9821 88797621</t>
  </si>
  <si>
    <t>mhm@fsafra.com</t>
  </si>
  <si>
    <t>YURIM TECHNOLOGY CO.LTD</t>
  </si>
  <si>
    <t>10-38,Dongtansandan 5-gil,Dongtan-myeon, Hwaseong-si,  Gyeonggi-do,</t>
  </si>
  <si>
    <t>+82 31-432-4721</t>
  </si>
  <si>
    <t>+82 31-376-4724</t>
  </si>
  <si>
    <t>sales@yurimtech.co.kr</t>
  </si>
  <si>
    <t>APEX INTERNATIONAL</t>
  </si>
  <si>
    <t>Plot No.2,N.N.I.E.,Phase-1,Mahukhera Ganj,Kashipur-244713 (U.S.Nagar) U.K</t>
  </si>
  <si>
    <t>05947-226170</t>
  </si>
  <si>
    <t>Mr.Darash Kapoor</t>
  </si>
  <si>
    <t>darash@apexfilaments.com</t>
  </si>
  <si>
    <t>05009609912 Dt:10.8.2009</t>
  </si>
  <si>
    <t>L&amp;T-MHPS TURBINE GENERATORS PVT LTD</t>
  </si>
  <si>
    <t>Gate No.8A,Hazira Works,West Surat Hazira,Road,P.O.Batha,Dist:Surat-394510,Gujarat</t>
  </si>
  <si>
    <t>0261-280-8295</t>
  </si>
  <si>
    <t>ABHINAV.PANDEY@LNTMHPS.COM</t>
  </si>
  <si>
    <t>AABCL2729FXM001</t>
  </si>
  <si>
    <t>24222400415 Dtd:04.09.2008</t>
  </si>
  <si>
    <t>24722400415 Dtd:04.09.2008</t>
  </si>
  <si>
    <t>VIGHNAHARTA ELECTRICALS &amp; ELECTRONICS</t>
  </si>
  <si>
    <t>10, YASHWANTVIHAR COMPLEX, GROUND FLOOR, NEAR SANAS SCHOOL, DHAYRI (GARMAL) PUNE – 411041.</t>
  </si>
  <si>
    <t>vighnaharta2@gmail.com</t>
  </si>
  <si>
    <t>27260873290V</t>
  </si>
  <si>
    <t>SELEC CONTROLS PVT. LTD.</t>
  </si>
  <si>
    <t>dtambat@selec.com</t>
  </si>
  <si>
    <t>STEAM EQUIPMENTS PVT LTD BANGALORE</t>
  </si>
  <si>
    <t>No 35, Doddaballapur Integrated Textile Park,  KIADB Industrial Area,  Doddaballapur   Bangaalore – 561203  Karnataka  Mobile +91 9845675412</t>
  </si>
  <si>
    <t>AAICS4679NEM002</t>
  </si>
  <si>
    <t>No A-3/2,MIDC Industrial Area  Murbad  Dist-Thane</t>
  </si>
  <si>
    <t>S.Thulasidass</t>
  </si>
  <si>
    <t>S_Thulasidass@Praxair.com</t>
  </si>
  <si>
    <t>27AAACP9993J1ZO</t>
  </si>
  <si>
    <t>KAIFENG QINGTIANWEIYE FLOW INSTRUMENT CO., LTD</t>
  </si>
  <si>
    <t>ADD: No.1 Wangbai Road, Huanglong Industrial Zone, Kaifeng, Henan,China</t>
  </si>
  <si>
    <t>grace@hnqtyb.cn</t>
  </si>
  <si>
    <t>Additional Industrial area  D2 And D2 Part, Nandgaon Peth Amravati Maharashtra 444901</t>
  </si>
  <si>
    <t>Amravati O&amp;M Phase1 Amravati Thermal Power Plant Phase 1 Plot. D-2 &amp; D-2 (Part), Additional Industrial area, MIDC Nandgaon peth, Amravati 444901 Amravati India</t>
  </si>
  <si>
    <t>011-66611836</t>
  </si>
  <si>
    <t>Sujay Mukherjee</t>
  </si>
  <si>
    <t>AALCS2063D</t>
  </si>
  <si>
    <t>Amravati</t>
  </si>
  <si>
    <t>27AALCS2063D1ZG</t>
  </si>
  <si>
    <t>IA-AP-Analytics Banglore works  Plot No 5 &amp; 6,2nd phase  Peenya industrial Area  Peenya   Banglore -560058</t>
  </si>
  <si>
    <t>PA-AP-Analytics Banglore works  Plot No 5 &amp; 6,2nd phase  Peenya industrial Area  Peenya   Banglore -560058</t>
  </si>
  <si>
    <t>080-22949839</t>
  </si>
  <si>
    <t>Mr.Tarun Malhotra</t>
  </si>
  <si>
    <t>PEENYA</t>
  </si>
  <si>
    <t>C/o Kalyani Steel Site  Hospet Road   Ginigera Village  Koppal</t>
  </si>
  <si>
    <t>Praxair India Private Limited</t>
  </si>
  <si>
    <t>C/o Kalyani Steel Site  Hospet Road   Ginigera Village  Hospet KAN 583228</t>
  </si>
  <si>
    <t>Ranjit Kumar</t>
  </si>
  <si>
    <t>Ranjit_Kumar@Praxair.com</t>
  </si>
  <si>
    <t>Ankita Sherekar</t>
  </si>
  <si>
    <t>Uhde House  L.B.S.Marg  Vikhroli (West)  Mumbai – 400 083.</t>
  </si>
  <si>
    <t>022-4047 8475/022-40478000</t>
  </si>
  <si>
    <t>022-25784327</t>
  </si>
  <si>
    <t>abhijeet.mithari@thyssenkrupp.com</t>
  </si>
  <si>
    <t>INJO TECHNICAL SERVICES</t>
  </si>
  <si>
    <t>Plot No:11,Gat No:1559,Dehu Aalandi road,At Post Chikhali</t>
  </si>
  <si>
    <t>020-25467250/51</t>
  </si>
  <si>
    <t>020-25411633</t>
  </si>
  <si>
    <t>96049-46600</t>
  </si>
  <si>
    <t>injotechindia@gmail.com</t>
  </si>
  <si>
    <t>Saurabh Walia</t>
  </si>
  <si>
    <t>C/O AIS INDUSTRIAL ARE, LATHERDEVA HOON, JHABREDA ROAD, MANGALAUR, 247667.</t>
  </si>
  <si>
    <t>MR. DIVEKAR</t>
  </si>
  <si>
    <t>MANGALOUR</t>
  </si>
  <si>
    <t>05AABCA0563G1Z7</t>
  </si>
  <si>
    <t>B-46, Sector-59,  Noida-201301(UP)</t>
  </si>
  <si>
    <t>mayank.sharma@bartec.ae</t>
  </si>
  <si>
    <t>AADCB6106CED004</t>
  </si>
  <si>
    <t>KRIBHCO FERTILIZERS LIMITED</t>
  </si>
  <si>
    <t>(FORMERLY KRIBHCO SHYAM FERTILIZERS LTD)  Village &amp; Post office:Piprola,  Shahjahanpur 242001  Uttar Pradesh ,   ,India</t>
  </si>
  <si>
    <t>KRIBHCO SHYAM FERTILIZERS LIMITED</t>
  </si>
  <si>
    <t>Village &amp; Post office:Piprola,  Shahjahanpur-242001  Uttar Pradesh</t>
  </si>
  <si>
    <t>05842-240001-04</t>
  </si>
  <si>
    <t>05842-240005</t>
  </si>
  <si>
    <t>MMSINGH@ksfl.in</t>
  </si>
  <si>
    <t>09AACCK6999B1Z6</t>
  </si>
  <si>
    <t>ELLENBARRIE INDUSTRIAL GASES LIMITED.</t>
  </si>
  <si>
    <t>NH-6 Chandipore, Uluberia   Howrah-711315,West Bengal</t>
  </si>
  <si>
    <t>Anita Banerjee</t>
  </si>
  <si>
    <t>anita.banerjee@ellenbarrie.com</t>
  </si>
  <si>
    <t>V, Howrah</t>
  </si>
  <si>
    <t>Howrah West-II</t>
  </si>
  <si>
    <t>HOWRA</t>
  </si>
  <si>
    <t>19AAACE5770E1ZO</t>
  </si>
  <si>
    <t>UNIWELL TECHNOLOGIES CORPORATION</t>
  </si>
  <si>
    <t>611 Shaw Blvd.Wack Greenhills East,Mandaluyong City Metro Mani9la-1554</t>
  </si>
  <si>
    <t>+632 7219098</t>
  </si>
  <si>
    <t>Mr.Roger C Esperidion</t>
  </si>
  <si>
    <t>+632 7170326</t>
  </si>
  <si>
    <t>+63917 8741401</t>
  </si>
  <si>
    <t>roger.esperidion@uniwell.com.ph</t>
  </si>
  <si>
    <t>BEEKAYLON SYNTHETICS PVT LTD</t>
  </si>
  <si>
    <t>Survey No.207,205/1.205/2,Village Samarvani,  Silvassa-396230</t>
  </si>
  <si>
    <t>Mr.Deepak Tripathi</t>
  </si>
  <si>
    <t>deepak51bklon@gmail.com</t>
  </si>
  <si>
    <t>AAACB2976MSD006</t>
  </si>
  <si>
    <t>DNH/CST/35</t>
  </si>
  <si>
    <t>ARCAMO CONTROLS S.A.</t>
  </si>
  <si>
    <t>Pol. Ind. Riu Clar, C/ del Coure – Parcela 167  Aptdo. Correos 3077 CP.43006 Tarragona</t>
  </si>
  <si>
    <t>+34-977 554 739</t>
  </si>
  <si>
    <t>+34-977 554 754</t>
  </si>
  <si>
    <t>+34 675 60 14 04</t>
  </si>
  <si>
    <t>arcamo@arcamo.com</t>
  </si>
  <si>
    <t>Sealed Air India Pvt Ltd  245, 8th Main, 3rd Phase,  Peenya Industrial area, Peenya,  Bangalore-58</t>
  </si>
  <si>
    <t>AIS INDUSTRIAL ESTATE  LATHERDEVA HOON  JHABREDA ROAD   ROORKEE  247667-UTTARAKHAND</t>
  </si>
  <si>
    <t>+ 91 8755603838</t>
  </si>
  <si>
    <t>b.shivcharan@airliquide.com</t>
  </si>
  <si>
    <t>DHARUHERA</t>
  </si>
  <si>
    <t>06AABCA0563G2Z4</t>
  </si>
  <si>
    <t>ISGEC HEAVY ENGINEERING LIMITED...</t>
  </si>
  <si>
    <t>No.5, Village Maindiani, Mullanpur,   Ludhiana (Punjab)   TIN : 03382176330  CST: 03382176330</t>
  </si>
  <si>
    <t>VEESONS ENERGY SYSTEMS (P) LTD</t>
  </si>
  <si>
    <t>C14/2, Industrial Estate,  Tiruchirapalli - 620 015.,Tamil Nadu.</t>
  </si>
  <si>
    <t>0431 - 2501010</t>
  </si>
  <si>
    <t>Mr.S.David Jayaraj</t>
  </si>
  <si>
    <t>0431 - 2501414</t>
  </si>
  <si>
    <t>+91 97919 36064</t>
  </si>
  <si>
    <t>david@veesons.com</t>
  </si>
  <si>
    <t>AAACV 2974 K-XM-001</t>
  </si>
  <si>
    <t>239354 Dt:01.12.90</t>
  </si>
  <si>
    <t>HEMERA ANALYSERS</t>
  </si>
  <si>
    <t>25 avenue du Granier - 38240 Meylan - France</t>
  </si>
  <si>
    <t>rachid.mouflih@hemera-innovation.com</t>
  </si>
  <si>
    <t>THERMAX  LIMITED</t>
  </si>
  <si>
    <t>PUNE   TIN : 27630000038 V  CST: 27630000038 C</t>
  </si>
  <si>
    <t>M/S. SUDARSHAN CHEMICAL INDUSTRIES LTD.</t>
  </si>
  <si>
    <t>46, MIDC Estate,  Dhatav, Roha, Raigad,  Maharastra- 402116    CST NO: 27840407856C  TIN NO: 27840407856V</t>
  </si>
  <si>
    <t>M/s. Sudarshan Chemical Industries Ltd.</t>
  </si>
  <si>
    <t>46, MIDC Estate,  Dhatav, Roha, Raigad,  Maharastra- 402116  CST NO: 27840407856C  TIN NO: 27840407856V</t>
  </si>
  <si>
    <t>MR.ABHIJIT NIMBALKAR</t>
  </si>
  <si>
    <t>AABCS4223PXM001</t>
  </si>
  <si>
    <t>27840407856V</t>
  </si>
  <si>
    <t>GANESH ENGINEERING CORPORATION</t>
  </si>
  <si>
    <t>13 ,Bhawani Peth , Opp:Hamal Panchayat Office  Near Palkhi Chowk , Pune - 411042</t>
  </si>
  <si>
    <t>ganeshenggcorp60@gmail.com</t>
  </si>
  <si>
    <t>HINDUSTAN PETROLEUM CORPORATION LIMITED.</t>
  </si>
  <si>
    <t>(A Government Of India Enterprises)  17, Jamshedji Tata Road,Mumbai-400 020</t>
  </si>
  <si>
    <t>27AAACH1118B1ZC</t>
  </si>
  <si>
    <t>ORBITUS FZC</t>
  </si>
  <si>
    <t>P.O.Box No.121648  SAIF ZONE,SHARJAH,</t>
  </si>
  <si>
    <t>+971 6 5574129</t>
  </si>
  <si>
    <t>Mr.Vinoth</t>
  </si>
  <si>
    <t>+971 6 5574169</t>
  </si>
  <si>
    <t>vinoth@orbitus-fzc.com</t>
  </si>
  <si>
    <t>ROOPAM STEEL</t>
  </si>
  <si>
    <t>96  Nanubhai Desai Road ,Near 2nd Khetwadi Lane , Mumbai - 400004, India</t>
  </si>
  <si>
    <t>23898704/05</t>
  </si>
  <si>
    <t>info@roopamsteel.com</t>
  </si>
  <si>
    <t>100% payment against 60 Days PDC</t>
  </si>
  <si>
    <t>INNOVA ENTERPRISES</t>
  </si>
  <si>
    <t>S NO : 81 , PLOT NO 3/2 , NDA - KHADAKWASALA ROAD ,  SIVANE , PUNE - 411023</t>
  </si>
  <si>
    <t>2528 1017 / 27</t>
  </si>
  <si>
    <t>contact@innovaenterprises.co.in</t>
  </si>
  <si>
    <t>AAAFI3743GXD002</t>
  </si>
  <si>
    <t>27720004887V</t>
  </si>
  <si>
    <t>27720004887C</t>
  </si>
  <si>
    <t>100% Against Performa Invoice on readiness of material</t>
  </si>
  <si>
    <t>LAXMI BOARD AND PAPER MILLS PRIVATE LIMITED</t>
  </si>
  <si>
    <t>Plot No.2,MIDC Area,Kalyan-Bhiwandi Road,Saravali (Kalyan),Maharashtra-421311</t>
  </si>
  <si>
    <t>02522-280371</t>
  </si>
  <si>
    <t>Mr.Satish</t>
  </si>
  <si>
    <t>02522-280643</t>
  </si>
  <si>
    <t>satish70chaudhari@yahoo.co.in</t>
  </si>
  <si>
    <t>AAACL0662Q</t>
  </si>
  <si>
    <t>Kalyan</t>
  </si>
  <si>
    <t>27AAACL0662Q1Z6</t>
  </si>
  <si>
    <t>ARIES EXPORT PVT LTD</t>
  </si>
  <si>
    <t>11th Floor,BAKHTAWAR,Nariman Point, Mumbai-400021</t>
  </si>
  <si>
    <t>022-2202 4266</t>
  </si>
  <si>
    <t>022-2281 3666</t>
  </si>
  <si>
    <t>aries77@hathway.com</t>
  </si>
  <si>
    <t>27530386638V w.e.f.01.04.06</t>
  </si>
  <si>
    <t>27530386638C w.e.f.01.04.06</t>
  </si>
  <si>
    <t>MSPL GASES LIMITED</t>
  </si>
  <si>
    <t>Near Munirabad,Taluk &amp; dist.Koppal  583 233</t>
  </si>
  <si>
    <t>MSPL Gases Limited</t>
  </si>
  <si>
    <t>Baldota Enclave,Abheraj Baldota Road,Hospet  583203</t>
  </si>
  <si>
    <t>08539-270219</t>
  </si>
  <si>
    <t>Mr.K.M.Girish</t>
  </si>
  <si>
    <t>08539-270064</t>
  </si>
  <si>
    <t>purchase@msplgases.com</t>
  </si>
  <si>
    <t>Plot No:36,Sector-8,Dharuhera Industrial Area,Dharuhera District,Rewar,123006</t>
  </si>
  <si>
    <t>BHAIRAVNATH SUGAR WORKS LIMITED</t>
  </si>
  <si>
    <t>SAWANT CORNER,S.No.84/2E/1/5, 3rd Floor,Katraj,Pune  411046</t>
  </si>
  <si>
    <t>020-24317386</t>
  </si>
  <si>
    <t>020-24317389/24317360</t>
  </si>
  <si>
    <t>27AADCB0529M1ZN</t>
  </si>
  <si>
    <t>07,lcol Estate, Opp.Kesarsingh Estate, Near Kewal Kanta Char Rasta, Gujarat Bottling Road, Rakhial, Ahmedabad - 380 023, Gujarat</t>
  </si>
  <si>
    <t>91-079-2273 3345/46</t>
  </si>
  <si>
    <t>arcellorcontrols@gmail.com</t>
  </si>
  <si>
    <t>K.CHANDRA SEKHAR</t>
  </si>
  <si>
    <t>Door No : 61-1-12/B, Venkannapalem, Malkapuram,Visakhapatnam-530011</t>
  </si>
  <si>
    <t>chandu_inst9@yahoo.com</t>
  </si>
  <si>
    <t>100% Within 15 Days From G.I.N. Date</t>
  </si>
  <si>
    <t>NARMADA SUGAR PVT LTD</t>
  </si>
  <si>
    <t>Village:Podar,Salichouka,Dist:Narsinghpur-417221.  Madhya Pradesh</t>
  </si>
  <si>
    <t>07576-228788</t>
  </si>
  <si>
    <t>Mr.Vivek Maheshwari</t>
  </si>
  <si>
    <t>07576-228899</t>
  </si>
  <si>
    <t>+91 9425041414</t>
  </si>
  <si>
    <t>nsplpower@gmail.com</t>
  </si>
  <si>
    <t>23AAACJ9652J1ZE</t>
  </si>
  <si>
    <t>SWAN INSTRUMENTATION SOUTH AFRICA (PTY) LTD</t>
  </si>
  <si>
    <t>Unit 13 · Aquaplan Business Park · 120 E.P. Malan Road · Pomona · Kempton Park · 1619</t>
  </si>
  <si>
    <t>nuno@swan.za.com</t>
  </si>
  <si>
    <t>SHREE DURGA KHANDSARI (SUGAR) MILLS</t>
  </si>
  <si>
    <t>Vill:Mendrana,Post-Kansul,Teh.-Pansemal,Dist.-Barwani(M.P.)451770</t>
  </si>
  <si>
    <t>07286-241851</t>
  </si>
  <si>
    <t>sdksugar@gmail.com</t>
  </si>
  <si>
    <t>AAEFS-5399 CXM</t>
  </si>
  <si>
    <t>AAEFS5399C</t>
  </si>
  <si>
    <t>HERITAGE BEVERAGE PVT.LTD (PERFORM DIVISION)</t>
  </si>
  <si>
    <t>237-238,Udyog Vihar,Phase-1,Gurgaon-122016 (Haryana)</t>
  </si>
  <si>
    <t>0124-2349506</t>
  </si>
  <si>
    <t>0124-2340885</t>
  </si>
  <si>
    <t>+91 7503954304</t>
  </si>
  <si>
    <t>sugan@heritagebeverages.in</t>
  </si>
  <si>
    <t>AAACH9402LXM001</t>
  </si>
  <si>
    <t>IV,</t>
  </si>
  <si>
    <t>I,Gurgaon</t>
  </si>
  <si>
    <t>PERFECT UTILITIES</t>
  </si>
  <si>
    <t>C-03,Elenza Crest,Next to sigma corporate,Sindhu Bhavan Road,S.G.Highway,Ahemdabad-380015</t>
  </si>
  <si>
    <t>Mr.Dharmesh</t>
  </si>
  <si>
    <t>090990 25369</t>
  </si>
  <si>
    <t>dharmesh@perfectutilities.co.in</t>
  </si>
  <si>
    <t>AAEFP5686P</t>
  </si>
  <si>
    <t>24073801522,24/09/05</t>
  </si>
  <si>
    <t>24573801522 ,24/09/05</t>
  </si>
  <si>
    <t>HAMAD H.AL-ZAMI'H TRADING &amp; INDUTRIAL SUPPLIES EST.</t>
  </si>
  <si>
    <t>King Khalid Street,24th Cross,P.O.Box 1405,Al Khobar 31952,</t>
  </si>
  <si>
    <t>+966 13894 4361</t>
  </si>
  <si>
    <t>+966 13894 1538</t>
  </si>
  <si>
    <t>purchase@alzamih.com</t>
  </si>
  <si>
    <t>Unit:Simbhaoli,Div:Power-20mw  P.O.Simbhaoli,Distt:Ghaziabad,Simbhaoli-245207</t>
  </si>
  <si>
    <t>05731-226410</t>
  </si>
  <si>
    <t>05731-223039</t>
  </si>
  <si>
    <t>Project Office,PNCP,Panipat.</t>
  </si>
  <si>
    <t>Mr.J.B.Rana</t>
  </si>
  <si>
    <t>M/S VERTEX PIPING ENGINEERS PVT LTD,</t>
  </si>
  <si>
    <t>Flat#202,Marry Apartments,29A,South end Park,Kolkata  700029  TIN: 19416310066 V   CST: 19416310066 C</t>
  </si>
  <si>
    <t>+91 9330681991</t>
  </si>
  <si>
    <t>+91 88205 77010</t>
  </si>
  <si>
    <t>jp@vertexpiping.com</t>
  </si>
  <si>
    <t>19416310066V</t>
  </si>
  <si>
    <t>19416310066C</t>
  </si>
  <si>
    <t>UNIT:BHIGWAN,  105,MILE STONE-PUNE-SOLAPUR HIGHWAY,BHADALWADI,TAL:INDAPUR,DIST:PUNE,  MAHARASHTRA</t>
  </si>
  <si>
    <t>Mr.Adduri Ramchandra Raju</t>
  </si>
  <si>
    <t>ramchandra.adduri@bilt.com</t>
  </si>
  <si>
    <t>BHIGWAN</t>
  </si>
  <si>
    <t>BBT Road,Maheshtala,Bata Nagar,Parbangla WBN 700 140</t>
  </si>
  <si>
    <t>Ms.Tania Sen</t>
  </si>
  <si>
    <t>THERMAX LTD...</t>
  </si>
  <si>
    <t>TF A/B, 4TH FLOOR,   MAHESHWARI TOWERS,  OPP. POWER GRID, NUNNA(V),  VIJAYWADA,KRISHNA,  ANDHRA PRADESH 521212  TIN : 37240134014   CST: 37240134014</t>
  </si>
  <si>
    <t>DR. REDDY’S LABORATORIES LTD</t>
  </si>
  <si>
    <t>Dr. Reddy’s Laboratories Ltd,  CTO Unit VI, APIIC Industrial  Estate, Pydibhimavaram,  Ranasthalam Mandal,  Srikakulam Dist. -532409,  Andhra Pradesh  TIN :37020182004</t>
  </si>
  <si>
    <t>AAACD7999QXM009</t>
  </si>
  <si>
    <t>SRIKAKULAM CE</t>
  </si>
  <si>
    <t>VIZIANAGARAM</t>
  </si>
  <si>
    <t>PJT/06/1/1757/90-91</t>
  </si>
  <si>
    <t>Plot No.67-82,Tupudana Industrial Area (New),Hatia,Ranchi,834003,</t>
  </si>
  <si>
    <t>051-6604100</t>
  </si>
  <si>
    <t>Mr.Samrat Roy</t>
  </si>
  <si>
    <t>0651-2290043</t>
  </si>
  <si>
    <t>80 30403760</t>
  </si>
  <si>
    <t>r.samratroy@schenckprocess.com</t>
  </si>
  <si>
    <t>AAECS4728CXM001</t>
  </si>
  <si>
    <t>Dhurwa,7th Floor Mahabir Tower,Main Road,Ranchi-83</t>
  </si>
  <si>
    <t>Ranchi Division,6th Floor Mahabir Tower,Main Road,</t>
  </si>
  <si>
    <t>AAECS4728C</t>
  </si>
  <si>
    <t>20020101563-101</t>
  </si>
  <si>
    <t>SPIRARE ENERGY PVT. LTD.</t>
  </si>
  <si>
    <t>C‐83, Sec‐88, Phase II, Noida Noida ‐ 201305, Uttar Pradesh. India.</t>
  </si>
  <si>
    <t>dhavalshah@spirare.co.in</t>
  </si>
  <si>
    <t>09AASCS8782J1Z8</t>
  </si>
  <si>
    <t>LARSEN &amp; TOUBRO LIMITED(GUJARAT)</t>
  </si>
  <si>
    <t>L&amp;T Knowledge City(IT/ITES SEZ)  2nd Floor,East Block,Nr.Nijanand Ashram,Ajwa-Waghodia Crossing,Vadodara-390019,Gujarat</t>
  </si>
  <si>
    <t>0265-2454884</t>
  </si>
  <si>
    <t>ICE (ASIA) PVT. LTD.</t>
  </si>
  <si>
    <t>Broadway Centre; 3rd Floor; Dr. B. Ambedkar Road; Dadar TT; Mumbai – 400 014</t>
  </si>
  <si>
    <t>91-22-24103916</t>
  </si>
  <si>
    <t>91-22-24103920</t>
  </si>
  <si>
    <t>instrument@iceasia.in</t>
  </si>
  <si>
    <t>25% Advance, Balance Against Exchange of high sea sales document</t>
  </si>
  <si>
    <t>MAIND INVESTMENT PVT LTD</t>
  </si>
  <si>
    <t>11th Floor,BAKHTAWAR,Nariman Point ,Mumbai-400 021</t>
  </si>
  <si>
    <t>022-22023261</t>
  </si>
  <si>
    <t>Mr.Kaushik Sanghvi</t>
  </si>
  <si>
    <t>kaushik@maind.co.in</t>
  </si>
  <si>
    <t>27370709348V wef:8.5.2009</t>
  </si>
  <si>
    <t>27370709348C wef:8.5.2009</t>
  </si>
  <si>
    <t>INOX AIR PRODUCTS PVT LTD..</t>
  </si>
  <si>
    <t>PLOT NO.38, IDA, PHASE I   PASHMYLARAM, PATANCHERU MANDAL,MEDAK DIST.TELANGANA - 502307</t>
  </si>
  <si>
    <t>INOX AIR PRODUCTS PVT LTD.</t>
  </si>
  <si>
    <t>MR. LILT BHIRUD</t>
  </si>
  <si>
    <t>lalit.bhirud@inoxap.com</t>
  </si>
  <si>
    <t>36AAACI5569D1ZL</t>
  </si>
  <si>
    <t>Village:Bhurkamunda,Dist:Jharsuguda,Odhisha-768 201</t>
  </si>
  <si>
    <t>06645-666904</t>
  </si>
  <si>
    <t>Rajni.Aryan@vedanta.co.in</t>
  </si>
  <si>
    <t>AACCS7101BEM040</t>
  </si>
  <si>
    <t>21311400799 Dt:24.09.13</t>
  </si>
  <si>
    <t>RHINE ENGINEERING PVT LTD</t>
  </si>
  <si>
    <t>454,GIDC,National Hwy.No.8,Por-Ramangamdi,Vadodara,  Gujarat</t>
  </si>
  <si>
    <t>0265-283 0113</t>
  </si>
  <si>
    <t>Mr.Krushna Chokshi</t>
  </si>
  <si>
    <t>0265 283 0112</t>
  </si>
  <si>
    <t>kchokshi@rhineengg.com</t>
  </si>
  <si>
    <t>Makarpura</t>
  </si>
  <si>
    <t>TALAWDE (PUNE)</t>
  </si>
  <si>
    <t>24AACCR5624C1ZT</t>
  </si>
  <si>
    <t>CROMPTON GREAVES LIMITED</t>
  </si>
  <si>
    <t>T1:Kanjur:MFG PLANT  Crompton Greavs Ltd.  Kanjur East-400042-Mumbai</t>
  </si>
  <si>
    <t>022-67558281</t>
  </si>
  <si>
    <t>Mr.Pradeep Prasad</t>
  </si>
  <si>
    <t>022-67558312</t>
  </si>
  <si>
    <t>pradeep.prasad@cgglobal.com</t>
  </si>
  <si>
    <t>AAACC3840KXM011</t>
  </si>
  <si>
    <t>27920406939V</t>
  </si>
  <si>
    <t>27920406939C</t>
  </si>
  <si>
    <t>ACCURATE AMPERE</t>
  </si>
  <si>
    <t>1st floor Khushnuma Bldg sno 42 Mithanagar Kondhwa Pune 411048</t>
  </si>
  <si>
    <t>020 65212153</t>
  </si>
  <si>
    <t>accurateampere@outlook.com</t>
  </si>
  <si>
    <t>HOMA INSTRUMENTS</t>
  </si>
  <si>
    <t>Unit 5,No.5,2nd Dashtestan St.,Shariati Ave,Tehran 1947934416,</t>
  </si>
  <si>
    <t>ranjbar@homa-instruments.com</t>
  </si>
  <si>
    <t>2 x 500MW Neyveli New Thermal Power Station(NNTPS) Neyveli,Cuddalore District,Tamil Nadu 607 807</t>
  </si>
  <si>
    <t>Mr.Matruka Pradhan</t>
  </si>
  <si>
    <t>matruka.pradhan@essar.com</t>
  </si>
  <si>
    <t>AAACE2358J</t>
  </si>
  <si>
    <t>33AAACE2358J1ZT</t>
  </si>
  <si>
    <t>153888 Dated:03.08.2007</t>
  </si>
  <si>
    <t>501, SAMARPAN COMPEX, NEW LINK ROAD,   CHAKALA, ANDHERI (E), MUMBAI - 400 099</t>
  </si>
  <si>
    <t>022 28323760 /61</t>
  </si>
  <si>
    <t>sales@supertechnical.in</t>
  </si>
  <si>
    <t>100% payment against 30 Days PDC</t>
  </si>
  <si>
    <t>AZIB AFTAB</t>
  </si>
  <si>
    <t>Pragati Maidan, Delhi 110001.</t>
  </si>
  <si>
    <t>azib@steamequipments.com</t>
  </si>
  <si>
    <t>INTERNATIONAL TRADE LINKS INSTRUMENTATION PVT. LTD</t>
  </si>
  <si>
    <t>332, 3RD FLOOR, GUNDECHA INDUSTRIAL COMPLEX NEXT TO BIG BAZAR AKURLI ROAD, KANDIVALI (EAST), MUMBAI- 400 101</t>
  </si>
  <si>
    <t>022-28460103</t>
  </si>
  <si>
    <t>sales@itlneels.com;accounts@itlneels.com</t>
  </si>
  <si>
    <t>A S KADAM &amp; CO</t>
  </si>
  <si>
    <t>020 26870713</t>
  </si>
  <si>
    <t>27AAICS4679NIZG</t>
  </si>
  <si>
    <t>SP 812 A,Industrial Area Phase II Bhiwadi-301019,</t>
  </si>
  <si>
    <t>dpehlaja@hanonsystems.com</t>
  </si>
  <si>
    <t>AAACC1074DXM001</t>
  </si>
  <si>
    <t>BWD-I</t>
  </si>
  <si>
    <t>BWD R-II</t>
  </si>
  <si>
    <t>BHARAT HEAVY ELECTRICALS LIMITED.</t>
  </si>
  <si>
    <t>Boiler Auxiliaries Plant,  Ranipet-632 406,Tamil Nadu  TIN :33024364741  CST: 1141686</t>
  </si>
  <si>
    <t>04172-284975</t>
  </si>
  <si>
    <t>raam@bhelrpt.co.in</t>
  </si>
  <si>
    <t>THERMO CABLES LIMITED</t>
  </si>
  <si>
    <t>Plot No. D-44, 45, 48, 49 &amp; 50,Phase-V,IDA Jeedimetla,Hyderabad,500055 Andra Pradesh,India</t>
  </si>
  <si>
    <t>4023095058/7745</t>
  </si>
  <si>
    <t>pprakash@thermocables.com</t>
  </si>
  <si>
    <t>100 % Payment Within 30 Days PDC</t>
  </si>
  <si>
    <t>#660,7th Block,2nd Phase Banashankari 3rd Phase,Bangalore-560085</t>
  </si>
  <si>
    <t>+91 725 902 1355</t>
  </si>
  <si>
    <t>Ms.Shobha</t>
  </si>
  <si>
    <t>SHREYA AUTOMATION AND TECHNO-CHEM PVT.LTD</t>
  </si>
  <si>
    <t>259,Pardevanpur,N-2 Road Extension,Harjinder Nagar,Kanpur-208007.</t>
  </si>
  <si>
    <t>0512-2404200</t>
  </si>
  <si>
    <t>rajeev@shreyaengineers.com</t>
  </si>
  <si>
    <t>09AARCS3514R1ZH</t>
  </si>
  <si>
    <t>SYSELEC TECHNOLOGIES PVT.LTD</t>
  </si>
  <si>
    <t>C-36,Rajasthan Industrial Estate,Chinchoti,Village Kolhi,Bhiwandi Kaman Road,near Bhajansons Diary,Taluka:Vasai Dist:Thane,Pincode:401 202</t>
  </si>
  <si>
    <t>022-28702143</t>
  </si>
  <si>
    <t>022-8702153</t>
  </si>
  <si>
    <t>syselec@vsnl.com</t>
  </si>
  <si>
    <t>27610395033V w.e.f.01.04.2006</t>
  </si>
  <si>
    <t>27610395033C w.e.f.01.04.2006</t>
  </si>
  <si>
    <t>CONCEPT POWERTECH  PVT. LTD.</t>
  </si>
  <si>
    <t>+91 20 2720 6011, 4674 3575</t>
  </si>
  <si>
    <t>+91 20 2720 6012, 4674 3576</t>
  </si>
  <si>
    <t>mail@conceptint.com</t>
  </si>
  <si>
    <t>27AADCC8818Q1ZY</t>
  </si>
  <si>
    <t>ADROIT CONTROL ENGINEERS PVT. LTD.</t>
  </si>
  <si>
    <t>A-105,DDA Shed,Okhla Indl.Area        Phase-II, New Delhi  - 110020</t>
  </si>
  <si>
    <t>+91 11 47600700</t>
  </si>
  <si>
    <t>sales@adroitcontrol.com</t>
  </si>
  <si>
    <t>ORIENT CEMENT LIMITED CHITTAPUR</t>
  </si>
  <si>
    <t>Thyssenkrupp Industries India Pvt Ltd,   Orient Cement Limited  Chittapur, Gulbarga.  Mobile - 09901646161</t>
  </si>
  <si>
    <t>ORIENT CEMENT CHITTAPUR</t>
  </si>
  <si>
    <t>RAVI</t>
  </si>
  <si>
    <t>PRAVIN STEEL</t>
  </si>
  <si>
    <t>SWASTIK INDUSTRIES COMPLEX  SHOP NO : 3, PLOT NO : 23  SECT NO : 10 , PCNTDA MIDC .BHOSARI PUNE-411026</t>
  </si>
  <si>
    <t>pravinsteel39@gmail.com</t>
  </si>
  <si>
    <t>VA TECH WABAG LIMITED</t>
  </si>
  <si>
    <t>M/s Indian oil corporation limited.</t>
  </si>
  <si>
    <t>A/c VA Tech Wabag Limited,  IOCL Neptha-O&amp;M of ETP,  Panipat,Hariyana-132140</t>
  </si>
  <si>
    <t>011-40774411</t>
  </si>
  <si>
    <t>Anil Tiwari(DRO)</t>
  </si>
  <si>
    <t>91-44-39232324</t>
  </si>
  <si>
    <t>vatech.wabag2015@gmail.com</t>
  </si>
  <si>
    <t>06111322732 dated 15.03.2004</t>
  </si>
  <si>
    <t>Arvind</t>
  </si>
  <si>
    <t>HITACHI ZOSEN CORPORATION</t>
  </si>
  <si>
    <t>7-89,Nanko-Kita 1-Chome,Suminoe-KU,Osaka,</t>
  </si>
  <si>
    <t>Ms.Soewono</t>
  </si>
  <si>
    <t>soewono@hitachizosen.co.jp</t>
  </si>
  <si>
    <t>27th KM,Surat-Hazira Road,Hazira-394270.  Gujarat,</t>
  </si>
  <si>
    <t>0261-6682400</t>
  </si>
  <si>
    <t>Mr.Sanjay Jain</t>
  </si>
  <si>
    <t>0261-6685544</t>
  </si>
  <si>
    <t>sanjay.jain@essar.com</t>
  </si>
  <si>
    <t>AAACE1741PXM001</t>
  </si>
  <si>
    <t>I</t>
  </si>
  <si>
    <t>LARSEN &amp; TOUBRO LIMITED..</t>
  </si>
  <si>
    <t>MONARCH BUILDING, 1ST FLOOR,  D-236 &amp; 237, AMRAPALI MARG,                                    VAISHALI NAGAR  JAIPUR - 302021  TIN :08772100858</t>
  </si>
  <si>
    <t>--------</t>
  </si>
  <si>
    <t>VISA STEEL LIMITED</t>
  </si>
  <si>
    <t>Kalinganagar Industrial Complex  At/Post:Jakhapura-755026</t>
  </si>
  <si>
    <t>Mr.Rohit Oram</t>
  </si>
  <si>
    <t>06726-242442</t>
  </si>
  <si>
    <t>rohit.oram@visasteel.com</t>
  </si>
  <si>
    <t>AAACV9836EXM002</t>
  </si>
  <si>
    <t>III,Jajpur Road,Jajpur</t>
  </si>
  <si>
    <t>Jajpur Road,Jajpur</t>
  </si>
  <si>
    <t>AAACV9836E</t>
  </si>
  <si>
    <t>ANAND ENTERPRISES</t>
  </si>
  <si>
    <t>134, Nana peth, Pune, 411 002</t>
  </si>
  <si>
    <t>020-26332800, 64012767</t>
  </si>
  <si>
    <t>Anand Enterprises &lt;anandenterprisesnp@gmail.com&gt;</t>
  </si>
  <si>
    <t>Unit-III, Village-Banskopa, PO-Rajbandh,  Durgapur - 713212, Distt.-Burdwan (West Bengal)</t>
  </si>
  <si>
    <t>0343 3243034</t>
  </si>
  <si>
    <t>Mr.Ravindra Meharwal</t>
  </si>
  <si>
    <t>0343 200 2769</t>
  </si>
  <si>
    <t>ravindra.meharwal@jaibalajigroup.com</t>
  </si>
  <si>
    <t>AAACJ7961J-XM-003</t>
  </si>
  <si>
    <t>Durgapur II</t>
  </si>
  <si>
    <t>VEERA TANNERIES PRIVATE LIMITED</t>
  </si>
  <si>
    <t>Gut No.124,Chitegaon,Tq.Paithan,Dist:Aurangabad-431105  Maharashtra</t>
  </si>
  <si>
    <t>02431-251439</t>
  </si>
  <si>
    <t>veratan@satyam.net.in</t>
  </si>
  <si>
    <t>27AAACV3548B1ZK</t>
  </si>
  <si>
    <t>GRASIM INDUSTRIES LTD</t>
  </si>
  <si>
    <t>Unit:Grasim Chemical Division  Plot No.1,GIDC Vilayat Industrial Estate  PO-Vilayat;Taluka-Vagra  Dist:Bharuch(Gujarat)</t>
  </si>
  <si>
    <t>Anoop Tiwari</t>
  </si>
  <si>
    <t>anoop.tiwari2adityabirla.com</t>
  </si>
  <si>
    <t>IV,Bharuch,CEX Building,Opp.Guj.Gas Co.Bharuch</t>
  </si>
  <si>
    <t>ASHOK LEYLAND LTD</t>
  </si>
  <si>
    <t>Pantanagar MFG.Plant,Plot No:1,Sector 12,Udhamsinghnagar-263153  Uttarakhand.</t>
  </si>
  <si>
    <t>Mr.Keshav Garg</t>
  </si>
  <si>
    <t>Keshav.garg@ashokleyland.com</t>
  </si>
  <si>
    <t>AAACA4651LEM023</t>
  </si>
  <si>
    <t>A(L20101)</t>
  </si>
  <si>
    <t>LTG1(L201)</t>
  </si>
  <si>
    <t>HN5050956</t>
  </si>
  <si>
    <t>Chief Engineer,  Chandrapur Super Thermal Power Station  Urjanagr,Chandrapur,Dist:Chandrapur,  Maharashtra:442404</t>
  </si>
  <si>
    <t>07172-220155</t>
  </si>
  <si>
    <t>07172-220203</t>
  </si>
  <si>
    <t>segenchandrapur@mahagenco.in</t>
  </si>
  <si>
    <t>27730339386V</t>
  </si>
  <si>
    <t>BELGAUM AQUA VALVES PVT LTD</t>
  </si>
  <si>
    <t>M19-20, Industrial Estate, Udyambag,  Belgaum-590 008,Karnataka, India</t>
  </si>
  <si>
    <t>0831-2441952</t>
  </si>
  <si>
    <t>sales2@aquavalv.com</t>
  </si>
  <si>
    <t>WELKER INC</t>
  </si>
  <si>
    <t>13839, Bellfort street, Sugar Land, Texas  77498</t>
  </si>
  <si>
    <t>001-281-491-2331</t>
  </si>
  <si>
    <t>001-281-491-8344</t>
  </si>
  <si>
    <t>WELD TECH  SERVICES</t>
  </si>
  <si>
    <t>Flat No . 24 ,  Bldg. no  H ,  Viola Housing  Society   Near  Mai  Mangeshkar  Hospital ,  Warje,  Pune-  411 058</t>
  </si>
  <si>
    <t>kulkarni.anant9@gmail.com</t>
  </si>
  <si>
    <t>ABZPK5503ASD001</t>
  </si>
  <si>
    <t>M/S.GUJARAT FLUOROCHEMICALS LIMITED</t>
  </si>
  <si>
    <t>12/A,GIDC Industrial Estate Village Vagra,  Dahej:392130 ,Dist:Bharuch (Gujarat)</t>
  </si>
  <si>
    <t>02641-618147</t>
  </si>
  <si>
    <t>Mr.Manprit Singh Bedi</t>
  </si>
  <si>
    <t>manojuppal@gfl.co.in</t>
  </si>
  <si>
    <t>AAACG 6725H-XM-002</t>
  </si>
  <si>
    <t>24171000029 Dt:19.9.2005</t>
  </si>
  <si>
    <t>24671000029 Dt:19.9.2005</t>
  </si>
  <si>
    <t>M/S CETHAR  LIMITED.</t>
  </si>
  <si>
    <t>NO.4, DINDIGUL ROAD,  TIRUCHIRAPALLI - 620 001    TIN NO. : 33623520802</t>
  </si>
  <si>
    <t>M/S CETHAR LIMITED</t>
  </si>
  <si>
    <t>UNIT-V, SF-256, PERAMANGALAM VILLAGE  TRICHY-THURAIYUR MAIN ROAD, PULIVALAM TALUK,  TRICHY   -  621 006    TIN: 3362 3520802</t>
  </si>
  <si>
    <t>....</t>
  </si>
  <si>
    <t>ranjithkumar.m@cethar.com</t>
  </si>
  <si>
    <t>AAACC2721MXM001</t>
  </si>
  <si>
    <t>3362 3520802</t>
  </si>
  <si>
    <t>206602/TRI/18-02-1982</t>
  </si>
  <si>
    <t>ART FABRICATORS</t>
  </si>
  <si>
    <t>j193, MIDC Bhosari, Pune 411026,  Near Gavali MAtha on  Telco road.</t>
  </si>
  <si>
    <t>INMA INTERNATIONAL LIMITED</t>
  </si>
  <si>
    <t>No.292,Avvai Shanmugam Salai,Gopalapuram,  Chennai-600086</t>
  </si>
  <si>
    <t>044-28352257</t>
  </si>
  <si>
    <t>Ms.R.Praneshwari</t>
  </si>
  <si>
    <t>inmamcysite@gmail.com</t>
  </si>
  <si>
    <t>NTPC TAMIL NADU ENERGY COMPANY LIMITED.</t>
  </si>
  <si>
    <t>Vallur Thermal Power Project, PO Vellivoyal Chavadi, Ponneri Taluk, Thiruvallur District, Chennai 600103,  TIRUVALLUR, TAMIL NADU-600103, India</t>
  </si>
  <si>
    <t>044-65351039</t>
  </si>
  <si>
    <t>044-27966033</t>
  </si>
  <si>
    <t>AABCN9916C</t>
  </si>
  <si>
    <t>33AABCN9916C1ZO</t>
  </si>
  <si>
    <t>(A Government Of India Undertaking)  Vijaipur-473 111 Ditt.Guna (M.P)</t>
  </si>
  <si>
    <t>+91 7544-27 3050/3691</t>
  </si>
  <si>
    <t>+91 7544-273089/3109</t>
  </si>
  <si>
    <t>prvjp@nfl.co.in</t>
  </si>
  <si>
    <t>AAACNO189NXM004</t>
  </si>
  <si>
    <t>GNA/1363 Dtd:22.05.1984</t>
  </si>
  <si>
    <t>SYSTEM PROGRESS CO.LTD.</t>
  </si>
  <si>
    <t>32 Soi Ramkhamhaeng 123,Ramkhamhaeng Rd.Huamark,Bangkapi,Bangkok-10240</t>
  </si>
  <si>
    <t>662-1365361</t>
  </si>
  <si>
    <t>Ms.Anucha</t>
  </si>
  <si>
    <t>662-1365360</t>
  </si>
  <si>
    <t>anucha@systemprogress.com</t>
  </si>
  <si>
    <t>SAI E -TRIX</t>
  </si>
  <si>
    <t>233/13, Shreevardhan Apartments, Hingane Khurd, Vithalwadi, Pune-411051</t>
  </si>
  <si>
    <t>020 65780111</t>
  </si>
  <si>
    <t>Saietrix07@gmail.com</t>
  </si>
  <si>
    <t>INFRARED INDUSTRIES, INC</t>
  </si>
  <si>
    <t>25590 Seaboard  Lane  Hayward, CA 94545</t>
  </si>
  <si>
    <t>510-782-8100</t>
  </si>
  <si>
    <t>510-782-8101</t>
  </si>
  <si>
    <t>nravich@gmail.com</t>
  </si>
  <si>
    <t>IOCL Refinery,Paradip,PO:Jhimani;Via Kujang,Distrcit:Jagatsinghpur,Orissa-754 141</t>
  </si>
  <si>
    <t>Mr.Riyaz Ahmed</t>
  </si>
  <si>
    <t>NTPC LIMITED(TELANGANA)</t>
  </si>
  <si>
    <t>(A Government Of India Enterprise)  Ramagundam Super Thermal Power Station   PO:Jyotinagar,Distrcit:Karimnagar,Telangana-505215,</t>
  </si>
  <si>
    <t>08728-272645/272674</t>
  </si>
  <si>
    <t>08728-272656/272094</t>
  </si>
  <si>
    <t>rvaradan@ntpc.co.in</t>
  </si>
  <si>
    <t>ADB/06/02/1096-88-89</t>
  </si>
  <si>
    <t>UNITED ENTERPRISES</t>
  </si>
  <si>
    <t>Technical Shed no.2,Plot No.11,MIDC,Badlapur Industrial Area,Badlapur (E), Taluka Ambernath,Dist:Thane 421503.  Maharashtra</t>
  </si>
  <si>
    <t>0251 2691600,</t>
  </si>
  <si>
    <t>Mr.Nitin</t>
  </si>
  <si>
    <t>0251 2620971</t>
  </si>
  <si>
    <t>9820841600/9320741600</t>
  </si>
  <si>
    <t>unient2000@yahoo.com</t>
  </si>
  <si>
    <t>AATPG9215GXM003</t>
  </si>
  <si>
    <t>V</t>
  </si>
  <si>
    <t>Kalyan 1V</t>
  </si>
  <si>
    <t>AATPG9215G</t>
  </si>
  <si>
    <t>27900118569V</t>
  </si>
  <si>
    <t>27900118569C</t>
  </si>
  <si>
    <t>The International, 5th Floor Churchgate 16  Marine LINES X Road no. 1, City G Mumbai 400020  Taluka Mumbai  VAT 27180825028V  CST 27180825028C</t>
  </si>
  <si>
    <t>PROJECT MANAGER</t>
  </si>
  <si>
    <t>NTPC LTD  Mouda Super Thermal Power Project Stage II(2X660MW) Pamtek Road, PO Mouda Dist Nagpur  Maharashtra -441104  Mega Power Project Exemption</t>
  </si>
  <si>
    <t>PROTECH AUTOMATION &amp; CONTROLS.</t>
  </si>
  <si>
    <t>'G' Block,G/111/2 Phase-III,  Chakan Industral Area,Kuruli,  Pune -410501 Maharashtra</t>
  </si>
  <si>
    <t>27320673728 V 9/92008</t>
  </si>
  <si>
    <t>27320673728 C 9/92008</t>
  </si>
  <si>
    <t>POSITIVE METERING PUMPS (I) PVT. LTD.</t>
  </si>
  <si>
    <t>M-8, MIDC,Ambad, Nashik-422010</t>
  </si>
  <si>
    <t>sales@positivemetering.com</t>
  </si>
  <si>
    <t>100% Against Performa Invoice prior to disptach</t>
  </si>
  <si>
    <t>ARI ARMATUREN STEAMLINE LLP</t>
  </si>
  <si>
    <t>Unit 1:Survey 32/3/14,Kondhwa Budruk,  (Behind Angraj Resort),Dist:Pune-411048,Maharashtra.</t>
  </si>
  <si>
    <t>020-26932213</t>
  </si>
  <si>
    <t>020-26932214</t>
  </si>
  <si>
    <t>purchase@ari-steamline.com</t>
  </si>
  <si>
    <t>AAKFS7098GXM002</t>
  </si>
  <si>
    <t>27800016386C.w.e.f.1.4.2006</t>
  </si>
  <si>
    <t>A-24/10,Mohan Co-Operative Industrial Estate,Mathura Road, New Delhi-110044,</t>
  </si>
  <si>
    <t>Himanshu.dubey@airliquide.con</t>
  </si>
  <si>
    <t>AABCL2352C</t>
  </si>
  <si>
    <t>EMERSON S.R.L</t>
  </si>
  <si>
    <t>Str.Emerson Nr.4,Parcul Industrial Tetarom2,  400641,Cluj-Napoca.</t>
  </si>
  <si>
    <t>Romania</t>
  </si>
  <si>
    <t>+40 374 13 2000</t>
  </si>
  <si>
    <t>+40 374 13 2891</t>
  </si>
  <si>
    <t>Laura.Sumlea@emerson.com</t>
  </si>
  <si>
    <t>BURHANI TOOLS AND HARDWARE</t>
  </si>
  <si>
    <t>158A, Sona Rupa Co-Op HSG Society, Sona Bulding, Shop No 2, Kharalwadi, Pimpri, Pune 411018  145/1 B MANIMANGAL SOCIETY SHOP NO 3 E BLDG KASARWADI PUNE 411034</t>
  </si>
  <si>
    <t>musar50@gmail.com</t>
  </si>
  <si>
    <t>PATANKAR INDUSTRIES</t>
  </si>
  <si>
    <t>Sr. No. 36 / 1 / 1, Vadgaon ( Kh. ), Near Lokmat Office, Behind Crystal International,   Sinhagad Road., Pune - 411 041.,</t>
  </si>
  <si>
    <t>2439-4111</t>
  </si>
  <si>
    <t>patankarindustries@gmail.com</t>
  </si>
  <si>
    <t>IR MAHARAJA ELECTRIC PLATTING FABRICATION WORKS</t>
  </si>
  <si>
    <t>Sr no : 6 , opp : shingad college   pune</t>
  </si>
  <si>
    <t>GLOBAL TECHNICAL SERVICES.</t>
  </si>
  <si>
    <t>SUPPORT SERVICES DIVISION  P.O. Box: 30275, Al Khobar- 31952,</t>
  </si>
  <si>
    <t>+966 13 882 0307 Extn 214</t>
  </si>
  <si>
    <t>Malkar Riaz Kadar</t>
  </si>
  <si>
    <t>+966 13 882 0110</t>
  </si>
  <si>
    <t>+966 544 774695</t>
  </si>
  <si>
    <t>riaz.malkar@gulfgts.com</t>
  </si>
  <si>
    <t>PRIME CORPORATE ENTERPRISES</t>
  </si>
  <si>
    <t>S.R.NO 7/28 Talabnagar Kondhwa BK   Pune:411048</t>
  </si>
  <si>
    <t>sharifpirjade@gmail.com</t>
  </si>
  <si>
    <t>ARWPP3184B</t>
  </si>
  <si>
    <t>EXCEL GAS &amp; EQUIPMENTS PVT LTD</t>
  </si>
  <si>
    <t># 304,Building # 6,Sector-3,Millennium Business Park,Mahape,Navi Mumbai</t>
  </si>
  <si>
    <t>022-27784430</t>
  </si>
  <si>
    <t>fitoksales@excelgas.com</t>
  </si>
  <si>
    <t>AABCE6882C</t>
  </si>
  <si>
    <t>27110584846V</t>
  </si>
  <si>
    <t>27110584846C</t>
  </si>
  <si>
    <t>SHREE CHHATRAPATI SHAHU SAHAKARI SAKHAR KARKHANA LTD,KAGAL</t>
  </si>
  <si>
    <t>Shrimant Jaysingrao Ghatge Bhavan,Kagal Tal-Kagal Dist:-Kolhapur</t>
  </si>
  <si>
    <t>02325-244211</t>
  </si>
  <si>
    <t>02325-244241</t>
  </si>
  <si>
    <t>mail@shahusugar.com</t>
  </si>
  <si>
    <t>AAAAS1032MXM001</t>
  </si>
  <si>
    <t>Hatkangale</t>
  </si>
  <si>
    <t>Kolhapur-I</t>
  </si>
  <si>
    <t>AAAAS1032M</t>
  </si>
  <si>
    <t>27270410837-V/1/4/2006</t>
  </si>
  <si>
    <t>27270410837-C/1/4/2006</t>
  </si>
  <si>
    <t>(Assam Oil Division)  P.O.Digboi,Assam,Pin-786171</t>
  </si>
  <si>
    <t>03751-264208</t>
  </si>
  <si>
    <t>Mr.R.Borah</t>
  </si>
  <si>
    <t>03751-264462</t>
  </si>
  <si>
    <t>DIGBOI</t>
  </si>
  <si>
    <t>Plot No.21-C,Sector-18,Gurgaon-122015,Haryana</t>
  </si>
  <si>
    <t>0124-4091111</t>
  </si>
  <si>
    <t>0124-4091100</t>
  </si>
  <si>
    <t>+91 8130311566</t>
  </si>
  <si>
    <t>mpyadav@pahwa.com</t>
  </si>
  <si>
    <t>AAACD0156FXM001</t>
  </si>
  <si>
    <t>PROGRESSIVE   POWERCON</t>
  </si>
  <si>
    <t>A-2 , Flat no 8, Shweta co op hsg society  Sinhgad Road, Pune 411030</t>
  </si>
  <si>
    <t>ajit@proconups.com</t>
  </si>
  <si>
    <t>100% Within 30 Days pdc</t>
  </si>
  <si>
    <t>S S AUTOMATION &amp; CONTROLS</t>
  </si>
  <si>
    <t>S R SHINDE NIWAS, NEAR MANISHA THEATRE, UTTAMNAGAR ,SHIVANE,TAL HAWELI ,PUNE 23</t>
  </si>
  <si>
    <t>ssautomation.controls@gmail.com</t>
  </si>
  <si>
    <t>272308112758V/C</t>
  </si>
  <si>
    <t>SHREE RENUKA SUGARS LTD (KUTCH)</t>
  </si>
  <si>
    <t>Survey No.178/1,Village:Bharapar,Taluka:Gandhidham,  Dist:Kachchh(Kutch)-370201</t>
  </si>
  <si>
    <t>kandla@renukasugars.com</t>
  </si>
  <si>
    <t>AR-GANDHIDHAM</t>
  </si>
  <si>
    <t>1 GANDHIDHAM</t>
  </si>
  <si>
    <t>MOTT MACDONALD PDNA</t>
  </si>
  <si>
    <t>PO Box 7707, Johannesburg  25 Scott Street, Waverley  Johannesburg GP 2000</t>
  </si>
  <si>
    <t>SHAH ENGINEERS AND CONSULTANTS PRIVATE LIMITED</t>
  </si>
  <si>
    <t>4,"RUSHABH", Nr. Sita Hospital,   Old Subjail Gali,   Ring Road, Surat - 395 002</t>
  </si>
  <si>
    <t>parkerstoresurat@gmail.com</t>
  </si>
  <si>
    <t>Ukai Dam,Taluka:Fort Songadh,Dist:Tapi:-394680</t>
  </si>
  <si>
    <t>02624-233215</t>
  </si>
  <si>
    <t>02624-233300</t>
  </si>
  <si>
    <t>ukaitps@gebmail.com</t>
  </si>
  <si>
    <t>24690201429 Dt:30.9.2005</t>
  </si>
  <si>
    <t>ROMANTA CO.</t>
  </si>
  <si>
    <t>Unit 9 , 3rd floor , No 539 , Hafez St. ,  Karimkhan  Ave., Tehran</t>
  </si>
  <si>
    <t>(+98 21) 88 933 576-7</t>
  </si>
  <si>
    <t>Mr.Ahmad Reza Mehdipour</t>
  </si>
  <si>
    <t>PTL TECHNOLOGIES</t>
  </si>
  <si>
    <t>D.No:4-17-91/81/A,3rd Line,Velagininagar,Guntur-522 002,Andhrapradesh,</t>
  </si>
  <si>
    <t>0863-2238 667</t>
  </si>
  <si>
    <t>Mr.T.spandana</t>
  </si>
  <si>
    <t>0863-2262 667</t>
  </si>
  <si>
    <t>0738270 8685</t>
  </si>
  <si>
    <t>ptltechnologes@gmail.com</t>
  </si>
  <si>
    <t>L AND T - MHPS BOILERS PRIVATE LIMITED</t>
  </si>
  <si>
    <t>(Formerly known as L AND T - MHI BOILERS PRIVATE LIMITED)2X660MW, STAGE-II, UNIT-5,6, CHHABRA, SUPER CRITICAL TPS, CHHABRA, BARAN, RAJASTHAN - 325220.  TIN: 08482756204</t>
  </si>
  <si>
    <t>Rajasthan Rajya Vidyut Utpadan Nigam Ltd</t>
  </si>
  <si>
    <t>2X660 MW Chhabra Thermal Power Project, Village Motipura Chouki, PO &amp; Taluka - Chhabra, District - Baran, Rajasthan - 325220  TIN: 08332105465</t>
  </si>
  <si>
    <t>LANCO INFRATECH LIMITED</t>
  </si>
  <si>
    <t>EPC Division,Plot#404-405,Udyog Vihar,Phase-3,Gurgaon-122 016,New Delhi</t>
  </si>
  <si>
    <t>+91 124 6777100</t>
  </si>
  <si>
    <t>+91 124 6725280</t>
  </si>
  <si>
    <t>priyabrat.k@lancogroup.com</t>
  </si>
  <si>
    <t>C/o Gerdau Steel India Limited  Jambulapadu (V),   Tadipatri Mandal - 515 411  Anantapur District,  Andhra Pradesh, India</t>
  </si>
  <si>
    <t>SUDHIR BROTHERS</t>
  </si>
  <si>
    <t>PLOT NO. R- 694, MIDC, TTC INDUSTRIAL AREA, RABALE,NAVI MUMBAI-400 701</t>
  </si>
  <si>
    <t>2769 4567, 27602495</t>
  </si>
  <si>
    <t>2760 2495</t>
  </si>
  <si>
    <t>AAYFS7940MXM002</t>
  </si>
  <si>
    <t>WASI PSA SYSTEMS</t>
  </si>
  <si>
    <t>45-2-60/26/1,Sharada Nilayam,Ramchandra Nagar,Akkayyapalem,Vishakhapatnam-530016,Andhra Pradesh</t>
  </si>
  <si>
    <t>Mr.Barkat Hussain</t>
  </si>
  <si>
    <t>hussain@wasipsasyems.com</t>
  </si>
  <si>
    <t>SIRIUS OVERSEAS PRIVATE LTD</t>
  </si>
  <si>
    <t>ValuThimmapuram Road,Peddapuram-533437</t>
  </si>
  <si>
    <t>0884-2326600</t>
  </si>
  <si>
    <t>0884-2326601/621</t>
  </si>
  <si>
    <t>purchase.sopl@gmail.com</t>
  </si>
  <si>
    <t>Velpur,Tanuku Mandal</t>
  </si>
  <si>
    <t>Velpur</t>
  </si>
  <si>
    <t>SANDOZ PRIVATE LIMITED</t>
  </si>
  <si>
    <t>TechOps Kalwe  MIDC,Plot No.8-A/2,8-B,TTC Ind.Area,Kalwe Block,Village Dhige,Navi Mumbai-400708</t>
  </si>
  <si>
    <t>022 249 58817</t>
  </si>
  <si>
    <t>Mr.Sachin Yadav</t>
  </si>
  <si>
    <t>022 24970361</t>
  </si>
  <si>
    <t>sachin.yadav@novartis.com</t>
  </si>
  <si>
    <t>AAACS9267J</t>
  </si>
  <si>
    <t>27600298572V</t>
  </si>
  <si>
    <t>27600298572C</t>
  </si>
  <si>
    <t>THE RAMCO CEMENTS LIMITED</t>
  </si>
  <si>
    <t>Kumaraswamy Raja Nagar,Jayanthipuram,Jaggayyapet Taluk,Krishna Dist,Jaggayyapet-521457,Andhra Pradesh</t>
  </si>
  <si>
    <t>08654-224400</t>
  </si>
  <si>
    <t>08654-222532</t>
  </si>
  <si>
    <t>satyac@ramcocements.co.in</t>
  </si>
  <si>
    <t>JAGGAYAPET</t>
  </si>
  <si>
    <t>VIJAYAWADA</t>
  </si>
  <si>
    <t>JAGGAYYAPET</t>
  </si>
  <si>
    <t>37AABCM8375L1ZV</t>
  </si>
  <si>
    <t>PT INTECS TEKNIKATAMA INDUSTRI</t>
  </si>
  <si>
    <t>Jl. Ciputat Raya No. 18 D, Kebayoran Lama Jakarta Selatan 12240</t>
  </si>
  <si>
    <t>+62 21 729 3351</t>
  </si>
  <si>
    <t>+62 21 729 3352</t>
  </si>
  <si>
    <t>+62 859 4514 0804</t>
  </si>
  <si>
    <t>purchasing@intecs.co.id</t>
  </si>
  <si>
    <t>TATA STEEL LIMITED---</t>
  </si>
  <si>
    <t>Nh-55,Narendrapur, Meramandali ,  Dist : Dhenkanal, Odisha, 759121, India</t>
  </si>
  <si>
    <t>06726 606131</t>
  </si>
  <si>
    <t>56 &amp; 61 , VEENA DALVAI INDUSTRIAL ESTATE  S.V ROAD , OSHIWARA   JOGESHWARI (W)  MUMBAI - 400102</t>
  </si>
  <si>
    <t>ovesh.bhola@sealexcel.com</t>
  </si>
  <si>
    <t>27AAACS6420R1Z3</t>
  </si>
  <si>
    <t>RIDDHIM SIDDHIM STEEL (I) PVT LTD</t>
  </si>
  <si>
    <t>518, 5th floor, Corporate Center, Nirmal Life Style, LBS Road,     Mulund West, Mumbai - 400080</t>
  </si>
  <si>
    <t>SMART SHIELD INSULATION</t>
  </si>
  <si>
    <t>72 , VAJU KOTAK MARG , FORT , MUMBAI</t>
  </si>
  <si>
    <t>info@smart-shield.org</t>
  </si>
  <si>
    <t>ISGEC HEAVY ENGINEERING LIMITED. .</t>
  </si>
  <si>
    <t>No. 5, Village Maindiani, Mullanpur,  Ludhiana (Punjab).  TIN 03382176330</t>
  </si>
  <si>
    <t>ISGEC HEAVY ENGINEERING LIMITED.</t>
  </si>
  <si>
    <t>A TDK Group Company  Kulia Kanchrapara Road,   P.O. Netaji Subhas Sanatorium,   Kalyani, Dist-Nadia – 741 251,   West Bengal</t>
  </si>
  <si>
    <t>033-30936321</t>
  </si>
  <si>
    <t>033-30936307/308</t>
  </si>
  <si>
    <t>santanu.dey@epcos.com</t>
  </si>
  <si>
    <t>KALYANI</t>
  </si>
  <si>
    <t>19AAACI6950Q1ZV</t>
  </si>
  <si>
    <t>KIRLOSKAR OIL ENGINES LIMITED</t>
  </si>
  <si>
    <t>13 L.K.Road,Khadki,Pune Maharashtra-411003</t>
  </si>
  <si>
    <t>020-2581 0341</t>
  </si>
  <si>
    <t>Mr.Ajay Sambhaji Kharade</t>
  </si>
  <si>
    <t>020 2581 3208</t>
  </si>
  <si>
    <t>27020762163 V</t>
  </si>
  <si>
    <t>27020762163 C</t>
  </si>
  <si>
    <t>PARADEEP PHOSPHATES LIMITED</t>
  </si>
  <si>
    <t>PPL Township  Paradeep-754145,Orissa</t>
  </si>
  <si>
    <t>06722-259600</t>
  </si>
  <si>
    <t>06722-229605</t>
  </si>
  <si>
    <t>spanda@paraphos.com</t>
  </si>
  <si>
    <t>AABCP3276DXM001</t>
  </si>
  <si>
    <t>AABCP-3276D</t>
  </si>
  <si>
    <t>CUCII 808 Dt.31.03.86</t>
  </si>
  <si>
    <t>TRILOK CORPORATION ENGINEERS &amp; CONTRACTORS</t>
  </si>
  <si>
    <t>unit No.17,Vaibhav Industrial Estate,  Sion-Trombay Road,Deonar,Mumbai- 400 088</t>
  </si>
  <si>
    <t>022-2556 2091</t>
  </si>
  <si>
    <t>022-2551 5773</t>
  </si>
  <si>
    <t>trilokgroup@mtnl.net.in</t>
  </si>
  <si>
    <t>ULTRAMARINE &amp; PIGMENTS LIMITED</t>
  </si>
  <si>
    <t>No.25B,Sipcot Inductrial Complex Ranipet-632 403  Vellore Dist:Tamil Nadu</t>
  </si>
  <si>
    <t>04172-664445</t>
  </si>
  <si>
    <t>04172-664400</t>
  </si>
  <si>
    <t>purchase@ultramarinepigments.net</t>
  </si>
  <si>
    <t>33AAACU0718Q1Z7</t>
  </si>
  <si>
    <t>631502 Dt:15.5.70</t>
  </si>
  <si>
    <t>UDUPI POWER CORPORATION LIMITED,</t>
  </si>
  <si>
    <t>Udupi Thermal Power Plant,  Kolachuru,Pilar Post,Yelluru village,  Distrcit:Udupi,Karnataka-574138</t>
  </si>
  <si>
    <t>0820-2550860</t>
  </si>
  <si>
    <t>Mr.G.Nagendra Prabu</t>
  </si>
  <si>
    <t>0820-2550684</t>
  </si>
  <si>
    <t>+91 9900038978</t>
  </si>
  <si>
    <t>nagendra.prabu@adani.com</t>
  </si>
  <si>
    <t>AAACN7967L</t>
  </si>
  <si>
    <t>Pranav</t>
  </si>
  <si>
    <t>THERMAX LTD .</t>
  </si>
  <si>
    <t>Factory Main Store  B&amp;H Division,D-13,  MIDC Chinchwad-Pune-411019  TIN : 27630000038 V  CST: 27630000038 C</t>
  </si>
  <si>
    <t>SGI ANALYTICAL TECHNOLOGIES</t>
  </si>
  <si>
    <t>425, YAMUNANAGAR  NIGADI , PUNE - 411044</t>
  </si>
  <si>
    <t>satyajit@sarveshindia.com</t>
  </si>
  <si>
    <t>UNNATI ELECTRONICS</t>
  </si>
  <si>
    <t>1324, SHUKRAWAR PETH  UNNATI , PUNE - 411002</t>
  </si>
  <si>
    <t>unnatielectronics@gmail.com</t>
  </si>
  <si>
    <t>NIRMA LIMITED</t>
  </si>
  <si>
    <t>nirma house,Ahmedabad,Nirma Hous Ashram Road,  Ahmedabad-380009,Gujarat</t>
  </si>
  <si>
    <t>NECTAR LIFESCIENCES LTD</t>
  </si>
  <si>
    <t>Unit-II  Village Saidpura,Derabassi,  Distt.Mohali,(Punjab)</t>
  </si>
  <si>
    <t>01762-308000</t>
  </si>
  <si>
    <t>01762-308001</t>
  </si>
  <si>
    <t>vikas.sharma@neclife.com</t>
  </si>
  <si>
    <t>03AABCS6468G1ZD</t>
  </si>
  <si>
    <t>PHARMAZELL (VIZAG) PVT.LTD</t>
  </si>
  <si>
    <t>Plot No.115,Ramky Pharmacity (I)Ltd.SEZ,Visakhapatnam,531 021,AP.</t>
  </si>
  <si>
    <t>08924 236017</t>
  </si>
  <si>
    <t>08924 236016</t>
  </si>
  <si>
    <t>vupendra@pharmazell.com</t>
  </si>
  <si>
    <t>UPPER GANGES SUGAR &amp; INDUSTRIES LTD</t>
  </si>
  <si>
    <t>Regd.Office:P.O.Seohara,District Bijnor,Uttar Pradesh  PIN-246746</t>
  </si>
  <si>
    <t>GE ANALYTICAL INSTRUMENTS</t>
  </si>
  <si>
    <t>6060 Spine Road  Boulder, Colorado 80301</t>
  </si>
  <si>
    <t>M/S LALITPUR POWER GENERATION COMPANY LIMITED</t>
  </si>
  <si>
    <t>VILLAGE-MIRCHWARA AND BUROGAON   TEHSIL-MAHRONI  LALITPUR,284123</t>
  </si>
  <si>
    <t>LALITPUR POWER GENERATION COMPANY LIMITED</t>
  </si>
  <si>
    <t>Sandeep Kumar Singh</t>
  </si>
  <si>
    <t>AABCL6739M</t>
  </si>
  <si>
    <t>LALITPUR</t>
  </si>
  <si>
    <t>09AABCL6739M1ZX</t>
  </si>
  <si>
    <t>TAHERIM SAYYED</t>
  </si>
  <si>
    <t>+94 11 4657428</t>
  </si>
  <si>
    <t>Mr.Rukmal Liyanage</t>
  </si>
  <si>
    <t>+94 11 4602439</t>
  </si>
  <si>
    <t>procurment.aesk@aes.com</t>
  </si>
  <si>
    <t>BIRLA GROUP OF SUGAR INDUSTRIES,</t>
  </si>
  <si>
    <t>709-711, Kailash Building, 26, K G Marg, K G Marg, New Delhi, Delhi 110001</t>
  </si>
  <si>
    <t>011 2332 1648</t>
  </si>
  <si>
    <t>Mr.R.K.Agrawal</t>
  </si>
  <si>
    <t>011 2332 1641</t>
  </si>
  <si>
    <t>+91 991 052 6545</t>
  </si>
  <si>
    <t>rkagarwal3@gmail.com</t>
  </si>
  <si>
    <t>AABCT0813GXM020</t>
  </si>
  <si>
    <t>Shahjahanpur</t>
  </si>
  <si>
    <t>Sitapur</t>
  </si>
  <si>
    <t>AABCT0813G</t>
  </si>
  <si>
    <t>5000319 dt.01.07.57</t>
  </si>
  <si>
    <t>SABIC RESEARCH &amp; TECHNOLOGY PVT.LTD</t>
  </si>
  <si>
    <t>Plot No.81 to 85,Village:Chikkadunasandra,Anekal:Taluk,  Off.Sarjapura-Attibele State Highway,Near St.Philomena School,Bangalore-562125,Karnataka,</t>
  </si>
  <si>
    <t>080-67606200</t>
  </si>
  <si>
    <t>Mr.Sushanta kumar Bihari</t>
  </si>
  <si>
    <t>080-67606201</t>
  </si>
  <si>
    <t>Sushanta.bihari@sabic.com</t>
  </si>
  <si>
    <t>29AABCS7650L1ZU</t>
  </si>
  <si>
    <t>DNYANYOGI SHRI SHIVKUMAR SWAMIJY SUGARS LTD</t>
  </si>
  <si>
    <t>Regd Office &amp; Factory Site: Shri Siddeshwar Nagar,  HIREBEVANUR-586111 TQ-Indi Dist.Bijapur (Karnataka).</t>
  </si>
  <si>
    <t>08359-241051,241069</t>
  </si>
  <si>
    <t>Mr.BABURAO P</t>
  </si>
  <si>
    <t>purchase.dssssltd@yahoo.in</t>
  </si>
  <si>
    <t>Bijapur</t>
  </si>
  <si>
    <t>Dharwad</t>
  </si>
  <si>
    <t>29AABCD4465E1ZP</t>
  </si>
  <si>
    <t>5025734-1</t>
  </si>
  <si>
    <t>M/S.BANNARI AMMAN SUGARS LIMITED</t>
  </si>
  <si>
    <t>ALATHUKOMBAI VILLAGE  SATHYAMANGALAM – 638 401  ERODE [DT]  TAMILNADU</t>
  </si>
  <si>
    <t>0422-2204208</t>
  </si>
  <si>
    <t>R. Kumaran</t>
  </si>
  <si>
    <t>0422-2204222</t>
  </si>
  <si>
    <t>kumaran@bannari.co.in</t>
  </si>
  <si>
    <t>AAACB8933GXM002</t>
  </si>
  <si>
    <t>SATHYAMANGALAM</t>
  </si>
  <si>
    <t>ERODE – II</t>
  </si>
  <si>
    <t>AAACB8933G</t>
  </si>
  <si>
    <t>(A Government of India Enterprise)  Tanda Thermal Power Project  P.O.Vidyut Nagar,Ambedkarnagar,Uttar Pradesh -224238</t>
  </si>
  <si>
    <t>05273-284703</t>
  </si>
  <si>
    <t>Mr.Ajay Pandey</t>
  </si>
  <si>
    <t>05273-284189</t>
  </si>
  <si>
    <t>AK-5013496</t>
  </si>
  <si>
    <t>M/S TEMFLO SYSTEMS PVT LTD.</t>
  </si>
  <si>
    <t>12/19 I Site-IV Sahibabad Industrial Area   Sahibabad- 201 010 GHAZIABAD.</t>
  </si>
  <si>
    <t>0120-2777575</t>
  </si>
  <si>
    <t>+91 9999882841</t>
  </si>
  <si>
    <t>negi@temflo.co.in</t>
  </si>
  <si>
    <t>09AABCT5025C1ZP</t>
  </si>
  <si>
    <t>E &amp; I SYSTEMS (M) SDN.BHD. (590524-M)</t>
  </si>
  <si>
    <t>(Eletrical &amp; Instrumentation Project Services)                  No. 30, Jalan Harapan 7A/KU7, Sungai Kapar Indah,          Off 61/2 Miles, Jalan Kapar, 42200 Klang,                         Selangor,</t>
  </si>
  <si>
    <t>03-3290 1798</t>
  </si>
  <si>
    <t>Veera.</t>
  </si>
  <si>
    <t>03-3290 6120</t>
  </si>
  <si>
    <t>veera_eism@hotmail.com</t>
  </si>
  <si>
    <t>M/S DEENA TECHNOLOGIES</t>
  </si>
  <si>
    <t>No.470, “Garudadri”, 60 Feet Road, BHEL Layout, 2nd Stage Extension, Pattangere, Rajarajeshwari Nagar, (Off Mysore Road) Bangalore – 560 098</t>
  </si>
  <si>
    <t>deenatechnologies@rediffmail.com</t>
  </si>
  <si>
    <t>29AHFPR6320J1Z1</t>
  </si>
  <si>
    <t>VACON DRIVES &amp; CONTROLS PVT LTD</t>
  </si>
  <si>
    <t>352, Kapaleeshwar Nagar, East Coast Road,  Neelangarai, Chennai 600041, Tamil Nadu, India.</t>
  </si>
  <si>
    <t>Madhusudanan.Jaykumar@vacon.com</t>
  </si>
  <si>
    <t>DEPARTMENT OF SPACE  LIQUID PROPULSION SYSTEMS CENTRE  HAL II STAGE,80 FT ROAD,BANGALORE-560008</t>
  </si>
  <si>
    <t>080-25037140/170</t>
  </si>
  <si>
    <t>MR.MANJUNATHA RAO BR</t>
  </si>
  <si>
    <t>080-25037139</t>
  </si>
  <si>
    <t>purchase@lpscb.gov.in</t>
  </si>
  <si>
    <t>KNOWLEDGE LENS PVT LTD.</t>
  </si>
  <si>
    <t>H115 Concorde Silicon Valley ,Next to Wipro Gate 16,  Electronic City.560100</t>
  </si>
  <si>
    <t>Naveen.ChandreGowda@rockwellautomation.com,Soundar</t>
  </si>
  <si>
    <t>NATIONAL ALUMINIUM COMPANY LIMITED .</t>
  </si>
  <si>
    <t>(A Govt.of India Enterprise)  Smelter Plant  Angul - 759145, Odisha</t>
  </si>
  <si>
    <t>K K Satapathy</t>
  </si>
  <si>
    <t>06764-220219</t>
  </si>
  <si>
    <t>kshirod.satapathy@nalcoindia.co.in</t>
  </si>
  <si>
    <t>ANGUL-I</t>
  </si>
  <si>
    <t>CUTTACK</t>
  </si>
  <si>
    <t>16-007-CQ-9253</t>
  </si>
  <si>
    <t>ECOTECH INDUSTRIES PVT LTD</t>
  </si>
  <si>
    <t>Plot No. 57, Pithampur Sector 2, District - Dhar - 454 775, State - Madhya Pradesh, India</t>
  </si>
  <si>
    <t>WERNER FINLEY PVT LTD</t>
  </si>
  <si>
    <t>A-105, 3rd Main Road, 2nd Stage,    Peenya  Industrial Area  Bangalore -560058</t>
  </si>
  <si>
    <t>080-41512816</t>
  </si>
  <si>
    <t>virag@wernerfinley.com</t>
  </si>
  <si>
    <t>AAACW1842P</t>
  </si>
  <si>
    <t>20% Advance And Balance Against 30 PDC against disptach</t>
  </si>
  <si>
    <t>SAUDI INTERNATIONAL PETROCHEMICALS COMPANY</t>
  </si>
  <si>
    <t>P.O.BOX 12021   JUBAIL INDUSTRIAL CITY,  KSA .</t>
  </si>
  <si>
    <t>ALLAN AGULTO</t>
  </si>
  <si>
    <t>aagulto@sipchem.com</t>
  </si>
  <si>
    <t>Kasturi</t>
  </si>
  <si>
    <t>MANALI PETROCHEMICALS LIMITED</t>
  </si>
  <si>
    <t>044-25941025</t>
  </si>
  <si>
    <t>0091-44-25942870</t>
  </si>
  <si>
    <t>AAACM3404DXM001</t>
  </si>
  <si>
    <t>M/0502050027</t>
  </si>
  <si>
    <t>731138 Dt.21-12-87</t>
  </si>
  <si>
    <t>INOX AIR PRODUCTS PVT LTD,</t>
  </si>
  <si>
    <t>PLOT NO.44-B[P],KIADB INDUSTRAL AREA,  HOSKOTE,BANGALORE-562114  PH NO.:080-27971914/15</t>
  </si>
  <si>
    <t>(080) 27971164</t>
  </si>
  <si>
    <t>Lalit Bhirud</t>
  </si>
  <si>
    <t>(080) 27971915</t>
  </si>
  <si>
    <t>+91 020 40173600</t>
  </si>
  <si>
    <t>AAACI5569DXM030</t>
  </si>
  <si>
    <t>HOSKOTE</t>
  </si>
  <si>
    <t>HOSAKOTE</t>
  </si>
  <si>
    <t>29770128356/01.04.2003</t>
  </si>
  <si>
    <t>13258850 DT 15/10/2001</t>
  </si>
  <si>
    <t>BAJAJ HINDUSTHAN  SUGAR LIMITED (GANGNAULI-SUGAR SAHARANPUR)</t>
  </si>
  <si>
    <t>GANGNAULI-SUGAR BAJAJ HINDUSTHAN  SUGAR LIMITED  GANGNAULI VILLAGE, GANGNAULI, TAHESEEL: DEOBAND-247001, SAHARANPUR</t>
  </si>
  <si>
    <t>MUKESH PANDEY</t>
  </si>
  <si>
    <t>mpandey@bajajhindusthan.com</t>
  </si>
  <si>
    <t>GANGAULI</t>
  </si>
  <si>
    <t>Babar</t>
  </si>
  <si>
    <t>BHARAT SUGAR MILLS</t>
  </si>
  <si>
    <t>(Prop.Upper Ganges Sugar &amp; Industries Ltd.)  P.O - Sidhwalia - 841423,Disst. - Gopalganj(Bihar)</t>
  </si>
  <si>
    <t>06151 - 285425</t>
  </si>
  <si>
    <t>R K AGARWAL.</t>
  </si>
  <si>
    <t>06151-285423</t>
  </si>
  <si>
    <t>bharatsugarmills@rediffmail.com</t>
  </si>
  <si>
    <t>ARABIAN AL KANAR CO. LTD.</t>
  </si>
  <si>
    <t>4th Floor, Alzara Tower  Jamaluddin Al Afghani Street  Behind Toyota Lexus Show Room  Olaya,P.O. Box-30275  Al-khobar - 31952, Saudi Arabia</t>
  </si>
  <si>
    <t>Vimal Thomas</t>
  </si>
  <si>
    <t>053 53 91 791</t>
  </si>
  <si>
    <t>MERCURY 2B BLOCK,PRESTIGE TECH PARK  MARATHAHALLI, OUTER RING,BANGALORE 560 102</t>
  </si>
  <si>
    <t>(080) 30691000-09</t>
  </si>
  <si>
    <t>JYOTHI PAL</t>
  </si>
  <si>
    <t>Jyothi_Pal@Praxair.com</t>
  </si>
  <si>
    <t>IOCL ,HYDROGEN PLANT   IOCL REFINARY   PO JHIMANI,VIA-KUJANG  JAGATSINGPUR ,PRADIP   ODISA</t>
  </si>
  <si>
    <t>NILESH PRAJAPATI</t>
  </si>
  <si>
    <t>prajapati@praxair.com</t>
  </si>
  <si>
    <t>AAACP9993JST001</t>
  </si>
  <si>
    <t>ULTRATECH CEMENT LIMITED.</t>
  </si>
  <si>
    <t>1472-221001-10</t>
  </si>
  <si>
    <t>Sunil Chauhan</t>
  </si>
  <si>
    <t>1472-221020</t>
  </si>
  <si>
    <t>sunil.c@adityabirla.com</t>
  </si>
  <si>
    <t>I#CHITTORGARH</t>
  </si>
  <si>
    <t>CHITTORGARH</t>
  </si>
  <si>
    <t>08AAACL6442L1ZA</t>
  </si>
  <si>
    <t>ECLAT ENGINEERS</t>
  </si>
  <si>
    <t>Vidya Pawar</t>
  </si>
  <si>
    <t>eclat185@gmail.com</t>
  </si>
  <si>
    <t>N.A</t>
  </si>
  <si>
    <t>27960619347V</t>
  </si>
  <si>
    <t>27960619347C</t>
  </si>
  <si>
    <t>P.S. ENTERPRISE</t>
  </si>
  <si>
    <t>302,JAY KISHAN AVENUE ,NR,SAMRAJAYA-1, OPP..DODSAL SOC.,AKOTA ROAD,MUJMAHUDA ,VADODARA-20</t>
  </si>
  <si>
    <t>ARCHANA DEV</t>
  </si>
  <si>
    <t>Komal</t>
  </si>
  <si>
    <t>BUILDING -13,PARK AVENUE ,OFF D.P ROAD AUNDH PUNE</t>
  </si>
  <si>
    <t>PIYUSH BHAMARE</t>
  </si>
  <si>
    <t>P.O. HALDIA OIL REFINERY-721606  DIST:PURBA MEDINIPUR ,WEST BENGAL</t>
  </si>
  <si>
    <t>SAMRIDHA</t>
  </si>
  <si>
    <t>dassamridha@indianoil.in</t>
  </si>
  <si>
    <t>Plot No: 157/A,B,C,158 &amp; 159/A,IDA Bollaram, Jinnaram Mandal,Medak District,TELANGANA -502 325</t>
  </si>
  <si>
    <t>THERMAL SYSTEMS (HYDERBAD) PVT. LTD.</t>
  </si>
  <si>
    <t>08458-280059/54/55</t>
  </si>
  <si>
    <t>RAMA KRISHNA P</t>
  </si>
  <si>
    <t>08458-280105</t>
  </si>
  <si>
    <t>08458-280059</t>
  </si>
  <si>
    <t>AAACT9825HXM002</t>
  </si>
  <si>
    <t>BOLLARAM-III,8TH FLOOR,POSNETT BHAVAN,TILAK ROAD,R</t>
  </si>
  <si>
    <t>HYDERBAD-'B',8TH FLOOR,POSNETT BHAVAN,TILAK ROAD,R</t>
  </si>
  <si>
    <t>AAACT9825HX</t>
  </si>
  <si>
    <t>HYR/03/01/3336/95-96</t>
  </si>
  <si>
    <t>INDUSTRIAL CONTROL SYSTEMS</t>
  </si>
  <si>
    <t>beside narayna school,d.no.8-4-10,tirumala rao street,gandhi nagar kakinada 533004</t>
  </si>
  <si>
    <t>admin@icss.co.in</t>
  </si>
  <si>
    <t>NEW SWADESHI SUGAR MILLS</t>
  </si>
  <si>
    <t>PROP. THE OUDH SUGAR MILLS LTD.  P.O NARKATIAGANJ - 845455  DISTT. - WEST CHAMPARAN(BIHAR)</t>
  </si>
  <si>
    <t>06253-242227</t>
  </si>
  <si>
    <t>Mr Ajay Tripathi</t>
  </si>
  <si>
    <t>06253-242173</t>
  </si>
  <si>
    <t>nssmills@gmail.com</t>
  </si>
  <si>
    <t>AABCT0813GXM024</t>
  </si>
  <si>
    <t>BETTIAH</t>
  </si>
  <si>
    <t>LAHERIASARAI</t>
  </si>
  <si>
    <t>MANJARA SHETKARI SAHAKARI SAKHAR KARKHANA LTD.</t>
  </si>
  <si>
    <t>VILASNAGAR TQ. AND DIST. LATUR</t>
  </si>
  <si>
    <t>267472/73/74</t>
  </si>
  <si>
    <t>02382-267477</t>
  </si>
  <si>
    <t>manjsssk1984@gmail.com</t>
  </si>
  <si>
    <t>27180001692 V</t>
  </si>
  <si>
    <t>27180001692 C</t>
  </si>
  <si>
    <t>ANALYSER COMERCIO E INDUSTRIAL LTDA</t>
  </si>
  <si>
    <t>RUA MAJOR ANGELO ZANCHI NR.692 AREA CODE - 03633-000  BAIRRO - PENHA - SAO PAULO - SP</t>
  </si>
  <si>
    <t>55-11-2646-566</t>
  </si>
  <si>
    <t>VALDIR DA COSTA FERNANDES</t>
  </si>
  <si>
    <t>(11) 2646-5666</t>
  </si>
  <si>
    <t>analyser@analyser.com.br</t>
  </si>
  <si>
    <t>TECHNOCRATS SECURITY SYSTEMS PVT.LTD</t>
  </si>
  <si>
    <t>C -2, Model Industrial Colony,   Near Virwani Indl. Estate, Road No. 2, Goregaon (East), Mumbai – 400 063,</t>
  </si>
  <si>
    <t>91- 22- 4248 0480</t>
  </si>
  <si>
    <t>anm131079@gmail.com</t>
  </si>
  <si>
    <t>DELTA FLOW</t>
  </si>
  <si>
    <t>SUMAN BUNGLOW   PLOT NO :12 , LANE NO :3 , DNYANESH PARK  KRISHNA CHOWK  NAVI SANGVI , PIMPLE GAURAV .PUNE -411007</t>
  </si>
  <si>
    <t>27650046005V</t>
  </si>
  <si>
    <t>27650046005C</t>
  </si>
  <si>
    <t>SUCHET SYSTEMS</t>
  </si>
  <si>
    <t>14, Shailendra , Tapodham Housing Society ,Mukundanagr    Pune : 411 037.</t>
  </si>
  <si>
    <t>6620 6656</t>
  </si>
  <si>
    <t>94220 34997</t>
  </si>
  <si>
    <t>sales@suchetsystems.com</t>
  </si>
  <si>
    <t>100% Within 60 Days From G.I.N. Date</t>
  </si>
  <si>
    <t>AJITESH ELECTRICALS PVT.LTD.</t>
  </si>
  <si>
    <t>S.NO.6,DESHMUKH WADI,NDA ROAD,PUNE-23</t>
  </si>
  <si>
    <t>ajiteshelectricals@gmail.com</t>
  </si>
  <si>
    <t>AAECA5423EXD001</t>
  </si>
  <si>
    <t>27410031199V</t>
  </si>
  <si>
    <t>27410031199C</t>
  </si>
  <si>
    <t>BAJAJ HINDUSTHAN SUGAR LIMITED .</t>
  </si>
  <si>
    <t>VILL. BARKHERA KALAN SUGAR  VILLAGE-BARKHERA KALAN 262201 - PILIBHIT Pilibhit</t>
  </si>
  <si>
    <t>BAJAJ HINDUSTHAN SUGAR LIMITED</t>
  </si>
  <si>
    <t>VILL. BARKHERA KALAN -SUGAR  BAJAJ HINDUSTHAN SUGAR LIMITED  (FORMERLY BAJAJ HINDUSTHAN LTD.)  BARKHERA KALAN  VILLAGE - BARKHERA KALAN 262201 - PILIBHIT</t>
  </si>
  <si>
    <t>91-120-2543939</t>
  </si>
  <si>
    <t>DR.LOKESH SINGHAL</t>
  </si>
  <si>
    <t>91-120-2543949</t>
  </si>
  <si>
    <t>lksinghal@bajajenergy.com</t>
  </si>
  <si>
    <t>BAREILLY</t>
  </si>
  <si>
    <t>BAJAJ HINDUSTHAN SUGAR  LIMITED.</t>
  </si>
  <si>
    <t>MAQSUDPUR-SUGAR   BAJAJ HINDUSTHAN SUGAR LIMITED.  (FORMERLY BAJAJ HINDUSTHAN LTD.)  MAQSUDPUR.  VILLAGE - MAQSUDPUR,TEHSIL</t>
  </si>
  <si>
    <t>MAQSOODPUR</t>
  </si>
  <si>
    <t>BAJAJ HINDUSTHAN SUGAR  LIMITED</t>
  </si>
  <si>
    <t>KHAMBHAR KHERA - SUGAR  BAJAJ HINDUSTHAN SUGAR LIMITED.  (FORMERLY BAJAJ HINDUSTHAN LTD.)  KHAMBHAR KHERA  SARDA NAGAR ROAD KHAMBAHAR KHERA,  SHRINAGAR 261502 - LAKHIMPUR KHERI.</t>
  </si>
  <si>
    <t>DR. LOKESH SINGHAL</t>
  </si>
  <si>
    <t>lk.singhal@bajajenergy.com</t>
  </si>
  <si>
    <t>EYE HOSPITAL ROAD SITAPUR(U.P)</t>
  </si>
  <si>
    <t>KHAMBAR KHERA</t>
  </si>
  <si>
    <t>BAJAJ  HINDUSTHAN  SUGAR LIMITED.</t>
  </si>
  <si>
    <t>THANABHAWAN - SUGAR  BAJAJ HINDUSTHAN SUGAR LIMITED.  (FORMERLY BAJAJ HINDUSTHAN LTD.)  THANABHAWAN.  VILLAGE - THANABHAWAN 247777 - MUZAFFARNAGAR</t>
  </si>
  <si>
    <t>SHAMLI-II</t>
  </si>
  <si>
    <t>MANGAL PANDAY NAGAR,MEERUT</t>
  </si>
  <si>
    <t>THANABHAWAN</t>
  </si>
  <si>
    <t>BAJAJ  HINDUSTHAN  SUGAR LIMITED</t>
  </si>
  <si>
    <t>BHL UTRAULLA   BAJAJ HINDUSTHAN SUGAR LTD  (FORMERLY BAJAJ HINDUSTHAN LTD.)  UTRAULA.  VILLAGE - ITAI MAIDA , UTRAULA P.O. SRI DUTTGANJ 271607 - BALRAMPUR</t>
  </si>
  <si>
    <t>AAACB 4351 JEM012</t>
  </si>
  <si>
    <t>GONDA, GUPTA SADAN,STATI</t>
  </si>
  <si>
    <t>NAYYAR COLONY CIVIL LINES FAIZABAD</t>
  </si>
  <si>
    <t>KH - 5000253 - 01.07.1957</t>
  </si>
  <si>
    <t>BAJAJ HINDUSTHAN  SUGAR LIMITED.</t>
  </si>
  <si>
    <t>BHL RUDHAULI - SUGAR   BAJAJ HINDUSTHAN SUGAR LTD.  (FORMERLY BAJAJ HINDUSTHAN LTD.)  RUDHAULI.  P.O. RUDRA NAGAR 272001 - BASTI</t>
  </si>
  <si>
    <t>PANDAY BAJAR BARDAHIA ROA</t>
  </si>
  <si>
    <t>NAYYAR COLONY CIVIL LINES FAIZA</t>
  </si>
  <si>
    <t>BAJAJ HINDUSTHAN  SUGAR LIMITED</t>
  </si>
  <si>
    <t>KINAUNI SUGAR BAJAJ HINDUSTHAN LIMITED.  (FORMERLY BAJAJ HINDUSTHAN LTD.)  KINAUNI  KAITHWARI LINK ROAD  VILLAGE - KINAUNI 250502 - MEERUT.</t>
  </si>
  <si>
    <t>91-120 -254-3939</t>
  </si>
  <si>
    <t>DR.LOKESH SINHAL</t>
  </si>
  <si>
    <t>91-120-254-3949</t>
  </si>
  <si>
    <t>BARAUT</t>
  </si>
  <si>
    <t>KINAUNI</t>
  </si>
  <si>
    <t>GOKUL SUGAR INDUSTRIES LIMITED</t>
  </si>
  <si>
    <t>datta nagar A/p dhotri Tal south solapur dist.solapur-413001</t>
  </si>
  <si>
    <t>0217-2311288</t>
  </si>
  <si>
    <t>gokulsugar@gmail.com</t>
  </si>
  <si>
    <t>AADCG1730FEM001</t>
  </si>
  <si>
    <t>SOLAPUR-II</t>
  </si>
  <si>
    <t>27900969259V</t>
  </si>
  <si>
    <t>27900969259C</t>
  </si>
  <si>
    <t>BAJAJ HINDUSTHAN SUGAR LIMITED.</t>
  </si>
  <si>
    <t>UNIT : BILAI SUGAR  HALDAUR ROAD-246726 - BIJNOR</t>
  </si>
  <si>
    <t>BILAI-SUGAR  BAJAJ HINDUSTHAN SUGAR LIMITED  (FORMERLY BAJAJ HINDUSTHAN LTD.)  BILLAI  VILLAGE BILLAI,  HALDAUR 246726 - BIJNOR</t>
  </si>
  <si>
    <t>CUS, CENEXC &amp;SERTAX, ANKURAP</t>
  </si>
  <si>
    <t>MUZAFFARNAGARII-AWASVIKAS COLONY,CIRCULAR ROAD,MUZ</t>
  </si>
  <si>
    <t>BILLAI</t>
  </si>
  <si>
    <t>BHL KUNDARKI - SUGAR BAJAJ HINDUSTHAN SUGAR LTD  (FORMERLY BAJAJ HINDUSTHAN LTD.)  KUNDERKHI  VILLAGE- KASTUWA # KUNDARKI  P.O. MOTI ANJ 271301- GONDA.</t>
  </si>
  <si>
    <t>DR. LOKESH SINGHAL.</t>
  </si>
  <si>
    <t>2543942-48</t>
  </si>
  <si>
    <t>AAACB 4351 JEM015</t>
  </si>
  <si>
    <t>KH-5000253-01.07.1957</t>
  </si>
  <si>
    <t>M/S VENKATA AJENCEES</t>
  </si>
  <si>
    <t>K R ENCLAVE, FLAT NO:102  39-8-44/2  MURALINAGAR  VISAKHAPATNAM-530007</t>
  </si>
  <si>
    <t>MR VENKATA RAO</t>
  </si>
  <si>
    <t>CIC ENGINEERS</t>
  </si>
  <si>
    <t>4, HRISHIKESH ,VARDAYANI SOCIETY, SUS ROAD, PASHAN ,PUNE-411021</t>
  </si>
  <si>
    <t>kapil@cicengineers.com</t>
  </si>
  <si>
    <t>27620521467V</t>
  </si>
  <si>
    <t>27620521467C</t>
  </si>
  <si>
    <t>OSWAL OVERSEAS LTD.</t>
  </si>
  <si>
    <t>(SUGAR DIVISION)  VILLAGE AURANGABAD, NAWABGANJ, BAREILLY - 243406  UTTAR PRADESH</t>
  </si>
  <si>
    <t>MR.K.P.SINGH</t>
  </si>
  <si>
    <t>05825-226753</t>
  </si>
  <si>
    <t>kpsingh.ks157@gmail.com</t>
  </si>
  <si>
    <t>09AAACO0148C1ZX</t>
  </si>
  <si>
    <t>ASIATIC DRUGS &amp; PHARMACEUTICALS PVT. LTD.</t>
  </si>
  <si>
    <t>H.O.:506, SARASWATI HOUSE,27,NEHRU PLACE,NEW DELHI-110 019.</t>
  </si>
  <si>
    <t>ASIATIC DRUGS &amp; PHARMACEUTICALS(P) LTD.</t>
  </si>
  <si>
    <t>C-826,RIICO IND.AREA,PHASE - II,BHIWADI  DISTT- ALWER(RAJASTHAN)-301019</t>
  </si>
  <si>
    <t>011-26460407</t>
  </si>
  <si>
    <t>MR. D M BAJAJ</t>
  </si>
  <si>
    <t>asiatic@asiaticdrugs.com</t>
  </si>
  <si>
    <t>AAC CA 2256 MXM 001</t>
  </si>
  <si>
    <t>CE&amp;ST RANGE-IV BHIWADI</t>
  </si>
  <si>
    <t>CEX &amp; ST DIVISION-BHIWADI-I</t>
  </si>
  <si>
    <t>AACCA2256MXM001</t>
  </si>
  <si>
    <t>0206/00976 DATED 2.8.96</t>
  </si>
  <si>
    <t>SUMAN ELECTRICALS UDYOGS P LTD</t>
  </si>
  <si>
    <t>SUMAN HIGH POINT #13/1, 2ND CROSS, 5TH BLOCK, S.S.I.   AREA, RAJAJINAGAR, BANGALORE - 560 010</t>
  </si>
  <si>
    <t>sales@sumanblr.com; manish@sumanblr.com; srh.suman</t>
  </si>
  <si>
    <t>29800794487-v</t>
  </si>
  <si>
    <t>29800794487-c</t>
  </si>
  <si>
    <t>100% within 45 days PDC</t>
  </si>
  <si>
    <t>Afsar Syed</t>
  </si>
  <si>
    <t>QAMAR ENTERPRISE</t>
  </si>
  <si>
    <t>902.E.Shahupuri.6th.lane.  Kolhapur. 416008.</t>
  </si>
  <si>
    <t>saherumaner123@gmail.com</t>
  </si>
  <si>
    <t>JATIN ENTERPRISE</t>
  </si>
  <si>
    <t>78/80,v.v. chandan street ,r.no.8 2nd floor , vadagadi mumbai 400003</t>
  </si>
  <si>
    <t>jatinent@vsnl.net</t>
  </si>
  <si>
    <t>27810097133V</t>
  </si>
  <si>
    <t>27810097133C</t>
  </si>
  <si>
    <t>SHREEJI SALES</t>
  </si>
  <si>
    <t>OFF: SHOP NO.12, ANNA SAHEB MAGAR  BHAVAN,     OPP.SHIVAJI STATUE, MARKET YARD,  PUNE - 411037</t>
  </si>
  <si>
    <t>020-24265820</t>
  </si>
  <si>
    <t>shreejisalespune@gmail.com</t>
  </si>
  <si>
    <t>7-A,'SAGAR',6,TILAK MARG  NEW DELHI-110001</t>
  </si>
  <si>
    <t>S.K.CHAUHAN</t>
  </si>
  <si>
    <t>purchase@somanikuttner.com</t>
  </si>
  <si>
    <t>07610271785 dtd.09.04.2004</t>
  </si>
  <si>
    <t>GURGAON PLANT:  OLD PALAM GURGAON ROAD,GURGAON-122015  HARYANA,</t>
  </si>
  <si>
    <t>0124-2347477</t>
  </si>
  <si>
    <t>ANUJ KUMAR</t>
  </si>
  <si>
    <t>0124-2341402</t>
  </si>
  <si>
    <t>Anuj.Kumar@maruti.co.in</t>
  </si>
  <si>
    <t>ATIT-PALI ROAD &amp; ATIT MAHARASHTRA 415519</t>
  </si>
  <si>
    <t>ANIL SHANKRAO,PAWAR</t>
  </si>
  <si>
    <t>Prakash.Patil@Emerson.com</t>
  </si>
  <si>
    <t>AAACK7291CXM020</t>
  </si>
  <si>
    <t>SATARA-I</t>
  </si>
  <si>
    <t>27160001412C</t>
  </si>
  <si>
    <t>27160001412V</t>
  </si>
  <si>
    <t>TARAPUR ENVIRONMENT PROTECTION SOCIETY</t>
  </si>
  <si>
    <t>PLOT NO.AM-29/PT,Nr.Shivaji Nagar,  MIDC Tarapur,DIST.THANE.  PIN-401506</t>
  </si>
  <si>
    <t>G.S.JADHAV</t>
  </si>
  <si>
    <t>(02525) 205013</t>
  </si>
  <si>
    <t>teps123_cetp@yahoo.co.in</t>
  </si>
  <si>
    <t>AACCT1749G</t>
  </si>
  <si>
    <t>dhirendra@elesaganter-india.com</t>
  </si>
  <si>
    <t>R.S NO 26,  KANNIA KOIL-BAHOUR MAIN ROAD,POST-MANPET  KANNIAKOIL,-607402</t>
  </si>
  <si>
    <t>PRASAD C PARULEKAR</t>
  </si>
  <si>
    <t>prasad.parulekar@inoxap.com</t>
  </si>
  <si>
    <t>KANNIAKOIL</t>
  </si>
  <si>
    <t>PODUCHERY</t>
  </si>
  <si>
    <t>34AAACI5569D1ZP</t>
  </si>
  <si>
    <t>A-25,sector-4,Noida,  201301</t>
  </si>
  <si>
    <t>0120 -4203740 (D) ,4542590-93</t>
  </si>
  <si>
    <t>Vinu Dasan</t>
  </si>
  <si>
    <t>0120-4542806</t>
  </si>
  <si>
    <t>vinudasan@somanikuttner.com</t>
  </si>
  <si>
    <t>METTLER-TOLEDO</t>
  </si>
  <si>
    <t>022-28031111</t>
  </si>
  <si>
    <t>Pravin sawant</t>
  </si>
  <si>
    <t>022-28575071</t>
  </si>
  <si>
    <t>pravin.sawant@mt.com</t>
  </si>
  <si>
    <t>AABCM0779NXM002</t>
  </si>
  <si>
    <t>27170006887C DTD.01-04-2006</t>
  </si>
  <si>
    <t>VOLTAS LIMITED</t>
  </si>
  <si>
    <t>UPBG MNFG,PLOT NO 2-5,SECTOR-8,  IIE PANT NAGAR-DISTT-RUDRAPUR,  PANT NAGAR,UTTRANCHAL-263153</t>
  </si>
  <si>
    <t>05944-675960</t>
  </si>
  <si>
    <t>Umesh Sharma</t>
  </si>
  <si>
    <t>umeshsharma@voltas.com</t>
  </si>
  <si>
    <t>AAACV2809DXM011</t>
  </si>
  <si>
    <t>AAACV2809D</t>
  </si>
  <si>
    <t>+91 09500648025</t>
  </si>
  <si>
    <t>UTTAM ENERGY SYSTEMS LTD</t>
  </si>
  <si>
    <t>GAT NO 53 &amp; 54, VILL- BABARGAON,  TAL. GANGAPUR, DIST. AURANGABAD</t>
  </si>
  <si>
    <t>CAGAYAN CORN PRODUCTS CORPORATION</t>
  </si>
  <si>
    <t>11F, AYALIA LIFE FGU CENTER,  CEBU BUSINESS PARK, CEBU, PHILIPPINES 6000</t>
  </si>
  <si>
    <t>AABCU4100HEM001</t>
  </si>
  <si>
    <t>LARSEN &amp; TOUBRO LIMITED (MUMBAI).</t>
  </si>
  <si>
    <t>registered office:- L &amp; T HOUSE, BALLARD ESTATE MUMBAI-400001</t>
  </si>
  <si>
    <t>BHAVIN BUDHDEV</t>
  </si>
  <si>
    <t>Bhavin.Budhdev@LNTBG.com</t>
  </si>
  <si>
    <t>#0833215465</t>
  </si>
  <si>
    <t>PLANT ADDRESS: Akbarpur Chini Mills   FACTORY:P.O : MIJHAURA,TAHSIL-BHITI,DIST,AMBEDKAR NAGAR(UP) PIN:224152</t>
  </si>
  <si>
    <t>05271-254284</t>
  </si>
  <si>
    <t>V.T.PILLAI</t>
  </si>
  <si>
    <t>011-4385 0013</t>
  </si>
  <si>
    <t>05271-254134</t>
  </si>
  <si>
    <t>vt.pillai@bcml.in</t>
  </si>
  <si>
    <t>KUMBHI CHINI MILLS</t>
  </si>
  <si>
    <t>A UNIT OF BALRAMPUR CHINI MILLS LIMITED  FACTORY:VILL.&amp; P.O.KUMBHI DISTT.:LAKHIMPUR KHERI(U.P.)PIN 262804</t>
  </si>
  <si>
    <t>05876 245451 452</t>
  </si>
  <si>
    <t>V.T.Pillai</t>
  </si>
  <si>
    <t>PRAKASH INDUSTRIES LIMITED</t>
  </si>
  <si>
    <t>NEAR I.O.C.L DEPOT NAJAFGARH-BIJWASAN ROAD BIJWASAN,NEW DEHLI-110061</t>
  </si>
  <si>
    <t>V.P AGRAVAL</t>
  </si>
  <si>
    <t>AABCP6765HXM001</t>
  </si>
  <si>
    <t>Unit Chilwaria Div.Sugar  Simbhaoli Sugars Limited  13th K.M. Bahraich Gonda Road  Chilwaria, Distt. Bahraich – 271801  Uttar Pradesh  India</t>
  </si>
  <si>
    <t>BAHRAICH</t>
  </si>
  <si>
    <t>FAIZABAD</t>
  </si>
  <si>
    <t>09AAPCS759A1ZV</t>
  </si>
  <si>
    <t>SIMBHAOLI SUGARS LIMITED</t>
  </si>
  <si>
    <t>Unit Brijnathpur. Div Sugar  Simbhaoli Sugars Limited  Hapur Bulandshahir Road, Behind Hafizpur Police Ch. Post  Brijnathpur, Distt Ghaziabad- 245101  Uttar Pradesh</t>
  </si>
  <si>
    <t>Mohit Dhir</t>
  </si>
  <si>
    <t>mohit_dhir@simbhaolisugars.com</t>
  </si>
  <si>
    <t>KNOWLEDGE LENS</t>
  </si>
  <si>
    <t>H115 CONCORDE SILICON VALLEY  ELECTRONIC CITY  BANGALORE</t>
  </si>
  <si>
    <t>sudheesh@knowledgelens.com</t>
  </si>
  <si>
    <t>AMIT DESAI</t>
  </si>
  <si>
    <t>AMIT DESAI, 27, ASHOKNAGAR SOCIETY, Nr. GOLULAM DAIRY, ATHWALINES, SURAT-395001.</t>
  </si>
  <si>
    <t>AMIT</t>
  </si>
  <si>
    <t>SWAN ANALYTISCHE INSTRUMENTE AG</t>
  </si>
  <si>
    <t>Studbachstrasse 13  8340 Hinwil  Switzerland</t>
  </si>
  <si>
    <t>+41 44 943 63 14</t>
  </si>
  <si>
    <t>+41 79 263 46 94</t>
  </si>
  <si>
    <t>sales@swan.ch</t>
  </si>
  <si>
    <t>SIMBHAOLI POWER PRIVATE LIMITED</t>
  </si>
  <si>
    <t>POWER DIVISION COMPOUND, P/O: SIMBHAOLI, DIST: HAPUR(UP)-245207</t>
  </si>
  <si>
    <t>+91 5731-223117/8/9</t>
  </si>
  <si>
    <t>RAJENDRA BADONI</t>
  </si>
  <si>
    <t>+91 5731-223039/42</t>
  </si>
  <si>
    <t>IV,NOIDA</t>
  </si>
  <si>
    <t>09589204061C</t>
  </si>
  <si>
    <t>ALKA LABORATORIES PVT LTD.</t>
  </si>
  <si>
    <t>B-1124,RIICO INDUSTRIAL AREA,PHASE-III,POST-BHIWADI-301019 ,DISTT:ALWAR,RAJASTHAN</t>
  </si>
  <si>
    <t>ARUN KEDIA</t>
  </si>
  <si>
    <t>bhiwadi@alkalabs.com</t>
  </si>
  <si>
    <t>Cex&amp;St Range-IV Bhiwadi</t>
  </si>
  <si>
    <t>Cex&amp;St Division-Bhiwadi-I</t>
  </si>
  <si>
    <t>BHIWADI</t>
  </si>
  <si>
    <t>GUJARAT STATE ELECTRICITY CORPORATION LTD.</t>
  </si>
  <si>
    <t>WANAKOBARI THERMAL POWER STATION.  TALUKA:GALTESHWAR  DIST:KHEDA-388239</t>
  </si>
  <si>
    <t>91-2699-235522</t>
  </si>
  <si>
    <t>91-2699-235607</t>
  </si>
  <si>
    <t>wtps.ceg@gebmail.com</t>
  </si>
  <si>
    <t>KHEDA</t>
  </si>
  <si>
    <t>BALRAMPUR CHINI MILLS LIMITED.</t>
  </si>
  <si>
    <t>Plant Address: UNIT-BABHNAN  Vill &amp; Post- Babhnan,Tehsil-Mankapur,Distt-Gonda,Uttar Pradesh-271313</t>
  </si>
  <si>
    <t>(05546)256634</t>
  </si>
  <si>
    <t>R.K.SHARMA</t>
  </si>
  <si>
    <t>(05546)256605</t>
  </si>
  <si>
    <t>BALRAMPUR CHINI MILLS LTD.</t>
  </si>
  <si>
    <t>FACTORY:P.O:BALRAMPUR,DISTT.:BALRAMPUR(U.P)  PIN-271201</t>
  </si>
  <si>
    <t>05263-232379</t>
  </si>
  <si>
    <t>A.P. SINGH</t>
  </si>
  <si>
    <t>05263-232119</t>
  </si>
  <si>
    <t>rajesh.joseph@bcml.in</t>
  </si>
  <si>
    <t>BALRAMPUR</t>
  </si>
  <si>
    <t>RAUZAGAON CHINI MILLS</t>
  </si>
  <si>
    <t>FACTORY:RAUZAGAON-224116,DISTT.FAIZABAD(U.P)</t>
  </si>
  <si>
    <t>HARI SAXENA</t>
  </si>
  <si>
    <t>hari.saxena@bcml.in</t>
  </si>
  <si>
    <t>GULARIA CHINI MILLS</t>
  </si>
  <si>
    <t>A UNIT OF BALRAMPUR CHINI MILLS LIMITED  FACTORY:VILL.GULARIA,P.O-NAUSHAR GULARIA,DISTT.:LAKHIMPUR KHERI(U.P)PIN-262901</t>
  </si>
  <si>
    <t>AKHILEH DWIVEDI</t>
  </si>
  <si>
    <t>05870 242910</t>
  </si>
  <si>
    <t>akhilesh.dwivedi@bcml.in</t>
  </si>
  <si>
    <t>MAIZAPUR CHINI MILLS</t>
  </si>
  <si>
    <t>FACTORY VLL:MIZAPUR,  PO:HALDHARMAU,DISTT:GONDA(UP)  PIN-271126</t>
  </si>
  <si>
    <t>05261-276582</t>
  </si>
  <si>
    <t>PRAVIN KUMAR</t>
  </si>
  <si>
    <t>05261-276581</t>
  </si>
  <si>
    <t>steno.mzp@bcml.in</t>
  </si>
  <si>
    <t>TULSIPUR SUGAR COMPANY</t>
  </si>
  <si>
    <t>P.O.TULSIPUR,DIST:BALRAMPUR(UP) PIN-271208</t>
  </si>
  <si>
    <t>05264 244444</t>
  </si>
  <si>
    <t>CS SINGH</t>
  </si>
  <si>
    <t>05264 244422</t>
  </si>
  <si>
    <t>cs.singh@bcml.in</t>
  </si>
  <si>
    <t>HAIDERGARH CHINI MILLS</t>
  </si>
  <si>
    <t>VILL.&amp; P.O.POKHARA,TEHSIL:HAIDERGARH, DISTT.BARABANKI(U.P) PIN-225126</t>
  </si>
  <si>
    <t>011 43851426</t>
  </si>
  <si>
    <t>MANKAPUR CHINI MILLS</t>
  </si>
  <si>
    <t>P.O-DATULI-271 306,TEHSIL-MANKAPUR,DISTT.GONDA(U.P)</t>
  </si>
  <si>
    <t>05265-264680</t>
  </si>
  <si>
    <t>AMIT SINGH</t>
  </si>
  <si>
    <t>amit.singh@bcml.in</t>
  </si>
  <si>
    <t>IBA KOREA SYSTEM CO.,LTD</t>
  </si>
  <si>
    <t>#27 19 Bungil,Namcheon Seo ro  suyeong-Gu,Busan  South Korea,613-816</t>
  </si>
  <si>
    <t>S-Korea</t>
  </si>
  <si>
    <t>#27 19 Bungil,Namcheon Seo ro  Namcheon -Dong,suyeong-Gu,Busan  South Korea,613-816</t>
  </si>
  <si>
    <t>+82 51 612 3977</t>
  </si>
  <si>
    <t>Cathy,Kim</t>
  </si>
  <si>
    <t>+82 51 612 3987</t>
  </si>
  <si>
    <t>dh.kim@ibakorea.co.kr</t>
  </si>
  <si>
    <t>GALVANIC APPLIED SCIENCE</t>
  </si>
  <si>
    <t>7000, Fisher Road, S. E. Calgary, Alberta, Canada T2H 0W3 , CANADA</t>
  </si>
  <si>
    <t>91-9920065652</t>
  </si>
  <si>
    <t>mkulkarni@iceasia.in</t>
  </si>
  <si>
    <t>100% Against L/C Valid For 30 Days</t>
  </si>
  <si>
    <t>CEMTREX INC</t>
  </si>
  <si>
    <t>19 ENGINEERS LANE , FARMINGDALE NY 11735</t>
  </si>
  <si>
    <t>631-756-9116</t>
  </si>
  <si>
    <t>631-420-4985</t>
  </si>
  <si>
    <t>rnarayan@cemtrex.com</t>
  </si>
  <si>
    <t>BORL Site,Crude Oil Terminal,Singach Char Rasta,  P.O. Singach,Dist-Jamnagar,Gujarat-361010</t>
  </si>
  <si>
    <t>0120-3817000-02</t>
  </si>
  <si>
    <t>Keshav Dev</t>
  </si>
  <si>
    <t>0120-3817005</t>
  </si>
  <si>
    <t>keshav.dev@uemgroup.com</t>
  </si>
  <si>
    <t>Plant II , L Town  Garamnala  sakchi,  East Singhbhum.</t>
  </si>
  <si>
    <t>PLANT II , L TOWN  GARAMNALA  SAKCHI,  JAMSHEDPUR JHK831001</t>
  </si>
  <si>
    <t>080 - 30691041</t>
  </si>
  <si>
    <t>Srinivasan S</t>
  </si>
  <si>
    <t>S_Srinivasan@Praxair.com</t>
  </si>
  <si>
    <t>JAMSHEDPUR</t>
  </si>
  <si>
    <t>ESSAR OIL LIMITED (E&amp;P DIVISION)</t>
  </si>
  <si>
    <t>ESSAR OIL LIMITED(WAREHOUSE)</t>
  </si>
  <si>
    <t>MR BIJAY SINGH</t>
  </si>
  <si>
    <t>Biju.Thankappan@essar.com</t>
  </si>
  <si>
    <t>BAJAJ HINDUSTHAN SUGAR LTD.</t>
  </si>
  <si>
    <t>B-10,BAJAJ BHAWAN.  SECTOR-03,NOIDA-201301</t>
  </si>
  <si>
    <t>P.K.CHOUBEY</t>
  </si>
  <si>
    <t>SIMBHAOLI SPIRITS LIMITED</t>
  </si>
  <si>
    <t>05731-226608</t>
  </si>
  <si>
    <t>MOHIT DHIR</t>
  </si>
  <si>
    <t>+91 7838777181</t>
  </si>
  <si>
    <t>AABCS 9972P X M002</t>
  </si>
  <si>
    <t>09689204145C</t>
  </si>
  <si>
    <t>SHRI AMBALIKA SUGAR PRIVATE LIMITED</t>
  </si>
  <si>
    <t>AMBIKANAGAR,TAL:KARJAT,  DIST:AHMEDNAGAR,  PIN:414403</t>
  </si>
  <si>
    <t>KADAM S.S</t>
  </si>
  <si>
    <t>shriambalikasugar@gmail.com</t>
  </si>
  <si>
    <t>27AAPCS8027H1ZW</t>
  </si>
  <si>
    <t>27025237258C DT 09/06/2012</t>
  </si>
  <si>
    <t>A TO Z TRADING COMPANY</t>
  </si>
  <si>
    <t>SHOP NO:38/39 , BASEMENT , VISHWA EMPIRE  PHASE 2 , BHIGWAN ROAD , BARAMATI</t>
  </si>
  <si>
    <t>8087 012 000</t>
  </si>
  <si>
    <t>hatim@aztcindia.com</t>
  </si>
  <si>
    <t>KOTHARI PETROCHEMICALS LTD</t>
  </si>
  <si>
    <t>1/2B,33/5,SATHANGADU VILLAGE,MANALI,CHENNAI-600068</t>
  </si>
  <si>
    <t>044-30225508</t>
  </si>
  <si>
    <t>MR.G.TAMILMANI</t>
  </si>
  <si>
    <t>044-28334560</t>
  </si>
  <si>
    <t>kplmaint@hckgroup.com</t>
  </si>
  <si>
    <t>AAACK1347HXM002</t>
  </si>
  <si>
    <t>A3</t>
  </si>
  <si>
    <t>A</t>
  </si>
  <si>
    <t>AAACK1347H</t>
  </si>
  <si>
    <t>217771/20.12.99</t>
  </si>
  <si>
    <t>OCS GMBH</t>
  </si>
  <si>
    <t>Optical control systems gmbh  Project office,pncp,panipat.  Haryana.</t>
  </si>
  <si>
    <t>IOCL,PNCP</t>
  </si>
  <si>
    <t>EPCC-16 I-B LABORATORY PROJECT,  PANIPAT,HARYANA.  132140</t>
  </si>
  <si>
    <t>+49(0)230295622-0</t>
  </si>
  <si>
    <t>ABISHEK AGRAWAL</t>
  </si>
  <si>
    <t>+49(0)230295622-33</t>
  </si>
  <si>
    <t>MULTILINE TECHNICAL CO. L.L.C</t>
  </si>
  <si>
    <t>Multiline Technical CO.LLC  P P Box 2651,PC 112  Tropical Ice Cream Building Flat No. M14  MBD Area,Ruwi  Sultanate of Oman</t>
  </si>
  <si>
    <t>MOHAMMED IBRAHIM</t>
  </si>
  <si>
    <t>multilin@omantel.net.om</t>
  </si>
  <si>
    <t>A.T.E ENTERPRISES (BUSINESS UNIT : ECOAXIS)</t>
  </si>
  <si>
    <t>T - 126 , T BLOCK , MIDC BHOSARI  PUNE -411026</t>
  </si>
  <si>
    <t>020-30881111</t>
  </si>
  <si>
    <t>rajaramans@ecoaxisindia.com</t>
  </si>
  <si>
    <t>27670024945V</t>
  </si>
  <si>
    <t>SAIRUPAM TECNOLOGIES</t>
  </si>
  <si>
    <t>Saipuram House, plot no.2, Sanjwat Soc. Bibwewadi,Pune 411037. Maharastra, india.</t>
  </si>
  <si>
    <t>9890200725/9404332725</t>
  </si>
  <si>
    <t>info@sairupam.co.in</t>
  </si>
  <si>
    <t>Sufiyaan</t>
  </si>
  <si>
    <t>VIKAS SAHAKARI SAKHAR KARKHANA LTD UNIT II</t>
  </si>
  <si>
    <t>UNIT II VIKAS SAKHAR KARKHANA LIMITED TONDAR Tq. UDGIR DIST. LATUR</t>
  </si>
  <si>
    <t>V V K RAO</t>
  </si>
  <si>
    <t>27710001061V</t>
  </si>
  <si>
    <t>2771000106C</t>
  </si>
  <si>
    <t>KOTHARI SUGARS AND CHEMICALS LTD.</t>
  </si>
  <si>
    <t>UNIT 2,SATHAMANGALAM VILLAGE, KEEZHAPAZHUR(VIA),ARIY ALUR DISTRICT-621 707</t>
  </si>
  <si>
    <t>SATHAMANGALAM VILLAGE, KEEZHAPAZHAUR(VIA),  VETRIUR,ARIYALUR DISTRICT-621 707</t>
  </si>
  <si>
    <t>044-30240303</t>
  </si>
  <si>
    <t>044-28334580</t>
  </si>
  <si>
    <t>mr@hckgroup.com</t>
  </si>
  <si>
    <t>AABCK2495F</t>
  </si>
  <si>
    <t>ALUR</t>
  </si>
  <si>
    <t>33AABCK2495F1ZP</t>
  </si>
  <si>
    <t>KOTHARI SUGARS AND CHEMICALS LTD</t>
  </si>
  <si>
    <t>KATTUR RS,LALGUDI TALUK,  TRICHY DISTRICT-621706,TAMIL NADU</t>
  </si>
  <si>
    <t>KATTUR RS,LALGUDI TALUK,  TRICHY DISTRICT-621706</t>
  </si>
  <si>
    <t>0431-2541224</t>
  </si>
  <si>
    <t>MR.M.SILVESTAR</t>
  </si>
  <si>
    <t>0431-2541451</t>
  </si>
  <si>
    <t>ms@hckgroup.com</t>
  </si>
  <si>
    <t>TRICHY</t>
  </si>
  <si>
    <t>S.F.No.337/1, Thennampalayam – Annur Road, 15 Naranapuram, Coimbatore  North Taluk  India, 641107</t>
  </si>
  <si>
    <t>91 (421) 2267000</t>
  </si>
  <si>
    <t>91 (421) 2267048</t>
  </si>
  <si>
    <t>sunil.tawde@velan.com</t>
  </si>
  <si>
    <t>VIKAS SAHAKARI SAKHAR KARKHANA LTD</t>
  </si>
  <si>
    <t>VAISHALI NAGAR,NIVLI,Tq.DIST-LATUR (M.S)</t>
  </si>
  <si>
    <t>VAILSHALI NAGAR,NIVLI,Tq.DIST-LATUR (M.S)</t>
  </si>
  <si>
    <t>RAHUL D MANE</t>
  </si>
  <si>
    <t>BAJAJ ENERGY PRIVATE LTD NOIDA</t>
  </si>
  <si>
    <t>V.V.K RAO</t>
  </si>
  <si>
    <t>vvkrao@bajajenergy.com</t>
  </si>
  <si>
    <t>CALSONIC KANSEI MOTHERSON AUTO PRODUCTS LTD,</t>
  </si>
  <si>
    <t>Plot No-4, Sipcot Industrial Growth Center, Chengalpattu-Shriperambudar Road Orgadam, Dist-Kanchipuram, Tamil Nadu-602105</t>
  </si>
  <si>
    <t>KANCHIPURAM</t>
  </si>
  <si>
    <t>33AADCC1932F1Z7</t>
  </si>
  <si>
    <t>INDORAMA ELEME FERTILIZER &amp; CHEMICALS LIMITED</t>
  </si>
  <si>
    <t>Eleme Petrochemicals complex,  Eleme, Port Harcourt,  Rivers State,  Nigeria.</t>
  </si>
  <si>
    <t>MR RAVI SHAILESH</t>
  </si>
  <si>
    <t>brsailesh@indorama.net</t>
  </si>
  <si>
    <t>NAGPUR</t>
  </si>
  <si>
    <t>27AAACI1530L1ZQ</t>
  </si>
  <si>
    <t>HEAVY ALLOY PENETRATOR PROJECT</t>
  </si>
  <si>
    <t>HAPP TOWNSHIP P. O TRICHY-620025</t>
  </si>
  <si>
    <t>2581803-808</t>
  </si>
  <si>
    <t>P.KAVIN MAHARAJ.</t>
  </si>
  <si>
    <t>0431-2581891</t>
  </si>
  <si>
    <t>happ.ofb@nic.in</t>
  </si>
  <si>
    <t>BARIN GENERAL TRADING LLC</t>
  </si>
  <si>
    <t>SHOP NO.5, AL MAKTOUM BLDG   AL RAS ST, DEIRA,   DUBAI</t>
  </si>
  <si>
    <t>TEL: +971 4 2262799 / 295 9911</t>
  </si>
  <si>
    <t>MR. AMIR</t>
  </si>
  <si>
    <t>Vasant</t>
  </si>
  <si>
    <t>Indian Oil Corporation Limited  (Refineries Division)  P.O. Noonmati  Guwahati PIN - 781020</t>
  </si>
  <si>
    <t>BHURUKA GASES LIMITED.</t>
  </si>
  <si>
    <t>PLOT NO.5A &amp; 6,DODDANEKUNDI INDUSTRIAL AREA,  WHITEFIELD ROAD,MAHADEVAPURA,  BANGALORE-560 048</t>
  </si>
  <si>
    <t>MR.SREENIVASSA</t>
  </si>
  <si>
    <t>special.sales3@bhurukagases.com</t>
  </si>
  <si>
    <t>29AAACB5984D1ZK</t>
  </si>
  <si>
    <t>ISAMBA PHATA,KHOPOLI PEN ROAD,SAVROLI-410203  MAHARASHTRA,POST:SAJGAON,TAL.KHALAPUR,  DIST.RAIGAD</t>
  </si>
  <si>
    <t>BHUSHAN STEEL LIMITED</t>
  </si>
  <si>
    <t>02192-274146</t>
  </si>
  <si>
    <t>bsslkhopoli@bhushansteel.com</t>
  </si>
  <si>
    <t>AAACB1247MXM003/15.07.03</t>
  </si>
  <si>
    <t>AAAICS4679N</t>
  </si>
  <si>
    <t>NTPC LIMITED..</t>
  </si>
  <si>
    <t>O6760-243270/247270</t>
  </si>
  <si>
    <t>ARINDAM DAS</t>
  </si>
  <si>
    <t>O6760-243204/243232</t>
  </si>
  <si>
    <t>O6760-247264</t>
  </si>
  <si>
    <t>arindamdas@ntpc.co.in</t>
  </si>
  <si>
    <t>PROCESS CONTROL DEVICES</t>
  </si>
  <si>
    <t>302 , B wing Shehzadi castle   Near : Bilal hospital  kausa Mumbra  thane -400612</t>
  </si>
  <si>
    <t>sajid.sayyed@pcdpl.com</t>
  </si>
  <si>
    <t>100% payment on 30 Days PDC on COD basis</t>
  </si>
  <si>
    <t>PROCESSING WATER TREATMENT SOLUTION</t>
  </si>
  <si>
    <t>Kumitehtaankatu 5  FI – 04260 KERAVA  FINLAND</t>
  </si>
  <si>
    <t>Finland</t>
  </si>
  <si>
    <t>+358 (0) 50 4552025</t>
  </si>
  <si>
    <t>Jan Huttunen</t>
  </si>
  <si>
    <t>jan.huttunen@processing.fi</t>
  </si>
  <si>
    <t>FI24717284</t>
  </si>
  <si>
    <t>YANTAI RAY-VALVE METAL PRODUCT CO.LTD</t>
  </si>
  <si>
    <t>No.216-3 xingfu Zhong Road,Yantai,Shangdong,China  Post code: 264002</t>
  </si>
  <si>
    <t>0086-535-6871619</t>
  </si>
  <si>
    <t>rayvalve8@163.com</t>
  </si>
  <si>
    <t>+91 172 506 3114</t>
  </si>
  <si>
    <t>Balwinder Singh</t>
  </si>
  <si>
    <t>+91 9216659657</t>
  </si>
  <si>
    <t>advance.engrs@gmail.com</t>
  </si>
  <si>
    <t>AAJCA5908MEM001</t>
  </si>
  <si>
    <t>CHANDIGARH</t>
  </si>
  <si>
    <t>AAJCA5908M</t>
  </si>
  <si>
    <t>L &amp; T ELECTRICAL &amp; AUTOMATION</t>
  </si>
  <si>
    <t>L &amp; T Electrical &amp; Automation Control &amp; Automation Electrical &amp; Automation Campus, A-600, TTC Industrial Area, Shil- Mahape Road, Navi Mumbai - 400 710, India</t>
  </si>
  <si>
    <t>022 6722 6200</t>
  </si>
  <si>
    <t>Nailesh Bhanushali</t>
  </si>
  <si>
    <t>022 2778 3032</t>
  </si>
  <si>
    <t>Nailesh.Bhanushali@lntebg.com</t>
  </si>
  <si>
    <t>AXETRIS AG</t>
  </si>
  <si>
    <t>Schwarzenbergstrasse 10   CH-6056 Kaegiswil   Switzerland</t>
  </si>
  <si>
    <t>41 41 662 76 43</t>
  </si>
  <si>
    <t>+41 79 842 64 57</t>
  </si>
  <si>
    <t>sanket.bhatia@axetris.com</t>
  </si>
  <si>
    <t>ALIVIA BISWAS</t>
  </si>
  <si>
    <t>AAACP9993JXM031</t>
  </si>
  <si>
    <t>27620000480V</t>
  </si>
  <si>
    <t>27620000480C</t>
  </si>
  <si>
    <t>P.B. No. 04,Vidyanagar, JSW site,Torangallu(PO)   Sandur Taluka,State Code :29</t>
  </si>
  <si>
    <t>P.B. No. 04,, Vidyanagar, JSW site, Torangallu(PO)  Ballari : District, 29  583275, State Code :29</t>
  </si>
  <si>
    <t>AAACP9993JXD011</t>
  </si>
  <si>
    <t>POOJA ENTERPRISES</t>
  </si>
  <si>
    <t>Electro Polishing &amp; Nickel Chrome Plating  Near Avery mall, Wadgaon BK. Sinhgad Road .  PUNE  411041</t>
  </si>
  <si>
    <t>Praxair India Private Limited  BBT Road,Maheshtala,Bata Nagar,  South 24 Parganas</t>
  </si>
  <si>
    <t>Praxair India Private Limited  BBT Road,Maheshtala,Bata Nagar,  Parbangla WBN 700 140</t>
  </si>
  <si>
    <t>Alivia Biswas</t>
  </si>
  <si>
    <t>TURCOMP ENGINEERING SERVICES SDN BHD</t>
  </si>
  <si>
    <t>LOT 7, JALAN GUDANG 16/9,  SEKSYEN 16, 40000 SHAH ALAM  SELANGOR DARUL EHSAN, MALAYSIA</t>
  </si>
  <si>
    <t>03-5518 8118</t>
  </si>
  <si>
    <t>PUTERI</t>
  </si>
  <si>
    <t>03-5512 8800</t>
  </si>
  <si>
    <t>puteri@turcomp.com</t>
  </si>
  <si>
    <t>FINOLEX INDUSTRIES LIMITED.</t>
  </si>
  <si>
    <t>FINOLEX INDUSTRIES LIMITED  VILLAGE-GOLPAR,RANPAR  PAWAS ROAD,RATNAGIRI.</t>
  </si>
  <si>
    <t>M/S FINOLEX INDUSTRIES LIMITED</t>
  </si>
  <si>
    <t>AVINASH KHATAVKAR</t>
  </si>
  <si>
    <t>pipes@finolexind.com</t>
  </si>
  <si>
    <t>AAACF2634AXM002</t>
  </si>
  <si>
    <t>AAACF2634A</t>
  </si>
  <si>
    <t>27970293373V</t>
  </si>
  <si>
    <t>27970293373C</t>
  </si>
  <si>
    <t>TELEDYNE INSTRUMENTS INC</t>
  </si>
  <si>
    <t>Teledyne instruments incorporated teledyne shared services p.o box 82508  lincoin ,NE 68501-2508</t>
  </si>
  <si>
    <t>855-479-1493</t>
  </si>
  <si>
    <t>Teledyne_APSS_1150@teledyne.com</t>
  </si>
  <si>
    <t>DNV GL</t>
  </si>
  <si>
    <t>609 , CITY TOWER   DHOLE PATIL ROAD  PUNE - 411001</t>
  </si>
  <si>
    <t>gaus.ibrahim.sindgi@dnvgl.com</t>
  </si>
  <si>
    <t>OPTICAL CONTROL SYSTEM</t>
  </si>
  <si>
    <t>project office 606 arundeep,racecource circle(south),vadodara 390007,gujrat</t>
  </si>
  <si>
    <t>+49(0)2302956220</t>
  </si>
  <si>
    <t>Ashish kumar gupta</t>
  </si>
  <si>
    <t>info@ocsgmbh.com</t>
  </si>
  <si>
    <t>INOX AIR PRODUCTS LIMITED (GREATER NOIDA)</t>
  </si>
  <si>
    <t>Unit - 1 Surajpur Kasna Road Greater Noida  Gautam Bhuddh Nagar - 201306</t>
  </si>
  <si>
    <t>INOX AIR PRODUCTS LIMITED</t>
  </si>
  <si>
    <t>AAACI5569DXM003</t>
  </si>
  <si>
    <t>ND-5045759 DT-1-12-86</t>
  </si>
  <si>
    <t>KOVAI MEDICAL CENTER AND HOSPITAL LTD</t>
  </si>
  <si>
    <t>KOVAI MEDICAL CENTER AND HOSPITAL LTD  P.B. No. 3209  Avanashi Road  COIMBATORE-641014</t>
  </si>
  <si>
    <t>PO2345/2015/115</t>
  </si>
  <si>
    <t>0422 - 4323800, 4323655</t>
  </si>
  <si>
    <t>SAVITHA R</t>
  </si>
  <si>
    <t>0422 - 4270805</t>
  </si>
  <si>
    <t>savithar@kmchhospitals.com</t>
  </si>
  <si>
    <t>NAVIN FLUORINE INTERNATIONAL LIMITED</t>
  </si>
  <si>
    <t>Navin Fluorine International Limited</t>
  </si>
  <si>
    <t>Navin Fluorine International Limited,  Surat Navsari Road,Bhestan, Surat-395023, India</t>
  </si>
  <si>
    <t>+91 261-2890325-329</t>
  </si>
  <si>
    <t>TEJAS NAIK</t>
  </si>
  <si>
    <t>+91 261-2890288</t>
  </si>
  <si>
    <t>ABB India Limited Peenya Industrial Area                          21st floor, World trade Center                                   Bangalore 560058 Brigade Gateway,Malleswaram West Bangalore-55 Karnataka    Fax 080 2294 9148   Website : www.abb.com/in</t>
  </si>
  <si>
    <t>080 2294 9150-54</t>
  </si>
  <si>
    <t>080 2294 9148</t>
  </si>
  <si>
    <t>AAACA3834BXM003</t>
  </si>
  <si>
    <t>YASH ENGINEERS</t>
  </si>
  <si>
    <t>YASH ENGINEERS  35 Shravan Gardens,Vimannagar,Pune-411014</t>
  </si>
  <si>
    <t>Wagholi II</t>
  </si>
  <si>
    <t>Alandi II</t>
  </si>
  <si>
    <t>27320144690C</t>
  </si>
  <si>
    <t>PATNI ENGINEERS</t>
  </si>
  <si>
    <t>06- K.T SPARK Building-3,  behind Varun industries,Bilalpada.  opp. water tank. vasai ( E).</t>
  </si>
  <si>
    <t>patniengineers@gmail.com</t>
  </si>
  <si>
    <t>27200657983 Vw.e.f.16-5-08</t>
  </si>
  <si>
    <t>27200657983Cw.e.f.16-5-08</t>
  </si>
  <si>
    <t>M/S DREAMWORTH SOLUTIONS PVT. LTD.</t>
  </si>
  <si>
    <t>Dreamworth Solutions Pvt. Ltd.  Ansec building, 2nd floor,  Ashish kunj, Tank road, pune 411006.</t>
  </si>
  <si>
    <t>020-65207774</t>
  </si>
  <si>
    <t>accounts@dreamworth.in</t>
  </si>
  <si>
    <t>ANJANI BANUKALA</t>
  </si>
  <si>
    <t>anjani.gollakota@tpcil.com</t>
  </si>
  <si>
    <t>KUMBHI KASARI SAHAKARI SAKHAR KARKHANA LTD</t>
  </si>
  <si>
    <t>P.O KUDITRE ,DIST KOLHAPUR MAHARASHTRA 416204  TELEGRAM -KUKA SAKHAR KUDITRE ,KUDITRE -2444222-2444226</t>
  </si>
  <si>
    <t>2444222-2444226</t>
  </si>
  <si>
    <t>(0231) 2444220</t>
  </si>
  <si>
    <t>27440410016  V</t>
  </si>
  <si>
    <t>27440410016  C</t>
  </si>
  <si>
    <t>#133/1, The Residency,5th Floor, Residency Road  Bangalore - 560 025, Karnatka, India</t>
  </si>
  <si>
    <t>BAYER VAPI PRIVATELIMITED</t>
  </si>
  <si>
    <t>+91(0)260/2400443-444698709E</t>
  </si>
  <si>
    <t>Sajeev Kurian</t>
  </si>
  <si>
    <t>sajeev.kurian@bayer.com</t>
  </si>
  <si>
    <t>AABCB2100LXM001</t>
  </si>
  <si>
    <t>C/o Rashtriya Ispat Nigam Limited  New Compressed Air Station for Rolling Mill,  Visakhapatnam Steel Plant ,  Visakhapatnam -530031  AP</t>
  </si>
  <si>
    <t>Rashtriya Ispat Nigam Limited</t>
  </si>
  <si>
    <t>Visakhapatnam Steel Plant ,  Visakhapatnam -530031  AP</t>
  </si>
  <si>
    <t>Debasish Roy</t>
  </si>
  <si>
    <t>debasish.roy@linde.com</t>
  </si>
  <si>
    <t>AABCRO435LXM001</t>
  </si>
  <si>
    <t>Rutuja</t>
  </si>
  <si>
    <t>SHREE BHAGESHWARI PAPERS PRIVATE LTD.</t>
  </si>
  <si>
    <t>9th K.M. Stone,  Bhopa Road,  Distt-Muzaffarnagar-251001 (Uttar Pradesh)</t>
  </si>
  <si>
    <t>0131-2468388</t>
  </si>
  <si>
    <t>Divesh Bansal</t>
  </si>
  <si>
    <t>sbpplmzn@gmail.com</t>
  </si>
  <si>
    <t>MT NEELAMBARI</t>
  </si>
  <si>
    <t>+91 22 6772 6700</t>
  </si>
  <si>
    <t>Dimple Mayers</t>
  </si>
  <si>
    <t>dimple@fleetship.com</t>
  </si>
  <si>
    <t>RELIANCE INDUSTRIES LIMITED GUJRAT</t>
  </si>
  <si>
    <t>0091-261 -2835274</t>
  </si>
  <si>
    <t>HARIRAM RAJESH</t>
  </si>
  <si>
    <t>0091-261 -2835407</t>
  </si>
  <si>
    <t>261 -2835409</t>
  </si>
  <si>
    <t>Hariram.Rajesh@ril.com</t>
  </si>
  <si>
    <t>AAA CR5055 KXM 003 dt.30.06.92.</t>
  </si>
  <si>
    <t>2422-2300-707 w.e.f. dt: 15.09.2005</t>
  </si>
  <si>
    <t>2472-2300-707 w.e.f. dt: 15.09.2005</t>
  </si>
  <si>
    <t>L&amp;T HYDROCARBON ENGINEERING LIMITED</t>
  </si>
  <si>
    <t>12.4, Kilo Meter  Mathura Road,  FARIDABAD – 121003   (Haryana)</t>
  </si>
  <si>
    <t>National Fertilizers Limited (NFL),</t>
  </si>
  <si>
    <t>A Govt of India Undertaking)  Ammonia Feedstock Conversion Project.  Gohana Road,   Panipat - 132106.</t>
  </si>
  <si>
    <t>AAACN0189NXM001</t>
  </si>
  <si>
    <t>HR 06412602094</t>
  </si>
  <si>
    <t>PNP/CST/2094</t>
  </si>
  <si>
    <t>SHREE BALAJEE TRADING CO.</t>
  </si>
  <si>
    <t>C-17, YADAV COMPLEX, VIDYAPATI NAGAR, MAIN ROAD, BARIDIH, P.O. : BARIDIH, JAMSHEDPUR – 831017 (JHARKHAND)</t>
  </si>
  <si>
    <t>0657_6545059</t>
  </si>
  <si>
    <t>0657_2211890</t>
  </si>
  <si>
    <t>balajsr74@gmail.com</t>
  </si>
  <si>
    <t>ABHFS5301E</t>
  </si>
  <si>
    <t>JHARHAND</t>
  </si>
  <si>
    <t>20ABHFS5301E1ZT</t>
  </si>
  <si>
    <t>YOKOGAWA (THAILAND)  LTD.</t>
  </si>
  <si>
    <t>799 RAMA 9 ROAD BANGKAPI,  HUAYKWANG BANGKOK  10310  BANGKOK</t>
  </si>
  <si>
    <t>02-715-8600</t>
  </si>
  <si>
    <t>: THANYAPORN</t>
  </si>
  <si>
    <t>Sirinya.Decharat@th.yokogawa.com</t>
  </si>
  <si>
    <t>ANAND TRIPLEX BOARD LIMITED</t>
  </si>
  <si>
    <t>ANAND TRIPLEX LIMITED</t>
  </si>
  <si>
    <t>ANAND DUPLEX LIMITED</t>
  </si>
  <si>
    <t>09AABCA4927A1Z3</t>
  </si>
  <si>
    <t>SIMBHAOLI SUGARS LTD</t>
  </si>
  <si>
    <t>Unit: Simbhaoli, Div Sugar  Simbhaoli Sugars Limited  P.O Simbhaoli, Distt Ghaziabad  Simbhaoli-245207 Uttar Pradesh</t>
  </si>
  <si>
    <t>GO SYSTEMELEKTRONIK GMBH</t>
  </si>
  <si>
    <t>Faluner Weg 1  24109 Kiel  Germany</t>
  </si>
  <si>
    <t>49-(0)431-58080-0</t>
  </si>
  <si>
    <t>49-(0)431-58080-11</t>
  </si>
  <si>
    <t>sales@go-sys.de</t>
  </si>
  <si>
    <t>BLUE LINE COMPANY</t>
  </si>
  <si>
    <t>P.O BOX. 42025, SHUWAIKH 70651, KUWAIT- C.R.98830,</t>
  </si>
  <si>
    <t>BANCO PRODUCTS (I) LTD</t>
  </si>
  <si>
    <t>Bhaili Oil Cooler[Plant:1040]  Village-Bil Near   Bhaili Railway Station   Vadodara 391410</t>
  </si>
  <si>
    <t>91-265-3097148</t>
  </si>
  <si>
    <t>Chintan Shah</t>
  </si>
  <si>
    <t>purmaint.exec2@bancoindia.com</t>
  </si>
  <si>
    <t>SANTECH SYSTEMS</t>
  </si>
  <si>
    <t>302, Shreeji Complex,Nr. Ellisbridge Post Office, Ellisbridge, Ahmedabad - 380006</t>
  </si>
  <si>
    <t>Ph. No:079-290902259</t>
  </si>
  <si>
    <t>finance@santechsystems.co.in</t>
  </si>
  <si>
    <t>AANFS3243EXM002</t>
  </si>
  <si>
    <t>SIEMENS LTD</t>
  </si>
  <si>
    <t>HIG, - 54, GUDCO, Amdi Nagar, Bhilai;  Chhatisgarh 490 006</t>
  </si>
  <si>
    <t>Siemens Ltd.</t>
  </si>
  <si>
    <t>C/o Korba Super Thermal Power Project,  PO Vikas Bhawan, Jamnipali,  Distt – Korba 495450.  Chattisgarh, India</t>
  </si>
  <si>
    <t>DRYTECH ENGINEERS</t>
  </si>
  <si>
    <t>Shop No.12-15, Sapana Co.Hsg, Soc,  Off.Konark Vihar,Off Pune-Satara Road,   Dhankawadi, Pune-43</t>
  </si>
  <si>
    <t>24371445/24376601</t>
  </si>
  <si>
    <t>2437 6789</t>
  </si>
  <si>
    <t>de.sales@drytechengineers.com</t>
  </si>
  <si>
    <t>ERECTION INSTRUMENTATION PVT. LTD.</t>
  </si>
  <si>
    <t>425/9B, Yadram mandir Marg,  East Babarpur,Shahdara,  Delhi-32</t>
  </si>
  <si>
    <t>011-65099172,22820648</t>
  </si>
  <si>
    <t>vipul prakash</t>
  </si>
  <si>
    <t>UHP TECHNOLOGIES PRIVATE LIMITED</t>
  </si>
  <si>
    <t>UHP Technolgies Pvt Ltd,  No.1256, 3rd floor, 1st cross,   1st Stage, Grace Town, 4th block,   HBR layout, Near Hennur Junction,  Bengaluru- 560043</t>
  </si>
  <si>
    <t>022 40156050</t>
  </si>
  <si>
    <t>Nabendu Paul</t>
  </si>
  <si>
    <t>+91 9900058775</t>
  </si>
  <si>
    <t>sales@uhptech.com</t>
  </si>
  <si>
    <t>BANGALURU</t>
  </si>
  <si>
    <t>SEMI-CONDUCTOR LABORATORY</t>
  </si>
  <si>
    <t>Department of space-Government of India,  Sector-72,S.A.S Nagar-160071,Punjab(India)  Phone No- 0172-2237401  E-mail: nks@scl.gov.in</t>
  </si>
  <si>
    <t>0172-2237401</t>
  </si>
  <si>
    <t>N K Sharma</t>
  </si>
  <si>
    <t>nks@scl.gov.in./hps@scl.gov.in</t>
  </si>
  <si>
    <t>03AAGTS0959N1Z2</t>
  </si>
  <si>
    <t>UL AUTOMATION  SYSTEMS PVT. LTD.</t>
  </si>
  <si>
    <t>26960040/50/60</t>
  </si>
  <si>
    <t>100% Within 30 Days PDC on COD basis</t>
  </si>
  <si>
    <t>HINDUSTAN  PLATING</t>
  </si>
  <si>
    <t>katraj , Marer Nagar Pune 411048</t>
  </si>
  <si>
    <t>8149 6865 05</t>
  </si>
  <si>
    <t>INTERFACE DIGITAL SOLUTIONS PVT. LTD.</t>
  </si>
  <si>
    <t>Regd Off: 318,Keval Industrial Estate, Senapati Bapat Marg, Lower Parel (W), Mumbai - 400 013.  Te.No.022-40606000 Fax No.022-40606070. CIN NO.U30002MH1995PTC094895  Web Site: Www.Interfacedigital.in  Contact :02240606000,9867572670  E-Mail :accounts@interfacedigital.in</t>
  </si>
  <si>
    <t>Te.No.022-40606000</t>
  </si>
  <si>
    <t>Naresh Garg</t>
  </si>
  <si>
    <t>Fax No.022-40606070</t>
  </si>
  <si>
    <t>accounts@interfacedigital.in</t>
  </si>
  <si>
    <t>AAACI6801N</t>
  </si>
  <si>
    <t>27900009638V</t>
  </si>
  <si>
    <t>27900009638C</t>
  </si>
  <si>
    <t>SOLUTRONIX TRADING FZE</t>
  </si>
  <si>
    <t>PO.BOX 39302  RAS-AL-KHAIMAH-U.A.E</t>
  </si>
  <si>
    <t>sales@solutronixfze.com</t>
  </si>
  <si>
    <t>AZTEC AUTOMATION SOLUTIONS</t>
  </si>
  <si>
    <t>G-44, First Floor, Jasola-Kalindi Kunj Road, Near Central Bank of India, Jamia Nagar, New Delhi - 110 025 (India).</t>
  </si>
  <si>
    <t>G-44, First Floor, Jasola-Kalindi Kunj Road                         Near Central Bank of India, Jamia Nagar                          New Delhi - 110025</t>
  </si>
  <si>
    <t>ARSHAD ZIA</t>
  </si>
  <si>
    <t>BILT GRAPHIC PAPER PRODUCTS LMT UNIT SEWA</t>
  </si>
  <si>
    <t>AADCB2230MEM006</t>
  </si>
  <si>
    <t>KOCI-1730</t>
  </si>
  <si>
    <t>INOX AIR PRODUCTS LTD WORLI MUMBAI</t>
  </si>
  <si>
    <t>CEEJAY HOUSE 7TH FLOOR DR. ANNIE BESANT ROAD WORLI MUMBAI-400018</t>
  </si>
  <si>
    <t>022-40323960/3195</t>
  </si>
  <si>
    <t>022-4032 3191</t>
  </si>
  <si>
    <t>A4 SECTOR 24, NOIDA 201301,  (UTTAR PRADESH)</t>
  </si>
  <si>
    <t>ISGEC HEAVY ENGINEERING LIMITED (NOIDA)</t>
  </si>
  <si>
    <t>A-4 sector-24-NOIDA-201301,UTTAR PRADESH</t>
  </si>
  <si>
    <t>0120-4085468</t>
  </si>
  <si>
    <t>VIKASH BERWAL</t>
  </si>
  <si>
    <t>GUJARAT ALKALIES AND CHEMICALS LIMITED(PROMOTED BY GOVT. GUJRAT)</t>
  </si>
  <si>
    <t>GUJARAT ALKALIES AND CHEMICALS LIMITED</t>
  </si>
  <si>
    <t>S.M DESAI</t>
  </si>
  <si>
    <t>Fax: +91-265-3061305</t>
  </si>
  <si>
    <t>AAACG8896MXM001</t>
  </si>
  <si>
    <t>GOLD PLUS GLASS INDUSTRY LTD.</t>
  </si>
  <si>
    <t>Gold Plus Estate,Village Thithola,Pargana  Manglaur,Uttarakhand-247667</t>
  </si>
  <si>
    <t>Gold Plus Estate,Village Thithola,Pargana  Manglaur,Uttarakhand-247667  Mail:glass@goldplusgroup.com  Tel No.01332-305000   Fax No.01332-305050  email;parchase_gpi@goldplusgroup.com</t>
  </si>
  <si>
    <t>01332-305000</t>
  </si>
  <si>
    <t>01332-305050</t>
  </si>
  <si>
    <t>glass@goldplusgroup.com;parchase_gpi@goldplusgroup</t>
  </si>
  <si>
    <t>MANGLAUR</t>
  </si>
  <si>
    <t>ONGC</t>
  </si>
  <si>
    <t>NAVAGAM, AHEMEDAD, GUJRAT.</t>
  </si>
  <si>
    <t>Plot  No. 0-2/6,   GIDC,  Dahej-II,   Near Jolva  Village    Dahej,  Bharuch  -  392130  Gujarat</t>
  </si>
  <si>
    <t>Robin  George</t>
  </si>
  <si>
    <t>24AAECC5781F1ZQ</t>
  </si>
  <si>
    <t>CHLOROTECH</t>
  </si>
  <si>
    <t>chlorotech surat</t>
  </si>
  <si>
    <t>POLYMATRIX AG</t>
  </si>
  <si>
    <t>POLY MATRIX AG</t>
  </si>
  <si>
    <t>MR.GUNTER POHL</t>
  </si>
  <si>
    <t>gunter.pohl@polymetrix.com</t>
  </si>
  <si>
    <t>NAMRUP SALES CORPORATION</t>
  </si>
  <si>
    <t>P.O. PARBAT PUR-786623(NEAR GURUDWARA) NAMRUP(ASSAM)</t>
  </si>
  <si>
    <t>PO PARBAT PUR-786623(NEAR GURUDWARA) NAMRUP(ASSAM)</t>
  </si>
  <si>
    <t>03742500674(0)</t>
  </si>
  <si>
    <t>kaushal</t>
  </si>
  <si>
    <t>kaushal_kanda@yahoo.co.in</t>
  </si>
  <si>
    <t>VARIABLE ENERGY CYCLOTRON CENTER</t>
  </si>
  <si>
    <t>0091-33-23370796</t>
  </si>
  <si>
    <t>B. SAHA</t>
  </si>
  <si>
    <t>91-33-2337-4605</t>
  </si>
  <si>
    <t>crpu@vecc.gov.in</t>
  </si>
  <si>
    <t>M/S NIVO CONTROLS PVT LTD</t>
  </si>
  <si>
    <t>104-115 , ELECTRONIC COMPLEX  INDORE -452010</t>
  </si>
  <si>
    <t>MR. RASHID SHAIKH</t>
  </si>
  <si>
    <t>AUTOMATION 2015, GOREGAON EAST, MUMBAI</t>
  </si>
  <si>
    <t>DYNALAB WEATHERTECH PVT LTD</t>
  </si>
  <si>
    <t>4 BASIL, SR. NO. 106/2/11,   AMBITIONS HOSTEL LANE,   BANER,   PUNE-411045.</t>
  </si>
  <si>
    <t>weathertec@yahoo.com</t>
  </si>
  <si>
    <t>27330047927V</t>
  </si>
  <si>
    <t>PRABHAT CABLES PVT LTD</t>
  </si>
  <si>
    <t>33, PATHAK WADI  LOHAR CHAWL   MUMBAI-400002</t>
  </si>
  <si>
    <t>M/S SIEMENS LIMITED (GUDGAON)</t>
  </si>
  <si>
    <t>2nd Floor, Tower A, Plot No - 6A,Sector - 18, Maruti Industrial Arear, Gurgaon - 122015</t>
  </si>
  <si>
    <t>M/S. INOX AIR PRODUCTS LTD</t>
  </si>
  <si>
    <t>Vile Bhagad MIDC  Plot No. B-93  MIDC Industrial Area  Taluka - Mangaon - 412107   Vile Bhagad - Dist - Raigad</t>
  </si>
  <si>
    <t>Sanjiv Patil</t>
  </si>
  <si>
    <t>sanjiv.patil@inoxap.com</t>
  </si>
  <si>
    <t>AAACI5569DEM046</t>
  </si>
  <si>
    <t>Preeti</t>
  </si>
  <si>
    <t>VISHVA ENTERPRISES</t>
  </si>
  <si>
    <t>G-5, Ramdev Square  Near Sardar Patel Statue  Vallabh Vidyanagar  Anand - 388 120   Gujarat</t>
  </si>
  <si>
    <t>VISHA ENTERPRISES</t>
  </si>
  <si>
    <t>+91 2692 237500</t>
  </si>
  <si>
    <t>Rakesh Jani</t>
  </si>
  <si>
    <t>+91 8866802838</t>
  </si>
  <si>
    <t>vishva.enterprise@yahoo.com</t>
  </si>
  <si>
    <t>AAECC5781FEM001</t>
  </si>
  <si>
    <t>6-3-1090, A-Block  Level 5, T.S.R Tower,   Rajbhavan Road, Somajlguda  Hydrabad - 82</t>
  </si>
  <si>
    <t>(2 X 660 MW)  Nelaturu / Pyanampuram  Muthukur Mandal - 524 344  SPSR Nellore  India</t>
  </si>
  <si>
    <t>Venu Madhav Kaluva</t>
  </si>
  <si>
    <t>91-7680023093</t>
  </si>
  <si>
    <t>venumadhav.kaluva@tpcil.com</t>
  </si>
  <si>
    <t>MORNINGSTAR CORPORATION</t>
  </si>
  <si>
    <t>8 Pheasant Run  Newtown,  PA  18940-1819  USA</t>
  </si>
  <si>
    <t>100% AGAINST PI</t>
  </si>
  <si>
    <t>SR ELECTRICALS</t>
  </si>
  <si>
    <t>Sital Nagar, Khuthari  kahalgaon, Bhagalpur, Bihar</t>
  </si>
  <si>
    <t>JSW ENERGY LIMITED</t>
  </si>
  <si>
    <t>Post Box #9, Sandur-Taluk, Village &amp; Post,  Toranagulla, Bellary  Vijaynagar - 583 123  Karnataka</t>
  </si>
  <si>
    <t>08395-282484</t>
  </si>
  <si>
    <t>Ranjith Rao</t>
  </si>
  <si>
    <t>ranjith.rao@jsw.in</t>
  </si>
  <si>
    <t>GAYTRI INDUSTRIAL CORPORATION PRIVATE LIMITED</t>
  </si>
  <si>
    <t>302-B, Nitco Biz Park,  Plot No. C-19, Road No. 16,  Wagle Estate, Thane (W) – 400604</t>
  </si>
  <si>
    <t>22-6704 0000</t>
  </si>
  <si>
    <t>sales@gaytri.com</t>
  </si>
  <si>
    <t>METALLURGICAL SERVICES PVT LTD.</t>
  </si>
  <si>
    <t>Metallurgical Services Mehta House, Ashok Silk Mills,  Off. LBS Marg, Ghatkopar (W),  Mumbai – 400 086     Fax: 022-2500 1740</t>
  </si>
  <si>
    <t>022-2500 0240</t>
  </si>
  <si>
    <t>022-2500 1740</t>
  </si>
  <si>
    <t>ARYA CRAFTS &amp; ENGINEERING PVT LTD</t>
  </si>
  <si>
    <t>444, GIDC Industrial Area, Por-Ramangamdi, Vadodara-391 243. GUJARAT</t>
  </si>
  <si>
    <t>0250-2392246</t>
  </si>
  <si>
    <t>arya@aryaengg.com</t>
  </si>
  <si>
    <t>100% Against 30 DAYS PDC (C.O.D. Basis)</t>
  </si>
  <si>
    <t>ISA - POWER &amp; PETROLEUM</t>
  </si>
  <si>
    <t>Eros Hotel  American Plaza,   Nehru Place  New Delhi - 110019</t>
  </si>
  <si>
    <t>ANUP</t>
  </si>
  <si>
    <t>M/S. D. G. ENTERPRISES</t>
  </si>
  <si>
    <t>Godwon : C/o. Arun Nimsarkar  House No. 194, Lohara  At. Po Lohara, Mul Road  Tah. &amp; Dist. Chandrapur - 442 401</t>
  </si>
  <si>
    <t>Vijay</t>
  </si>
  <si>
    <t>NUMALIGARH REFINERY LIMITED</t>
  </si>
  <si>
    <t>NRL Bill Desk  Admin Building  NRL Complex , Numaligarh,  Dist : Golaghat,  Assam-785699</t>
  </si>
  <si>
    <t>NRL Complex , Numaligarh,  Dist : Golaghat,  Assam-785699</t>
  </si>
  <si>
    <t>03776-265439</t>
  </si>
  <si>
    <t>GM (Commercial &amp; Legal )</t>
  </si>
  <si>
    <t>03776-265514</t>
  </si>
  <si>
    <t>raja.ahmed@nrl.co.in</t>
  </si>
  <si>
    <t>Numaligarh</t>
  </si>
  <si>
    <t>Nagaon</t>
  </si>
  <si>
    <t>AAACN6984B</t>
  </si>
  <si>
    <t>18AAACN6984B1ZD</t>
  </si>
  <si>
    <t>KHAGA ENERGY PVT. LTD.</t>
  </si>
  <si>
    <t>Plot. No.44, Tiny Ind. Co-Op. Estate,  Kondhwa Budruk, Pisoli Road  Pune - 411048</t>
  </si>
  <si>
    <t>020 26930908</t>
  </si>
  <si>
    <t>sales@khagaenergy.com</t>
  </si>
  <si>
    <t>OPG POWER GENERATION PVT LTD</t>
  </si>
  <si>
    <t>No. 6, Sardar Patel Road,  Guindy , Chennai - 600 032</t>
  </si>
  <si>
    <t>OPG Nagar, Madharpakkam Road,  Periyaobulapuram Village  Gummidipoondi - 601 201</t>
  </si>
  <si>
    <t>+9144 42911222</t>
  </si>
  <si>
    <t>Paul Prabakaran</t>
  </si>
  <si>
    <t>paul@opgpower.com</t>
  </si>
  <si>
    <t>AAACO8193MSD001</t>
  </si>
  <si>
    <t>954236 DATED - 17.04.2008</t>
  </si>
  <si>
    <t>M/S.BHARAT HEAVY ELECTRICALS LTD.</t>
  </si>
  <si>
    <t>GUJARAT ALKALIES AND CHEMICALS LTD</t>
  </si>
  <si>
    <t>Caustic Soda Complex   P.O. Petrochemicals  - 391 346  Dist. - Vadodara (Gujarat)</t>
  </si>
  <si>
    <t>Caustic Complex  Ranoli, Gujarat</t>
  </si>
  <si>
    <t>+91 265 2232681-2</t>
  </si>
  <si>
    <t>V N Gandhi</t>
  </si>
  <si>
    <t>+91 265 3061305/2230026</t>
  </si>
  <si>
    <t>RANOLI</t>
  </si>
  <si>
    <t>GUJARA</t>
  </si>
  <si>
    <t>24AAACG8896M1ZX</t>
  </si>
  <si>
    <t>TEKSONS PVT. LTD., PLANT - II</t>
  </si>
  <si>
    <t>Gat No. 57, Darna Dam Road  Vill - Kurhegaon, Post - Gonde Dumala  Tal - Igatpuri, Dist - Nasik</t>
  </si>
  <si>
    <t>teksonp2@yahoo.com</t>
  </si>
  <si>
    <t>AABCTO522AEM002</t>
  </si>
  <si>
    <t>27740276961 V</t>
  </si>
  <si>
    <t>27740276961 C</t>
  </si>
  <si>
    <t>PROCESS GROUP INTERNATIONAL</t>
  </si>
  <si>
    <t>PO Box 46153  Abu Dhabi  United Arab Emirates</t>
  </si>
  <si>
    <t>EURO Mechanical Contractors Company Factory</t>
  </si>
  <si>
    <t>Abu Dhabi Industrial City  M41, B6 (59 , 60)  PO Box 46153  Mussafah, Abu Dhabi  UAE</t>
  </si>
  <si>
    <t>Jayant Patil</t>
  </si>
  <si>
    <t>+971 528073012</t>
  </si>
  <si>
    <t>jayant.patil@processgroupintl.com</t>
  </si>
  <si>
    <t>SHYAM SEL &amp; POWER LIMITED</t>
  </si>
  <si>
    <t>Shyam sel &amp; Power Ltd-jamuria  Mouza Dhasna: Bahadurpur, Bijay Nagar more Jamuria  Burdwan - 713362</t>
  </si>
  <si>
    <t>JAMURIA</t>
  </si>
  <si>
    <t>INTER UNIVERSITY CENTRE FOR ASTRONOMY AND ASTROPHYSICS</t>
  </si>
  <si>
    <t>Pune University Campus  Post Bag 4, Ganeshkhind  Pune - 411 007</t>
  </si>
  <si>
    <t>020 25604100, 25691414</t>
  </si>
  <si>
    <t>B V Sawant</t>
  </si>
  <si>
    <t>020 25604699</t>
  </si>
  <si>
    <t>purchase@iucaa.ernet.in</t>
  </si>
  <si>
    <t>AMARA RAJA BATTERIES LTD</t>
  </si>
  <si>
    <t>Industrial Battery Division  Karakambadi  Tirupati - 517520  Andhra Pradesh</t>
  </si>
  <si>
    <t>K Udaya Kumari</t>
  </si>
  <si>
    <t>0877 2265000, Extn:7449.</t>
  </si>
  <si>
    <t>udk@amararaja.co.in</t>
  </si>
  <si>
    <t>AABCA9264EXM001</t>
  </si>
  <si>
    <t>+11 2805 3345</t>
  </si>
  <si>
    <t>RAJAN CHAKRAVARTHI</t>
  </si>
  <si>
    <t>+91 7042492971</t>
  </si>
  <si>
    <t>Janshedpur 2550 TPD Plant  Long Tom Area, Burma Mines  Jamshedpur - 8311 007</t>
  </si>
  <si>
    <t>91 96 76 64 31 31</t>
  </si>
  <si>
    <t>Ramesh Babu</t>
  </si>
  <si>
    <t>RameshBabu.Manne@linde.com</t>
  </si>
  <si>
    <t>20AAACB2528H1ZC</t>
  </si>
  <si>
    <t>(A Government of India Undertaking -A Navratna Company)  Hazira, PO, ONGC, Dist-Surat -394518</t>
  </si>
  <si>
    <t>GAIL (India) Ltd</t>
  </si>
  <si>
    <t>Ichhapore, Magdalla Road  P.O.ONGC,  Surat -394518 ( Gujarat)</t>
  </si>
  <si>
    <t>P.D Marodkar (Sr.Officer C &amp; P)</t>
  </si>
  <si>
    <t>0261-2905733</t>
  </si>
  <si>
    <t>marodakar@gmail.co.in</t>
  </si>
  <si>
    <t>Hyderabad Branch  8-2-685/1/1/A, 4th Floor, Road No. 12, Banjara Hills, Hyderabad - 500034, Telangana, India</t>
  </si>
  <si>
    <t>S.Sankara Narayanan</t>
  </si>
  <si>
    <t>SAHAJANAND INDUSTRIES</t>
  </si>
  <si>
    <t>91-79-25623662</t>
  </si>
  <si>
    <t>brk4747@rediffmail.com</t>
  </si>
  <si>
    <t>Office No.03,Bldg 4A, SEZ, SP Infocity  Phursungi, PUNE – 412308, India</t>
  </si>
  <si>
    <t>satish.borse@tasind.com</t>
  </si>
  <si>
    <t>90% amount 30 days after receipt of material &amp; 10% after commissioning</t>
  </si>
  <si>
    <t>M/S. OMEGA ENGINEERING</t>
  </si>
  <si>
    <t>P6 084, SAIF Zone,  Sharjah, UAE  P.O. Box : 120048</t>
  </si>
  <si>
    <t>OMEGA ENGINEERING</t>
  </si>
  <si>
    <t>Suresh</t>
  </si>
  <si>
    <t>res1@omegaengg.com</t>
  </si>
  <si>
    <t>NILKAMAL CONTROL SYSTEMS PVT. LTD.</t>
  </si>
  <si>
    <t>79/2, Near Agrawal Godown, NDA Road,  Plot No. 11 &amp; 14, Industrial Estate, Shivane-411 023</t>
  </si>
  <si>
    <t>020-25292372</t>
  </si>
  <si>
    <t>design@nilkamalcontrol.in</t>
  </si>
  <si>
    <t>AADCN5934AEM001</t>
  </si>
  <si>
    <t>27735237401V</t>
  </si>
  <si>
    <t>27735237401C</t>
  </si>
  <si>
    <t>INGENIO LA GLORIA S.A.</t>
  </si>
  <si>
    <t>ARISTOTELES 97  Colonia Polanco  11560, Mexico Distrito Federal</t>
  </si>
  <si>
    <t>POTENCE CONTROLS PRIVATE LIMITED</t>
  </si>
  <si>
    <t>E-43 KAILAS INDUSTRIAL COMPLEX, D.P.ROAD, PARKSITE, VIKHROLI (WEST), MUMBAI-400079</t>
  </si>
  <si>
    <t>M/S. RSA AUTOMATION</t>
  </si>
  <si>
    <t>No. 366/A, UAS Layout  Behind Jakkur Fling Club  Jakkur, Bangalore - 560064</t>
  </si>
  <si>
    <t>RSA AUTOMATION</t>
  </si>
  <si>
    <t>080 23620239</t>
  </si>
  <si>
    <t>Shridhar Khot</t>
  </si>
  <si>
    <t>rsaautomation@gmail.com</t>
  </si>
  <si>
    <t>AKQPK6742DX001</t>
  </si>
  <si>
    <t>DEV METAL CORPORATIONS</t>
  </si>
  <si>
    <t>NO .10/1 GOLLAR GANGANA LANE NAGARTH PET CROSS   BANGALORE - 560002</t>
  </si>
  <si>
    <t>salesbpatel@gmail.com</t>
  </si>
  <si>
    <t>EUROKO TRADING LTD.</t>
  </si>
  <si>
    <t>70-1, Shinkil 1-Dong,   Youngdeungpo-ku  Seoul, (150-837)  korea (Republic of Korea)</t>
  </si>
  <si>
    <t>EUROKO TRADING LTD</t>
  </si>
  <si>
    <t>+82-2-836-2602,3</t>
  </si>
  <si>
    <t>Hyeon-taek-Jang</t>
  </si>
  <si>
    <t>M/S. AAXIS NANO TECHNOLOGIES PVT. LTD.</t>
  </si>
  <si>
    <t>S.C.F-78, 2ND / 3RD FLOOR,   PHASE-2  MOHALI - 160 0055  PUNJAB</t>
  </si>
  <si>
    <t>0172 5098279, 9216745369</t>
  </si>
  <si>
    <t>RITA MALHOTRA</t>
  </si>
  <si>
    <t>0172 2221729</t>
  </si>
  <si>
    <t>info@aaxisnano.com</t>
  </si>
  <si>
    <t>GLOBAL TECHNICAL SERVICES</t>
  </si>
  <si>
    <t>4th Floor, Alzara  Tower.  Jamaluddin AI Afghani Street   Behind Toyota Lexus Show Room Olaya,   P.O. Box-  30127  Al-khobar   -  31952,     Saudi Arabia</t>
  </si>
  <si>
    <t>+96613 882 0307</t>
  </si>
  <si>
    <t>Mr.Shaju Devassy</t>
  </si>
  <si>
    <t>Roopa</t>
  </si>
  <si>
    <t>(NEYVELI LIGNITE CORPORATION LIMITED)  Barsinagar Project  A.O. Building, Barsinagar - 334402  Dist-Bikaner, Rajasthan-India</t>
  </si>
  <si>
    <t>0151-2200026</t>
  </si>
  <si>
    <t>0151-2847511</t>
  </si>
  <si>
    <t>dgmbp.contracts@nlcindia.com</t>
  </si>
  <si>
    <t>08AAACN1121CZ9</t>
  </si>
  <si>
    <t>PIPE CHEM INDUSTRIES</t>
  </si>
  <si>
    <t>Head Office: # 9/1,G R Lane,  S P Road Cross,Bangalore-560002</t>
  </si>
  <si>
    <t>080-41243471</t>
  </si>
  <si>
    <t>pipechemindustries@gmail.com</t>
  </si>
  <si>
    <t>ARCO ENTERPRISES</t>
  </si>
  <si>
    <t>YOG , 48/45 EX -SERVICEMAN HOUSING SOCIETY  PAUD ROAD , PUNE-38</t>
  </si>
  <si>
    <t>AAUPP2784L</t>
  </si>
  <si>
    <t>URJANKUR SHREE TATYASAHEB KORE WARNA POWER COMPANY LIMITED</t>
  </si>
  <si>
    <t>IL&amp;FS Financial Centre,  Plot C-22, G Block  Bandra - Kurla Complex   Mumbai - 400 051</t>
  </si>
  <si>
    <t>NEar Warana Sugar Factory,   Warana Nagar, Tal-Panhala,   Dist - Kolhapur - 416 113</t>
  </si>
  <si>
    <t>022 26533333</t>
  </si>
  <si>
    <t>022 26533979</t>
  </si>
  <si>
    <t>eustkwpcl@gmail.com</t>
  </si>
  <si>
    <t>Kolapur</t>
  </si>
  <si>
    <t>27AABCU0254A1ZX</t>
  </si>
  <si>
    <t>KORICSSTAR</t>
  </si>
  <si>
    <t>KORICS TRADING CO.LTD  1008-10F,BYUNCK DIGITAL VALLEY II,#481-10  GASAN-DONG ,KUMCHEON-GU SEOUL,KOREA POST ZIP:153-783</t>
  </si>
  <si>
    <t>KORICS TRADING CO.LTD</t>
  </si>
  <si>
    <t>82/2-2113-0666</t>
  </si>
  <si>
    <t>82/2-2113-0665,0260</t>
  </si>
  <si>
    <t>DEV PRIYA PAPERS PVT LTD</t>
  </si>
  <si>
    <t>Village SAINI,  8th Km. Mawana Road,  Meerut (U.P)-250001</t>
  </si>
  <si>
    <t>Mr.Anshul Gupta</t>
  </si>
  <si>
    <t>info@devpapers.in</t>
  </si>
  <si>
    <t>THERMAX LIMITED ( PUNE)</t>
  </si>
  <si>
    <t>TIN : 27630000038 V  CST: 27630000038 C</t>
  </si>
  <si>
    <t>AQUATECH SYSTEMS ASIA PVT.LTD.</t>
  </si>
  <si>
    <t>+91-20-6654 7000</t>
  </si>
  <si>
    <t>MR.SRINIVAS PYATI</t>
  </si>
  <si>
    <t>VENTURE LIGHTING</t>
  </si>
  <si>
    <t>Plot No. A-30, D5,  Phase II, Zone B  MEPZ, SEZ, Tambaram  Chennai - 45</t>
  </si>
  <si>
    <t>044 22625567 / 22623094 / 22629500</t>
  </si>
  <si>
    <t>Sharmila</t>
  </si>
  <si>
    <t>044 22625569</t>
  </si>
  <si>
    <t>sharmila@vlindia.com]</t>
  </si>
  <si>
    <t>SEZ TAMBARAM</t>
  </si>
  <si>
    <t>33AAACA9284H2ZM</t>
  </si>
  <si>
    <t>J K PAPER LTD</t>
  </si>
  <si>
    <t>Unit : JK Paper Mills  Jakaypur 765 017  Dist. : Rayagad  Odisha</t>
  </si>
  <si>
    <t>06856 233770 / 233550 / 222070</t>
  </si>
  <si>
    <t>Yogesh  Sahare</t>
  </si>
  <si>
    <t>91-6856-234078</t>
  </si>
  <si>
    <t>yogesh.sahare@jkmail.com</t>
  </si>
  <si>
    <t>RAYGADA</t>
  </si>
  <si>
    <t>21AAACT6305N1ZG</t>
  </si>
  <si>
    <t>S. S. JAISWAL &amp; BROTHERS</t>
  </si>
  <si>
    <t>Type - II, HS-24 HSCL Colony,  Anpara   Sonebhadra - 231 225  Uttar Pradesh</t>
  </si>
  <si>
    <t>05446 275034</t>
  </si>
  <si>
    <t>C. K. Jaiswal</t>
  </si>
  <si>
    <t>05446 275083</t>
  </si>
  <si>
    <t>09455326483/09450165932</t>
  </si>
  <si>
    <t>ssj53@rediffmail.com</t>
  </si>
  <si>
    <t>AFDPJ9279C</t>
  </si>
  <si>
    <t>SCF-23, Top Floor  Phase - VI  Mohali - 160 056</t>
  </si>
  <si>
    <t>0172 5063114</t>
  </si>
  <si>
    <t>Bhatti</t>
  </si>
  <si>
    <t>08427001018/09779002277</t>
  </si>
  <si>
    <t>03AAPFA7549B1ZL</t>
  </si>
  <si>
    <t>MADHU CHEMICAL COMPANY</t>
  </si>
  <si>
    <t>Room No. 19, 1st Floor, Vasani Centre  28, Babu Genu Road, New Hanuman Lane  Mumbai - 400 002</t>
  </si>
  <si>
    <t>022 22002437</t>
  </si>
  <si>
    <t>Manish Nayani</t>
  </si>
  <si>
    <t>mpmadhu@gmail.com</t>
  </si>
  <si>
    <t>SHARP ENGRAVERS</t>
  </si>
  <si>
    <t>1175/77 Sadashiv Peth, Limayewadi, Pune - 411 030</t>
  </si>
  <si>
    <t>99217 22727</t>
  </si>
  <si>
    <t>ranjitkirve@gmail.com</t>
  </si>
  <si>
    <t>CSIR-CENTRAL GLASS AND CERAMIC RESERACH INSTITUTE</t>
  </si>
  <si>
    <t>196, Raja S. C. Mullick Road,  Jadavpur, Kolkata - 700 032</t>
  </si>
  <si>
    <t>033 24733469</t>
  </si>
  <si>
    <t>N Pavithran</t>
  </si>
  <si>
    <t>033 24730957</t>
  </si>
  <si>
    <t>409-410, Meadows, Sahar Plaza, Andheri Kurla Road, J.B. Nagar, Andheri (E) Mumbai 400 059, India</t>
  </si>
  <si>
    <t>www.fujielectric.co.in</t>
  </si>
  <si>
    <t>Sanjeev-chakraborty@fein.fujielectric.com;subhash-</t>
  </si>
  <si>
    <t>27200737717V</t>
  </si>
  <si>
    <t>V.S RAO</t>
  </si>
  <si>
    <t>310 D INDRAPRASAD COLONY, SECTOR 30-33, FARIDABAD 121003</t>
  </si>
  <si>
    <t>STEAM EQUIPMENTS PTE LTD.</t>
  </si>
  <si>
    <t>No. 1 Genting Link #03-03Perfect One S (349518)</t>
  </si>
  <si>
    <t>DELTON CABLES LIMITED</t>
  </si>
  <si>
    <t>Delton House, 4801, Bharat Ram Road, 24, Daryaganj, New Delhi-110002  India,</t>
  </si>
  <si>
    <t>91-011-43055055</t>
  </si>
  <si>
    <t>www.deltoncables.com</t>
  </si>
  <si>
    <t>sanjivvinaik@deltoncables.com</t>
  </si>
  <si>
    <t>100% Against Proforma Invoice on readiness of material</t>
  </si>
  <si>
    <t>(A Government of India Enterprise)  Control systems group  Control Instrumentation Division  IT &amp; TG Building , ground floor  ECIL PO, Hyderabad-500062, A.P</t>
  </si>
  <si>
    <t>DASARI DILIP KUMAR</t>
  </si>
  <si>
    <t>ddk@ecil.co.in</t>
  </si>
  <si>
    <t>SHREE BALAJI ELECTRICALS</t>
  </si>
  <si>
    <t>Mahadevi Complex, Below Vijaya Bank Main Road, Padubidri - 574111</t>
  </si>
  <si>
    <t>COASTAL GUJARAT POWER LIMITED</t>
  </si>
  <si>
    <t>UMPP Mundra Project Site  Opp. to Kala Raksha, Tunda - Vand Road  Village-Tunda, Taluka - Mundra  Dist. - Kutch, Gujarat</t>
  </si>
  <si>
    <t>COASTAL GUJARAT POWER LTD.</t>
  </si>
  <si>
    <t>Opp. to Kala Raksha, Tunda - Vand Road  Village-Tunda, Taluka - Mundra  Dist. - Kutch, Gujarat</t>
  </si>
  <si>
    <t>02838 654322</t>
  </si>
  <si>
    <t>Rakesh Bhut</t>
  </si>
  <si>
    <t>rakeshbhut@tatapower.com</t>
  </si>
  <si>
    <t>AADCC1347A</t>
  </si>
  <si>
    <t>24AADCC1347A1ZF</t>
  </si>
  <si>
    <t>ASIAN PAINTS LIMITED</t>
  </si>
  <si>
    <t>2602, GIDC  Near Asian Paints Chokdi  Ankleshwar - Gujarat</t>
  </si>
  <si>
    <t>022 39818000</t>
  </si>
  <si>
    <t>Keshab Meher</t>
  </si>
  <si>
    <t>022 39818888</t>
  </si>
  <si>
    <t>aman.jethi@asianpaints.com</t>
  </si>
  <si>
    <t>AAACA3622KXM004</t>
  </si>
  <si>
    <t>VME PROCESS</t>
  </si>
  <si>
    <t>VME Technical Services Sdn Bhd (704351-W)  B09-01/02/03, Skypark One City  Jalan USJ 25/1, 47630 Subang Jaya  Selangor, Malaysia  +60 3 5115 0280 (main)  +60 3 5115 0285(fax)</t>
  </si>
  <si>
    <t>Lee Chee Chim</t>
  </si>
  <si>
    <t>RASHI AUTOMATION PVT. LTD.</t>
  </si>
  <si>
    <t>2nd Floor, Mahabir Plaza  126/31, B.N Road Lalbagh  Lucknow - 226 001</t>
  </si>
  <si>
    <t>Mr. S K Yadav</t>
  </si>
  <si>
    <t>sky@rashiautomation.com</t>
  </si>
  <si>
    <t>C/o The Tata Power Co. Ltd.  34, Sant Tukaram Marg  Carnac Bunder  Mumbai - 400 009</t>
  </si>
  <si>
    <t>Opp. to Kala Raksha Kendra  Tunda Vandh Road, Village - Tunda  Taluka - Mumdra  Dist - Kutch, Gujarat</t>
  </si>
  <si>
    <t>PERFECT ENT.</t>
  </si>
  <si>
    <t>s. no. 81/5, KIRAN IND ESTATE, J BLOCK, SHED NO- 1, SHIVNE, PUNE - 411023</t>
  </si>
  <si>
    <t>PERFECT ENTERPRISES</t>
  </si>
  <si>
    <t xml:space="preserve">MAHARASHTRA                                       </t>
  </si>
  <si>
    <t>GOL OFFSHORE LIMITED</t>
  </si>
  <si>
    <t>81,Energy House, Dr.D N Road,  Mumbai- 400001</t>
  </si>
  <si>
    <t>Vijay Nalawade</t>
  </si>
  <si>
    <t>Vijay_Nalawade@goloffshore.com</t>
  </si>
  <si>
    <t>M/S. PSA NITROGEN LIMITED</t>
  </si>
  <si>
    <t>71-72 New DLF Industrial Area  Faridabad - 121 003  DELHI - NCR</t>
  </si>
  <si>
    <t>PSA NITROGEN LIMITED</t>
  </si>
  <si>
    <t>Mr. Siddharth Misra</t>
  </si>
  <si>
    <t>+91 9311144667</t>
  </si>
  <si>
    <t>purchase@psanitrogen.net</t>
  </si>
  <si>
    <t>06AAACP0953G1ZP</t>
  </si>
  <si>
    <t>M/S. JSW STEEL COATED PRODUCTS LTD</t>
  </si>
  <si>
    <t>Tarapur CPP-1  MIDC Tarapur, Navapur Road  Boisar - 401 506  Thane Maharashtra</t>
  </si>
  <si>
    <t>02525 270147</t>
  </si>
  <si>
    <t>Mr. Vinod Jogi</t>
  </si>
  <si>
    <t>02525 270148</t>
  </si>
  <si>
    <t>vinod.jogi@jsw.in</t>
  </si>
  <si>
    <t>AACCM3988LEM002</t>
  </si>
  <si>
    <t>M/S. CESC LIMITED</t>
  </si>
  <si>
    <t>Eastern Building, 2nd Floor,  15/1, Chowrinhgee Square  Kolkata - 700 069</t>
  </si>
  <si>
    <t>(033) 2231 9150-55</t>
  </si>
  <si>
    <t>Mr. Saurav Ganguli</t>
  </si>
  <si>
    <t>(033) 2213 6502</t>
  </si>
  <si>
    <t>saurav.ganguli@rp-sg.in</t>
  </si>
  <si>
    <t>PUJALI</t>
  </si>
  <si>
    <t>KOLKATA</t>
  </si>
  <si>
    <t>19AABCC2903N1ZL</t>
  </si>
  <si>
    <t>L &amp; T HYDROCARBON ENGINEERING LIMITED</t>
  </si>
  <si>
    <t>19, First Floor, Kumarakrupa Road  Shivananda Circle  Bangalore - 560 001</t>
  </si>
  <si>
    <t>C/O. ONGC Mangalore Petrochemicals Limited  (An SEZ Unit)  Mangalore Special Economic Zone  Permude Village  Mangalore Taluk - 574509</t>
  </si>
  <si>
    <t>Mr. Ramiz Raza</t>
  </si>
  <si>
    <t>rraza@lntenc.com</t>
  </si>
  <si>
    <t>AABCL5967DSD003</t>
  </si>
  <si>
    <t>M/S. INOX AIR PRODUCTS LTD.</t>
  </si>
  <si>
    <t>Plot No. 38, IDA, Phase I  Pashmylaram, Patancheru Mandal  Medak Dist,  Telangana - 502307</t>
  </si>
  <si>
    <t>08455 224330-332</t>
  </si>
  <si>
    <t>08455 224331</t>
  </si>
  <si>
    <t>AAACI5569DXM023</t>
  </si>
  <si>
    <t>AIMS ELECTRONICS TRADING</t>
  </si>
  <si>
    <t>AIMS ELECTRONICS TRADING (AIMS)  AIMS WORKSHOP.Opp Al Islam Engineering,  Behind Musaffah Land Restaurant,  Store 2,M11,Plot 148,  Abu Dhabi,United Arab Emirates</t>
  </si>
  <si>
    <t>9712-6436114</t>
  </si>
  <si>
    <t>9712-6436115</t>
  </si>
  <si>
    <t>00971-2-55 55 908</t>
  </si>
  <si>
    <t>info@aimsgt.com</t>
  </si>
  <si>
    <t>NABHA POWER LIMITED</t>
  </si>
  <si>
    <t>P O Box 28 Nr. Village Nalash   Dist. Patiala Rajpura 140401   Punjab India</t>
  </si>
  <si>
    <t>Tarun Sharma</t>
  </si>
  <si>
    <t>tarun.Sharma2@larsentoubro.com</t>
  </si>
  <si>
    <t>EX-PROTECTA</t>
  </si>
  <si>
    <t>91 2692 231430</t>
  </si>
  <si>
    <t>sales@exprotecta.com</t>
  </si>
  <si>
    <t>M/S. MICHELL INSTRUMENTS LTD.</t>
  </si>
  <si>
    <t>48 Lancaster Way Business Park  Ely, Cambridgeshire, CB6 3NW  United Kingdom</t>
  </si>
  <si>
    <t>+44 (0) 1353 658000</t>
  </si>
  <si>
    <t>Mr. Lynda S</t>
  </si>
  <si>
    <t>+44 (0) 1353 658199</t>
  </si>
  <si>
    <t>uk.purchasing@michell.com</t>
  </si>
  <si>
    <t>GB 214 7575 61</t>
  </si>
  <si>
    <t>SUCHITRA INDUSTRIES</t>
  </si>
  <si>
    <t>2, ACES Layout, 2nd Stage RMV Extension, Sanjay Nagar, Bangalore- 560094, Karnataka</t>
  </si>
  <si>
    <t>suchitra_industries@yahoo.com</t>
  </si>
  <si>
    <t>M/S. VOLTECH O AND M SERVICES PVT. LTD.</t>
  </si>
  <si>
    <t>Voltech Eco Tower  1st Floor, No. 2/429  Mount Poonammalle Road  Ayyapanthangal  Chennai - 56</t>
  </si>
  <si>
    <t>044-43978000</t>
  </si>
  <si>
    <t>Mr. Srihari</t>
  </si>
  <si>
    <t>044-42867746</t>
  </si>
  <si>
    <t>srihari.mr@voltechgroup.com</t>
  </si>
  <si>
    <t>SRF  LIMITED</t>
  </si>
  <si>
    <t>PYF Gummidipoondi Spares  Plot No. K-a, Technical Texttile Business,  SIPCOT Induasrial Area Complex,   Tiruvallur Technical Textile Business  SIPCOT Industrial Area Complex - 601201</t>
  </si>
  <si>
    <t>SRF LIMITED</t>
  </si>
  <si>
    <t>044-27923212-22</t>
  </si>
  <si>
    <t>Mr. SAtish Kumar DK</t>
  </si>
  <si>
    <t>044-27922718 / 27922888</t>
  </si>
  <si>
    <t>-----</t>
  </si>
  <si>
    <t>satishkumar.dk@srf.com</t>
  </si>
  <si>
    <t>AAACS0206PXM006</t>
  </si>
  <si>
    <t>SUBGROUP G3</t>
  </si>
  <si>
    <t>LT GROUP G</t>
  </si>
  <si>
    <t>630461 Dt. 6.11.1972</t>
  </si>
  <si>
    <t>SIMHARDI POWER</t>
  </si>
  <si>
    <t>Simhardi Power vishakapatanam.  vishakhapatnam. india</t>
  </si>
  <si>
    <t>Simhardi Power vishakapatanam.</t>
  </si>
  <si>
    <t>mhardi Power vishakapatanam.  vishakhapatnam. india</t>
  </si>
  <si>
    <t>SHENDE SALES CORPORATION</t>
  </si>
  <si>
    <t>470 , SADASHIV PETH  OPP : NEW ENGLISH SCHOOL , PUNE :411030</t>
  </si>
  <si>
    <t>020-24488005</t>
  </si>
  <si>
    <t>shende@shendesales.com</t>
  </si>
  <si>
    <t>VISHAKHAPATNAM STEEL PLANT</t>
  </si>
  <si>
    <t>TEAMEC  CHLORATES LIMITED</t>
  </si>
  <si>
    <t>PLOT NO 558&amp;559,APIIC GROWTH CENTER  GUNDLAPALLI-(VILLAGE),MADDIPADU-(MANDAL),ONGOLE  PRAKASAN-(DIST)-523211  Reg-off Team house,GST SALAI,VANDALURE CHENNAI</t>
  </si>
  <si>
    <t>TEAMEC CHLORATES LIMITE</t>
  </si>
  <si>
    <t>teamecaccounts@drraoholdings.com</t>
  </si>
  <si>
    <t>ESSAR OILLIMITED</t>
  </si>
  <si>
    <t>ESSAR OIL LIMITED  P.O. BOX No. 24,Jamanager-Khambhalia Road,  Jhakar,Khambhalia Head Office,  Jamnagar-361305,  Gujarat -India</t>
  </si>
  <si>
    <t>Essar Oil Limited</t>
  </si>
  <si>
    <t>Essar Oil Limited  EOL -Ware house,  39th km.Stone,Jamnagar -Okha Highway  Taluka Khmbalia.Dist .Jamnagar,  Gujarat-361305</t>
  </si>
  <si>
    <t>+912833 662985</t>
  </si>
  <si>
    <t>Mr.Jatin Jodshi/Palash Das Gupta</t>
  </si>
  <si>
    <t>+91 2833662977</t>
  </si>
  <si>
    <t>srinivas.reddy@essar.com/ilesh.vyas@essar.com</t>
  </si>
  <si>
    <t>AAACE0890PXM005</t>
  </si>
  <si>
    <t>INSTRUCON SYSTEMS</t>
  </si>
  <si>
    <t>S-104, Sri Sri Dnyankamal Residency  Plot 28 , CTS NO. 529A/24,   Sadar Bazar SATARA – 415 001</t>
  </si>
  <si>
    <t>M/s MALAPRABHA SAHAKARI SAKKARE</t>
  </si>
  <si>
    <t>KARKHANE NIYAMIT  MK HUBLI – 591 153 DIST – BELGAUM KARNATAKA</t>
  </si>
  <si>
    <t>02162 221655</t>
  </si>
  <si>
    <t>B. K. METAL INDUSTRIES</t>
  </si>
  <si>
    <t>GR. FLOOR, PLOT NO. 3/8, FOLKLAND ROAD, 2ND CROSS LANE,MUMBAI - 400004</t>
  </si>
  <si>
    <t>022 - 66109245</t>
  </si>
  <si>
    <t>bkmetalind@gmail.com</t>
  </si>
  <si>
    <t>100% Within 60 Days PDC</t>
  </si>
  <si>
    <t>PREMIER CONTROLS KOTA (RAJ)</t>
  </si>
  <si>
    <t>B-91, INDRA VIHAR TALWANDI  KOTA (RAJ)-324005</t>
  </si>
  <si>
    <t>0744-2406061</t>
  </si>
  <si>
    <t>R.P.VIJAY</t>
  </si>
  <si>
    <t>rpvijay1@gmail.com</t>
  </si>
  <si>
    <t>PROCESS ANALYTICAL &amp; INSTRUMENTATION SERVICES</t>
  </si>
  <si>
    <t>P.O Box 5232,   Fujairah Free Zone -United Arab Emirates</t>
  </si>
  <si>
    <t>S.K Mathew</t>
  </si>
  <si>
    <t>info@paisfze.com</t>
  </si>
  <si>
    <t>SHRI VAIDYANATH ENGINEERING WORKS &amp; SERVICES</t>
  </si>
  <si>
    <t>PARMAR COMPLEX,  PARLI VAIJNATH,   DIST BEED-431515</t>
  </si>
  <si>
    <t>Hari Chidrawar</t>
  </si>
  <si>
    <t>GANGAMAI INDUSTRIES AND CONSTRUCTIONS LIMITED</t>
  </si>
  <si>
    <t>HARINAGAR,NAJIK BAHULGAON,  POST: RAKSHI,TQ.SHEVGAON,   DIST: AHMEDNAGAR (M.S.)</t>
  </si>
  <si>
    <t>GNAGAMAI INDUSTRIES AND CONSTRUCTIONS LIMITED</t>
  </si>
  <si>
    <t>(02429) 231255</t>
  </si>
  <si>
    <t>S. J. EXPORTS</t>
  </si>
  <si>
    <t>Shop No.10 ,Ghat Ni chawl 122 Kika Street, Gulal Wadi,   Mumbai 400004   India</t>
  </si>
  <si>
    <t>022-23468702</t>
  </si>
  <si>
    <t>marketing@sjexport.com</t>
  </si>
  <si>
    <t>27360014300V</t>
  </si>
  <si>
    <t>TOTAL SOLUTIONS (RAJASTHAN)</t>
  </si>
  <si>
    <t>Total Solutions  397, Road No. 09  Ashok Nagar, Udaipur  Rajasthan - 313001</t>
  </si>
  <si>
    <t>Sandeep Gupta</t>
  </si>
  <si>
    <t>KETAN KANJIA</t>
  </si>
  <si>
    <t>PENGUIN TRADING &amp; AGENCIESLIMITED</t>
  </si>
  <si>
    <t>Chatterjee International Centre  33A, Jawaharlal Nehru Road, 18th Floor,  Kolkatta-700 071</t>
  </si>
  <si>
    <t>Seven Star Steels Limited</t>
  </si>
  <si>
    <t>Kalendamal Gudigaon, Jharsuguda-768 202  Orissa</t>
  </si>
  <si>
    <t>ho@bathwalcorp.com</t>
  </si>
  <si>
    <t>M/S BAJAJ ENERGY PVT LTD.</t>
  </si>
  <si>
    <t>Village Kastuwa- Kundarki ,  P.O Motiganj  Gonda- 271301</t>
  </si>
  <si>
    <t>M/S BAJAJ ENERGY LTD.</t>
  </si>
  <si>
    <t>M/S BAJAJ ENERGY LTD</t>
  </si>
  <si>
    <t>UTRAULA</t>
  </si>
  <si>
    <t>Near JPOCL Gate,  JSW Complex  Vidyanagar Post,  Toranagallu</t>
  </si>
  <si>
    <t>Shobha J</t>
  </si>
  <si>
    <t>+ 91 80 30691000</t>
  </si>
  <si>
    <t>shobha_j@praxair.com</t>
  </si>
  <si>
    <t>IMAGE ELECTRICALS</t>
  </si>
  <si>
    <t>ARIHANT AVENUE , NEAR JAMBHULKAR CHOWK , DIVYA NAGAR ,   SHIVAJI PUTLA  WANOWRIE , PUNE</t>
  </si>
  <si>
    <t>image15@yahoo.in</t>
  </si>
  <si>
    <t>ESSAR POWER GUJARAT LTD</t>
  </si>
  <si>
    <t>44 KM, Jamnagar-Okha Highway,  P.O Box -07, Khambhalia,  Jamnagar -361305  Gujarat , India</t>
  </si>
  <si>
    <t>+91 2833 663336</t>
  </si>
  <si>
    <t>Pancholi Kunal</t>
  </si>
  <si>
    <t>+91 9909993373</t>
  </si>
  <si>
    <t>Kunal.Pancholi@essar.com</t>
  </si>
  <si>
    <t>AABCE7510K</t>
  </si>
  <si>
    <t>Office Imaging Solutions - Enterprise Sales Division,  404-405, Kumar Pride Senate, S B Road, Pune - 411016.</t>
  </si>
  <si>
    <t>kumar.neelkantham@canon.co.in</t>
  </si>
  <si>
    <t>100% Against delivery</t>
  </si>
  <si>
    <t>Compressor Technique   Address:  Sveanagar, Dapodi   411 012 - Pune</t>
  </si>
  <si>
    <t>Rahul Giri</t>
  </si>
  <si>
    <t>91 9370870645</t>
  </si>
  <si>
    <t>rahul.giri@in.atlascopco.com</t>
  </si>
  <si>
    <t>UNIVERSAL CENTER , PLOT NO :130/C , SECTOR NO .10  PCNTDA,MIDC , BHOSARI  PUNE-411026</t>
  </si>
  <si>
    <t>lavinag@ipppumps.in</t>
  </si>
  <si>
    <t>100% Within 21 Days PDC</t>
  </si>
  <si>
    <t>DEGREE KELVIN SOLUTIONS</t>
  </si>
  <si>
    <t>B-5 , BADRIKEDAR PLAZA , KAWADE NAGAR  NAVI SANGAVI   PUNE -411027</t>
  </si>
  <si>
    <t>heatexchanger.pune@gmail.com</t>
  </si>
  <si>
    <t>JUBILANT AGRI &amp; CONSUMER PRODUCTS LTD</t>
  </si>
  <si>
    <t>BLOCK 129, VILLAGE SAMLAYA  TALUKA SAVLI, DIST. VADODARA  GUJARAT - 391520</t>
  </si>
  <si>
    <t>MR.VINAY DUBEY</t>
  </si>
  <si>
    <t>vinay.dubey@jubl.com</t>
  </si>
  <si>
    <t>24AADCC4657M1ZF</t>
  </si>
  <si>
    <t>NETWORK TECHLAB (I) PVT. LTD</t>
  </si>
  <si>
    <t>Mumbai Ho.: 41,Sarvodaya Ind. Est.,Opp. Paper Box, Off. Mahakali Caves Road, Andheri (E), Mumbai – 400093</t>
  </si>
  <si>
    <t>channelsales@netlabindia.com</t>
  </si>
  <si>
    <t>CHETTINAD CEMENT CORPORATION PRIVATE LIMITED</t>
  </si>
  <si>
    <t>PURCHASE DEPARTMENT  KUMARARAJAH MUTHIAH NAGAR,  PULIYUR CEMENT FACTORY POST,  KARUR DISTRICT-639 114</t>
  </si>
  <si>
    <t>CHETTINAD CEMENT CORPORATION LIMITED</t>
  </si>
  <si>
    <t>Kumararajah Muthiah Nagar, Puliyur Cement Factory  Post Karur District, Pin 639114</t>
  </si>
  <si>
    <t>044-42149955</t>
  </si>
  <si>
    <t>044-28291558</t>
  </si>
  <si>
    <t>pusm@chettinadmail.com</t>
  </si>
  <si>
    <t>KARUR - CHENNAI</t>
  </si>
  <si>
    <t>33AAACC3130A1ZQ</t>
  </si>
  <si>
    <t>NTPC LIMITED'</t>
  </si>
  <si>
    <t>(A Government of India Enterprise)  1043 MOUDA SUPER THERMAL POWER PROJECT  MOUDA-RAMTEK ROAD, MOUDA DISTRICT NAGPUR  MAHARASHTRA-441104</t>
  </si>
  <si>
    <t>07115 281176/281223</t>
  </si>
  <si>
    <t>SURESH MITTAL</t>
  </si>
  <si>
    <t>07115 281223</t>
  </si>
  <si>
    <t>sureshmittal@ntpc.co.in</t>
  </si>
  <si>
    <t>SECO WARWICK ALLIED PVT LTD.</t>
  </si>
  <si>
    <t>Plot No.378,327,556A/1,556A/2,  Village LAHE , Taluka Shahapur,  Mumbai-Nasik Highway,  Dist : Thane-421 601  Maharashtra</t>
  </si>
  <si>
    <t>+22 67 301 452</t>
  </si>
  <si>
    <t>Yogesh Bhortake</t>
  </si>
  <si>
    <t>+22 67 301 478</t>
  </si>
  <si>
    <t>+91 9763667267</t>
  </si>
  <si>
    <t>yogesh.bhortake@secowarwick.com</t>
  </si>
  <si>
    <t>AAACA8938QXM002</t>
  </si>
  <si>
    <t>Kalyan III</t>
  </si>
  <si>
    <t>Kalyan II</t>
  </si>
  <si>
    <t>27110001391V ,w.e.f 4/9/2008</t>
  </si>
  <si>
    <t>27110001391C ,w.e.f 4/9/2008</t>
  </si>
  <si>
    <t>TAJ TRADING COMPANY</t>
  </si>
  <si>
    <t>No,3/2, Vanier street,  Chennai - 600 001</t>
  </si>
  <si>
    <t>044-25249247</t>
  </si>
  <si>
    <t>044-42167552</t>
  </si>
  <si>
    <t>tajtradingco@hotmail.co.uk</t>
  </si>
  <si>
    <t>SPEED ARCHITECTURAL TECHNOLOGY EST (SPEETECH)</t>
  </si>
  <si>
    <t>22nd AL-AQABIYAH STREET,  P.O Box-79496, Al-Khobar-31952  Kingdom Of Saudi Arabia</t>
  </si>
  <si>
    <t>+966 550 554 086</t>
  </si>
  <si>
    <t>thomas@speetech.com</t>
  </si>
  <si>
    <t>NEOWATT ENERGY SOLUTIONS COMPANY PRIVATE LIMITED</t>
  </si>
  <si>
    <t>43/2/3, Mundhawa Road, Near Army Sports Institute, Mundhawa, Pune 411 036</t>
  </si>
  <si>
    <t>satish.panse@consulindia.com</t>
  </si>
  <si>
    <t>AADCN8619E</t>
  </si>
  <si>
    <t>27290892140V</t>
  </si>
  <si>
    <t>27290892140C</t>
  </si>
  <si>
    <t>SD SCIENTIFIC &amp; ENGINEERING</t>
  </si>
  <si>
    <t>UGF-115, Eldeco Annexie Plaza  Opp. Dental College, Rai Bareli Road  Lucknow-14</t>
  </si>
  <si>
    <t>+91 7309131669</t>
  </si>
  <si>
    <t>Abhay Mishra</t>
  </si>
  <si>
    <t>sdscientific.lko@gmail.com</t>
  </si>
  <si>
    <t>INOX AIR PRODUCTS LIMITED..</t>
  </si>
  <si>
    <t>Inox Air Products Ltd.  C/o. Shree Maruti Courier Services  Tel No -(0261-6549818)  Jayraj Vasahat ,Nr.Bank of Baroda,  Bus Stand #3, Ichchhapore Main Road,  Hazira ,Surat -394510</t>
  </si>
  <si>
    <t>A/C. Inox Air Products Ltd.  Oxygen Plant-III ,Hazira ,Surat.</t>
  </si>
  <si>
    <t>0261-6693502</t>
  </si>
  <si>
    <t>0261-6693550</t>
  </si>
  <si>
    <t>88, MIDC, SATPUR,  NASHIK-422007,  India</t>
  </si>
  <si>
    <t>+91 253 2203-300</t>
  </si>
  <si>
    <t>Jamdar K.S.</t>
  </si>
  <si>
    <t>+91 253 2350676</t>
  </si>
  <si>
    <t>pursat@graphiteindia.com</t>
  </si>
  <si>
    <t>AAACC0457CXM001</t>
  </si>
  <si>
    <t>Satpur-I</t>
  </si>
  <si>
    <t>27930000164V</t>
  </si>
  <si>
    <t>27930000164C</t>
  </si>
  <si>
    <t>RASHTRIYA CHEMICALS &amp; FERTILIZERS LIMITED</t>
  </si>
  <si>
    <t>STORES, RCF Ltd Thal, Alibag, District Raigad, RAIGARH(MH), MAHARASHTRA-402208, India</t>
  </si>
  <si>
    <t>02141-238018</t>
  </si>
  <si>
    <t>DRMHATRE</t>
  </si>
  <si>
    <t>02141-238081</t>
  </si>
  <si>
    <t>drmhatre@rcfltd.com</t>
  </si>
  <si>
    <t>RAIGARH</t>
  </si>
  <si>
    <t>27AAACR2831H1ZK</t>
  </si>
  <si>
    <t>22, GIDC Estate,   Makarpura, Vadodara, Gujarat - 390010</t>
  </si>
  <si>
    <t>+91-265 656 7666</t>
  </si>
  <si>
    <t>Vaishali Mistry</t>
  </si>
  <si>
    <t>+91-265-2638 770</t>
  </si>
  <si>
    <t>+91 9227767842</t>
  </si>
  <si>
    <t>purchase@puriflair.com</t>
  </si>
  <si>
    <t>AABCP3762G</t>
  </si>
  <si>
    <t>24191601776 DT.01/07/2002</t>
  </si>
  <si>
    <t>24691601776 DT.01/08/97</t>
  </si>
  <si>
    <t>M-4, SIPCOT Industrial Park, Sunguvarchatram Post, Sriperumbudur Taluk,  Kancheepuram District  Tamil Nadu - 602106</t>
  </si>
  <si>
    <t>Hemanth_Rai@Dell.com</t>
  </si>
  <si>
    <t>AAACH1925Q</t>
  </si>
  <si>
    <t>MICRO SYSTEMS &amp; CONTROLS</t>
  </si>
  <si>
    <t>140A , SANTOSHPUR AVENUE   KOLKATA -700075</t>
  </si>
  <si>
    <t>033-24163135</t>
  </si>
  <si>
    <t>sales@mscontrols.com</t>
  </si>
  <si>
    <t>5% Advance And Balance Against  35 days pdc</t>
  </si>
  <si>
    <t>Village Salav, Revadanda   Alibagh,Maharashtra,India,402202</t>
  </si>
  <si>
    <t>+91 (02144) 260107</t>
  </si>
  <si>
    <t>CHANDRA ELECTRICALS &amp; ELECTRONICS</t>
  </si>
  <si>
    <t>Shop No-5A, 753/754,”Panacea Light Bld”, Tapkir Galli, Budhwar Peth,  PUNE.-411002</t>
  </si>
  <si>
    <t>91-20-24493535</t>
  </si>
  <si>
    <t>chandra.pune@gmail.com</t>
  </si>
  <si>
    <t>27730047125V</t>
  </si>
  <si>
    <t>MAHINDRA &amp; MAHINDRA LTD</t>
  </si>
  <si>
    <t>Mahindra World City,  Plot No 41/1, Anjur Post,  Chengalpattu #603204,  Kanchipuram Dist,Tamil Nadu</t>
  </si>
  <si>
    <t>044 - 22167463</t>
  </si>
  <si>
    <t>D. Karthikeyan</t>
  </si>
  <si>
    <t>PURCHASE.COMMON@mahindra.com</t>
  </si>
  <si>
    <t>AAACM3025EXM028</t>
  </si>
  <si>
    <t>S.P KOIL</t>
  </si>
  <si>
    <t>TAMBARAM-II</t>
  </si>
  <si>
    <t>33510640011  ,dt.01/01/2007</t>
  </si>
  <si>
    <t>32911 ,dt.01/07/1957</t>
  </si>
  <si>
    <t>KANSAI NEROLAC PAINTS LTD</t>
  </si>
  <si>
    <t>KNPL-HOSUR FACTORY  Plot No. E-17,SIPCOT Industrial Comp  Phase-2, Expansion-2  635109 Hosur- Krishnagiri</t>
  </si>
  <si>
    <t>Mr.G.Breedh Kumar</t>
  </si>
  <si>
    <t>pkalyankumar@nerolac.com</t>
  </si>
  <si>
    <t>NEW COOL A/C &amp; FRIDGE</t>
  </si>
  <si>
    <t>FLAT NO :1 CHITAMANI NAGAR , BUILDING NO :B-1/8  BEBWEWADI  PUNE-411037</t>
  </si>
  <si>
    <t>ASTRONIC TECHNOSYSTEMS LLP</t>
  </si>
  <si>
    <t>C/o Try-O-Spark Engineers,  Plot No. BG/SEI/5/1/2,  Opp. W-34, MIDC, Bhosari,  Maharashtra. Pune -411 026</t>
  </si>
  <si>
    <t>ashutosh@astronic.co.in</t>
  </si>
  <si>
    <t>27611082957V</t>
  </si>
  <si>
    <t>METTLER TOLEDO THORNTON, INC</t>
  </si>
  <si>
    <t>900 MIDDLESEX TURNPIKE  BUILDING #8  BILLERICA, MA 01821</t>
  </si>
  <si>
    <t>United States</t>
  </si>
  <si>
    <t>900 MIDDLESEX TURNPIKE  BUILDING #8  BILLERICA, MA 01821  UNITED STATES</t>
  </si>
  <si>
    <t>+1 781-301-8600</t>
  </si>
  <si>
    <t>Akash.Trivedi@mt.com</t>
  </si>
  <si>
    <t>Lanxess India Private Limited  Birlagram,  Nagda,Ujjain-456331  Madhya Pradesh  India</t>
  </si>
  <si>
    <t>+91 7366, 248503</t>
  </si>
  <si>
    <t>Lal Mani Pandey</t>
  </si>
  <si>
    <t>+91 7366 246283</t>
  </si>
  <si>
    <t>+91 7366 245104</t>
  </si>
  <si>
    <t>lalmani.pandey@lanxess.com</t>
  </si>
  <si>
    <t>AACCB3880AXM007</t>
  </si>
  <si>
    <t>RANGE II,CHEMICAL ROAD</t>
  </si>
  <si>
    <t>DIVN. RATLAM</t>
  </si>
  <si>
    <t>AACCB3880A</t>
  </si>
  <si>
    <t>HIGHTEMP FURNACES LTD</t>
  </si>
  <si>
    <t>2/2B,Veerananjipura village, budihala post,  Kasaba Hobli, Nelamangala Taluk-562123  Bangalore Rural District</t>
  </si>
  <si>
    <t>Preethi S.V</t>
  </si>
  <si>
    <t>080-28391376</t>
  </si>
  <si>
    <t>purchase@hightemp-furnaces.com</t>
  </si>
  <si>
    <t>AAACH1727LXM005</t>
  </si>
  <si>
    <t>Dasarahalli</t>
  </si>
  <si>
    <t>Yeshwanthapur</t>
  </si>
  <si>
    <t>70152718 dt.6/11/1978</t>
  </si>
  <si>
    <t>10 C , II PHASE U  PEENYA INDUSTRIAL ESTATE    BANGALORE-560058</t>
  </si>
  <si>
    <t>Niranjan.Bhise@Pentair.com</t>
  </si>
  <si>
    <t>29570807466C</t>
  </si>
  <si>
    <t>PENTAIR EQUIPMENT PROTECTION</t>
  </si>
  <si>
    <t>Unit 1 Factory 2, Sai Lakshmi Industrial Campus  Kannamangala, Bidarahalli Hobli, Whitefield - Hoskote Road,  Bangalore  560067  India</t>
  </si>
  <si>
    <t>022-67758824</t>
  </si>
  <si>
    <t>niranjan.bhise@pentair.com</t>
  </si>
  <si>
    <t>100 % payment against  45 Days PDC</t>
  </si>
  <si>
    <t>CMI FPE LTD..</t>
  </si>
  <si>
    <t>Mehta House,64,Road 13, MIDC, Andheri East, Mumbai 400 093  (VAT TIN :27690400324V DTD. 01.04.2006  CST TIN NO :27690400324C DTD. 01.04.2006  PAN NO: AAA CF 0252G )</t>
  </si>
  <si>
    <t>ASIAN COLOUR COATED ISPAT LTD</t>
  </si>
  <si>
    <t>7-12,Sector - 6,Bawal, District - Rewari,Haryana - India</t>
  </si>
  <si>
    <t>+91 22 (0) 6709 5833</t>
  </si>
  <si>
    <t>Nitin SONAWANE</t>
  </si>
  <si>
    <t>+91 22 (0) 6676 2737/38</t>
  </si>
  <si>
    <t>nitin.sonawane@cmifpe.com</t>
  </si>
  <si>
    <t>AAFCA1873KXM001 with effect from 27.04.2006</t>
  </si>
  <si>
    <t>AAFCA1873K</t>
  </si>
  <si>
    <t>06572705990  with effect from - 01.06.2005</t>
  </si>
  <si>
    <t>06572705990  with effect from -01.06.2005</t>
  </si>
  <si>
    <t>AERONAUTICAL DEVELOPMENT AGENCY</t>
  </si>
  <si>
    <t>P.B. No. 1718 , Vimanapura Post ,Bangalore - 560017 ,  Ministry of Defence ,Government of India</t>
  </si>
  <si>
    <t>080-25087207</t>
  </si>
  <si>
    <t>Banumati</t>
  </si>
  <si>
    <t>080-25234541</t>
  </si>
  <si>
    <t>banumati@jetmail.ada.gov.in</t>
  </si>
  <si>
    <t>HINDUSTAN FORGE INDUSTRIES</t>
  </si>
  <si>
    <t>Room No.7, 1st.Floor 18,   Doctor Bildg.5th.Kumbharwada Lane  Mumbai 400 004</t>
  </si>
  <si>
    <t>022-66595179</t>
  </si>
  <si>
    <t>hfi1987@gmail.com</t>
  </si>
  <si>
    <t>Accenture BPO Services,  C/O AP Helpdesk (Cairn India Ltd ),  Green Boulevard Building,  Plot No.B 9A 2nd Floor,Sector 62,  Noida ,UP-201301</t>
  </si>
  <si>
    <t>Survey No-232, Village-Suvali,  Surat-Hazira Road,  Surat, 394510  Gujarat ,India</t>
  </si>
  <si>
    <t>0261-2862787</t>
  </si>
  <si>
    <t>Mr Pinut Sinojiya</t>
  </si>
  <si>
    <t>punit.sinojiya@cairnindia.com</t>
  </si>
  <si>
    <t>TEXOL ENGINEERING PVT LTD</t>
  </si>
  <si>
    <t>S.No. 321 , Off Mumbai Bangalore Highway, Near DSK Toyota Showroom , Patil Nagar, Bawdhan(Bk) , Pune - 411021</t>
  </si>
  <si>
    <t>+91 20 66541906</t>
  </si>
  <si>
    <t>MS.Parul Majumdar</t>
  </si>
  <si>
    <t>parul.majumdar@texol.in</t>
  </si>
  <si>
    <t>27910571408V w.e.f. 03/11/06</t>
  </si>
  <si>
    <t>27910571408C w.e.f. 03/11/06</t>
  </si>
  <si>
    <t>ENGEX POWER</t>
  </si>
  <si>
    <t>D3.MNI Apartment  Hasan Basha Street, Pallavaram,  Chennai-600043</t>
  </si>
  <si>
    <t>+91 99623 32600</t>
  </si>
  <si>
    <t>Rafi A Shah</t>
  </si>
  <si>
    <t>rafi@engexpower.com</t>
  </si>
  <si>
    <t>SAUDI BASIC INDUSTRIES CORPORATION</t>
  </si>
  <si>
    <t>PO BOX 11115, JUBAIL INDUSTRIAL CITY 31961  KINGDOM OF SAUDI ARABIA</t>
  </si>
  <si>
    <t>MAHMOOD SHAIK</t>
  </si>
  <si>
    <t>SHRAVAN JOSHI ENGINEERING PVT. LTD</t>
  </si>
  <si>
    <t>Shop No. 15, 'B' Wing, Orchid Complex,  1367, Sadashiv Peth, Pune 411030.</t>
  </si>
  <si>
    <t>ravindra@shravanjoshiengg.com</t>
  </si>
  <si>
    <t>ELLENBARRIE INDUSTRIAL GASES LIMITED</t>
  </si>
  <si>
    <t>Plot No P9/B,  Polepally, Jadcherla,  Mahbubnagar-509301, Telangana</t>
  </si>
  <si>
    <t>NH-6, Chandipore, Uluberia,  Howrah-711315,West Bengal</t>
  </si>
  <si>
    <t>Range V, Howrah</t>
  </si>
  <si>
    <t>36AAACE5770E1ZS</t>
  </si>
  <si>
    <t>INOX AIR PRODUCTS LIMITED.</t>
  </si>
  <si>
    <t>Inox Air Products Ltd C/o, Shri Maruti Courier Services ( 0216-3249065) Icchapore, Hazira Main Road,Surat – 394510</t>
  </si>
  <si>
    <t>Inox Air Products Ltd</t>
  </si>
  <si>
    <t>Essar Steel India  Ltd a/c Inox Air Products Ltd inside Essar Steel India Ltd, Oxygen Plant III,  Hazira Main Road, Hazira ,Surat</t>
  </si>
  <si>
    <t>0261 6693526.</t>
  </si>
  <si>
    <t>Mehul K.Acharya</t>
  </si>
  <si>
    <t>0261 6693550</t>
  </si>
  <si>
    <t>chetanpandya@inoxap.com</t>
  </si>
  <si>
    <t>VIRENDRA UPPADHAY</t>
  </si>
  <si>
    <t>PLOT NO:- 33 SRIAGHUVENDRA NAGAR  SAINIKPURI, SECUNDRABAD-500094</t>
  </si>
  <si>
    <t>virendra</t>
  </si>
  <si>
    <t>ARCL ORGANICS LIMITED.</t>
  </si>
  <si>
    <t>B.B.T Road, Rampur  Regd, 13, Camac Street , 2nd Floor ,Kolkata-700017</t>
  </si>
  <si>
    <t>ARCL ORGANICS LIMITED</t>
  </si>
  <si>
    <t>Rampur, Budge Budge Trunk Road,24 Parganas (South),Kolkata-700141</t>
  </si>
  <si>
    <t>C.Mukherjee</t>
  </si>
  <si>
    <t>purchase@arcl.in</t>
  </si>
  <si>
    <t>AACCA2121PXM002</t>
  </si>
  <si>
    <t>HOD (F&amp;A)  Gail Bhawan  AVA Road  Rajahmundry - 533103  AP ,India</t>
  </si>
  <si>
    <t>Gail Bhawan  AVA Road  Rajahmundry - 533103  AP ,India</t>
  </si>
  <si>
    <t>0883-2400720</t>
  </si>
  <si>
    <t>Rajeev Kumar</t>
  </si>
  <si>
    <t>rjkumar@gail.co.in</t>
  </si>
  <si>
    <t>37AAACG1209J1ZV</t>
  </si>
  <si>
    <t>CHEMICAL INDUSTRY ENGINEERING JSC</t>
  </si>
  <si>
    <t>21A, Cat Linh, Dong Da, Ha Noi, Viet Nam</t>
  </si>
  <si>
    <t>+84 4 38455777</t>
  </si>
  <si>
    <t>Truong Quoc Dat</t>
  </si>
  <si>
    <t>BHURUKA GASES LIMITED</t>
  </si>
  <si>
    <t>Plot No. 5a &amp; 6, Doddanekundi Industrial Area,  Whitefield Road, Mahadevapura,  Bangalore – 560 048</t>
  </si>
  <si>
    <t>080-41818220</t>
  </si>
  <si>
    <t>PAC Division   Plot No. A-206, Sector-63,  Noida-201309, U.P,  India</t>
  </si>
  <si>
    <t>NTPC</t>
  </si>
  <si>
    <t>Mouda</t>
  </si>
  <si>
    <t>+91 1204859086</t>
  </si>
  <si>
    <t>Rajender Harisinghani</t>
  </si>
  <si>
    <t>rajender.harisinghani@power.alstom.com</t>
  </si>
  <si>
    <t>Altaf</t>
  </si>
  <si>
    <t>AM FLUID POWER SYSTEMS</t>
  </si>
  <si>
    <t>1 , SHIVRATNA 19/B , S.NO 120  MODERN COLONY   KOTHRUD PUNE-411038</t>
  </si>
  <si>
    <t>sales1@fluidpowersystems.in</t>
  </si>
  <si>
    <t>27130930931C</t>
  </si>
  <si>
    <t>Mouja - chaukimath, Rangiagarh  P.O. Jhimani, P.O.Paradeep  District : Jagatsinghpur  Odisha- 754141  Tin= 21502600924</t>
  </si>
  <si>
    <t>Indian Oil Corporation LTD</t>
  </si>
  <si>
    <t>A/c Engineers India Ltd  Paradeep Refinery, P.O Jhimani,District : Jagatsinghpur  Odisha- 754141</t>
  </si>
  <si>
    <t>METTLER TOLEDO LOGISTIK GMBH</t>
  </si>
  <si>
    <t>BUECHBERGSTRASSE 4  CH-8730 UZHACH  SWITZERLAND</t>
  </si>
  <si>
    <t>Michael.wecker@mt.com</t>
  </si>
  <si>
    <t>UNISTEELS &amp; ENGG CO (P) LTD</t>
  </si>
  <si>
    <t>17 &amp; 18, 3 rd floor , Alankar Theatre Building  245/247 SVP Road  Mumbai - 400004</t>
  </si>
  <si>
    <t>www.unisteels.net</t>
  </si>
  <si>
    <t>export@unisteels.in</t>
  </si>
  <si>
    <t>SOFTCON SYSTEMS PVT. LTD</t>
  </si>
  <si>
    <t>Softcon House,S.No.80/02  Off Mumbai -Bangalore Highway   Tathawade,Pune-411033</t>
  </si>
  <si>
    <t>Mr.Girish  Hiremath</t>
  </si>
  <si>
    <t>AAJCS0459HXM001</t>
  </si>
  <si>
    <t>27370340748V</t>
  </si>
  <si>
    <t>INVENTUM ENGINEERS</t>
  </si>
  <si>
    <t>3G/2 MAJETHAI NAGAR  S.V ROAD , KANDIVALI WEST  MUMBAI -400067</t>
  </si>
  <si>
    <t>022-66716088</t>
  </si>
  <si>
    <t>jayeshinventum@vsnl.net</t>
  </si>
  <si>
    <t>PRESSELS PVT LTD</t>
  </si>
  <si>
    <t>B-13, Industrial Estate  Khapuria, Madhupatna  Cuttack-753010  Odisha, India</t>
  </si>
  <si>
    <t>0671-2344746</t>
  </si>
  <si>
    <t>S. K. Mullick</t>
  </si>
  <si>
    <t>skmullick@yahoo.com</t>
  </si>
  <si>
    <t>ANDHRA PRADESH POWER GENERATION CORPORATION LTD</t>
  </si>
  <si>
    <t>Dr. NTTPS/ IBRAHIMPATNAM VIJAYAWADA-521456  KRISHNA DISTRICT  ANDHRAPRADESH</t>
  </si>
  <si>
    <t>Chief Engineer</t>
  </si>
  <si>
    <t>nttps.destoresstg123@apgenco.gov.in</t>
  </si>
  <si>
    <t>AACCA1734J</t>
  </si>
  <si>
    <t>PJT/07/1/1839/99-2000 DT:-01-02-99</t>
  </si>
  <si>
    <t>RATHI STEEL AND POWER LIMITED</t>
  </si>
  <si>
    <t>A-3, GP Road.  Industrial Area,  Ghaziabad ,UP</t>
  </si>
  <si>
    <t>B.K.Srivastava</t>
  </si>
  <si>
    <t>bks@rathisteelandpower.com</t>
  </si>
  <si>
    <t>L&amp;T-MHPS (L&amp;T-MHI) BOILERS PRIVATE LIMITED</t>
  </si>
  <si>
    <t>Mr.Arvind Singh</t>
  </si>
  <si>
    <t>BHARAT HEAVY ELECTRICALS  LIMITED</t>
  </si>
  <si>
    <t>ELECTRONICS  DIVISION  P.B.No 2606,  Mysore Road,    Bangalore - 560  026</t>
  </si>
  <si>
    <t>MANAGER STORES</t>
  </si>
  <si>
    <t>2699  8179</t>
  </si>
  <si>
    <t>Mr.P.K Nagaraj</t>
  </si>
  <si>
    <t>GUJARAT STATE PETROLEUM CORPORATION LTD.</t>
  </si>
  <si>
    <t>STC Warehouse | Near MMTC Warehouse | New Port Godowns | Kakinada-533007</t>
  </si>
  <si>
    <t>Onshore Gas Terminal (OGT)  Mallavaram ,Tallarevu Mandal  Near Kakinada, East Godavari   Dist : AP, Pincode : 533401</t>
  </si>
  <si>
    <t>+91 884 2326888</t>
  </si>
  <si>
    <t>Sridhar Martha</t>
  </si>
  <si>
    <t>sridhar.m@gspc.in</t>
  </si>
  <si>
    <t>PIONEER AUTOMATION</t>
  </si>
  <si>
    <t>H.N 869 , VETAL PETH,  BHOR , PUNE</t>
  </si>
  <si>
    <t>sales@krishengineers.co.in</t>
  </si>
  <si>
    <t>AALFP7930R</t>
  </si>
  <si>
    <t>27785228692V</t>
  </si>
  <si>
    <t>27785228692C</t>
  </si>
  <si>
    <t>100% Within 8 Days From G.I.N. Date</t>
  </si>
  <si>
    <t>ACE TECHNICAL SOLUTIONS LLC</t>
  </si>
  <si>
    <t>P.O. Box.900,  P.C.411,   Sultanate of Oman</t>
  </si>
  <si>
    <t>Mr.Bhadran Pillai.</t>
  </si>
  <si>
    <t>+968 – 94002077</t>
  </si>
  <si>
    <t>GAYATRI ENTERPRISES</t>
  </si>
  <si>
    <t>1940 H/3 HABBU GALLI   TQ:ATHANI, DIS:BELGAUM,  KARNATAKA.</t>
  </si>
  <si>
    <t>08289-251664</t>
  </si>
  <si>
    <t>Mr.Gururaj Purohit</t>
  </si>
  <si>
    <t>29AQGPP4115P1ZA</t>
  </si>
  <si>
    <t>UNNATI OM EXPORTS PVT LTD</t>
  </si>
  <si>
    <t>PLOT NO 37, TINY INDUSTRIAL CO-OP ESTATE  KONDHWA PISOLI ROAD  KONDHWA BK , PUNE -411048</t>
  </si>
  <si>
    <t>27110669333V</t>
  </si>
  <si>
    <t>PT. METITO INDONESIA</t>
  </si>
  <si>
    <t>JI. AMPERA RAYA NO.18A, RT/RW:003/004,  CILANDAK TIMUR, PASAR MINGGU,  JAKARTA SELATAN-12560</t>
  </si>
  <si>
    <t>Tel : 62-21-7800394</t>
  </si>
  <si>
    <t>SAINT GOBAIN GLASS</t>
  </si>
  <si>
    <t>Plot No. 36 Jhagadia Mega Industrial Estate  Dist. Bharuch , Gujarat ,India</t>
  </si>
  <si>
    <t>02645-619254</t>
  </si>
  <si>
    <t>Divyajeetsinh, Parmar</t>
  </si>
  <si>
    <t>Divyajeetsinh.Parmar@saint-gobain.com</t>
  </si>
  <si>
    <t>GULBRANDSEN  PRIVATE LIMITED</t>
  </si>
  <si>
    <t>On Coastal Highway,  Village Mujpur, Taluka Padra, Dist. Vadodara - 391440, Gujarat- India</t>
  </si>
  <si>
    <t>GULBRANDSEN CHEMICALS PVT LTD</t>
  </si>
  <si>
    <t>+91 2662 306136</t>
  </si>
  <si>
    <t>Motilal  Verma</t>
  </si>
  <si>
    <t>+91 - 2662 - 306 210</t>
  </si>
  <si>
    <t>+ 91 - 99099 32998</t>
  </si>
  <si>
    <t>II-PADRA</t>
  </si>
  <si>
    <t>II VADODARA</t>
  </si>
  <si>
    <t>M/S. CRESCENT ENGINEERING</t>
  </si>
  <si>
    <t>1/27-26 '' CRESCENT PLAZA''  Harbour Express Road,  Tuticorin-628 006</t>
  </si>
  <si>
    <t>0461-2353356</t>
  </si>
  <si>
    <t>Mr.Heerajan</t>
  </si>
  <si>
    <t>0461-2352686</t>
  </si>
  <si>
    <t>marketing@crescentengineering.in</t>
  </si>
  <si>
    <t>PLOT-1 SECTOR-14 NEAR JADAVWADI   CNG GAS PUMP PCNTDA  CHIN HEAD-PUNE.</t>
  </si>
  <si>
    <t>02668-267401</t>
  </si>
  <si>
    <t>renukag@gail.co.in</t>
  </si>
  <si>
    <t>24690101732 DTD.22/06/1987</t>
  </si>
  <si>
    <t>24190101732 DTD.01/07/2002</t>
  </si>
  <si>
    <t>R-14, TTC, MIDC, Thane - Belapur Road,  Rabale, Navi Mumbai - 400 701,   Maharashtra</t>
  </si>
  <si>
    <t>R-14, TTC MIDC,   THANE-BELAPUR ROAD,   RABALE,  NAVI MUMBAI - 400 701.</t>
  </si>
  <si>
    <t>Mr.ROHIT S SANJAY PARAB</t>
  </si>
  <si>
    <t>VASHI</t>
  </si>
  <si>
    <t>VADINAR POWER COMPANY LTD</t>
  </si>
  <si>
    <t>VADINAR POWER CO.LTD</t>
  </si>
  <si>
    <t>ESSAR REFINERY SITE,39 KM STONE, JAMNAGAR-OKHA HIGHWAY, KHAMBHALIYA-361305JAMNAGAR.</t>
  </si>
  <si>
    <t>02833-66-1528</t>
  </si>
  <si>
    <t>MR. SANDEEP SUDHAKARAN</t>
  </si>
  <si>
    <t>NOT APPLICABLE</t>
  </si>
  <si>
    <t>EISAI PHARMATECHNOLOGY AND MANUFACTURING PVT. LTD.</t>
  </si>
  <si>
    <t>Eisai Knowledge Centre,  Ramky Pharma City (SEZ),Plot No 96, 97, 98, 124 &amp; 126  Parawada – 531 019, Visakhapatnam District, A.P., India</t>
  </si>
  <si>
    <t>+ 91 8924 660777</t>
  </si>
  <si>
    <t>Amit Gupta</t>
  </si>
  <si>
    <t>+91 8978844887</t>
  </si>
  <si>
    <t>a-gupta@epm.eisai.co.in</t>
  </si>
  <si>
    <t>37151520729, CIN: U24232AP2007PTC053247</t>
  </si>
  <si>
    <t>Material Division( Unit-II)  Plot No : B-8 &amp; A21, Phase-II,  3rd Cross Road, MEPZ, Tambaram, Chennai-600045</t>
  </si>
  <si>
    <t>044-22623093</t>
  </si>
  <si>
    <t>Lokesh.K</t>
  </si>
  <si>
    <t>maintenance_maxos@vlindia.com</t>
  </si>
  <si>
    <t>MATIX FERTILISERS AND CHEMICALS LTD</t>
  </si>
  <si>
    <t>Panagarh Industrial Park,  (Near Cold Storage)  Panagarh-713148  Dist .Burdwan (WB)</t>
  </si>
  <si>
    <t>Panagarh Site</t>
  </si>
  <si>
    <t>022 61167000</t>
  </si>
  <si>
    <t>Singh Shyam</t>
  </si>
  <si>
    <t>022-61167011</t>
  </si>
  <si>
    <t>Shyam.Singh@matixgroup.com</t>
  </si>
  <si>
    <t>AAGCM1141D</t>
  </si>
  <si>
    <t>PANAGARH</t>
  </si>
  <si>
    <t>19AAGCM1141DEM002</t>
  </si>
  <si>
    <t>TRIOS</t>
  </si>
  <si>
    <t>Bürgermeister-Brötje-Str. 25 | D-26180 Rastede</t>
  </si>
  <si>
    <t>49 4402 6967 015</t>
  </si>
  <si>
    <t>49 4402 6967 020</t>
  </si>
  <si>
    <t>49 162 2490 163</t>
  </si>
  <si>
    <t>voith@trios.de</t>
  </si>
  <si>
    <t>GULF BIO ANALYTICAL L.L.C</t>
  </si>
  <si>
    <t>No.902, Sapphire Tower,  Ittihad Road, Deira,  PO Box No.123127, Dubai, UAE</t>
  </si>
  <si>
    <t>M/S BRAHMAPUTRA CRACKER &amp; polymer limited</t>
  </si>
  <si>
    <t>BCPL Project Site, Lepetkata  Dibrugarh-786006, Assam</t>
  </si>
  <si>
    <t>Rahul Raju</t>
  </si>
  <si>
    <t>rahul_raju@gulfbioanalytical.com</t>
  </si>
  <si>
    <t>STORM ENERGY SOLUTIONS PVT LTD</t>
  </si>
  <si>
    <t>1-4-45/1,street no:8,Habsiguda,  Hyderabad,  A.P.India,</t>
  </si>
  <si>
    <t>STROM ENERGY SOLUTIONS PVT LTD</t>
  </si>
  <si>
    <t>Mr. Ramesh Vemula</t>
  </si>
  <si>
    <t>+91 (0) 9848391534</t>
  </si>
  <si>
    <t>sales@stromenergy.in</t>
  </si>
  <si>
    <t>Sami</t>
  </si>
  <si>
    <t>PROMISE TECHNOLOGY</t>
  </si>
  <si>
    <t>1774,E WARD , RAJARAM PURI 3 RD LANE  OPP : ARCHIES GALLERY , BEHIND U.S POLO SHOWROOM  KOLHAPUR - 416008</t>
  </si>
  <si>
    <t>0231-6616965</t>
  </si>
  <si>
    <t>27100959126V</t>
  </si>
  <si>
    <t>100% AFTER SUCCESSFUL COMMISIONING OF WORK</t>
  </si>
  <si>
    <t>VIDARBHA INDUSTRIES POWER LIMITED</t>
  </si>
  <si>
    <t>REL-Butibori Project,   Plot No D-3 , MIDC  Butibori Industrial Area,  Butibori -441122, Maharashtra , India</t>
  </si>
  <si>
    <t>Atul Kulkarni</t>
  </si>
  <si>
    <t>Atul.Kulkarni@relianceada.com</t>
  </si>
  <si>
    <t>BUTIBORI</t>
  </si>
  <si>
    <t>27AADCR1892D1ZE</t>
  </si>
  <si>
    <t>QATAR CHEMICAL COMPANY LTD</t>
  </si>
  <si>
    <t>SALEM TOWER 1ST FLOOR,  DOHA QATAR.</t>
  </si>
  <si>
    <t>Gate No.3, Sealine Beach Road,   Mesaieed Industrial City, Doha,Qatar  P.O. Box 24646, State of QATAR</t>
  </si>
  <si>
    <t>Ibrahim Rabieh</t>
  </si>
  <si>
    <t>PP Building, Pata,   Dist: Auraiya, U.P Pin-206241.</t>
  </si>
  <si>
    <t>GAIL (INNIA) LTD</t>
  </si>
  <si>
    <t>Mr.J.R.SINGH C.M.(MECH)</t>
  </si>
  <si>
    <t>M/S. VIHAAN  TECHNO SERVICES</t>
  </si>
  <si>
    <t>7-4-9/4D/E, 2nd Floor, plot no: 40  Yashodara nagar colony, Near Sagar Ring road,  L.B.Nagar, Hyderabad – 500074,Telangana.</t>
  </si>
  <si>
    <t>040 – 24123001</t>
  </si>
  <si>
    <t>P. SWAPNA</t>
  </si>
  <si>
    <t>8978 222 001</t>
  </si>
  <si>
    <t>sales@vihaantechno.com</t>
  </si>
  <si>
    <t>AAIFV0834B</t>
  </si>
  <si>
    <t>SHRI GANESH FIRE EQUIPMENTS PVT LTD</t>
  </si>
  <si>
    <t>6/205, 2nd Floor, Didar Commercial Complex,  D,L.F, Industrial Area, Motinagar,   New Delhi- 110015</t>
  </si>
  <si>
    <t>011-25939885</t>
  </si>
  <si>
    <t>D.Bhagat</t>
  </si>
  <si>
    <t>info@shriganeshfireequipments.com</t>
  </si>
  <si>
    <t>PARAMOUNT TECHNOLOGIES LIMITED,</t>
  </si>
  <si>
    <t>A/4, GIDC, Makarpura,       Vadodara – 390 010,</t>
  </si>
  <si>
    <t>Sima Jain</t>
  </si>
  <si>
    <t>0265-2638792</t>
  </si>
  <si>
    <t>inst_purchase@paramountlimited.com</t>
  </si>
  <si>
    <t>PT CONTROL TECH INTERNATIONAL</t>
  </si>
  <si>
    <t>One Pacific Place, Level 11,  Sudirman Central Business District  Jl. Jend. Sudirman Kav 52-53,  Jakarta- 12190,  Indonesia</t>
  </si>
  <si>
    <t>+62 8 111 55 32 33</t>
  </si>
  <si>
    <t>Rajesh Chawla</t>
  </si>
  <si>
    <t>rajechaw73@gmail.com</t>
  </si>
  <si>
    <t>DANK S.A</t>
  </si>
  <si>
    <t>Juan Paullier 1671  Montevideo 11200  Uruguay</t>
  </si>
  <si>
    <t>South America</t>
  </si>
  <si>
    <t>598 24099999</t>
  </si>
  <si>
    <t>Antonio Devesa</t>
  </si>
  <si>
    <t>ADevesa@balerio.com.uy</t>
  </si>
  <si>
    <t>WOG TECHNOLOGIES PVT LTD</t>
  </si>
  <si>
    <t>E-5,Agarwal Metro Heights , Unit 752,  Netaji Subhash Palace,Pitampura,  New Delhi-110034  India</t>
  </si>
  <si>
    <t>011-46300359</t>
  </si>
  <si>
    <t>Jagdish Pant</t>
  </si>
  <si>
    <t>jagdish.pant@woggroup.com</t>
  </si>
  <si>
    <t>SHADOL</t>
  </si>
  <si>
    <t>M.E ENERGY PVT LTD</t>
  </si>
  <si>
    <t>+91 2135 660 890</t>
  </si>
  <si>
    <t>Yogesh M More</t>
  </si>
  <si>
    <t>+91 2135 660 889</t>
  </si>
  <si>
    <t>+91 9623442919</t>
  </si>
  <si>
    <t>yogesh.more@meenergy.com</t>
  </si>
  <si>
    <t>Sankili Sugar Complex,   Sankili - 532440   Regidi-Amadalavalasa Mandal   Srikakulam Dist.,.  Andhra Pradesh</t>
  </si>
  <si>
    <t>+91 8941 – 237546</t>
  </si>
  <si>
    <t>S.V.NAIDU</t>
  </si>
  <si>
    <t>08941-237516</t>
  </si>
  <si>
    <t>+91 9989059523</t>
  </si>
  <si>
    <t>gtilsug.material@psil.murugappa.com</t>
  </si>
  <si>
    <t>RANGE A OF LTG4</t>
  </si>
  <si>
    <t>LTG4</t>
  </si>
  <si>
    <t>Srikakulam</t>
  </si>
  <si>
    <t>37AAACE0702C1ZG</t>
  </si>
  <si>
    <t>RAMCO CEMENT LIMITED</t>
  </si>
  <si>
    <t>Alathiyur Works,Cement Nagar P.O Pennadam(via),  Pincode:621730 Ariyalur District,Tamilnadu.India</t>
  </si>
  <si>
    <t>ARIYAR</t>
  </si>
  <si>
    <t>33AABCM8375L2Z2</t>
  </si>
  <si>
    <t>TECPRO SYSTEMS LTD.</t>
  </si>
  <si>
    <t>(Ashtech Division)  Sagar Complex, Building No.1 ,Ground Floor  Kasarwadi, Pune-411034    VAT TIN: 27640287298 V  CST TIN: 27640287298 V</t>
  </si>
  <si>
    <t>(Ashtech Division)  Sagar Complex, Building No.1 ,Ground Floor  Kasarwadi, Pune-411034</t>
  </si>
  <si>
    <t>020-40725700</t>
  </si>
  <si>
    <t>M.V.Ranga Rao</t>
  </si>
  <si>
    <t>020-40725748</t>
  </si>
  <si>
    <t>tatipune@tecproashtech.com</t>
  </si>
  <si>
    <t>27640287298V</t>
  </si>
  <si>
    <t>27640287298C</t>
  </si>
  <si>
    <t>CHAMBAL FERTILISERS AND CHEMICALS LIMITED</t>
  </si>
  <si>
    <t>P.O Gadepan-325208  Dist -Kota  Rajasthan</t>
  </si>
  <si>
    <t>0744-2782611</t>
  </si>
  <si>
    <t>VIPIN KUMAR KIRAN</t>
  </si>
  <si>
    <t>07455-274129</t>
  </si>
  <si>
    <t>vipin.kiran@chambal.in</t>
  </si>
  <si>
    <t>REAL TECH INC</t>
  </si>
  <si>
    <t>1150 Champlain Court, Whitby, ON L1N 6K9</t>
  </si>
  <si>
    <t>(905) 665-6888</t>
  </si>
  <si>
    <t>drew@realtechwater.com</t>
  </si>
  <si>
    <t>Plot No. F 18  SIPCOT Industrial Park  Kanchipuram District  Sunkuvarchatram</t>
  </si>
  <si>
    <t>Plot No. F 18  SIPCOT Industrial Park  Kanchipuram District  Sriperumbudur</t>
  </si>
  <si>
    <t>reema_b@praxair.com</t>
  </si>
  <si>
    <t>AAACP9993JXM006</t>
  </si>
  <si>
    <t>766562/20.4.98</t>
  </si>
  <si>
    <t>BEKO COMPRESSED AIR TECHNOLOGIES PVT.LTD.</t>
  </si>
  <si>
    <t>43/1, CIE Gandhi Nagar-500011, Hyderabad</t>
  </si>
  <si>
    <t>+91 40 23080275</t>
  </si>
  <si>
    <t>Srinivas Nadendla</t>
  </si>
  <si>
    <t>+91 40 23080274</t>
  </si>
  <si>
    <t>Srinivas.Nadendla@bekoindia.com</t>
  </si>
  <si>
    <t>AABCB7403JXM002</t>
  </si>
  <si>
    <t>BGT/14/1/3894/2001-2002  DT.16/3/2002</t>
  </si>
  <si>
    <t>NTPC LIMITED.</t>
  </si>
  <si>
    <t>(A Government of India Enterprise)  Talcher Thermal Power Station  P.O. Talcher Thermal  District -Angul  Odisha-759101, India</t>
  </si>
  <si>
    <t>06760-248037</t>
  </si>
  <si>
    <t>H K Parija</t>
  </si>
  <si>
    <t>06760-249054</t>
  </si>
  <si>
    <t>hemantkumarparija@ntpc.co.in</t>
  </si>
  <si>
    <t>TORRENT POWER LIMITED</t>
  </si>
  <si>
    <t>A/C DEPT.  Power House  Power House, Sabarmati  Ahmedabad - 380 005</t>
  </si>
  <si>
    <t>STORES DEPT.  Power House  Power House, Sabarmati  Ahmedabad - 380 005</t>
  </si>
  <si>
    <t>91-79-25502881</t>
  </si>
  <si>
    <t>91-79-25502026</t>
  </si>
  <si>
    <t>paragpshah@torrentpower.com</t>
  </si>
  <si>
    <t>SET ENDUSTRI MALZEMELER TICARET LIMITED SIRKETI</t>
  </si>
  <si>
    <t>Persembe Pazari Caddesi,Ticaret Han 26 d5A  34420 Karakoy/ ISTANBUL,Turkey</t>
  </si>
  <si>
    <t>Turkey</t>
  </si>
  <si>
    <t>(+90212) 2552953-2355190</t>
  </si>
  <si>
    <t>Hasan Bilgn</t>
  </si>
  <si>
    <t>(+90212)2554719</t>
  </si>
  <si>
    <t>hasanbilgin@setvana.com</t>
  </si>
  <si>
    <t>TALEO DESIGNS</t>
  </si>
  <si>
    <t>27, PARK ROAD , TULASI THOTAM ,   BANGALORE : 560053</t>
  </si>
  <si>
    <t>SUBHASH INSTRUMENTS</t>
  </si>
  <si>
    <t>4A 28 , SECTOR 4 , TALWANDI  KOTA - 324005  RAJASTHAN</t>
  </si>
  <si>
    <t>0744-2407848</t>
  </si>
  <si>
    <t>vikasdem@dataone.in</t>
  </si>
  <si>
    <t>100 % Within 30 days PDC</t>
  </si>
  <si>
    <t>M/S DENSO KIRLOSKAR INDUSTRIES PVT LTD</t>
  </si>
  <si>
    <t>30th KM stone, Tumkur Road-NH-4  Nelamangala, Bangalore Rural Dist 562 123</t>
  </si>
  <si>
    <t>080-7722060</t>
  </si>
  <si>
    <t>Basavaraj.</t>
  </si>
  <si>
    <t>BASAVARAJ_K@denso.co.in</t>
  </si>
  <si>
    <t>LTU COMMISSIONERATE</t>
  </si>
  <si>
    <t>AABCD0042P</t>
  </si>
  <si>
    <t>29AABCD0042P1ZL</t>
  </si>
  <si>
    <t>M/S VENKATA AJENCIES</t>
  </si>
  <si>
    <t>Sai Ganesh Residency  39-6-72/9  Muralinagar   Visakhapatnam-530007</t>
  </si>
  <si>
    <t>A Venkata Roa</t>
  </si>
  <si>
    <t>KC ENERGY (PTY) LTD.</t>
  </si>
  <si>
    <t>107 3rd Ave Melville 2092  PO Box 72571 Parkview 2122</t>
  </si>
  <si>
    <t>KC ENERGY</t>
  </si>
  <si>
    <t>Karbochem Site  Karbochem Rd  Industrial Sites  Newcastle</t>
  </si>
  <si>
    <t>Barry Petersen</t>
  </si>
  <si>
    <t>barry@kcenergy.co.za</t>
  </si>
  <si>
    <t>TOYOTO KIRLOSKAR MOTOR PRIVATE LIMITED</t>
  </si>
  <si>
    <t>Plot No.1, Bidadi Industrial Area,  Bidadi Ramanagar District,Bengaluru -562109</t>
  </si>
  <si>
    <t>080-67394757</t>
  </si>
  <si>
    <t>Hanumanthegowda .B.R.</t>
  </si>
  <si>
    <t>brhgowda@toyota-kirloskar.com.in</t>
  </si>
  <si>
    <t>LTU</t>
  </si>
  <si>
    <t>AAACT5415B</t>
  </si>
  <si>
    <t>29AAACT5415B1ZO</t>
  </si>
  <si>
    <t>TECPRO SYSTEMS LTD</t>
  </si>
  <si>
    <t>(Ash  Handling  Division)  Sagar Complex, Building No-1  Kasarwadi, Pune, Maharashtra  India, Pin-411034</t>
  </si>
  <si>
    <t>ARVIND R.KORANNE</t>
  </si>
  <si>
    <t>arvind@tecproashtech.com</t>
  </si>
  <si>
    <t>ASHE CONTROLS PVT LTD</t>
  </si>
  <si>
    <t>2405-1561</t>
  </si>
  <si>
    <t>marketing@ashecontrols.com,support@ashecontrols.co</t>
  </si>
  <si>
    <t>100% Against 30 DAYS PDC</t>
  </si>
  <si>
    <t>NATIONAL ALUMINIUM COMPANY LIMITED.</t>
  </si>
  <si>
    <t>(A Govt of India Enterprise)  Captive Power Plant Division  Angul-759145,  Orissa</t>
  </si>
  <si>
    <t>S.S Tripathy</t>
  </si>
  <si>
    <t>sstripathy@nalcoindia.co.in</t>
  </si>
  <si>
    <t>Ravva Onshore terminal,  Surasani Yanam 533213,  Uppalaguptam Mandal,  East Godavari District,  Andhra Pradesh, India</t>
  </si>
  <si>
    <t>Ramachandra Rao</t>
  </si>
  <si>
    <t>Ramachandra.rao@cairnindia.com</t>
  </si>
  <si>
    <t>37AACCS7101B4ZS</t>
  </si>
  <si>
    <t>SPA INSTRUMENTS I. PVT. LTD</t>
  </si>
  <si>
    <t>PLOT NO :58/59-12,D II BLOCK ,  MIDC  CHINCHWAD,PUNE-411019</t>
  </si>
  <si>
    <t>91 20 27481201, 02</t>
  </si>
  <si>
    <t>ashutoshk@spainstruments.com</t>
  </si>
  <si>
    <t>D.G.ENTERPRISES</t>
  </si>
  <si>
    <t>C/o,Arun Nimsarkar, House No.194,Lohara,  At.Po Lohara, Mul Road,Tah.&amp; Dist.Chandrapur-442401</t>
  </si>
  <si>
    <t>Shop No.18 ,Ground Floor,Haveli Complex,Opp.Zilla Parishad,Chandrapur-442401(Maharashtra.)</t>
  </si>
  <si>
    <t>07172-254273</t>
  </si>
  <si>
    <t>270170173533V</t>
  </si>
  <si>
    <t>P.H GANDHI</t>
  </si>
  <si>
    <t>790 / 791 BUDHWAR PETH , MOTI CHOWK  PUNE - 411002</t>
  </si>
  <si>
    <t>020-24454229</t>
  </si>
  <si>
    <t>24578465/24579444/9890059555</t>
  </si>
  <si>
    <t>phgandhipune@gmail.com</t>
  </si>
  <si>
    <t>27140057198V</t>
  </si>
  <si>
    <t>No.7, Gudapakkam Village- Puduchatram Post, Poonamallee Taluk, Tiruvallur[DT] Chennai- 602124</t>
  </si>
  <si>
    <t>+91 44-6680-3900</t>
  </si>
  <si>
    <t>Babu Varghese</t>
  </si>
  <si>
    <t>+91 44-6680-3905</t>
  </si>
  <si>
    <t>bvarghese@tempel.com</t>
  </si>
  <si>
    <t>AACCT3274GEM001</t>
  </si>
  <si>
    <t>AACCT3274G</t>
  </si>
  <si>
    <t>846173 Dated 03-04-2006</t>
  </si>
  <si>
    <t>JYOTI ELECTRIC &amp; TRADING CO.</t>
  </si>
  <si>
    <t>1342 , SHIVAJINAGAR, OPP. PMC BUILDING , 1ST FLOOR  ABOVE MRF TYRE SHOWROOM  PUNE - 411005</t>
  </si>
  <si>
    <t>020-25534324</t>
  </si>
  <si>
    <t>020-25533711</t>
  </si>
  <si>
    <t>jyoti_electric@yahoo.com</t>
  </si>
  <si>
    <t>27710009888C</t>
  </si>
  <si>
    <t>100 % Within 30 Days PDC</t>
  </si>
  <si>
    <t>BOMBAY DYEING &amp; MFG CO.LTD</t>
  </si>
  <si>
    <t>Pandurang Budhakar Marg,Worli,  Mumbai -400025</t>
  </si>
  <si>
    <t>Polyester Division. A-1, Patalganga Indl. Area,  PO Box No. 5, Tal. Khalapur,  Dist. Raigad – 410 220 (MS)</t>
  </si>
  <si>
    <t>02192 – 258314</t>
  </si>
  <si>
    <t>A.M.KANITKAR</t>
  </si>
  <si>
    <t>02192 – 250263</t>
  </si>
  <si>
    <t>anant.kanitkar@bombaydyeing.com</t>
  </si>
  <si>
    <t>AAACT2328KXM001</t>
  </si>
  <si>
    <t>27190356949V WEF 1/4/2006</t>
  </si>
  <si>
    <t>27190356949C WEF1/4/2006</t>
  </si>
  <si>
    <t>ELECTROSTEEL STEELS LIMITED</t>
  </si>
  <si>
    <t>Siyaljori, P.O - Jogidh,  PS - Chandankyari, Dist-Bokaro,  Jharkhand-828303</t>
  </si>
  <si>
    <t>Santanu Trigunait</t>
  </si>
  <si>
    <t>santanu.trigunait@electrosteel.com</t>
  </si>
  <si>
    <t>20AABCE6875H1ZQ</t>
  </si>
  <si>
    <t>BOKARO</t>
  </si>
  <si>
    <t>RVL SCIENTIFIC &amp; ENGINEERING PVT.LTD.</t>
  </si>
  <si>
    <t>3/218,Vastu Khand, Gomti Nagar,   Lucknow-226010</t>
  </si>
  <si>
    <t>9935506873/93359081731</t>
  </si>
  <si>
    <t>R.K.Tripathi</t>
  </si>
  <si>
    <t>info@rvltech.com</t>
  </si>
  <si>
    <t>KAMACHI SPONGE &amp; POWER CORPORATION LIMITED</t>
  </si>
  <si>
    <t>PATHAPALAYAM VILLAGE, S.R.KANDIGAI POST,  GUMMIDIPOONDI-601201</t>
  </si>
  <si>
    <t>044-37904958, 27967530/500</t>
  </si>
  <si>
    <t>044-27924614</t>
  </si>
  <si>
    <t>info@kamachigroup.com</t>
  </si>
  <si>
    <t>AACCK6172CXM001</t>
  </si>
  <si>
    <t>MEGHA ENGINEERING &amp; INFRASTRUCTURES LTD.</t>
  </si>
  <si>
    <t>Megha Engineering &amp; Infrastructures Ltd</t>
  </si>
  <si>
    <t>Mr. &amp; Mrs. JNU Gogoi,  W/o Dr. G.N. Gogoi, Opp. greenland furniture,  Simalgari-Ramu Dhar, P.O &amp; P.S Simlaguri, Dist. Sivasagar, Assam - 785686</t>
  </si>
  <si>
    <t>info@meil.in</t>
  </si>
  <si>
    <t>SUPERSONIC DISTRIBUTION &amp; SERVICES PVT. LTD.</t>
  </si>
  <si>
    <t>83, FREE PRESS HOUSE,  FREE PRESS JOURNAL MARG,  NARIMAN POINT, MUMBAI - 400021.</t>
  </si>
  <si>
    <t>CITYWARE HOUSE  PLOT NO. 1162/1163, ROAD NO. 13,  NAVI MUMBAI - 410218</t>
  </si>
  <si>
    <t>27100096214 V</t>
  </si>
  <si>
    <t>27100096214 C</t>
  </si>
  <si>
    <t>M/S U&amp;S ERECTOR</t>
  </si>
  <si>
    <t>G.GOLD 9/B , BOKARO THERMAL   DIST : BOKARO ,  JHARKHAND</t>
  </si>
  <si>
    <t>AXKPJ9757C</t>
  </si>
  <si>
    <t>NUBERG ENGINEERING LTD</t>
  </si>
  <si>
    <t>D-29/D7 PHASE-II EXTN - NOIDA - 201305</t>
  </si>
  <si>
    <t>09AAACN3523A1Z1</t>
  </si>
  <si>
    <t>ASHALINI ENTERPRISE</t>
  </si>
  <si>
    <t>VASANT KRUPA ,101 , 1ST FLOOR  URAN ROAD , OLD PANVEL -410206</t>
  </si>
  <si>
    <t>ashalini1@yahoo.com</t>
  </si>
  <si>
    <t>AMOKA TRADERS</t>
  </si>
  <si>
    <t>164, HADAPSAR  PUNE - 411028</t>
  </si>
  <si>
    <t>022-26870026</t>
  </si>
  <si>
    <t>M/S AVANTE GLOBAL SERVICES PVT LTD</t>
  </si>
  <si>
    <t>140, GROUND FLOOR , SANT NAGAR  EAST OF KAILASH  NEW DELHI -110065</t>
  </si>
  <si>
    <t>011-26443097</t>
  </si>
  <si>
    <t>pg@avante.in</t>
  </si>
  <si>
    <t>AUROG POWER SOLUTIONS PVT LTD</t>
  </si>
  <si>
    <t>PLOT NO 5 , SINGAPORE AVENUE  MOOLAKULAM , PONDICHERRY</t>
  </si>
  <si>
    <t>0413-2293682</t>
  </si>
  <si>
    <t>sivaraj.aurog@gmail.com</t>
  </si>
  <si>
    <t>100% Against Proof of despatch</t>
  </si>
  <si>
    <t>Jeurkar</t>
  </si>
  <si>
    <t>MARWAH CENTRE, 6TH FLOOR ,OPP :ANSA INDS ESTATE   K.MARWAH MARG  OFF- SAKI -VIHAR ROAD,  ANDHERI (EAST)  MUMBAI -400072</t>
  </si>
  <si>
    <t>020-66048610</t>
  </si>
  <si>
    <t>enp.pune@in.bureauveritas.com</t>
  </si>
  <si>
    <t>Phulpur Unit-1  P.O.Ghiyanagar,   Allahabad-212404 (U.P),  India</t>
  </si>
  <si>
    <t>05332 251334</t>
  </si>
  <si>
    <t>05332 251332</t>
  </si>
  <si>
    <t>jgm-comml-office-phulpur@iffco.in</t>
  </si>
  <si>
    <t>AAICS4679NXM001</t>
  </si>
  <si>
    <t>LABELLO ENTERPRISES</t>
  </si>
  <si>
    <t>S NO :17,H NO :1/1/5/1 KONDHWA BUDRUK  PUNE - 411038</t>
  </si>
  <si>
    <t>+91 20 39852323</t>
  </si>
  <si>
    <t>Shivani Panda</t>
  </si>
  <si>
    <t>shivani.panda@in.atlascopco.com</t>
  </si>
  <si>
    <t>27AAACA4074D1Z2</t>
  </si>
  <si>
    <t>POWER GENERATION EXHIBITION</t>
  </si>
  <si>
    <t>PRAGATI MAIDAN, NEW DELHI.    KIND ATTEN:- Mr. Sami Ullah Khan                       9975491627</t>
  </si>
  <si>
    <t>GRAVITY PACK INDUSTRIES</t>
  </si>
  <si>
    <t>UNIT NO :08 JIVADANI INDUSTRIAL ESTATE NO:2  OPP : JAY EQUIPMENTS PVT LTD , DHUMAL NAGAR  VASAI (EAST) DIST : THANE</t>
  </si>
  <si>
    <t>avsatam@gmail.com</t>
  </si>
  <si>
    <t>40% Advance &amp; 60% Against PI</t>
  </si>
  <si>
    <t>UNIQUE RIDERS</t>
  </si>
  <si>
    <t>J-32, IIND FLOOR , NAZAFGARH ROAD  OPPOSITE TO METRO PILLAR NO :362  RAMESH NAGAR   NEWDELHI-110 015</t>
  </si>
  <si>
    <t>uniquerider.zasmeet@gmail.com</t>
  </si>
  <si>
    <t>50% Advance &amp; 40% after handover, 10% end of the exhibition day</t>
  </si>
  <si>
    <t>PLOT NO-2, SHIV INDUSTRIAL INFRASTRUCTURE PARK,  NIRMA CANAL ROAD, LAMDAPURA,  VADODARA.</t>
  </si>
  <si>
    <t>AAACI5639LEM019</t>
  </si>
  <si>
    <t>24692200141/26.7.89</t>
  </si>
  <si>
    <t>SENSOREX CORP</t>
  </si>
  <si>
    <t>11751 , MARKON DRIVE  GARDEN GROVE  CA 92841  USA</t>
  </si>
  <si>
    <t>1-714-895-4344</t>
  </si>
  <si>
    <t>1-714-230-2767</t>
  </si>
  <si>
    <t>ELECTRO - CHEMICAL DEVICES</t>
  </si>
  <si>
    <t>1500 N. Kellogg Dr.  Anaheim, CA 92807-1902 USA</t>
  </si>
  <si>
    <t>1949 3366060</t>
  </si>
  <si>
    <t>1949 3366064</t>
  </si>
  <si>
    <t>www.ecdi.com</t>
  </si>
  <si>
    <t>jerry@ecdi.com</t>
  </si>
  <si>
    <t>ANPARA THERMAL POWER PROJECT</t>
  </si>
  <si>
    <t>UPRVUNL (U.P. GOVT UNDERTAKING)   ANPARA, SONEBHADRA-231225</t>
  </si>
  <si>
    <t>Parmanand Ahirwar</t>
  </si>
  <si>
    <t>05446-272445</t>
  </si>
  <si>
    <t>ee.epd_1.atps.anpara@uprvunl.org</t>
  </si>
  <si>
    <t>RAJSHREE SUGARS &amp; CHEMICALS LTD</t>
  </si>
  <si>
    <t>AABCR4179DXM003</t>
  </si>
  <si>
    <t>VILLUPURAM/PUDUCHERRY</t>
  </si>
  <si>
    <t>GIGAHERTZ TECHNOLOGIES</t>
  </si>
  <si>
    <t>S. RAVISUNDAR</t>
  </si>
  <si>
    <t>gigahertz.chennai@gmail.com</t>
  </si>
  <si>
    <t>KASTURBA NAGAR</t>
  </si>
  <si>
    <t>33AKBPR5998R3Z1</t>
  </si>
  <si>
    <t>SAHARA TRANSFORMERS</t>
  </si>
  <si>
    <t>BHOSARI ALANDI ROAD , BEHIND SAI BABA TEMPLE  WADMUKHWADI CHAROLI   PUNE-412105</t>
  </si>
  <si>
    <t>saharaarc@hotmail.com</t>
  </si>
  <si>
    <t>ABZY5986FEM001</t>
  </si>
  <si>
    <t>ALANDI</t>
  </si>
  <si>
    <t>ABZPY5986F</t>
  </si>
  <si>
    <t>27440616626V</t>
  </si>
  <si>
    <t>ORBIT TECHNOLOGIES PVT LTD</t>
  </si>
  <si>
    <t>B-50 , Industrial Estate,  Sanath Nagar,  Hyderabad-500018</t>
  </si>
  <si>
    <t>040-67216354</t>
  </si>
  <si>
    <t>sanjeev</t>
  </si>
  <si>
    <t>040-23801579</t>
  </si>
  <si>
    <t>sop1@orbitindia.com</t>
  </si>
  <si>
    <t>JINDAL SAW LIMITED..</t>
  </si>
  <si>
    <t>Araji No, 9697/6711, NR Tiranga Hills  Near Dedhvas ,Pur, Suras , Dhulkhera, Pansal  Lampiya, Bhilwara ,Rajasthan-311802 ,India</t>
  </si>
  <si>
    <t>JINDAL SAW LIMITED</t>
  </si>
  <si>
    <t>Manoj Sharma</t>
  </si>
  <si>
    <t>manoj.sharma@jindalsaw.com</t>
  </si>
  <si>
    <t>AABCS7280CEM018</t>
  </si>
  <si>
    <t>II-BHILWARA</t>
  </si>
  <si>
    <t>BHILWARA</t>
  </si>
  <si>
    <t>08044-052269</t>
  </si>
  <si>
    <t>MELLARIUM LLC</t>
  </si>
  <si>
    <t>Russia, 630087,Novosibirsk,  Dinamovcev str,15-89</t>
  </si>
  <si>
    <t>+7(383)373-17-04</t>
  </si>
  <si>
    <t>Danila Rymarev</t>
  </si>
  <si>
    <t>mellarium@inbox.ru</t>
  </si>
  <si>
    <t>Opposite Naphtha Cracker   Polymer Terminal Gate  P.O. Panipat Refinery,Panipat  Panipat-132140</t>
  </si>
  <si>
    <t>Prashant Jha</t>
  </si>
  <si>
    <t>prashant.jha@isrl.co.in</t>
  </si>
  <si>
    <t>AACCI3980J</t>
  </si>
  <si>
    <t>06AACCI3980J1ZE</t>
  </si>
  <si>
    <t>RENISHAW METROLOGY SYSTEMS LTD</t>
  </si>
  <si>
    <t>S NO-283,Hissa No.2  S NO-284,Hissa No.2 &amp; 3A  Raisoni Estate,Village Mann,  Taluka Mulshi ,Pune-411057  Maharashtra, India</t>
  </si>
  <si>
    <t>+91(0) 20 66746200</t>
  </si>
  <si>
    <t>Nitin Pandore</t>
  </si>
  <si>
    <t>+91(0) 20 66746211</t>
  </si>
  <si>
    <t>+91 9049003097</t>
  </si>
  <si>
    <t>Nitin.Pandore@Renishaw.com</t>
  </si>
  <si>
    <t>AABCR6361F</t>
  </si>
  <si>
    <t>27360523259V</t>
  </si>
  <si>
    <t>27360523259C</t>
  </si>
  <si>
    <t>ASSAM AIR PRODUCTS PVT LTD.</t>
  </si>
  <si>
    <t>Vill-Gandhalibebejia , PO-Samaguri,  Dist-Nagaon , Pin-782 002, Assam</t>
  </si>
  <si>
    <t>Mr.Kulbinder Singh</t>
  </si>
  <si>
    <t>purchase@assamairproducts.com</t>
  </si>
  <si>
    <t>Department of Space  ISRO Propulsion Complex,  Mahendragiri-627133</t>
  </si>
  <si>
    <t>Purchase &amp; Stores Officer</t>
  </si>
  <si>
    <t>LMF Stores  LPSC : Mahendragiri  Mahendragiri-627133</t>
  </si>
  <si>
    <t>04637-281550</t>
  </si>
  <si>
    <t>Suresh MV</t>
  </si>
  <si>
    <t>GMR EMCO ENERGY LTD</t>
  </si>
  <si>
    <t>Plot-B-1, MIDC Growth Centre,  Mohabala-Tehsil-Warora,  Maharashtra-442907</t>
  </si>
  <si>
    <t>Neelesh Suryawanshi</t>
  </si>
  <si>
    <t>Chemical Engineering  Guwahati 781039</t>
  </si>
  <si>
    <t>+91 361 258 2261</t>
  </si>
  <si>
    <t>Sasidhar Gumma</t>
  </si>
  <si>
    <t>s.gumma@iitg.ernet.in</t>
  </si>
  <si>
    <t>SESA STERLITE LIMITED</t>
  </si>
  <si>
    <t>Vedanta Aluminium &amp; Power  Village Banjari,  Jharsuguda-768202,  Odisha,India</t>
  </si>
  <si>
    <t>IPP JHARSUGUDAPOWER PLANTVILLAGE BANJARI, JHARSUGUDA 768202Orissa - IndiaTelephone No:06645 666546</t>
  </si>
  <si>
    <t>Snigdha Semwal</t>
  </si>
  <si>
    <t>Snigdha.Semwal@vedanta.co.in</t>
  </si>
  <si>
    <t>NTPC LIMITED . .</t>
  </si>
  <si>
    <t>Kahalgaon Super Thermal Power Project  P.O. KAHALGAON STP  KAHALGAON BHAGALPUR  Bihar- 813214,</t>
  </si>
  <si>
    <t>sukhamoy roy</t>
  </si>
  <si>
    <t>sukhmoyroy@ntpc.co.in</t>
  </si>
  <si>
    <t>KAHALGAON</t>
  </si>
  <si>
    <t>10AAACN0255D27C</t>
  </si>
  <si>
    <t>Supriya</t>
  </si>
  <si>
    <t>FOXBORO INSTRUMENT COMPANY</t>
  </si>
  <si>
    <t>304 Sumedha Building Ansal RDC Raj Nagar Ghaziabad,  Uttar Pradesh 201001 IN</t>
  </si>
  <si>
    <t>foxboroinstrument@yahoo.com</t>
  </si>
  <si>
    <t>AAAAF2356D</t>
  </si>
  <si>
    <t>09688823542C</t>
  </si>
  <si>
    <t>2nd Floor, Tellus Technologies Building, 209/1B/1A, Range Hills Road, Pune - 411 020</t>
  </si>
  <si>
    <t>Siddesh.kapolkar@in.atlascopco.com</t>
  </si>
  <si>
    <t>M/S PENGUINS PROMO PRODUCT PVT LTD</t>
  </si>
  <si>
    <t>NO. 16, 1ST FLOOR, KUMAR KRUPA ROAD, BANGALORE - 560001</t>
  </si>
  <si>
    <t>se4@penguinsindia.com</t>
  </si>
  <si>
    <t>AADCP8741P</t>
  </si>
  <si>
    <t>Ramesh</t>
  </si>
  <si>
    <t>No 1 &amp; 2 Arumugam Nagar,  Chinna Porur,Chennai 600 116, Tamil Nadu.</t>
  </si>
  <si>
    <t>A.Gopinathan</t>
  </si>
  <si>
    <t>a.gopi@wittmann-group.in</t>
  </si>
  <si>
    <t>AAACW6842PXM001</t>
  </si>
  <si>
    <t>AAACW6842P</t>
  </si>
  <si>
    <t>33761423876 dt. 29-05-2007</t>
  </si>
  <si>
    <t>893728 dt. 28-05-2007</t>
  </si>
  <si>
    <t>PENGUINS PROMO PRODUCT PVT LTD</t>
  </si>
  <si>
    <t>16,1 ST FLOOR , KUMARA KRUPA ROAD  BANGALORE - 560001</t>
  </si>
  <si>
    <t>MODINE THERMAL SYSTEMS PVT LIMITED</t>
  </si>
  <si>
    <t>K-7 Sipcot Industrial Park  Mambakkam Village,   Sunguvarchatiram, TN  602105</t>
  </si>
  <si>
    <t>K-7 SIPCOT Industrial Park  Mambakkam Village  Sunguvarchatiram, TN  602105</t>
  </si>
  <si>
    <t>+91 4437171800</t>
  </si>
  <si>
    <t>Karthik D</t>
  </si>
  <si>
    <t>+91 4437171900</t>
  </si>
  <si>
    <t>K.Karthik@as.modine.com</t>
  </si>
  <si>
    <t>Sunguvarchatiram</t>
  </si>
  <si>
    <t>33AAECM9438K1Z4</t>
  </si>
  <si>
    <t>DELMAR CONTROLS DO BRASIL</t>
  </si>
  <si>
    <t>Av.Santos Dumont,Nr.6216  Shopping Estrada do  Coco,Salas 421/422  Cep:42700-000 Lauro de Freitas-BA Brasil</t>
  </si>
  <si>
    <t>Transmar Logistics Inc</t>
  </si>
  <si>
    <t>4757 NW 72nd Avenue  MIAMI,FL 33166</t>
  </si>
  <si>
    <t>+55 71 2103-7530</t>
  </si>
  <si>
    <t>Arivaldo dos Reis Passos</t>
  </si>
  <si>
    <t>+55 71 2103-7531</t>
  </si>
  <si>
    <t>+55 71 9107-0702</t>
  </si>
  <si>
    <t>ari@delmarcbr.com.br</t>
  </si>
  <si>
    <t>NAKSHATRA FLOW CONTROL TECHNOLOGIES</t>
  </si>
  <si>
    <t>16/D/5 , TATA COMPOUND  J B MARG , STATION ROAD  PAREL (E)  MUMBAI -400012</t>
  </si>
  <si>
    <t>022-32536312</t>
  </si>
  <si>
    <t>022-27607214</t>
  </si>
  <si>
    <t>nakshatra_fct@yahoo.co.in</t>
  </si>
  <si>
    <t>Street, 226, Udyog Vihar , Phase I. District, Haryana. City, Gurgaon. Postal Code, 122 015.</t>
  </si>
  <si>
    <t>C/o,  Indian Oil Corporation Limited</t>
  </si>
  <si>
    <t>Paradip Refinery,  Jhimani,  Dist : Jagatsinghpur,  Odisha 754 141</t>
  </si>
  <si>
    <t>+91 22 66408832</t>
  </si>
  <si>
    <t>+91 9987561427</t>
  </si>
  <si>
    <t>himangi.shinde@sgs.com</t>
  </si>
  <si>
    <t>PANFLOW SOLUTIONS CORP.</t>
  </si>
  <si>
    <t>P.O. BOX 6285  ORANGE, CA 92863.</t>
  </si>
  <si>
    <t>RSA AUTOMATION..</t>
  </si>
  <si>
    <t>No.366/A ,UAS LAYOUT  BEHIND JAKKUR FLING CLUB  JAKKUR BANGALORE-560064</t>
  </si>
  <si>
    <t>AKQPK6742DX0001</t>
  </si>
  <si>
    <t>29750206937 Dt :5/09/2003</t>
  </si>
  <si>
    <t>96962689 Dt : 5/09/2003</t>
  </si>
  <si>
    <t>Neel Square, 1st floor, Near Parihar Chowk,   Aundh, Pune 411007</t>
  </si>
  <si>
    <t>MYLAN LABORATORIES LIMITED</t>
  </si>
  <si>
    <t>Plot No. 564/a/22, Road No. 92, Jubilee Hills,  Hydrabad - 500034</t>
  </si>
  <si>
    <t>Unit FDF3 SEZ   Plot No. 11, 12, &amp; 13, Indore SEZ,   Pharma Zone, Phase- II, Sector - III,   Pithampur - 454775 Madhya Pradesh,</t>
  </si>
  <si>
    <t>Gamaji Pawar</t>
  </si>
  <si>
    <t>07292 307218</t>
  </si>
  <si>
    <t>Gamaji.Pawar@mylan.in</t>
  </si>
  <si>
    <t>INOX AIR PRODUCTS LTD(RAIGAD)</t>
  </si>
  <si>
    <t>PLOT NO B93, VILE / BHAGAD MIDC INDUSTRIAL AREA,  TALUK A:  MANGAON, DIST: RAIGAD.  MAHARASHTRA - 402308</t>
  </si>
  <si>
    <t>INOX AIR PRODUCTS LTD</t>
  </si>
  <si>
    <t>27200402582V</t>
  </si>
  <si>
    <t>27200402582C</t>
  </si>
  <si>
    <t>SEGURANÇA E EQUIPAMENTOS INDUSTRIAIS, LDA.</t>
  </si>
  <si>
    <t>Urbanização Industrial de Santo António, Lote 2  Apartado 1  2630-128  ARRUDA DOS VINHOS</t>
  </si>
  <si>
    <t>Portugal</t>
  </si>
  <si>
    <t>Andreia Gonçalves</t>
  </si>
  <si>
    <t>+351 263 977 230/9</t>
  </si>
  <si>
    <t>industejo@industejo.pt</t>
  </si>
  <si>
    <t>PLOT NO.4, 20TH MILE STONE, MATHURA ROAD, FARIDABAD.</t>
  </si>
  <si>
    <t>0129-4266517</t>
  </si>
  <si>
    <t>0129-4266500</t>
  </si>
  <si>
    <t>vikas@ecocatindia.com</t>
  </si>
  <si>
    <t>AAACV2674GXM004</t>
  </si>
  <si>
    <t>JINDAL POWER LIMITED</t>
  </si>
  <si>
    <t>O.P. Jindal Super Thermal Power Plant (4x600 MW)  P.O. Tamnar,   Dist. Raigarh (C.G).  Pin- 496 107</t>
  </si>
  <si>
    <t>Sujit Biswas</t>
  </si>
  <si>
    <t>07767 281993</t>
  </si>
  <si>
    <t>07767 302000</t>
  </si>
  <si>
    <t>sujitbiswas@jindalpower.com</t>
  </si>
  <si>
    <t>AIRA AUTOMATION ENGINEERS</t>
  </si>
  <si>
    <t>OFFICE : 4 SAI KRUPA BHAVAN, OPP.KSB PUMP, MUMBAI PUNE ROAD, PIMPRI, PUNE - 411 018</t>
  </si>
  <si>
    <t>020-27420886</t>
  </si>
  <si>
    <t>irshad.shaikh@airavalves.com</t>
  </si>
  <si>
    <t>BUREAU VERITAS CONSUMER PRODUCT SERVICES(I) PVT.LTD</t>
  </si>
  <si>
    <t>C-19,Sec-7,Noida  UP-201301</t>
  </si>
  <si>
    <t>0120-4368100/274</t>
  </si>
  <si>
    <t>Mr.Ankur Gupta</t>
  </si>
  <si>
    <t>Ankur.Gupta@in.Bureauveritas.Com</t>
  </si>
  <si>
    <t>DANISH ENTERPRISES</t>
  </si>
  <si>
    <t>T-34, MIDC Bhosari,PUNE,PUNE-411026,MAHARASHTRA</t>
  </si>
  <si>
    <t>27122922 /46769196 (Mr Sethna)</t>
  </si>
  <si>
    <t>jetweld@gmail.com</t>
  </si>
  <si>
    <t>RAND INSTRUMENTS AFRICA (PTY) LTD.</t>
  </si>
  <si>
    <t>P.O Box 14361  Dersley 1569  Gauteng</t>
  </si>
  <si>
    <t>RAND INSTRUMENTS AFRICA PTY LTD.</t>
  </si>
  <si>
    <t>(2711)812-5500</t>
  </si>
  <si>
    <t>eugene@randinstruments.com</t>
  </si>
  <si>
    <t>THERMAX LTD. (BANGLORE)</t>
  </si>
  <si>
    <t>No.1, RNG Pallazzo, 1st Floor, Southend Street, Kumara Park East, Behind Shivananda stores, Bangalore - 560001</t>
  </si>
  <si>
    <t>020-66414151</t>
  </si>
  <si>
    <t>AVINASH.KUMAR@Thermaxindia.com</t>
  </si>
  <si>
    <t>AAACT3910-DXM-001</t>
  </si>
  <si>
    <t>698994 Dated 28.05.81</t>
  </si>
  <si>
    <t>K.T ELECTRONICS</t>
  </si>
  <si>
    <t>R-728, AT POST- HASHIWARE , TAL ALIBAG  DIST - RAIGAD  MAHARASHTRA - 402209</t>
  </si>
  <si>
    <t>022-27832206</t>
  </si>
  <si>
    <t>electronics_kt@yahoo.com</t>
  </si>
  <si>
    <t>AECPT3430M</t>
  </si>
  <si>
    <t>27310373082V</t>
  </si>
  <si>
    <t>27310373082C</t>
  </si>
  <si>
    <t>RUBICON ENGINEERS PVT LTD</t>
  </si>
  <si>
    <t>Nana Bhavan , 1194/20, Ghole Road, Pune-411005</t>
  </si>
  <si>
    <t>020-25521790</t>
  </si>
  <si>
    <t>sales@rubiconengineers.com</t>
  </si>
  <si>
    <t>AACCG4202H</t>
  </si>
  <si>
    <t>27580003800V</t>
  </si>
  <si>
    <t>ESINDUS, S.A.</t>
  </si>
  <si>
    <t>Avda. De Manoteras, 42  28050 Madrid</t>
  </si>
  <si>
    <t>+34-91 767 09 66</t>
  </si>
  <si>
    <t>jcalvo@esindus.es</t>
  </si>
  <si>
    <t>VALENCIA</t>
  </si>
  <si>
    <t>SPAIN</t>
  </si>
  <si>
    <t>Department of Chemical Engineering  IIT Madras  Chennai-600 036</t>
  </si>
  <si>
    <t>Aditya Prajapati</t>
  </si>
  <si>
    <t>aaditya.prajapati@gmail.com</t>
  </si>
  <si>
    <t>MEGHALAYA POWER LIMITED</t>
  </si>
  <si>
    <t>Meghalaya Power Limited  Lumshnong ,P.O. Khaliehriat,  Dist.Jaintia Hills,  Meghalaya.793210</t>
  </si>
  <si>
    <t>Meghalaya Power Limited</t>
  </si>
  <si>
    <t>Mayur Garden,2nd Floor,  Opp.Rajiv Bhawan,G.S.Road,  Guwahati-781 005</t>
  </si>
  <si>
    <t>+91 33 24484169</t>
  </si>
  <si>
    <t>jayprakash lath</t>
  </si>
  <si>
    <t>+91 33 24484168</t>
  </si>
  <si>
    <t>jayprakashlath@cmcl.co.in</t>
  </si>
  <si>
    <t>AAECM8414F</t>
  </si>
  <si>
    <t>Jaintia Hills</t>
  </si>
  <si>
    <t>Meghalaya</t>
  </si>
  <si>
    <t>17AAECM8414F1ZJ</t>
  </si>
  <si>
    <t>MRPL</t>
  </si>
  <si>
    <t>manglore</t>
  </si>
  <si>
    <t>ENDRESS + HAUSER.</t>
  </si>
  <si>
    <t>Instruments International AG  Kaegenstrasse 2  CH - 4153 Reinach</t>
  </si>
  <si>
    <t>Switzerland</t>
  </si>
  <si>
    <t>+14 61 715-2500</t>
  </si>
  <si>
    <t>+14 61 715-8100</t>
  </si>
  <si>
    <t>info@ii.endress.com</t>
  </si>
  <si>
    <t>MANGALORE REFINERY AND PETROCHEMICAL LIMITED</t>
  </si>
  <si>
    <t>Kuthethoor P.O., Via Katipalla, Mangalore,  Dakshina Kannada, Karnataka- 575 030</t>
  </si>
  <si>
    <t>0824-2271239</t>
  </si>
  <si>
    <t>0824-2270400</t>
  </si>
  <si>
    <t>AAACM5132A</t>
  </si>
  <si>
    <t>MANGALORE</t>
  </si>
  <si>
    <t>29AAACM5132A1ZZ</t>
  </si>
  <si>
    <t>GAS ARABIAN SERVICES CO, LTD.</t>
  </si>
  <si>
    <t>P.O.BOX NO. 10487, JUBAIL INDUSTRIAL-31961,  CORNER TAREEQ 112 &amp; 275, NEAR UNILUBE,  KINGDOM OF SAUDI ARABIA</t>
  </si>
  <si>
    <t>Arnaldo E. Pontejos Jr.</t>
  </si>
  <si>
    <t>055 441-6693</t>
  </si>
  <si>
    <t>80 40322050/51</t>
  </si>
  <si>
    <t>rakesh.kale@hach.com</t>
  </si>
  <si>
    <t>Sajid</t>
  </si>
  <si>
    <t>KALEIDOSCOPE CLIMATIC SOLUTIONS</t>
  </si>
  <si>
    <t>No.11/3, Sadashivaiah Industrial Estate.  Lakshmipura Main Road,  Chikkabanavara Post,  Abbigere, Bangalore – 560 090</t>
  </si>
  <si>
    <t>080-23456418</t>
  </si>
  <si>
    <t>info@kaleidoclimatics.com,</t>
  </si>
  <si>
    <t>LOWE ENGINEERING LIMITED</t>
  </si>
  <si>
    <t>UNIT 3B, KITSON ROAD, LEEDS, LS10 1 NT, ENGLAND</t>
  </si>
  <si>
    <t>0113 243 2997</t>
  </si>
  <si>
    <t>0113 243 2529</t>
  </si>
  <si>
    <t>wwww.lowe-engineering.net</t>
  </si>
  <si>
    <t>sales@lowe-engineering.net</t>
  </si>
  <si>
    <t>JSMA</t>
  </si>
  <si>
    <t>Kothrud,pune</t>
  </si>
  <si>
    <t>JPMA</t>
  </si>
  <si>
    <t>Kothrud, pune</t>
  </si>
  <si>
    <t>TELEDYNE ANALYTICAL INSTRUMENTS(SHARJAH)</t>
  </si>
  <si>
    <t>Belfast Controls WLL</t>
  </si>
  <si>
    <t>2nd FLOOR, A13  PO BOX:81030  AL WAKRA ROUND ABOUT  AL WAKRA STREET  OPP: AL AHIL BANK  DOHA,QATAR.</t>
  </si>
  <si>
    <t>MR.MANOJ KUMAR</t>
  </si>
  <si>
    <t>COTRANSA</t>
  </si>
  <si>
    <t>CENTRO DE CARGA AEREA MADRID-BARAJAS,  AVENIDA CENTRAL PARCELA 2.5 NAVE 1  28042 MADRID-SPAIN</t>
  </si>
  <si>
    <t>NEON MARKETING</t>
  </si>
  <si>
    <t>216 J K MARKET  TAPKIR GALLI   510 BUDHWAR PETH    PUNE -411002</t>
  </si>
  <si>
    <t>neonpune@yahoo.co.in</t>
  </si>
  <si>
    <t>WELSPUN MAXSTEEL LTD.</t>
  </si>
  <si>
    <t>Village Salav, Vai Revdanda Sub P.O ,  Dist . Raigad , 402202 ( Maharashtra )</t>
  </si>
  <si>
    <t>02144-260110</t>
  </si>
  <si>
    <t>Uttam Jain</t>
  </si>
  <si>
    <t>02144-260548/122/594</t>
  </si>
  <si>
    <t>uttam_jain@welspun.com</t>
  </si>
  <si>
    <t>AACCV7689RXM001</t>
  </si>
  <si>
    <t>GANESH ELECTRICALS</t>
  </si>
  <si>
    <t>shop 520 shop no 6 gajanan complex Tapkir Galli near phadke haud chowk   Beside eknath mangal karyalay Budhwar peth</t>
  </si>
  <si>
    <t>ganeshelectricals01@gmail.com</t>
  </si>
  <si>
    <t>M/S P.K. ENTERPRISES</t>
  </si>
  <si>
    <t>gat No. 90 Nigdi Talawade Road Jyotiba  tower , Jyotibaa Nagar Talawade, Pune - 412 114</t>
  </si>
  <si>
    <t>taufiques46@gmail.com</t>
  </si>
  <si>
    <t>MICHELL INSTRUMENTS BV</t>
  </si>
  <si>
    <t>KROMBRAAK 11   OOSTERHOUT  4906 CR  NETHERLANDS</t>
  </si>
  <si>
    <t>1626 80471</t>
  </si>
  <si>
    <t>Balaji.Ramadurai@michell.com Peter.Haakma@michell.</t>
  </si>
  <si>
    <t>SARVESH ANALYTICS PVT. LTD.</t>
  </si>
  <si>
    <t># 207 Vinayak Arcade, Akurdi  Pune 411 035,</t>
  </si>
  <si>
    <t>91 20 2724 5951 / 52</t>
  </si>
  <si>
    <t>91 94 2300 4179</t>
  </si>
  <si>
    <t>27830019425V</t>
  </si>
  <si>
    <t>27830019425C</t>
  </si>
  <si>
    <t>GUJARAT STATE FERTILIZERS AND CHEMICALS LTD.  – FIBRE UNIT</t>
  </si>
  <si>
    <t>KOSAMBA (R.S.) – 394 120  DIST.SURAT</t>
  </si>
  <si>
    <t>DM SHAH</t>
  </si>
  <si>
    <t>P S JOTHIDASAN [psjothidasan@gsfcltd.com]</t>
  </si>
  <si>
    <t>AAACG 7996  CX M001</t>
  </si>
  <si>
    <t>V- Ankleshwar</t>
  </si>
  <si>
    <t>-III # Ankleshwar.</t>
  </si>
  <si>
    <t>24191800399  w.e.f. 01.4.2006</t>
  </si>
  <si>
    <t>24691800399 w.e.f. 01.4.2006</t>
  </si>
  <si>
    <t>P.B. No. 16, Dist. Bellary,  Tornagallu - 583 123</t>
  </si>
  <si>
    <t>27/A, - 1, KIADB Industrial Area,  Doddaballapur - 561 203  Karnataka</t>
  </si>
  <si>
    <t>Mr. Alivia Biswas</t>
  </si>
  <si>
    <t>AAACP9993JXM009</t>
  </si>
  <si>
    <t>009508030   Dt. 30-6-97</t>
  </si>
  <si>
    <t>NEW HERO AUTO RIM (MANGLI DIVISION)</t>
  </si>
  <si>
    <t>PHASE 8, FOCAL POINT, LUDHIYANA (PUNJAB).    Contact Person- Mr. Harihans                         9888058668</t>
  </si>
  <si>
    <t>TRADECO</t>
  </si>
  <si>
    <t>GANGA APARTMENT, OPP.RANCHI CLUB, 5 MAIN ROAD,   RANCHI   834001, JHARKHAND</t>
  </si>
  <si>
    <t>94311-70583</t>
  </si>
  <si>
    <t>Mr. B.C. MEHROTHRA</t>
  </si>
  <si>
    <t>prakash@tradeco.co.in</t>
  </si>
  <si>
    <t>20AEUPA0991E1ZT</t>
  </si>
  <si>
    <t>#543, 14th Cross, IV Phase,   Peenya Industrial Area,  Bangalore- 560 058</t>
  </si>
  <si>
    <t>Savithri.M.Bagali</t>
  </si>
  <si>
    <t>+91 80-28361014/15/16</t>
  </si>
  <si>
    <t>Madhu.KT@bonfiglioli.com</t>
  </si>
  <si>
    <t>AAFCB6585REM001</t>
  </si>
  <si>
    <t>Peenya range II</t>
  </si>
  <si>
    <t>Sheshadripuram Div. E2</t>
  </si>
  <si>
    <t>MAHAVAS PRECISION CONTROLS PVT. LTD</t>
  </si>
  <si>
    <t>115/1 General Block – MIDC Bhosari – Pune 411 026</t>
  </si>
  <si>
    <t>www.pc-india.com</t>
  </si>
  <si>
    <t>pc.inamdar@gmail.com</t>
  </si>
  <si>
    <t>P.O. GAIL COMPLEX,  VIJAPUR, DISTT. GUNA,  M.P. 473 112</t>
  </si>
  <si>
    <t>Mr. Ashish Dadel</t>
  </si>
  <si>
    <t>AD02490@gail.co.in</t>
  </si>
  <si>
    <t>VIJAPUR</t>
  </si>
  <si>
    <t>23AAACG1209J1Z4</t>
  </si>
  <si>
    <t>PDNA INDUSTRIAL PROJECTS(PTY) LTD</t>
  </si>
  <si>
    <t>PO BOX 7707, JOHANNESBURG  25 SCOTT STREET, WAVERLEY  JOHANNESBURG GP 2000  ZA.</t>
  </si>
  <si>
    <t>+27 11 566 8300</t>
  </si>
  <si>
    <t>Hope Masungo</t>
  </si>
  <si>
    <t>SRI DURGA LABORATORY EQUIPMENT SUPPLIES</t>
  </si>
  <si>
    <t>Khadi Gramodyog Building, Opp: B.E.M High School, Mangalore -575001.</t>
  </si>
  <si>
    <t>durgalabmng@airtelmail.in</t>
  </si>
  <si>
    <t>J-66,MIDC,Taloja,  Taluka-Panvel  District- Raigad 410208</t>
  </si>
  <si>
    <t>apawar@mathesonkair.com</t>
  </si>
  <si>
    <t>HINDALCO INDUSTRIES LIMITED..</t>
  </si>
  <si>
    <t>P.O.- Renukoot, Dist.- Sonbhadra, U.P - 231217</t>
  </si>
  <si>
    <t>HINDALCO INDUSTRIES LIMITED</t>
  </si>
  <si>
    <t>Captive Power Plant,  P.O.- Renusagar,  Dist. - Sonebhadra,   U.P.- 231218</t>
  </si>
  <si>
    <t>05446-278592-- 595, 277161--63</t>
  </si>
  <si>
    <t>UMA SHANKAR YADAV</t>
  </si>
  <si>
    <t>05446 - 278596, 277164</t>
  </si>
  <si>
    <t>uma.yadav@adityabirla.com</t>
  </si>
  <si>
    <t>MIRZAPUR</t>
  </si>
  <si>
    <t>AAACH1201R</t>
  </si>
  <si>
    <t>09AAACH1201R1ZL</t>
  </si>
  <si>
    <t>Essar Techno Park-II  Old swan mill compound,  LBS marg, Opp. BKC,  Kurla (W), Mumbai - 400 070.</t>
  </si>
  <si>
    <t>Panagarth Industrial Park,  (Near Cold Storege),  Panagarth - 713 148,  Burdwan District  West Bengal</t>
  </si>
  <si>
    <t>Mr Kailash Solanki.</t>
  </si>
  <si>
    <t>2833 241606</t>
  </si>
  <si>
    <t>Kailash.Solanki@essar.com</t>
  </si>
  <si>
    <t>PANDEY ENTERPRISES</t>
  </si>
  <si>
    <t>31/A, Shri Geeta Graha,   4-Picket Road,  Near G.T Hospital  Mumbai - 400 002</t>
  </si>
  <si>
    <t>022 22074053 / 22920014</t>
  </si>
  <si>
    <t>Pandey Enterprises</t>
  </si>
  <si>
    <t>: 022 22055257</t>
  </si>
  <si>
    <t>09969111452 / 09869042738</t>
  </si>
  <si>
    <t>sales@pandeyenterprises.com</t>
  </si>
  <si>
    <t>EXTREME AUTOMATION PVT LTD</t>
  </si>
  <si>
    <t>+91 20-25511860, 41228330</t>
  </si>
  <si>
    <t>+91 20 25511860</t>
  </si>
  <si>
    <t>+91-95525 08082</t>
  </si>
  <si>
    <t>www.extremeautomation.net</t>
  </si>
  <si>
    <t>sales@extremeautomation.net</t>
  </si>
  <si>
    <t>BKWT OPCLO ENGINEERING SOLUTIONS</t>
  </si>
  <si>
    <t>981,URMILA SOC, SECOND HOME ENGLISH SCHOOLE BLDG,  DHANAKWADI, PUNE 411043.</t>
  </si>
  <si>
    <t>020-24367828</t>
  </si>
  <si>
    <t>opclosystems@gmail.com</t>
  </si>
  <si>
    <t>VOLANT ANALYTICS</t>
  </si>
  <si>
    <t>F-42, Shree Archade,  Anand Mahal Road. Adajan (west)  Surat : 395 009, Gujarat</t>
  </si>
  <si>
    <t>HIREN UMRETHWALA</t>
  </si>
  <si>
    <t>+91.261.3043513</t>
  </si>
  <si>
    <t>AUROBINDO PHARMA LIMITED</t>
  </si>
  <si>
    <t>UNIT-11  SY.NO:61-66 IDA,PYDIBHIMAVARAM  SRIKAKULAM DIST-532409</t>
  </si>
  <si>
    <t>27300031599V</t>
  </si>
  <si>
    <t>KCENERGY PTY (LTD)</t>
  </si>
  <si>
    <t>P.O.Box 68843  Bryanston 2021</t>
  </si>
  <si>
    <t>1 Martha's Veneyard  44 Mandeville Road  Bryanston  2191</t>
  </si>
  <si>
    <t>Martin Kruse</t>
  </si>
  <si>
    <t>martin@degpl.com</t>
  </si>
  <si>
    <t>INOX AIR PRODUCTS LTD, PUNE</t>
  </si>
  <si>
    <t>Solitaire Office no.4,1st Floor  Near Aga khan Palace  Nagar Road  Pune-411006</t>
  </si>
  <si>
    <t>Ashish Deodhare</t>
  </si>
  <si>
    <t>020 40173646</t>
  </si>
  <si>
    <t>deodharea@inoxap.com</t>
  </si>
  <si>
    <t>ANALYTICAL TOOLS &amp; SERVICES PVT. LTD.</t>
  </si>
  <si>
    <t>DHARAMKUNJ C-1/75 NEW RAJENDRA NAGAR  SECTOR -7 RAIPUR (C.G.) 492001</t>
  </si>
  <si>
    <t>GO DOWN DELIVERY</t>
  </si>
  <si>
    <t>RAIGARH-496001  CHHATTISGARH</t>
  </si>
  <si>
    <t>Mr.Apoorv Karandikar</t>
  </si>
  <si>
    <t>Plot No. D-2/1, Than Belapur Road,  Opp. Juinagar Railway Station, Navi Mumbai. 400 705, Maharastra</t>
  </si>
  <si>
    <t>022-66732000/2001</t>
  </si>
  <si>
    <t>Mr. Ramesh Pawar</t>
  </si>
  <si>
    <t>022-27682589/27681848</t>
  </si>
  <si>
    <t>PurchaseDepartment.SHL@siigroup.com</t>
  </si>
  <si>
    <t>Group-LTU_MUM_GLT7_GROUP4</t>
  </si>
  <si>
    <t>LTU_MUM_GLT7</t>
  </si>
  <si>
    <t>AAACH7323L</t>
  </si>
  <si>
    <t>27AAACH7323L1ZG</t>
  </si>
  <si>
    <t>PETROLAND INTERNATIONAL ELECTRONICS</t>
  </si>
  <si>
    <t>Kina Sokak, Block 6, NO.9, 34315, Denizkoskler Mah, Avcilar, Istanbul.</t>
  </si>
  <si>
    <t>+90 212 465 29 37</t>
  </si>
  <si>
    <t>Munia Madasi</t>
  </si>
  <si>
    <t>+90 212 465 29 38</t>
  </si>
  <si>
    <t>+44 792 4544 123</t>
  </si>
  <si>
    <t>sales@petroland-int.com</t>
  </si>
  <si>
    <t>SHREE VENKTESH WIRES &amp; STEELS PVT.LTD</t>
  </si>
  <si>
    <t>11/12, Harihar Niwas,1st Floor,3rd Khetwadi Lane,Mumbai-400004</t>
  </si>
  <si>
    <t>2386 4030,6639 3918</t>
  </si>
  <si>
    <t>2388 4816</t>
  </si>
  <si>
    <t>vinbhagat71@yahoo.com</t>
  </si>
  <si>
    <t>AAFCS2273RXD001</t>
  </si>
  <si>
    <t>AAFCS2273R</t>
  </si>
  <si>
    <t>27900001005V w.e.f 1.4.2006</t>
  </si>
  <si>
    <t>THERMAX LTD.</t>
  </si>
  <si>
    <t>chakan.</t>
  </si>
  <si>
    <t>INFLOW SYSTEMS</t>
  </si>
  <si>
    <t>DHAIRY,PUNE.</t>
  </si>
  <si>
    <t>inflowsys@gmail.com</t>
  </si>
  <si>
    <t>BAJAJ ENERGY PVT LTD, BAJAJ BHAVAN, JAMNALAL BAJAJ MARG,201 301,NOIDA</t>
  </si>
  <si>
    <t>M/S Bajaj Energy Pvt. Ltd.  Shardanagar Road, Khambarkhera Shrinagar,  Lakhimpur, Kheri 261 506</t>
  </si>
  <si>
    <t>BAJAJ ENERGY PVT LTD</t>
  </si>
  <si>
    <t>0120-4045431</t>
  </si>
  <si>
    <t>Mr. Sandeep Kumar Singh</t>
  </si>
  <si>
    <t>Mr.ARUN TOMY/MANESH GEORGE</t>
  </si>
  <si>
    <t>+91 484 6646000</t>
  </si>
  <si>
    <t>cochin@sud-chemie-india.com</t>
  </si>
  <si>
    <t>32AAACU3342E1ZW</t>
  </si>
  <si>
    <t>M-4, SIPCOT Industrial Park  Sunguvarchatram Post,  Sriperumbudur Taluk  Kancheepuram District,  Tamil Nadu - 602106</t>
  </si>
  <si>
    <t>080 25357314</t>
  </si>
  <si>
    <t>Mohammed_Abid_Khan@Dell.com</t>
  </si>
  <si>
    <t>AABCD8893L</t>
  </si>
  <si>
    <t>33480904304 Dt 01/01/2007</t>
  </si>
  <si>
    <t>800351 dated 25/11/04</t>
  </si>
  <si>
    <t># 27/30, 2nd Main Road,  Industrial Town,Rajajinagar,Bangalore-560 044</t>
  </si>
  <si>
    <t>+91 080 2314 5626</t>
  </si>
  <si>
    <t>+91 080 2314 5627</t>
  </si>
  <si>
    <t>+91 (0) 98863 95650</t>
  </si>
  <si>
    <t>www.durag.de</t>
  </si>
  <si>
    <t>info@duragindia.com;binny_phabian@durgaindia.com</t>
  </si>
  <si>
    <t>100% PAYMENT AGAINST 30 PDC</t>
  </si>
  <si>
    <t>HPS GASES LIMITED</t>
  </si>
  <si>
    <t>Survey no. 234/1,356/B, 357/B, Near Hanuman Temple,  Por- Itola Road,   Village POR, Ta. &amp; Dist. Vadodara.</t>
  </si>
  <si>
    <t>105 Bell E Vista Complex  Opp. Central Excise &amp; Custom Buildin,   Race Course Circle Vadodara 390007 Gujarat</t>
  </si>
  <si>
    <t>0265-3209833</t>
  </si>
  <si>
    <t>manojit Ghosh</t>
  </si>
  <si>
    <t>0265-2340511</t>
  </si>
  <si>
    <t>hpgases@yahoo.com</t>
  </si>
  <si>
    <t>RANGE</t>
  </si>
  <si>
    <t>AAACH9460L</t>
  </si>
  <si>
    <t>24AAACH94601ZC</t>
  </si>
  <si>
    <t>BHABHA ATOMIC RESEARCH CENTER</t>
  </si>
  <si>
    <t>PROCESS DEVELOPMENT DIVISION   TROMBAY,  BOMBAY</t>
  </si>
  <si>
    <t>BROOKS INSTRUMENT LLC</t>
  </si>
  <si>
    <t>407, West Vine Street,  P.O. Box 903,  Hatfield,PA 19440-0903</t>
  </si>
  <si>
    <t xml:space="preserve">-                                                 </t>
  </si>
  <si>
    <t>01.215.494.1449</t>
  </si>
  <si>
    <t>Sarah.Leslie@Brooksinstrument.com</t>
  </si>
  <si>
    <t>ANNANYA INTERFACE &amp; CONTROLS PVT. LTD.</t>
  </si>
  <si>
    <t>“Annanya House”, W-184A, “S” Block, M.I.D.C. Bhosari, Pune – 411 026</t>
  </si>
  <si>
    <t>020 – 64730740/41, 27126801</t>
  </si>
  <si>
    <t>Kashinath P.</t>
  </si>
  <si>
    <t>020-27126201</t>
  </si>
  <si>
    <t>purchase@annanya.us</t>
  </si>
  <si>
    <t>THERMO ORION</t>
  </si>
  <si>
    <t>22 Alpha Road,Chelmsford,MA 01824</t>
  </si>
  <si>
    <t>chandramani.jadhav@thermofisher.com</t>
  </si>
  <si>
    <t>LANCO ANPARA POWER LIMITED</t>
  </si>
  <si>
    <t>Gate No.3 | Anpara|Sonebhadra| U.P -231225</t>
  </si>
  <si>
    <t>Pattan Juber Khan</t>
  </si>
  <si>
    <t>+91 7379444437</t>
  </si>
  <si>
    <t>pattanjuber.k@lancogroup.com</t>
  </si>
  <si>
    <t>09AABCL2313B1Z6</t>
  </si>
  <si>
    <t>LIBRA TECHCON LIMITED</t>
  </si>
  <si>
    <t>A/c ONGC Mangalore Petrochemicals ltd, Kunta Padav, Permude Post, Via- Bajpe, Mangalore-</t>
  </si>
  <si>
    <t>bhalchandra@libratechcon.com</t>
  </si>
  <si>
    <t>KVAT/ CST No.   29100688463</t>
  </si>
  <si>
    <t>BHARAT OMAN REFINERIES LIMITD</t>
  </si>
  <si>
    <t>BORL (Bina Refinery)|  Agasod, Bina, Dist. Sagar - 470113   Madhya Pradesh</t>
  </si>
  <si>
    <t>Vivek Asati</t>
  </si>
  <si>
    <t>+91 9669435777</t>
  </si>
  <si>
    <t>SAGAR RANG, CIVIL LINES, SAGAR(M.P)</t>
  </si>
  <si>
    <t>SAGAR DIVISION/BHOPAL COMMISSIONERATE(M.P)</t>
  </si>
  <si>
    <t>AABCB7084M</t>
  </si>
  <si>
    <t>RATNAMANI METALS &amp; TUBES LTD.</t>
  </si>
  <si>
    <t>Ratnamani House. 17, Rajmugat Society, Naranpura Cross Roads, Naranpura, Ahmedabad – 380013, Gujarat.</t>
  </si>
  <si>
    <t>abhay.shah@ratnamani.com</t>
  </si>
  <si>
    <t>AABCR1742EXM 002</t>
  </si>
  <si>
    <t>Nandasan</t>
  </si>
  <si>
    <t>Kadi</t>
  </si>
  <si>
    <t>AABCR 1742E</t>
  </si>
  <si>
    <t>24560101216 Dtd:29.9.2005</t>
  </si>
  <si>
    <t>THERMAL SYSTEMS (HYD) PVT LTD</t>
  </si>
  <si>
    <t>Survey Nos: 172 &amp; 172/A,   Plot No: 157/A,B,C,158 &amp; 159/A,IDA Bollaram, Jinnaram Mandal,Medak District,TELANGANA -502 325</t>
  </si>
  <si>
    <t>Bollaram-II Range</t>
  </si>
  <si>
    <t>Hyderabad-'B' Division</t>
  </si>
  <si>
    <t>HYR/03/01/5051/95-96</t>
  </si>
  <si>
    <t>SAP CONTROL SYSTEMS &amp; ENGINEERS PVT LTD</t>
  </si>
  <si>
    <t>AMAR PLAZA,17/1 I.T.PARK,  PARSODI BEHIND VNIT NAGPUR-22</t>
  </si>
  <si>
    <t>C/O MR.RAJKUMAR NAGPURE,  PLOT NO.54,NR.VYANKTESH HEALTH CLUB,  VAIBHAV NAGAR,WADI-440023</t>
  </si>
  <si>
    <t>Ms.Jui Bhusari</t>
  </si>
  <si>
    <t>AAGCS7073JXD001</t>
  </si>
  <si>
    <t>SAURASHTRA CHEMICALS</t>
  </si>
  <si>
    <t>DIVISION OF NIRMA LIMITED  BIRLA SAGAR,  PORBANDAR-360576  GUJARAT</t>
  </si>
  <si>
    <t>Ms.Jayshree Patel</t>
  </si>
  <si>
    <t>AAACN5350KEM011</t>
  </si>
  <si>
    <t>MICHELL INSTRUMENTS LTD UK</t>
  </si>
  <si>
    <t>48 Lancaster Way Business Park  Ely, Cambridgeshire  CB6 3NW  UK</t>
  </si>
  <si>
    <t>+31 1626 80471</t>
  </si>
  <si>
    <t>+31 1626 80471.</t>
  </si>
  <si>
    <t>Balaji.Ramadurai@michell.com;Peter.Haakma@michell.</t>
  </si>
  <si>
    <t>SARADHA PAPER AND BOARDS PVT LTD.</t>
  </si>
  <si>
    <t>A/C CETHAR LIMITED  IKKARAI THATHAPALLI VILLAGE ,SATHYAMANGALAM,ERODE,TAMIL NADU</t>
  </si>
  <si>
    <t>RAJENDRAN.C</t>
  </si>
  <si>
    <t>BELLARY OXYGEN COMPANY PVT LTD.</t>
  </si>
  <si>
    <t>855 TDP Plant, JSW steel Ltd. Premises, Toranagallu,Bellary-583123, Karnataka</t>
  </si>
  <si>
    <t>08359-320909</t>
  </si>
  <si>
    <t>Mr. Brahamam</t>
  </si>
  <si>
    <t>+91 9663384125</t>
  </si>
  <si>
    <t>Bitra.Brahamam@linde.com,</t>
  </si>
  <si>
    <t>HOSPET/A/PATEL NAGAR HOSPET</t>
  </si>
  <si>
    <t>BELLARY/BELLARY/GANDHI NAGAR BELLARY</t>
  </si>
  <si>
    <t>SAI-LEE ELECTROTEKNIKS PVT LTD.</t>
  </si>
  <si>
    <t>S.No.44 Hissa No.9,Next To Power Grid Engineering Co.Narhe Gaon Pune 411041.Maharshtra</t>
  </si>
  <si>
    <t>+91-20-64705238,8380075570/71</t>
  </si>
  <si>
    <t>www.sai-lee.com</t>
  </si>
  <si>
    <t>mktg@sai-lee.com</t>
  </si>
  <si>
    <t>ELITE CORPORATION</t>
  </si>
  <si>
    <t>H.No-25,Kabir Path,Debendra Baga,Bagun,Nagar,Baridih,  Jamshedpur</t>
  </si>
  <si>
    <t>Kingshuk Kumar Dutta</t>
  </si>
  <si>
    <t>09431964742/09031000194</t>
  </si>
  <si>
    <t>elitejsr@gmail.com</t>
  </si>
  <si>
    <t>20780807223'101'</t>
  </si>
  <si>
    <t>WEKA AG</t>
  </si>
  <si>
    <t>Schürlistrasse 8, 8344 Bäretswil,</t>
  </si>
  <si>
    <t>+41 43 833 43 82</t>
  </si>
  <si>
    <t>+41 43 833 43 49</t>
  </si>
  <si>
    <t>info@weka-ag.ch</t>
  </si>
  <si>
    <t>sales@weka-ag.ch</t>
  </si>
  <si>
    <t>S.K.INSTRUMENTATION</t>
  </si>
  <si>
    <t>F6- 45/A, Ideal park,  Beledanga Road,Kolkata-141</t>
  </si>
  <si>
    <t>skinstrumentation@rediffmail.com</t>
  </si>
  <si>
    <t>COPR. OFF: D-BLOCK, 5TH FLOOR, SURYA TOWERS, S.P. ROAD, SECUNDERABAD-500003 A.P.</t>
  </si>
  <si>
    <t>Sy No. 650/A to 656/A, Khajapur Village, shankarmpet(m), Medak Dist</t>
  </si>
  <si>
    <t>040-27840370/71/72/73</t>
  </si>
  <si>
    <t>Mr. Mulchand Agarwal</t>
  </si>
  <si>
    <t>040-27840375</t>
  </si>
  <si>
    <t>ashokguptaa14@yahoo.com</t>
  </si>
  <si>
    <t>TOOPRAN</t>
  </si>
  <si>
    <t>BGT/08/1/1343/93-94</t>
  </si>
  <si>
    <t>OMNICANE THERMAL ENEYGY OPERATION (ST AUBIN) LTD</t>
  </si>
  <si>
    <t>ROYAL ROAD,  RIVIERE DES ANGUILLES</t>
  </si>
  <si>
    <t>Mauritius</t>
  </si>
  <si>
    <t>VOILAIN ROUSSELIN</t>
  </si>
  <si>
    <t>vrousselin@omnicane.com]</t>
  </si>
  <si>
    <t>MAURITIUS</t>
  </si>
  <si>
    <t>AKER POWERGAS PRIVATE LIMITED..</t>
  </si>
  <si>
    <t>Powerdas House, P.O. Box No. 11881,  I-Think Techno Campus, Kanjurmarg(East),  Mumbai 400042</t>
  </si>
  <si>
    <t>022-66915901</t>
  </si>
  <si>
    <t>Gaurav Kumar</t>
  </si>
  <si>
    <t>022-66915934</t>
  </si>
  <si>
    <t>+91 97691 87053</t>
  </si>
  <si>
    <t>gaurav.kumar@akersolutions.com</t>
  </si>
  <si>
    <t>27AAACN1981E1ZV</t>
  </si>
  <si>
    <t>KIRAN PRESSURE CONTROLS</t>
  </si>
  <si>
    <t>Bldg no:18, Shop no:1, Anand Park co-op Hsg society,Shankarsheth road,Pune:411037</t>
  </si>
  <si>
    <t>020-26453125</t>
  </si>
  <si>
    <t>020-26453126</t>
  </si>
  <si>
    <t>www.kiranpressurecontrols.com</t>
  </si>
  <si>
    <t>kipreco1@gmail.com / kipreco@vsnl.com</t>
  </si>
  <si>
    <t>AAVPP4941QXD001</t>
  </si>
  <si>
    <t>II 41-A, ICE House OPP wadia College, Pune: 411001</t>
  </si>
  <si>
    <t>Pune IX</t>
  </si>
  <si>
    <t>AAVPP4941Q</t>
  </si>
  <si>
    <t>27180408219V 1.4.2006</t>
  </si>
  <si>
    <t>100% against 30 days PDC</t>
  </si>
  <si>
    <t>THERMO FISHER SCIENTIFIC</t>
  </si>
  <si>
    <t>Thermo Fisher Scientific  22 Alpha Road |Chelmsford MA,   01824, USA.</t>
  </si>
  <si>
    <t>009199608 46462</t>
  </si>
  <si>
    <t>Jitendra.patil@thermofisher.com</t>
  </si>
  <si>
    <t>M/S TATA STEEL LTD</t>
  </si>
  <si>
    <t>JAMSHEDPUR-831001</t>
  </si>
  <si>
    <t>SHREE BALAJEE TRADING CO</t>
  </si>
  <si>
    <t>C-17,YADAV COMPLEX,  VIDYAPATI NAGAR,MAIN  ROAD,BARIDIH,P.O.:BARIDH,  JAMSHEDPUR-831017(JHARKHAND)</t>
  </si>
  <si>
    <t>D-II, BLOCK NO.38 &amp; 39,  MIDC AREA, CHINCHWAD,  PUNE 411019</t>
  </si>
  <si>
    <t>THERMAX LTD</t>
  </si>
  <si>
    <t>SAI CHAMBERS,15,  MUMBAI-PUNE ROAD,  WAKDEWADI,PUNE 411003</t>
  </si>
  <si>
    <t>J K CEMENT</t>
  </si>
  <si>
    <t>WORKS(A UNIT OF J K CEMENT LTD)  VILLAGE MANGROL,TAL NIMBAHERA,  CHITTORGARH DISTRICT,RAJASTHAN-312620</t>
  </si>
  <si>
    <t>WAKDEWADI</t>
  </si>
  <si>
    <t>THERMAX LTD.(BOILER &amp; HEATER DIVN.)</t>
  </si>
  <si>
    <t>Energy House,Plot No 38 &amp; 39  D-II Block, MIDC, Chinchwad  Pune 411 019,  Maharashtra</t>
  </si>
  <si>
    <t>Mr.Tanmay Goswami</t>
  </si>
  <si>
    <t>Chinchwad</t>
  </si>
  <si>
    <t>ARMSTRONG INTERNATIONAL PRIVATE LIMITED</t>
  </si>
  <si>
    <t>P 46, Eighth Avenue, Mahindra World City,    Chengalpattu, Tamil Nadu 603 002</t>
  </si>
  <si>
    <t>Plot No:  XXX1213, Sherpur Kalan  Ludhiana   Punjab:  141 010</t>
  </si>
  <si>
    <t>Mr.Harihans</t>
  </si>
  <si>
    <t>LAUREN JYOTI PVT LTD</t>
  </si>
  <si>
    <t>VALECHA CHAMBERS,6th FLOOR,  NEW LINK ROAD,ANDHERI-WEST-400 053</t>
  </si>
  <si>
    <t>Mr. Saurabh Kumar Mishra</t>
  </si>
  <si>
    <t>G-103,1st FLOOR,'A' Wing Prime Trade Centre,1  Village-Waliv,Sativali Road,Waliv Phata,  Vasai (East),Dist.Thane-401 208  Maharashtra ,India</t>
  </si>
  <si>
    <t>Giridhar Mahadik</t>
  </si>
  <si>
    <t>BELFAST CONTROLS EQUIPMENT TRADING L.L.C</t>
  </si>
  <si>
    <t>P.O.Box 121797  Dubai,</t>
  </si>
  <si>
    <t>P.O.Box 121797  Dubai,U.A.E</t>
  </si>
  <si>
    <t>+971 4 3408199</t>
  </si>
  <si>
    <t>+971 4 3408189</t>
  </si>
  <si>
    <t>CITIZEN COMPUTERS</t>
  </si>
  <si>
    <t>Flat No,51, “A” Wing Royal Court Co-op Society Kondhwa KD ,Pune-411048</t>
  </si>
  <si>
    <t>citizen_computers@rediffmail.com, info@citizencomp</t>
  </si>
  <si>
    <t>27450381541 V</t>
  </si>
  <si>
    <t>27450381541 C</t>
  </si>
  <si>
    <t>SERVOMEX EUROPEAN BUSINESS CENTRE</t>
  </si>
  <si>
    <t>POSTBUS 406, 2700 AK   ZOETERMEER,</t>
  </si>
  <si>
    <t>EMI ENGINEERING LTD</t>
  </si>
  <si>
    <t>UNIT 10, GRANGE ROAD  CORRINGHAM ROAD,INDUSTRIAL ESTATE,  GAINBOROUGH LINCOLNSHIRE DN21 1QB,  UNITED KINGDOM</t>
  </si>
  <si>
    <t>0031 79 330 1581</t>
  </si>
  <si>
    <t>B-44 ,SECTOR-59  NOIDA -201301</t>
  </si>
  <si>
    <t>0120-4523200</t>
  </si>
  <si>
    <t>ALOK KUMAR</t>
  </si>
  <si>
    <t>0120-4523215</t>
  </si>
  <si>
    <t>Alok.Kumar@bartec.ae</t>
  </si>
  <si>
    <t>ELECTRONET ENGINEERS</t>
  </si>
  <si>
    <t>Office No.709, Siddharth Towers,Opposite Sangam press,Kothrud,Pune-411029</t>
  </si>
  <si>
    <t>SHREE PANDURANG SAHAKARISAKHAR KARKHANA LTD.</t>
  </si>
  <si>
    <t>Post- Shreepur, Dist- Malshiras, Dist- Solapur, PIN-413 112</t>
  </si>
  <si>
    <t>020 25433805</t>
  </si>
  <si>
    <t>Mr. Milind Malvadkar</t>
  </si>
  <si>
    <t>98220 55807</t>
  </si>
  <si>
    <t>electro.net@rediffmail.com</t>
  </si>
  <si>
    <t>Yashwantnagar - 6003-07</t>
  </si>
  <si>
    <t>Solapur-03, Comm..Pune II</t>
  </si>
  <si>
    <t>AAATS5264JXM001</t>
  </si>
  <si>
    <t>. 27710288666 V. w.e.f. 1.4.06</t>
  </si>
  <si>
    <t>27710288666 C. w.e.f. 1.4.06</t>
  </si>
  <si>
    <t>ENSECO</t>
  </si>
  <si>
    <t>11, Swamipuram , Behind S.P.College Ground, Sadashiv Peth, Pune-411030</t>
  </si>
  <si>
    <t>020 -24332291</t>
  </si>
  <si>
    <t>020-24325997</t>
  </si>
  <si>
    <t>ensecobm@gmail.com</t>
  </si>
  <si>
    <t>ACVPB-5972B-XD-001</t>
  </si>
  <si>
    <t>City – P- 3, B – Wing ICE House ,41/A</t>
  </si>
  <si>
    <t>VI</t>
  </si>
  <si>
    <t>ACVPB-5972B</t>
  </si>
  <si>
    <t>27660023059 V</t>
  </si>
  <si>
    <t>27660023059 C</t>
  </si>
  <si>
    <t>SPL INC</t>
  </si>
  <si>
    <t>#46/2, 5th Cross,Doddanna Industrial Estate,Near Peenya 2nd Stage, Bangalore-560 091</t>
  </si>
  <si>
    <t>080-28367484</t>
  </si>
  <si>
    <t>spl.inc@sify.com</t>
  </si>
  <si>
    <t>AAZFS3430KEM003</t>
  </si>
  <si>
    <t>Peenya VI</t>
  </si>
  <si>
    <t>Bangalore E2</t>
  </si>
  <si>
    <t>SANDROOS SANAT COMPANY</t>
  </si>
  <si>
    <t>Sandroos Sanat  No. 64, West Gheisari St., South Alameh St., Saadat Abad  Tehran, Iran</t>
  </si>
  <si>
    <t>+98 21 42 89 20 00</t>
  </si>
  <si>
    <t>Arabzadeh Hamid Reza</t>
  </si>
  <si>
    <t>+98 21 88 58 40 64</t>
  </si>
  <si>
    <t>arabzadeh.h@sandroos.com</t>
  </si>
  <si>
    <t>VISA SUNCOKE LIMITED</t>
  </si>
  <si>
    <t>KALINGA NAGAR INDUSTRIAL COMPLEX  JAKHAPURA, JAJPUR, ODISHA</t>
  </si>
  <si>
    <t>06726-245470</t>
  </si>
  <si>
    <t>Mr.Hrusikesh Pradhan</t>
  </si>
  <si>
    <t>06726-245561</t>
  </si>
  <si>
    <t>hrusikesh.pradhan@visasuncoke.com</t>
  </si>
  <si>
    <t>AAECV1398RFM001</t>
  </si>
  <si>
    <t>AAECV1398REM001</t>
  </si>
  <si>
    <t>Air Separation Unit ,  IOCL Complex Panipat</t>
  </si>
  <si>
    <t>91 180 3059404</t>
  </si>
  <si>
    <t>Sunil Kumar</t>
  </si>
  <si>
    <t>91 97 29 87 48 04</t>
  </si>
  <si>
    <t>Sunil.kumar@airliquide.com</t>
  </si>
  <si>
    <t>SR STEELS.</t>
  </si>
  <si>
    <t>S.No.13,Kondhwa Budruk,Pune-411 048</t>
  </si>
  <si>
    <t>27200103822 V w.e.f.1.4.2006</t>
  </si>
  <si>
    <t>27200103822 C w.e.f.1.4.2006</t>
  </si>
  <si>
    <t>CUBIC CONTROL SYSTEMS</t>
  </si>
  <si>
    <t># 543 , 14th Cross,IV Phase,  Peenya Industrial Area,Bangalore-560058</t>
  </si>
  <si>
    <t>savithri@cubicindia.net</t>
  </si>
  <si>
    <t>AAFFC8919BEM002</t>
  </si>
  <si>
    <t>Peenya Range II</t>
  </si>
  <si>
    <t>Sheshadripuram Div.E2</t>
  </si>
  <si>
    <t>AAFFC8919BE</t>
  </si>
  <si>
    <t>M/S FLOWSTAR ENGINEERING PRIVATE LIMITED</t>
  </si>
  <si>
    <t>PLOT NO. 7F/2, NORTHERN INDUSTRIAL COMPLEX,  20/3, MATHURA ROAD, FARIDABAD-121005</t>
  </si>
  <si>
    <t>0129-4069661, 4069662</t>
  </si>
  <si>
    <t>0129-4065661</t>
  </si>
  <si>
    <t>www.flowstar.co.in</t>
  </si>
  <si>
    <t>fsepl@flowstar.co.in</t>
  </si>
  <si>
    <t>AABCF0381MSD001</t>
  </si>
  <si>
    <t>FARIDABAD - XV, ADD: - NEW CGO COMPLEX, NH-4, FBD.</t>
  </si>
  <si>
    <t>FARIDABAD – III</t>
  </si>
  <si>
    <t>AABCF0381M</t>
  </si>
  <si>
    <t>CENTURY ENKA LIMITED</t>
  </si>
  <si>
    <t>PLOT NO.72 &amp; 72-A, MIDC, BHOSARI 411026 PUNE MAHARASHTRA</t>
  </si>
  <si>
    <t>020-66127300</t>
  </si>
  <si>
    <t>MR.V.S.BHANDARI</t>
  </si>
  <si>
    <t>020-27120113</t>
  </si>
  <si>
    <t>www.centuryenka.com</t>
  </si>
  <si>
    <t>virender.bhandari@birlacentury.com</t>
  </si>
  <si>
    <t>AABCC2491D</t>
  </si>
  <si>
    <t>27AABCC2491D1ZY</t>
  </si>
  <si>
    <t>NISSAH ENTERPRISES</t>
  </si>
  <si>
    <t>Sr. No.: 74, Lane No:B7, Sayyed Nagar, Hadapsar Pune -411028.</t>
  </si>
  <si>
    <t>anwarhussain91@gmai.com</t>
  </si>
  <si>
    <t>PT CONSERVE TECH INDONESIA</t>
  </si>
  <si>
    <t>Complex SPBU 34-12511,JI Pejaten Raya No.1,  Kel Jati Padang, Kec pasar Minggu, JAkarta 12430.</t>
  </si>
  <si>
    <t>+62 8111 55 32 33</t>
  </si>
  <si>
    <t>Rajesh</t>
  </si>
  <si>
    <t>+62 (21) 78845200</t>
  </si>
  <si>
    <t>mailto:rajechaw73@gmail.com</t>
  </si>
  <si>
    <t>LAUREN CCL ENGINEERS PVT. LTD.</t>
  </si>
  <si>
    <t>Lauren CCL Engineers Pvt. Ltd.  C 401, 4th Floor, ‘C’ wing,  Delphi Building, Orchard Avenue  Hiranandani Business Park,  Powai, Mumbai – 400076.</t>
  </si>
  <si>
    <t>Mr.Vijay Waghmare</t>
  </si>
  <si>
    <t>Vijay.Waghmare@laurenccl.com</t>
  </si>
  <si>
    <t>FIVENTURES PTE LTD</t>
  </si>
  <si>
    <t>81, Ubi Avenue 4,#07-18, UB.1  Singapore 408830</t>
  </si>
  <si>
    <t>+65 6636 0168</t>
  </si>
  <si>
    <t>Sophia Aung</t>
  </si>
  <si>
    <t>+65 6636 0169</t>
  </si>
  <si>
    <t>+65 9384 8529</t>
  </si>
  <si>
    <t>sophia@fiventures.com</t>
  </si>
  <si>
    <t>0129-2294310</t>
  </si>
  <si>
    <t>Mr. Vipul Sharma</t>
  </si>
  <si>
    <t>Nestle India Ltd  Plot No 294-297,Usgao Industrial Area  PO.Usgao,Ponda-403406,Goa    India.</t>
  </si>
  <si>
    <t>IN PL Ponda  Nestle India Ltd Ponda Factory  Plot No 294-297  Usgao Industrial Area  PO Usgao  Ponda 403406  India</t>
  </si>
  <si>
    <t>Subhadeep Pal</t>
  </si>
  <si>
    <t>SCHREIBER DYNAMIX DAIRIES LTD.</t>
  </si>
  <si>
    <t>Schreiber Dynamix Dairies Ltd. Plant  Schreiber Dynamix Dairies Ltd. E-94,  MIDC, Bhigwan Road, Baramati 413133.  Maharastra.</t>
  </si>
  <si>
    <t>+ 91 2112 243821/22/23/24</t>
  </si>
  <si>
    <t>Mr.Keshav Jagtap</t>
  </si>
  <si>
    <t>+91 2112 243710</t>
  </si>
  <si>
    <t>Keshav.Jagtap@schreiberfoods.com</t>
  </si>
  <si>
    <t>AAACD3743JXM001</t>
  </si>
  <si>
    <t>Baramati</t>
  </si>
  <si>
    <t>Pune-IX</t>
  </si>
  <si>
    <t>27110410052V</t>
  </si>
  <si>
    <t>27110410052C</t>
  </si>
  <si>
    <t>Plot No.828,GIDC,Jhagadia,District,Bharuch,gujarat</t>
  </si>
  <si>
    <t>Mr.Nitin Kharya</t>
  </si>
  <si>
    <t>nitin.kharya@kohler.com</t>
  </si>
  <si>
    <t>AABCK2145EXM001</t>
  </si>
  <si>
    <t>V (390705)</t>
  </si>
  <si>
    <t>Ankleshwar II</t>
  </si>
  <si>
    <t>INSTRUMENTATION LIMITED</t>
  </si>
  <si>
    <t>D.No 26-42-10: Chaitanya Nagar,  Opp Sri Chaitanya Jr College,  Old Gajuwaka  VISAKHAPATNAM  530026</t>
  </si>
  <si>
    <t>0891-2574985</t>
  </si>
  <si>
    <t>0891-2743565</t>
  </si>
  <si>
    <t>P-43 Taratala Road,   Kolkata 700088</t>
  </si>
  <si>
    <t>Hyderabad PG&amp;P Plant</t>
  </si>
  <si>
    <t>BOC India LimitedPlot no:178 &amp; 179 Phase III I.D.A Medak 502307</t>
  </si>
  <si>
    <t>+91 33 24014708</t>
  </si>
  <si>
    <t>+91 33 24014342</t>
  </si>
  <si>
    <t>+91 96 76 64 31 31</t>
  </si>
  <si>
    <t>LGSM-PTP-Procurement@linde.com</t>
  </si>
  <si>
    <t>19AAACB2528H1ZV</t>
  </si>
  <si>
    <t>SCHLUMBERGER</t>
  </si>
  <si>
    <t>91 22 3383 0800</t>
  </si>
  <si>
    <t>CDesai3@slb.com</t>
  </si>
  <si>
    <t>CSIR-NATIONAL PHYSICAL LABORATORY</t>
  </si>
  <si>
    <t>Council of scientific &amp; Industrial Research  Dr.K.S.Krishnan Marg,New Delhi-110012h</t>
  </si>
  <si>
    <t>Council of scientific &amp; Industrial Research  Dr.K.S.Krishnan Marg,New Delhi-110012</t>
  </si>
  <si>
    <t>011-45608281</t>
  </si>
  <si>
    <t>Bhikham Singh</t>
  </si>
  <si>
    <t>RELIANCE INDUSTRIES LTD (VADODRA)</t>
  </si>
  <si>
    <t>PO PETROCHEMICALS  DIST VADODARA - 391 346  GUJARAT</t>
  </si>
  <si>
    <t>0091-265 -6696651</t>
  </si>
  <si>
    <t>0091-265 -6696651/6696659</t>
  </si>
  <si>
    <t>Rajesh.Iyer@ril.com</t>
  </si>
  <si>
    <t>PETRONA INDUSTRIES</t>
  </si>
  <si>
    <t>C/29,Patel Estate,Bhiwandi,Maharashtra</t>
  </si>
  <si>
    <t>Schlumberger</t>
  </si>
  <si>
    <t>Testing Services ,  P-21, T.T.C Industrial Area, Thane-Belapur Road,  M.I.D.C.-Mhape, Navi Mumbai - 400 710</t>
  </si>
  <si>
    <t>+  91 22 3383 0800 (Ext 844)</t>
  </si>
  <si>
    <t>+  91 22 778  2103</t>
  </si>
  <si>
    <t>+  91 98 92 322997</t>
  </si>
  <si>
    <t>npurao@exchange.slb.com</t>
  </si>
  <si>
    <t>27580839552 V</t>
  </si>
  <si>
    <t>27580839552 C</t>
  </si>
  <si>
    <t>JET NET TELEMATRIX</t>
  </si>
  <si>
    <t>off. No.92 East Street Galleria East Street ,Camp Pune 41101</t>
  </si>
  <si>
    <t>020-40069703</t>
  </si>
  <si>
    <t>info@jetnetindia.com, jetnet@gmail.com</t>
  </si>
  <si>
    <t>AAFFJ8325G Dtd:1.4.2007</t>
  </si>
  <si>
    <t>27360604642 V Dtd:25-April-2007</t>
  </si>
  <si>
    <t>NEILSOFT LTD</t>
  </si>
  <si>
    <t>Shop No:1,S.No 145/3,Opp IDBI Bank,Near shell Petrol Pump,  Jambulkar Nagar,At.Post Hinjewadi,Pune-411057</t>
  </si>
  <si>
    <t>020-2605 3003</t>
  </si>
  <si>
    <t>020 26131755</t>
  </si>
  <si>
    <t>www.neilsoft.com</t>
  </si>
  <si>
    <t>pratik.sharma@neilsoft.com</t>
  </si>
  <si>
    <t>27210111916 V</t>
  </si>
  <si>
    <t>27210111916 C</t>
  </si>
  <si>
    <t>Plot No.5 &amp; 6,2nd Phase  Peenya Industrial Area  Peenya   Bangalore 560058  Karnataka  India</t>
  </si>
  <si>
    <t>080 22949839</t>
  </si>
  <si>
    <t>Tarun Malhotra</t>
  </si>
  <si>
    <t>asutosh.mohanty@in.abb.com</t>
  </si>
  <si>
    <t>SHREEJI MARKETING</t>
  </si>
  <si>
    <t>5/7,Krutarth society,Opp.Bhapkar Petrol Pump,  Pune-Satara Road,Pune-411 037</t>
  </si>
  <si>
    <t>020-32312593</t>
  </si>
  <si>
    <t>020-24213295</t>
  </si>
  <si>
    <t>shreejimkt.pune@yahoo.co.in</t>
  </si>
  <si>
    <t>27560626842V Dtd 18.9.2007</t>
  </si>
  <si>
    <t>27560626842C Dtd 18.9.2007</t>
  </si>
  <si>
    <t>PLOT NO.F-27,MIDC Road  Pune 412212  India</t>
  </si>
  <si>
    <t>GE India Industrial Private Limited</t>
  </si>
  <si>
    <t>Plot no.F-27,MIDC Road  Pune 412212  India</t>
  </si>
  <si>
    <t>Subhasish Mahanta</t>
  </si>
  <si>
    <t>Subhasish.Mahanta@ge.com</t>
  </si>
  <si>
    <t>UTTAMENERGY LTD.</t>
  </si>
  <si>
    <t>Mahendra Chambers,May Fair 'A'  4 Dhole Patil Road,Pune-4110001  Maharashtra</t>
  </si>
  <si>
    <t>020-66849900</t>
  </si>
  <si>
    <t>Mr.Shital patkar</t>
  </si>
  <si>
    <t>020-26165947</t>
  </si>
  <si>
    <t>spatkar@uttamenergy.com</t>
  </si>
  <si>
    <t>27AABUCU4100H1ZQ</t>
  </si>
  <si>
    <t>BHOGPUR (JALANDHAR)</t>
  </si>
  <si>
    <t>INDO GULF FERTILISERS (A UNIT OF ADITYA BIRLA NUVO LIMITED)</t>
  </si>
  <si>
    <t>Purchase Dept.   INDO GULF FERTILISERS (A UNIT OF ADITYA BIRLA NUVO LIMITED).   Jagdishpur Industrial Area,   Distt. Amethi-227 817  (U.P)</t>
  </si>
  <si>
    <t>+91 5361-270032-38</t>
  </si>
  <si>
    <t>Mr.Amit Gupta</t>
  </si>
  <si>
    <t>+91 5361-270172</t>
  </si>
  <si>
    <t>a.gupta@adityabirla.com</t>
  </si>
  <si>
    <t>AAACI1747HXM021</t>
  </si>
  <si>
    <t>LK-5139286 Dtd:27.7.1984</t>
  </si>
  <si>
    <t>TRANSPARENT ENERGY SYSTEMS PVT.LTD(SATARA)</t>
  </si>
  <si>
    <t>Plot-A51,A52,MIDC LONAND,Khandala Lonand 415521,  Dist: Satara,Maharashtra</t>
  </si>
  <si>
    <t>TRANSPARENT ENERGY SYSTEMS PVT.LTD</t>
  </si>
  <si>
    <t>020-27125072/78</t>
  </si>
  <si>
    <t>Deepti Gotkhindikar,</t>
  </si>
  <si>
    <t>deepti.gotkhindikar@tespl.com</t>
  </si>
  <si>
    <t>AAACT6841PEM003</t>
  </si>
  <si>
    <t>27190404091 V Dtd:1.4.2006</t>
  </si>
  <si>
    <t>27190404091 C Dtd:1.4.2006</t>
  </si>
  <si>
    <t>FLUID CONTROLS</t>
  </si>
  <si>
    <t>A13/32, 1ST FLOOR, 22ND CROSS, 10TH MAIN, JAYANAGAR 3RD BLOCK, BANGALORE - 560011</t>
  </si>
  <si>
    <t>sales@fluidcontrols.org</t>
  </si>
  <si>
    <t>29ALMPS5140C1ZZ</t>
  </si>
  <si>
    <t>Chhatabad,P.O.Katrasgarh,Dhanbad</t>
  </si>
  <si>
    <t>BOKARO POWER SUPPLY COMPANY PVT LTD</t>
  </si>
  <si>
    <t>Rajesh Kakran</t>
  </si>
  <si>
    <t>91 120 4732578</t>
  </si>
  <si>
    <t>91 120 4732678</t>
  </si>
  <si>
    <t>rajesh.kakran@power.alstom.com</t>
  </si>
  <si>
    <t>ART NDT SERVICES</t>
  </si>
  <si>
    <t>Radiography Testing Services  (RT,UT,MPI,PT)  Plot No: J-237/2,MIDC,Bhosari,Pune-411 026,</t>
  </si>
  <si>
    <t>020-6630 9316</t>
  </si>
  <si>
    <t>020-6630 9319</t>
  </si>
  <si>
    <t>artndt_2009@rediffmail.com</t>
  </si>
  <si>
    <t>STEAM  TECHNICS</t>
  </si>
  <si>
    <t>PLOT No.67, LAKE VIEW SOC., CHAVAN NAGAR( NEAR PANCHVATI COMPLEX) , OFF: PUNE-SATARA ROAD, PUNE-411 043.  MAHARASHTRA</t>
  </si>
  <si>
    <t>020-24371978</t>
  </si>
  <si>
    <t>steam_technics@rediffmail.com</t>
  </si>
  <si>
    <t>AAMPV0936E</t>
  </si>
  <si>
    <t>27630097038V Dtd:1.4.2006</t>
  </si>
  <si>
    <t>NEOTERIC  INVEST. &amp; TRADING CO. (P) LTD</t>
  </si>
  <si>
    <t>484 ,Budhwar Peth,Pune , Maharashtra ,411022</t>
  </si>
  <si>
    <t>www.neotericindia.com</t>
  </si>
  <si>
    <t>guravsharad@yahoo.com</t>
  </si>
  <si>
    <t>100 % against 60 Days PDC</t>
  </si>
  <si>
    <t>JK PAPER LTD</t>
  </si>
  <si>
    <t>UNIT : JK PAPER MILLS   JAYKAYPUR  DISTRICT : RAYAGADA.-765017</t>
  </si>
  <si>
    <t>RAYAGADA</t>
  </si>
  <si>
    <t>Savita</t>
  </si>
  <si>
    <t>Srirampuram,L.Kota Mandal,  Vizianagaram District A.P</t>
  </si>
  <si>
    <t>08966 277377/88</t>
  </si>
  <si>
    <t>goldstaredp@gmail.com</t>
  </si>
  <si>
    <t>YOKOGAWA ENGINEERING  MIDDLE EAST FZE</t>
  </si>
  <si>
    <t>P.O.Box 18112,Jebel Ali Free Zone Building LIU FZS1-BH03,Free Zone South Jebel Ali Free Zone,000000 Dubai,United Arab Emirates</t>
  </si>
  <si>
    <t>YOKOGAWA</t>
  </si>
  <si>
    <t>BAHRAIN</t>
  </si>
  <si>
    <t>ALIP MUKHERJEE</t>
  </si>
  <si>
    <t>ANALYTICAL INSTRUMENT</t>
  </si>
  <si>
    <t>TK(Kim Taekyun)</t>
  </si>
  <si>
    <t>VARDHMAN INDUSTRIES LTD</t>
  </si>
  <si>
    <t>VILLAGE BEOPROR, GT ROAD NEAR SHAMBHU,  RAJPURA, DISTRICT PATIALA,   PIN-140417  PUNJAB</t>
  </si>
  <si>
    <t>VIHAAN TECHNO SERVICES</t>
  </si>
  <si>
    <t>#11-8-108/1, Ground floor,  Behind Varun Motor, Narsimhapuri Colony,  Near Asthalakshmi Arch, Kothapet   Hyderabad - 35  Andhra Pradesh</t>
  </si>
  <si>
    <t>ALCHEMIE GASES &amp; CHEMICALS PVT. LTD</t>
  </si>
  <si>
    <t>Plot No. T-112, MIDC, Tarapur, Boisar Rlw. Station, Dist. Thane, Maharashtra – 401 506</t>
  </si>
  <si>
    <t>+91 22 2402 4178/5550</t>
  </si>
  <si>
    <t>+91 22 2409 7149</t>
  </si>
  <si>
    <t>96194 90303</t>
  </si>
  <si>
    <t>www.alchemiegases.com</t>
  </si>
  <si>
    <t>sales3@alchemiegases.com</t>
  </si>
  <si>
    <t>AABCA4554FXM001 Dtd:7/7/2003</t>
  </si>
  <si>
    <t>The Superintendent Range – IV, Sai Shopping Centre</t>
  </si>
  <si>
    <t>AABCA4554F</t>
  </si>
  <si>
    <t>27030299516V Dtd:1/4/2006</t>
  </si>
  <si>
    <t>27030299516C Dtd:1/4/2006</t>
  </si>
  <si>
    <t>JETPACE TECHNOLOGIES</t>
  </si>
  <si>
    <t>Tower B FF/8 Vraj venu Resi cum Plaza.  Dabhoi- Waghodia ring road,  Vadodara - 390019</t>
  </si>
  <si>
    <t>CRYOGAS EQUIPMENT PVT LTD</t>
  </si>
  <si>
    <t>Survey No.26-P, Plot No,9/1 Hightech Engineering SEZ of synerfra Engg. &amp; Contn.Ltd.Village Pipalia   Dist.Vadodra 391 760</t>
  </si>
  <si>
    <t>Mr.Aakash Pandya</t>
  </si>
  <si>
    <t>info@jetpace.co.in</t>
  </si>
  <si>
    <t>UAJL</t>
  </si>
  <si>
    <t>Mike Matsutani</t>
  </si>
  <si>
    <t>VARDHMAN INDUSTRIES LIMITED</t>
  </si>
  <si>
    <t>Village - Beopror, G.T.Road  Shambhu,Rajpura (Punjab)</t>
  </si>
  <si>
    <t>0091-161-2511412,2511413</t>
  </si>
  <si>
    <t>Mr.Harpreet Singh</t>
  </si>
  <si>
    <t>0091-161-2511414</t>
  </si>
  <si>
    <t>01762-265700,265135</t>
  </si>
  <si>
    <t>vardhmanpurchase@rediffmail.com</t>
  </si>
  <si>
    <t>AAACV3229RXM003</t>
  </si>
  <si>
    <t>Rajpura</t>
  </si>
  <si>
    <t>Patiala</t>
  </si>
  <si>
    <t>TATA PROJECTS LIMITED</t>
  </si>
  <si>
    <t>AV0NNEXT MARINE SUPPLY PTE LTD</t>
  </si>
  <si>
    <t>21,Toh Guan Road East #07-07H,Toh Guan Centre,S(608609)  Office:+65 6899 2055</t>
  </si>
  <si>
    <t>+65 6899 2055</t>
  </si>
  <si>
    <t>CHARLES</t>
  </si>
  <si>
    <t>+65 6897 0955</t>
  </si>
  <si>
    <t>charles@avonns.com</t>
  </si>
  <si>
    <t>SCF - 23 TOP FLOOR   PHASE - VI, MOHALI - 160056  PUNJAB</t>
  </si>
  <si>
    <t>91-1725063114</t>
  </si>
  <si>
    <t>10% ADVANCE &amp; BALANCE 90% AFTER 30 DAYS</t>
  </si>
  <si>
    <t>SHIVAAMI CORPORATION</t>
  </si>
  <si>
    <t>B-301 Takshashila Commercial Centre, R.H.B.Road,Mulund (West) Mumbai-400080</t>
  </si>
  <si>
    <t>punit@shivaami.com</t>
  </si>
  <si>
    <t>UNITED CONTROLS ASIA PTE LTD</t>
  </si>
  <si>
    <t>194 PANDAN LOOP  U N I T   06-19 PANTECH BUSINESS HUB  S I N G A P O R E ,   128383  Singapore</t>
  </si>
  <si>
    <t>SYSCO ANALYTICS</t>
  </si>
  <si>
    <t>7 SOON LEE STREET  #05 10 iSPACE  SINGAPORE 627608</t>
  </si>
  <si>
    <t>Thandar</t>
  </si>
  <si>
    <t>(LIGHT ALLOY PRODUCTS Division)PULIVALAM, BANAVARAM (POST) RANIPET (VIA), VELLORE DIST : 632505</t>
  </si>
  <si>
    <t>044-24318813</t>
  </si>
  <si>
    <t>sudharsan.s@turboenergy.co.in</t>
  </si>
  <si>
    <t>AABCA8160BXM001</t>
  </si>
  <si>
    <t>AABCA8160B</t>
  </si>
  <si>
    <t>599654 DT 03.02.1992</t>
  </si>
  <si>
    <t>AGM(CONTROL)</t>
  </si>
  <si>
    <t>AGM(CONTROL SYSTEM)  SESHASAYEE PAPER AND BOARDS LIMITED</t>
  </si>
  <si>
    <t>VTHIRUPPATHY</t>
  </si>
  <si>
    <t>ABB AG</t>
  </si>
  <si>
    <t>115, AHWAMEGH BUILDING   PALACE ROAD   VADODARA,   GUJARAT - 390001</t>
  </si>
  <si>
    <t>SHIVSHAMBHO PACKAGING CO.</t>
  </si>
  <si>
    <t>S.no.566/3,4,5, Laxmi Nagar,Hivare Road,Saswad,Tal.Purandar,  Dist.Pune.412 301</t>
  </si>
  <si>
    <t>SHRI GANESH FIRE EQUIPMENTS.</t>
  </si>
  <si>
    <t>ARUN KUMAR</t>
  </si>
  <si>
    <t>ARMSTRONG INTERNATIONAL PVT LTD</t>
  </si>
  <si>
    <t>P46, Eight Avenue, Domestic Tariff Area,  Mahindra World City,  Anjur Village, Natham Sub  Chengalpattu 603 002</t>
  </si>
  <si>
    <t>ISA MANNAI TECHNICAL SERVICES CO. W.L.L.</t>
  </si>
  <si>
    <t>P O Box 8864, Dammam 31492,  Kingdom of Saudi Arabia</t>
  </si>
  <si>
    <t>WALTRON</t>
  </si>
  <si>
    <t>50 Tannery Rd., PO Box 70  Whitehouse, NJ 08888-0070</t>
  </si>
  <si>
    <t>(800) 242-7353</t>
  </si>
  <si>
    <t>(908) 534-5546</t>
  </si>
  <si>
    <t>www.waltron.net</t>
  </si>
  <si>
    <t>mraimondo@waltron.net</t>
  </si>
  <si>
    <t>THE SASWAD MALI SUGAR FACTORY LTD</t>
  </si>
  <si>
    <t>Malinagar 413 108  Dist Solapur   Maharashtra</t>
  </si>
  <si>
    <t>02185 251133/251202/251203</t>
  </si>
  <si>
    <t>02185 251086</t>
  </si>
  <si>
    <t>saswadmali@yahoo.com</t>
  </si>
  <si>
    <t>CETHAR LIMITED</t>
  </si>
  <si>
    <t>4 Dindigul Road,   Trichirapalli 620 001  Tamilnadu</t>
  </si>
  <si>
    <t>SMI OILFIELD TECHNOLOGY AND PRODUCTS FZE</t>
  </si>
  <si>
    <t>PO Box 17120 Jebel Ali   Dubai, united arab Emirates</t>
  </si>
  <si>
    <t>8290 Dubai Warehouse   Plot No. WWA142. P O BOX 17120  Jebelali Free Zone   Dubai, United Arab Emirates      Warehouse : ACP3 - 8290 Dubai Warehouse</t>
  </si>
  <si>
    <t>E INSTRUMENTS</t>
  </si>
  <si>
    <t>402 Middletown Blvd., Suite 216   Langhorne, PA 19047</t>
  </si>
  <si>
    <t>(215) 750-1212</t>
  </si>
  <si>
    <t>(215) 750-1399</t>
  </si>
  <si>
    <t>www.E-Inst.com</t>
  </si>
  <si>
    <t>bfreed@e-inst.com</t>
  </si>
  <si>
    <t>JGC PHILIPINES. INC</t>
  </si>
  <si>
    <t>Procurement Department   2019 Prime Street, Madrigal Business Park  Ayala Alabang, Mantinlupa,   Philipines 1780</t>
  </si>
  <si>
    <t>DHANLAXMI INDUSTRIES</t>
  </si>
  <si>
    <t>64/22,D-2 Block, MIDC,Chinchwad</t>
  </si>
  <si>
    <t>THE FERTILISERS AND CHEMICALS TRAVANCORE LIMITED</t>
  </si>
  <si>
    <t>Udyogmandal Division   Udyogmandal,Eloor,Eloor Ernakulam, Kochi 683501  Kerala</t>
  </si>
  <si>
    <t>0484-2568232</t>
  </si>
  <si>
    <t>0484-2545196</t>
  </si>
  <si>
    <t>manideep@factltd.com</t>
  </si>
  <si>
    <t>AAACT6204C</t>
  </si>
  <si>
    <t>32AAACT6204C1Z2</t>
  </si>
  <si>
    <t>VOLANT TECHNOLOGIES</t>
  </si>
  <si>
    <t>Volant Technologies  6/27B,Maharam Mohalla  Shahdara Delhi-110032  ph:09310253381</t>
  </si>
  <si>
    <t>(0)120 456 0983</t>
  </si>
  <si>
    <t>Vinay Verma</t>
  </si>
  <si>
    <t>fb@volantt.com</t>
  </si>
  <si>
    <t>ACC LIMITED (JAMUL)</t>
  </si>
  <si>
    <t>(Unit : Jamul Cement Works )  PO Jamul, Cement Dist - Drug,  Jamul Pin. 490024  Chattisgarh,</t>
  </si>
  <si>
    <t>RASHID SHAIKH</t>
  </si>
  <si>
    <t>hotel PALM  Dor Maples   Near  New Delhi Railway station.  Pahadganj.    rashid shaikh  Room no.  206    NE DELHI</t>
  </si>
  <si>
    <t>rshaikh@steamequipments.com</t>
  </si>
  <si>
    <t>TATA PROJECTS LIMITED (BARMER)</t>
  </si>
  <si>
    <t>C/o,Hotel Narayana Palace,Nr Dev Petrol Pump,  NH-15,Jaisalmar Road,Kawas Village &amp; post, Barmer Taluk &amp; Dist-344001, Rajasthan</t>
  </si>
  <si>
    <t>022-67402900</t>
  </si>
  <si>
    <t>SAINI CONSTRUCTION CO.</t>
  </si>
  <si>
    <t>V.P.O - BALJATTAN  DISTT. - PANIPAT 132103 ,HARYANA</t>
  </si>
  <si>
    <t>JINDAL POLY FILMS LTD (NASHIK)</t>
  </si>
  <si>
    <t>28 km, Nashik Igatpuri Rd.  Village Mundhegaon, Taluk Igatpuri,  Dist Nashik</t>
  </si>
  <si>
    <t>ESTEEM ELECTRONICS</t>
  </si>
  <si>
    <t>129/4,Indrayani Complex,Warje Malwadi,Pune-411058</t>
  </si>
  <si>
    <t>9372435980/918087015980</t>
  </si>
  <si>
    <t>esteemelectronics@gmail.com</t>
  </si>
  <si>
    <t>50MLD STP at Sona Road,   Near Central Park II, Gurgaon 112001  Haryana</t>
  </si>
  <si>
    <t>INOX AIR PRODUCTS LIMITED (MANPET)</t>
  </si>
  <si>
    <t>R.S. no. 26,  Kannia Koil-Bahour Main Road,  Post - Manpet   Kanniakoil 607402</t>
  </si>
  <si>
    <t>0413 2615911/13</t>
  </si>
  <si>
    <t>BHAGWATI ENTERPRISES</t>
  </si>
  <si>
    <t>NEW ADD: SR NO 102 BEHIND JYOTI ENGLISH SCHOOL NEHARU NAGAR  PIMPRI PUNE- 411018.  OLD ADD: Sr.No.7A/14,Damodar Nagar,Near Mahadev Nagar, Sinhgarh Road, Hingne Khurd,Pune-41</t>
  </si>
  <si>
    <t>salesbpatel@gmail.com,bhagwati_steel@gmail.com</t>
  </si>
  <si>
    <t>AMAPC3884C</t>
  </si>
  <si>
    <t>27AMAPC3884C1ZE</t>
  </si>
  <si>
    <t>27290956160C</t>
  </si>
  <si>
    <t>SAN TELEQUIP PVT LTD</t>
  </si>
  <si>
    <t>Deron Heights 5th floor, 504 &amp; 505 Survey no 270/1/23, Opp Hotel Mahabaleshwar Baner Road, Baner Pune 411045 MS</t>
  </si>
  <si>
    <t>020-24324423,24321585,65001587</t>
  </si>
  <si>
    <t>salespune@santelequip.com;'info@santelequip.com'</t>
  </si>
  <si>
    <t>AACCS9541BEM001</t>
  </si>
  <si>
    <t>PUNE-III</t>
  </si>
  <si>
    <t>PUNE-VI</t>
  </si>
  <si>
    <t>AACCS9541B</t>
  </si>
  <si>
    <t>27600328060 C</t>
  </si>
  <si>
    <t>27600328060 V</t>
  </si>
  <si>
    <t>ABB LIMITED (CHENNAI)</t>
  </si>
  <si>
    <t>1st Floor, " Prestige Palladium Bayan"   ( Opp BSNL Telephone )   No. 129-140, Greams Road  Chennai - 600 006  Tamilnadu</t>
  </si>
  <si>
    <t>044-28291550/1551</t>
  </si>
  <si>
    <t>044-28291554</t>
  </si>
  <si>
    <t>MIDEAST BUSINESS SOLUTIONS</t>
  </si>
  <si>
    <t>P O BOX : 10471 JUBAIL 31961  KINGDOM OF SAUDI ARABIA</t>
  </si>
  <si>
    <t>+966 3 363 7170</t>
  </si>
  <si>
    <t>966 544 836 257</t>
  </si>
  <si>
    <t>0180-2526395</t>
  </si>
  <si>
    <t>PNP/CST 1111272</t>
  </si>
  <si>
    <t>FAZLEHUSEN MUNAVVERALI</t>
  </si>
  <si>
    <t>362,Raviwar Peth,Bohri Ali,Pune-2,Maharashtra</t>
  </si>
  <si>
    <t>020-24475128</t>
  </si>
  <si>
    <t>fazlehusen@gmail.com</t>
  </si>
  <si>
    <t>PORWAL METALLICA</t>
  </si>
  <si>
    <t>238, New Raviwar Peth, Phulwala Chowk, Rabibar Peth, New Raviwar Peth, Maharashtra 411002</t>
  </si>
  <si>
    <t>020 2447 4494</t>
  </si>
  <si>
    <t>STANDARD SHIP SPARES LLC</t>
  </si>
  <si>
    <t>P.O. Box 13297 , Dubai ,</t>
  </si>
  <si>
    <t xml:space="preserve">.                                                 </t>
  </si>
  <si>
    <t>+971.4.2807780   Ext 105</t>
  </si>
  <si>
    <t>+971.4.2808085</t>
  </si>
  <si>
    <t>www.pumpsuae.com</t>
  </si>
  <si>
    <t>jackie@sssdubai.com;admin@pumpsuae.com</t>
  </si>
  <si>
    <t>AG GASES LTD</t>
  </si>
  <si>
    <t>15 Al Safa And Marwa Street  Al Salam City,Cairo,</t>
  </si>
  <si>
    <t>EGYPT</t>
  </si>
  <si>
    <t>www.aggases.com</t>
  </si>
  <si>
    <t>sales@aggases.com</t>
  </si>
  <si>
    <t>110/112,LAXMI BLDG, SANT SENA MAHARAJ MARG, 2 ND KUMBHARWADA, MUMBAI ;4,MAHARASHTRA.</t>
  </si>
  <si>
    <t>022-23883900 /66394392</t>
  </si>
  <si>
    <t>99205 26539</t>
  </si>
  <si>
    <t>WWW.SSPIPE-PIPEFITTINGS.COM</t>
  </si>
  <si>
    <t>manojcjain2010@gmail.com</t>
  </si>
  <si>
    <t>Leisure Vally Plot No. 61. 3rd Floor   Sector 29, Gurgaon - 122002  Haryana</t>
  </si>
  <si>
    <t>SVENSK ANALYS AB</t>
  </si>
  <si>
    <t>Nyangsgatan 5, 66434 Grums  sweden, P O Box123,   66423 Grums Sweden</t>
  </si>
  <si>
    <t>Sweden</t>
  </si>
  <si>
    <t>46 555 41900</t>
  </si>
  <si>
    <t>MONIBA ANAND ELECTRICALS PVT.LTD</t>
  </si>
  <si>
    <t>4/5, Saphire Building, Tirupati Park, Satvali Road,  Vasai East,Thane-401208,Mumbai,Maharashtra.</t>
  </si>
  <si>
    <t>9384646420/9321063534</t>
  </si>
  <si>
    <t>moniba.keval@gmail.com</t>
  </si>
  <si>
    <t>BALLARPUR INDUSTRIES LIMITED</t>
  </si>
  <si>
    <t>Unit Kamlapuram, Mandal : Mangapet   Dist : Warangal kamlapuram 506 172</t>
  </si>
  <si>
    <t>CHENNAI PETROLIUM CORPORATION LIMITED</t>
  </si>
  <si>
    <t>Manali Chennai - 600068</t>
  </si>
  <si>
    <t>44-25944000</t>
  </si>
  <si>
    <t>44-25941247</t>
  </si>
  <si>
    <t>D1</t>
  </si>
  <si>
    <t>690404 / 7.12.1967</t>
  </si>
  <si>
    <t>SPELL BOUND SURFACE COATINGS</t>
  </si>
  <si>
    <t>S NO 37, KONDHAWA BUDURK PUNE 411048 NEAR  ANGRAJ DHABHA</t>
  </si>
  <si>
    <t>C/O Sterlite Technologies Ltd  E-1, E-2, E-3 MIDC Walunj</t>
  </si>
  <si>
    <t>LEIGHTON WELSPUN CONTRACTORS PVT LTD</t>
  </si>
  <si>
    <t>Towe no. 3, 7th floor,   Equinox Business Park (Peninsula Techno Park)  Off BKC LBS Marg,  Kurla west, Mumbai - 400078</t>
  </si>
  <si>
    <t>SRF LIMITED,</t>
  </si>
  <si>
    <t>Technical Textile business   Malanpur industrial area   Bhind Highway   Gwalior 477116</t>
  </si>
  <si>
    <t>GWALIOR</t>
  </si>
  <si>
    <t>23AAACS0206P1ZL</t>
  </si>
  <si>
    <t>A.R. INDUSTRIES</t>
  </si>
  <si>
    <t>S. no.:37.Kondhwa  budruk, PUNE 411048</t>
  </si>
  <si>
    <t>020-26931119</t>
  </si>
  <si>
    <t>ar.industries@yahoo .com</t>
  </si>
  <si>
    <t>RELIANCE INDUSTRIES LTD (NAGOTHANE)</t>
  </si>
  <si>
    <t>Nagothane Manufacturing Division  P O Petrochemicals Township   District, Raigad 402125  Maharashtra</t>
  </si>
  <si>
    <t>M. G. C. C. Nagothane 402125</t>
  </si>
  <si>
    <t>RIVERTRACE ENGINEERING LTD.</t>
  </si>
  <si>
    <t>Unit P,Kingsfield Business Centre,Philonthropic Road,  Redhill,Surrey,RH1 4DP,England.</t>
  </si>
  <si>
    <t>+44 (0) 1737 775500</t>
  </si>
  <si>
    <t>+44 (0) 1737 775501</t>
  </si>
  <si>
    <t>+44 (0) 7785 291928</t>
  </si>
  <si>
    <t>gnorth@rivertrace.com</t>
  </si>
  <si>
    <t>COASTAL GUJARAT POWER LTD...</t>
  </si>
  <si>
    <t>4000 MW UMP Project,   CGPL Office Complex, Block B,  Tunda-Vandh Road,  Village - Tunda, mundra  Kutch 370 435, Gujarat</t>
  </si>
  <si>
    <t>MUNDRA</t>
  </si>
  <si>
    <t>JSW STEEL LTD (TARAPUR)</t>
  </si>
  <si>
    <t>Tarapur CPP - 1  Midc Tarapur, Navapur Road,  Boisar - 401506  Thane - Maharashtra</t>
  </si>
  <si>
    <t>02525-270147</t>
  </si>
  <si>
    <t>02525-270148</t>
  </si>
  <si>
    <t>AAACJ4323NXM003</t>
  </si>
  <si>
    <t>BOISAR-I</t>
  </si>
  <si>
    <t>27940406928V</t>
  </si>
  <si>
    <t>27940406928C</t>
  </si>
  <si>
    <t>ENDRESS + HAUSER INSTRUMENTS INTERNATIONAL AG</t>
  </si>
  <si>
    <t>MIDDLE EAST SUPPORT CENTER   7WB, 2nd Floor Office 2100, Dubai Airport Free Zone   P O Box : 293828  Dubai UAE</t>
  </si>
  <si>
    <t>MADARAS FERTILIZERS LIMITED</t>
  </si>
  <si>
    <t>(A Public Sector Undertaking Govt. of India)  Manali Chennai 6600068</t>
  </si>
  <si>
    <t>25941001/25941201</t>
  </si>
  <si>
    <t>91-44-25940005</t>
  </si>
  <si>
    <t>purchase@madrasfert.nic.in</t>
  </si>
  <si>
    <t>50245/1-4-95</t>
  </si>
  <si>
    <t>SAINOR LABORATORIES PVT LTD</t>
  </si>
  <si>
    <t>Plot No. 15/C,   (Part) S.V. Industrial Estate Estate,   IDA Jeedimetla,   Hyderabad - 500 055    A. P. India</t>
  </si>
  <si>
    <t>BBT Road, Rampur   24 Parganas (SOUTH) ,   Kolkata 700141,  West Bengal.</t>
  </si>
  <si>
    <t>VINOD ENTERPRISES</t>
  </si>
  <si>
    <t>13/21,Veerchand,Panjrapole Lane 3rd,  Office No:215,2 nd floor,Mumbai-400004</t>
  </si>
  <si>
    <t>022 6639 4603</t>
  </si>
  <si>
    <t>8879251511/9892183513</t>
  </si>
  <si>
    <t>vinodenterprise87@gmail.com</t>
  </si>
  <si>
    <t>AKXPC9990J</t>
  </si>
  <si>
    <t>27350870864 Dtd:1.8.2011</t>
  </si>
  <si>
    <t>POTENCE CONTROLS.</t>
  </si>
  <si>
    <t>E-34 Kailas Vaibhav Indl. Complex,   90 Ft. D P Road  Off Lbs Marg, Parksite,   Vikroli (W), Mumbai 400 079  Maharashtra</t>
  </si>
  <si>
    <t>91-22-61910900/251805175/76</t>
  </si>
  <si>
    <t>91-22-25180881</t>
  </si>
  <si>
    <t>EUTECH INSTRUMENTS PTE LTD,</t>
  </si>
  <si>
    <t>Blk 55, Ayer Rajah Crescent,   # 4-16./24   139949</t>
  </si>
  <si>
    <t>(65) 6778 6876</t>
  </si>
  <si>
    <t>GAS ARABIAN SERVICES CO LTD</t>
  </si>
  <si>
    <t>P.O Box 3422, Dammam 31471</t>
  </si>
  <si>
    <t>+966 3 8020548 Ext. 112</t>
  </si>
  <si>
    <t>abdul@gasarabian.com</t>
  </si>
  <si>
    <t>194 KIADB Industrial growth centre,  Belur Industrial Area.  Belur, Dharwad 580 008  Karnataka</t>
  </si>
  <si>
    <t>DHARWAD</t>
  </si>
  <si>
    <t>0251 2803380-86, 2440001-3, 2434835-9, 2803173-75</t>
  </si>
  <si>
    <t>0251 2430581</t>
  </si>
  <si>
    <t>TRIMURTI ENGG &amp; WELDING WORKS</t>
  </si>
  <si>
    <t>S NO 43/7/1, JOGESHWARINAGAR, GUJARWADI ROAD,  NEAR SHARAYU ENGG KATRAJ PUNE 411046</t>
  </si>
  <si>
    <t>yogesh_trimurtiengineering@yahoo.in</t>
  </si>
  <si>
    <t>INOX AIR PRODUCTS PVT LTD.,</t>
  </si>
  <si>
    <t>Karjan Mfg, Block-102,106P,Vemardi Road  Village Juni Jitha,Karjan  Vadodara 391 340</t>
  </si>
  <si>
    <t>BANARAS HINDU UNIVERSITY</t>
  </si>
  <si>
    <t>madhoo58@yahoo.com</t>
  </si>
  <si>
    <t>Department of Botany</t>
  </si>
  <si>
    <t>ACC LIMITED (WADI)</t>
  </si>
  <si>
    <t>Unit Cement Works   PO Wadi, Dist : Gulbarga   Karnataka 585225</t>
  </si>
  <si>
    <t>AAACT1507CXM005</t>
  </si>
  <si>
    <t>LTU MUMBAI, CUFF PARADE</t>
  </si>
  <si>
    <t>AAACT1507C</t>
  </si>
  <si>
    <t>FAIR MACHINERY STORES</t>
  </si>
  <si>
    <t>MayFair Arcade,563,Nanapeth,Laxmi Road,Near Chacha Halwai,  Pune-411002</t>
  </si>
  <si>
    <t>020-26339786</t>
  </si>
  <si>
    <t>fmssalespune@memcoin.com</t>
  </si>
  <si>
    <t>DAMODAR VALLEY CORPORATION (WEST BENGAL)</t>
  </si>
  <si>
    <t>P O: MTPS, Dist Bankura - 722183  West Bengal</t>
  </si>
  <si>
    <t>KALA GENSET PVT.LTD</t>
  </si>
  <si>
    <t>Kalachandra,Vitthalwadi,Akurdi,Pune-411 035</t>
  </si>
  <si>
    <t>020-27241881</t>
  </si>
  <si>
    <t>020-27242212</t>
  </si>
  <si>
    <t>www.kalabiz.com</t>
  </si>
  <si>
    <t>aj@kalabiz.com</t>
  </si>
  <si>
    <t>AACK6784CXM001</t>
  </si>
  <si>
    <t>AACK6784C</t>
  </si>
  <si>
    <t>27080336785 V Dtd:1.4.96</t>
  </si>
  <si>
    <t>JUST GO ZING(A UNIT OF MONEYTREE ENTERTAINMENT LTD)</t>
  </si>
  <si>
    <t>2nd Floor,Bharucha &amp; Motivala Building,Opp.Gera Plaza,  14 Boat Club Road,Bund Garden,Pune-1</t>
  </si>
  <si>
    <t>020 26163644/45</t>
  </si>
  <si>
    <t>pune@justgozing.com</t>
  </si>
  <si>
    <t>DISHA FIRE SOLUTIONS</t>
  </si>
  <si>
    <t>shop 5, Ganesh Chamber, Ganapati chowk, Shitole Nagar, Sangavi - Pune - 411027.</t>
  </si>
  <si>
    <t>dishafiresolutions@gmail.com</t>
  </si>
  <si>
    <t>100% With 30 Days PDC ON COD BASIS.</t>
  </si>
  <si>
    <t>BROOKS CABLE WORKS</t>
  </si>
  <si>
    <t>PLOT NO. 67, ROAD NO. 13, MIDC, ANDHERI EAST, MUMBAI 400 093</t>
  </si>
  <si>
    <t>022 28216782</t>
  </si>
  <si>
    <t>022 28378196</t>
  </si>
  <si>
    <t>brooksworks@hotmail.com</t>
  </si>
  <si>
    <t>AAAFB1056HXM002</t>
  </si>
  <si>
    <t>K-I</t>
  </si>
  <si>
    <t>AAAFB1056H</t>
  </si>
  <si>
    <t>27510007864V Dtd:1.4.2006</t>
  </si>
  <si>
    <t>27510007864C Dtd:1.4.2006</t>
  </si>
  <si>
    <t>BHARAT HEAVY ELECTRICALS LTD</t>
  </si>
  <si>
    <t>2 X 250 MW Chandrapura T P S (Unit 7 &amp; 8)  P O Chandrapura, Bokaro 828 403</t>
  </si>
  <si>
    <t>PRAXAIR BEHRIN BSC (C)</t>
  </si>
  <si>
    <t>BLDG 2892 ROAD 1539  BLOCK 115 HIDD  KINGDOM OF BEHRAIN</t>
  </si>
  <si>
    <t>+973 77337711</t>
  </si>
  <si>
    <t>+973 77255771</t>
  </si>
  <si>
    <t>SIGMA BIO-MEDICAL SERVICES</t>
  </si>
  <si>
    <t>C-25, DISTRICT SHOPING CENTER LALKOTHI  NR. LAXMI MANDIR,   TONK ROAD,  JAIPUR 302015  RAJASTHAN</t>
  </si>
  <si>
    <t>08062100715 (TIN NO.)</t>
  </si>
  <si>
    <t>Plot No.97/A,Phase-1,GIDC Estate,Vatva,  Ahmedabad-382445</t>
  </si>
  <si>
    <t>079-25893791/92</t>
  </si>
  <si>
    <t>079-25834392</t>
  </si>
  <si>
    <t>www.darlingmuesco.com</t>
  </si>
  <si>
    <t>sales@darlingmuesco.com</t>
  </si>
  <si>
    <t>SAMSON CONTROLS PVT.LTD</t>
  </si>
  <si>
    <t>MIDC Ranjangaon, D-218,Tal Shirur,Pune-412 208</t>
  </si>
  <si>
    <t>02138 665600</t>
  </si>
  <si>
    <t>02138 665666</t>
  </si>
  <si>
    <t>avinash.desai@samsoncontrols.net</t>
  </si>
  <si>
    <t>AAACP3331QXM002 26.5.2009</t>
  </si>
  <si>
    <t>Nagar Road II</t>
  </si>
  <si>
    <t>Pune VIII</t>
  </si>
  <si>
    <t>AAACP3331Q</t>
  </si>
  <si>
    <t>2727000001012C Dtd:1.4.2006</t>
  </si>
  <si>
    <t>SILSON</t>
  </si>
  <si>
    <t>T 32, M.I.D.C.,Bhosari,Pune-411026</t>
  </si>
  <si>
    <t>020 2712 2087</t>
  </si>
  <si>
    <t>020 2712 2484</t>
  </si>
  <si>
    <t>AARPP7516MEM002</t>
  </si>
  <si>
    <t>Bhosari-III,Akurdi,Pune</t>
  </si>
  <si>
    <t>Pune-V</t>
  </si>
  <si>
    <t>AARPP7516M</t>
  </si>
  <si>
    <t>27960043458C Dtd:1.4.2006</t>
  </si>
  <si>
    <t>EROS Corporate Tower   6th Floor - 604  Nehru Place,   New Delhi - 110 019</t>
  </si>
  <si>
    <t>LARSEN &amp; TOUBRO LIMITED (MUMBAI)</t>
  </si>
  <si>
    <t>OGSP-O Oil &amp; Gas Special Projects Othr   Saki Vihar Road   Mumbai 400072 Maharashtra</t>
  </si>
  <si>
    <t>27850300132V</t>
  </si>
  <si>
    <t>27850300132C</t>
  </si>
  <si>
    <t>C + G INSTRUMENTS PTE LTD</t>
  </si>
  <si>
    <t>No. 1 Genting Link # 03-03  Perfect One, Singapore 349518</t>
  </si>
  <si>
    <t>+65 6748 6542</t>
  </si>
  <si>
    <t>admin@cginstruments.com</t>
  </si>
  <si>
    <t>SIEMENS LTD.(AHMEDABAD)</t>
  </si>
  <si>
    <t>3rd Floor, Prerna Arbour,   Off C. G. Road,   Ahmedabad - 380009.   Gujarat,</t>
  </si>
  <si>
    <t>Essar Power Hazira Ltd.</t>
  </si>
  <si>
    <t>EPCG Authorization Holder)  A/c. Siemens Limited  A/c. Essar Projects (India) Limited  Power Plant Project Site  29 Km. stone,  Surat Hazira Road,  Hazira- 394270, Dist. Surat,   Gujarat</t>
  </si>
  <si>
    <t>24573403223 dt.15-09-05.</t>
  </si>
  <si>
    <t>NEAR IPCL COMPLEX,  P.O.:PETROCHEMICALS : 391 346  DIST.BARODA, GUJARAT</t>
  </si>
  <si>
    <t>0265 - 2232681 -82, EXT.322</t>
  </si>
  <si>
    <t>0265 - 3061305</t>
  </si>
  <si>
    <t>Village-Siddhikhurd,Post-Tiyara Tehsil-Waidhan- 486886 Dist. Singrauli M.P , - , ,India</t>
  </si>
  <si>
    <t>RELIANCE INFRASTUCTURE LIMITED</t>
  </si>
  <si>
    <t>Division:Sensing  Plot F-27,MIDC,Ranjangaon,Shirur,Pune,Maharashtra.  Pin-412211</t>
  </si>
  <si>
    <t xml:space="preserve">KARNATAKA                                         </t>
  </si>
  <si>
    <t>022 40104708</t>
  </si>
  <si>
    <t>+91 2135 302108</t>
  </si>
  <si>
    <t>Anand.Salvi@ge.com</t>
  </si>
  <si>
    <t>AAACG4901DED053</t>
  </si>
  <si>
    <t>Pune-VIII Dn</t>
  </si>
  <si>
    <t>AAACG4901D</t>
  </si>
  <si>
    <t>27920284040V 1.4.2006</t>
  </si>
  <si>
    <t>27920284040C  1.4.2006</t>
  </si>
  <si>
    <t>BAJAJ ENERGY LTD.</t>
  </si>
  <si>
    <t>PO SHRI DUTTGANJ  VILLAGE ITAI MAIDA UTRAULA  271607 BALRAMPUR</t>
  </si>
  <si>
    <t>SMEETA CONNECTRONICS PVT LTD</t>
  </si>
  <si>
    <t>1st Floor Dhanvant Plaza(Vasant Cinema) 598:Budhwar Peth  Pune-411002,Maharashtra</t>
  </si>
  <si>
    <t>020-24483796</t>
  </si>
  <si>
    <t>020-24481115</t>
  </si>
  <si>
    <t>scplp@pn2.vsnl.net</t>
  </si>
  <si>
    <t>CMI FPE LTD (TALOJA)</t>
  </si>
  <si>
    <t>A/84 -2/3 , A/16 &amp; A/17,  MIDC INDUSTRIAL AREA TALOJA  410208 DIST RAIGAD  MAHARASHTRA,</t>
  </si>
  <si>
    <t>AAACF0252GXM002</t>
  </si>
  <si>
    <t>27690400324V</t>
  </si>
  <si>
    <t>27690400324C</t>
  </si>
  <si>
    <t>SUPER TECHNICAL FZCO</t>
  </si>
  <si>
    <t>Plot No.-S10810,P.O.Box-17646,Jabel Ali Free Zone(South)  Jabel  Ali.Dubai</t>
  </si>
  <si>
    <t>+9714 8861800</t>
  </si>
  <si>
    <t>www.supertechnical.in</t>
  </si>
  <si>
    <t>INOX AIR PRODUCTS LTD (WARDHA)</t>
  </si>
  <si>
    <t>C/O : LLOYDS STEEL INDUSTRIES LTD   LLOYDS NAGAR, BHUGAON  WARDHA - 442001</t>
  </si>
  <si>
    <t>M/S BAJAJ ENERGY PVT LIMITED</t>
  </si>
  <si>
    <t>Village Barkhera Kalan   Philibit 262201</t>
  </si>
  <si>
    <t>BAJAJ ENERGY PRIVATE LTD.</t>
  </si>
  <si>
    <t>Village Kastuwa-Kundarki   P. O. Motiganj   Gonda 271 301</t>
  </si>
  <si>
    <t>SAGAR FORGE &amp; FITTING</t>
  </si>
  <si>
    <t>23/25, 2ND PATHAN STREET, 55/A GROUD FLOOR,  4TH KUMBHARWADA, MUMBAI- 400004.</t>
  </si>
  <si>
    <t>+91 9619339990</t>
  </si>
  <si>
    <t>www.sagarfitting.com</t>
  </si>
  <si>
    <t>jigar.patel@sagarfitting.com</t>
  </si>
  <si>
    <t>AGFPJ6994H</t>
  </si>
  <si>
    <t>27460523689C Dtd:01-04-2006</t>
  </si>
  <si>
    <t>GENNEXT LAB TECHNOLOGIES PVT LTD</t>
  </si>
  <si>
    <t>111, Pocket-A/5, Near DCE,  Sector - 17, Rohini  Delhi - 85</t>
  </si>
  <si>
    <t>POTENCE CONTROLS. (AIROLI)</t>
  </si>
  <si>
    <t>Rh. No. B-16, Sector -4,  Near Fire Brigade, Airoli,  Navi Mumbai - 400 708  Maharashtra</t>
  </si>
  <si>
    <t>POTENCE CONTROLS</t>
  </si>
  <si>
    <t>C-387, TTC INDL. AREA  PAWANE, MIDC, TURBHE   NAVI MUMBAI - 400 705  MAHARASTRA</t>
  </si>
  <si>
    <t>022 27671917</t>
  </si>
  <si>
    <t>AACCE0200BXM001</t>
  </si>
  <si>
    <t>AACCE0200B</t>
  </si>
  <si>
    <t>27850676589 V</t>
  </si>
  <si>
    <t>27850676589 C</t>
  </si>
  <si>
    <t>S. S. ENGINEERS</t>
  </si>
  <si>
    <t>J-179, MIDC BHOSARI  PUNE - 411026  MAHARASHTRA</t>
  </si>
  <si>
    <t>YU TECHNOLOGIES PVT LTD</t>
  </si>
  <si>
    <t>B 8/5, OPP. MIDC POWER SUBSTRACTION, MIDC,  MIRAJ - 416410, DT. SANGLI, MAHARASHTRA</t>
  </si>
  <si>
    <t>AAACY0652MXM001</t>
  </si>
  <si>
    <t>MIRAJ-II</t>
  </si>
  <si>
    <t>SANGLI AT MIRAJ</t>
  </si>
  <si>
    <t>AAACY0652M</t>
  </si>
  <si>
    <t>27340053208V</t>
  </si>
  <si>
    <t>27340053208C</t>
  </si>
  <si>
    <t>18 MW BIO MASS POWER PLANT   SHANMUGAPURAM VILLAGE  MELAMARUTHAPPAPURAM PANCHAYAT  V K PHUTHUR TALUK   TIRUNELVELI DIST. 627 860   TAMILNADU</t>
  </si>
  <si>
    <t>1001325 DT 13/07/09</t>
  </si>
  <si>
    <t>LARSEN &amp; TOUBRO LTD</t>
  </si>
  <si>
    <t>JIPMER Hospital Project Site Office  Tank Road, Dhanavanthri Nagar  Puducherry - 605 006  Tamilnadu</t>
  </si>
  <si>
    <t>AT POST GONDE, VILLAGE WADIVARHE,  TALUKA IGATPURI, DIST NASHIK 422 403  MAHARASHTRA</t>
  </si>
  <si>
    <t>+91(0) 2553 225182-88</t>
  </si>
  <si>
    <t>Ms. Pranali Jawharkar</t>
  </si>
  <si>
    <t>+91(0) 2553 225181</t>
  </si>
  <si>
    <t>pranali.jawharkar@thyssenkrupp.com</t>
  </si>
  <si>
    <t>AAACE7791B</t>
  </si>
  <si>
    <t>NASHIK</t>
  </si>
  <si>
    <t>27AAACE7791B1ZO</t>
  </si>
  <si>
    <t>INOX AIR PRODUCTS LIMITED (BAROTIWALA)</t>
  </si>
  <si>
    <t>BATORIWALA - I  VILLAGE KUNJHAL,  INDUSTRIAL AREA   174103 BAROTIWALA  DIST SOLAN  HIMACHAL PRADESH</t>
  </si>
  <si>
    <t>M/S. ADVANTYS SYSTEMS</t>
  </si>
  <si>
    <t>S No.2562,Hissa No.3,Gr.Floor,Marunje Road,Near Dhavale Sakhare Vasti,Hinjewadi,Pune-411057</t>
  </si>
  <si>
    <t>098229 3405 +91-20-65103920 9822937751</t>
  </si>
  <si>
    <t>www.advantyssystems.com</t>
  </si>
  <si>
    <t>chaitanya@adavantyssystems.com sales@advantysyssys</t>
  </si>
  <si>
    <t>ABKPP6784HSD001</t>
  </si>
  <si>
    <t>ABKPP6784H</t>
  </si>
  <si>
    <t>27360659447 V</t>
  </si>
  <si>
    <t>27360653447 C</t>
  </si>
  <si>
    <t>100% Against 30 days PDC against delivery</t>
  </si>
  <si>
    <t>MAHARASHTRA SHETKARI SUGAR LTD</t>
  </si>
  <si>
    <t>H.P. PETROL PUMP, STATION ROAD,   PARALI VAIJNATH DIST BEED  MAHARASHTRA</t>
  </si>
  <si>
    <t>PARRYS SUGAR INDUSTRIES LIMITED</t>
  </si>
  <si>
    <t>(FORMALLY GMR INDUSTRIES LTD)  KHANPET VILLAGE, RAMDURG - 591114,  BELGAUM, KARNATAKA</t>
  </si>
  <si>
    <t>AAACG8091JXM005</t>
  </si>
  <si>
    <t>GOKAK / 320104</t>
  </si>
  <si>
    <t>BELGAUM / 3201</t>
  </si>
  <si>
    <t>AAACG8091J</t>
  </si>
  <si>
    <t>PREMIER CRYOGENICS LIMITED (SAMAGURI UNIT)</t>
  </si>
  <si>
    <t>BHELUGURI, SAMAGURI,   NAGAON, ASSAM</t>
  </si>
  <si>
    <t>M. R. D. Road, Chandmari,   Guwahati – 781 003,   Assam</t>
  </si>
  <si>
    <t>23, SITE-IV SAHIBABAD,  DISTT. GAZIABAD - 201010  UTTAR PRADESH</t>
  </si>
  <si>
    <t>120-3028000-99</t>
  </si>
  <si>
    <t>AAACB1247MXM002</t>
  </si>
  <si>
    <t>GD 5150935/18-2-83</t>
  </si>
  <si>
    <t>M S SERVICE</t>
  </si>
  <si>
    <t>58 Kantemirovskaya Street,   Office 7031, Moscow,</t>
  </si>
  <si>
    <t>SAKSHAM ANALYTICAL INSTRUMENTS PVT. LTD</t>
  </si>
  <si>
    <t>Saksham Analytical Instruments Pvt. Ltd  204,Shehnai, Lokpuram,Off 2nd Pokharan Road,  Thane(West) 400601</t>
  </si>
  <si>
    <t>Saksham Analytical Instruments Pvt. Ltd</t>
  </si>
  <si>
    <t>Mahavir Varsha  C.H.S.  Shop No . 25,Plot No.8,9,10,  Sector-6 , Near Ghansoli station   Ghansoli , Navi Mumbai-400701</t>
  </si>
  <si>
    <t>(002)21716552/54</t>
  </si>
  <si>
    <t>Gibran</t>
  </si>
  <si>
    <t>ADINATH ELECTRICALS</t>
  </si>
  <si>
    <t>454 Budhwar peth,   Near hotel Tiranga,   Pune 411002,,---,MAHARASHTRA</t>
  </si>
  <si>
    <t>020- 4456 140</t>
  </si>
  <si>
    <t>harishrathod4@gmail.com</t>
  </si>
  <si>
    <t>SEL MANUFACTURING CO. LTD</t>
  </si>
  <si>
    <t>RAHON POWER PLANT   VILLAGE SHEKHON MAJRA   MACHIWARA RAHON ROAD  RAHON (NAWASHAHR)  PUNJAB</t>
  </si>
  <si>
    <t>GODAVARI BIOREFINERIES LIMITED</t>
  </si>
  <si>
    <t>SAMEERWADI - CO-GENERATION UNIT   SOMAIYA BHAVAN, 45/47 M. G. ROAD,   1ST FLOOR, FORT. PO BOX NO. 384 - A  MUMBAI 400 001</t>
  </si>
  <si>
    <t>AABCG 2543 CXM003</t>
  </si>
  <si>
    <t>INTEGRATED STEEL PLANT : SY. NO. 650 A TO 656A,   KHAJAPUR VILLAGE, SHANKARAMPET (R)  MANDAL, MEDAK DT 502 248,  ANDHRA PRADESH</t>
  </si>
  <si>
    <t>36AABCC3576F1ZR</t>
  </si>
  <si>
    <t>SUPER SHINE COATING</t>
  </si>
  <si>
    <t>P.No.: 58/1,Khadekar Industrial Estate.  Behant Pari Company.  Narhe,  Pune - 14001</t>
  </si>
  <si>
    <t>020 24394838</t>
  </si>
  <si>
    <t>RSA AUTOMATION.</t>
  </si>
  <si>
    <t>SY NO. 96/1, SITE NOS. 4 AND 12  NEAR CORPORATION BANK  JAKKUR, YELHANKA HOBLI   BANGLORE 56064  KARNATAKA</t>
  </si>
  <si>
    <t>DAMODAR VALLY CORPORATION</t>
  </si>
  <si>
    <t>BOKARO 'B' THERMAL POWER STATION (O &amp; M)  P.O BOKARO THERMAL - 829107  DIST BOKARO (JHARKHAND)</t>
  </si>
  <si>
    <t>TG-94(C)</t>
  </si>
  <si>
    <t>JSW ISPAT STEEL LIMITED</t>
  </si>
  <si>
    <t>(91) 07118-271401-6</t>
  </si>
  <si>
    <t>(91) 07118-271466</t>
  </si>
  <si>
    <t>AAACI 6293E XM 002</t>
  </si>
  <si>
    <t>KAMLESHWAR</t>
  </si>
  <si>
    <t>AAACI6293E</t>
  </si>
  <si>
    <t>27890411078-V</t>
  </si>
  <si>
    <t>27890411078-C</t>
  </si>
  <si>
    <t>LIBRA TECHON LIMITED</t>
  </si>
  <si>
    <t>805/806, HALLMARK BUSINESS PLAZA,  GURU NANK HOSPITAL ROAD,  BANDRA (E) MUMBAI - 400051  MAHARASHTRA</t>
  </si>
  <si>
    <t>GENERAL INSTRUMENTS CONSORTIUM</t>
  </si>
  <si>
    <t>194/195, Gopi Tank Road, (Behind Citylight Cinema),Mahim,</t>
  </si>
  <si>
    <t>400 016</t>
  </si>
  <si>
    <t>0091-22-24454387</t>
  </si>
  <si>
    <t>0091-22-24463507</t>
  </si>
  <si>
    <t>93236-24466</t>
  </si>
  <si>
    <t>www.general-gauges.com</t>
  </si>
  <si>
    <t>gicpune@general-gauges.com</t>
  </si>
  <si>
    <t>HYUNDAI (HEAVY INDUSTRIES CO.LTD)</t>
  </si>
  <si>
    <t>RIYADH PP 11-IPP Site Office  P.O.Box 105170,Riyad 11646,  KSA</t>
  </si>
  <si>
    <t>Hyundai Heavy Industries Co.Ltd</t>
  </si>
  <si>
    <t>Riyadh PP-11 Project  Exit No.8B,Near Mc-Donal Restaurant/KFC  P.O Box No.105170,Riyadh 11646,  Kingdom of Saudi Arabia</t>
  </si>
  <si>
    <t>966 51 519 1492/+966 51 502 8067</t>
  </si>
  <si>
    <t>bsmj@hhi.co.kr</t>
  </si>
  <si>
    <t>THE ANDHRA SUGARS LIMITED</t>
  </si>
  <si>
    <t>CHEMICALS &amp; FERTILISARS DIVISION,   SAGONDA, (VIA) GOPAVARAM 534 318  WEST GODAWARI DISTRICT  ANDHRA PRADESH</t>
  </si>
  <si>
    <t>CHEMICALS &amp; FERTILISARS DIVISION,   KOWUR 534350  WEST GODAWARI DISTRICT  ANDHRA PRADESH ,India</t>
  </si>
  <si>
    <t>08811 253428</t>
  </si>
  <si>
    <t>info.kyr@theandhrasugars.com</t>
  </si>
  <si>
    <t>GOPAVARAM</t>
  </si>
  <si>
    <t>37AAACT6357Q1ZL</t>
  </si>
  <si>
    <t>KEI INDUSTRIES LTD.</t>
  </si>
  <si>
    <t>410, Amit Court, Behind Mangala Theatre,  Bhamurda, Shivaji Nagar, Pune - 411005</t>
  </si>
  <si>
    <t>+91-20-30524765,30526258</t>
  </si>
  <si>
    <t>www.kei-ind.com</t>
  </si>
  <si>
    <t>monali.bhavsar@kei-ind.com</t>
  </si>
  <si>
    <t>TRANSDUCERS &amp; CONTROLS PRIVATE LIMITED</t>
  </si>
  <si>
    <t>C - 15, Co- Operative Industrial Estate, Balanagar,  Hyderabad - 500 037, Andhra Pradesh</t>
  </si>
  <si>
    <t>+(91)-(40)-23771384;+(91)-(40)-23772887</t>
  </si>
  <si>
    <t>9246583269 : Vinay Kumar – Technical.</t>
  </si>
  <si>
    <t>info@trac.in;vinay@trac.in;traclimited@gmail.com</t>
  </si>
  <si>
    <t>SACHIN ENGINEERS</t>
  </si>
  <si>
    <t>661,662,Shukrawar Peth,Gadikhana,  Near Dr.Kotnis Hospital,</t>
  </si>
  <si>
    <t>020-24433952</t>
  </si>
  <si>
    <t>manojshah2012@gmail.com</t>
  </si>
  <si>
    <t>27700166597C w.e.f.1.4.2006</t>
  </si>
  <si>
    <t>27700166597V w.e.f.1.4.2006</t>
  </si>
  <si>
    <t>ALKYL AMINES CHEMICALS LTD</t>
  </si>
  <si>
    <t>PLOT NO. D-6/1, MIDC KURKUMBH,  TALUKA DAUND 413 802   DIST PUNE   MAHARASHTRA,-,</t>
  </si>
  <si>
    <t>ALKYL AMINES CHEMICAL LTD</t>
  </si>
  <si>
    <t>PUNE VII</t>
  </si>
  <si>
    <t>AAACA6783F</t>
  </si>
  <si>
    <t>DAUND</t>
  </si>
  <si>
    <t>27AAACA6783F1ZM</t>
  </si>
  <si>
    <t>BHARAT PETROLEUM CORPORATION LTD</t>
  </si>
  <si>
    <t>MUMBAI REFINARY,  MAHUL 400074  MUMBAI,-,</t>
  </si>
  <si>
    <t>MUMBAI REFINARY,  MAHUL 400074  MUMBAI,-,MAHUL,MUMBAI</t>
  </si>
  <si>
    <t>22-25533281</t>
  </si>
  <si>
    <t>22-25541718</t>
  </si>
  <si>
    <t>raipr@bharatpetroleum.in</t>
  </si>
  <si>
    <t>RANGE-I,C/O BPCL REFINERY,MAHUL MUMBAI</t>
  </si>
  <si>
    <t>CHEMBUR-1,110 LBS MARG,VIKHROLI (W) MUMBAI-83/MUMB</t>
  </si>
  <si>
    <t xml:space="preserve">403-404, B-Wing, Delphi   Hiranandani Business Park, Powai,MUMBAI-400 076,MAHARASHTRA                                       </t>
  </si>
  <si>
    <t>400 076</t>
  </si>
  <si>
    <t>,-,</t>
  </si>
  <si>
    <t>www.coleparmer.in</t>
  </si>
  <si>
    <t>sakshi.patil@coleparmer.in</t>
  </si>
  <si>
    <t>MACHINE N TOOLS</t>
  </si>
  <si>
    <t xml:space="preserve">723-b, Nana Peth, Opposite Alpana Cinema, Nana Peth,,PUNE-411002,MAHARASHTRA                                       </t>
  </si>
  <si>
    <t>020 26336865</t>
  </si>
  <si>
    <t>PIYUSH PLASTIC &amp; ENGINEERING WORKS</t>
  </si>
  <si>
    <t xml:space="preserve">Survey no.:3 LaxmiNagar .  handewadi, Kondhw budruk.  PUNE  -  411048,-,                                                  </t>
  </si>
  <si>
    <t>LARSEN &amp; TOUBRO LIMITED, CONTRUCTION</t>
  </si>
  <si>
    <t xml:space="preserve">PB NO. 979, MOUNT-POONAMALLEE ROAD, MANAPAKKAM,,Chennai-600089,Tamil Nadu                                        </t>
  </si>
  <si>
    <t xml:space="preserve">Tamil Nadu                                        </t>
  </si>
  <si>
    <t>5643/PRC DT 09-08-1988</t>
  </si>
  <si>
    <t>NATIONAL ALUMINIUM COMPANY LIMITED</t>
  </si>
  <si>
    <t xml:space="preserve">Orissa                                            </t>
  </si>
  <si>
    <t>Angul</t>
  </si>
  <si>
    <t>AAACN7449MXM002</t>
  </si>
  <si>
    <t>CUTTAK</t>
  </si>
  <si>
    <t>BHC-1113 DT 16.9.81</t>
  </si>
  <si>
    <t>GUJARAT STATE FERTILIZERS &amp; CHEMICALS LIMITED</t>
  </si>
  <si>
    <t>FIBER UNIT, KOSAMBA (RS),  SURAT -394120,  GUJARAT</t>
  </si>
  <si>
    <t xml:space="preserve">Gujarat                                           </t>
  </si>
  <si>
    <t>AAACG7996CXM001</t>
  </si>
  <si>
    <t>V-ANKLESHWAR</t>
  </si>
  <si>
    <t>III # ANKLESHWAR</t>
  </si>
  <si>
    <t>AGASTYA AEROWORKS PRIVATE LTD</t>
  </si>
  <si>
    <t xml:space="preserve">D3-24 SANCOALE INDUSTRIAL ESTATE,ZUARINAGAR-403761,Goa                                               </t>
  </si>
  <si>
    <t xml:space="preserve">Goa                                               </t>
  </si>
  <si>
    <t>ZUARINAGAR</t>
  </si>
  <si>
    <t>www.agastyaaeroworks.com</t>
  </si>
  <si>
    <t>ashoksayee@agastyaaeroworks.com</t>
  </si>
  <si>
    <t>PARKER HANNIFIN CORPORATION</t>
  </si>
  <si>
    <t>Export Sales Services  6035 Parkland Blvd.  Cleveland,,BOULEVARD-44124.,OHIO</t>
  </si>
  <si>
    <t>BOULEVARD</t>
  </si>
  <si>
    <t>prajoth.prasad@parker.com</t>
  </si>
  <si>
    <t>ROLEX ENGINEERS</t>
  </si>
  <si>
    <t xml:space="preserve">Gala No.G-15,Top Class Enclave,Bhoida Pada,Sativali Road,Vasai(E),Dist.Thane,MUMBAI-400 606,MAHARASHTRA                                       </t>
  </si>
  <si>
    <t>400 606</t>
  </si>
  <si>
    <t>09833 297321</t>
  </si>
  <si>
    <t>sales@bpatel.co.in</t>
  </si>
  <si>
    <t>27760659809 V w.e.f.29.5.08</t>
  </si>
  <si>
    <t>27760659809 C w.e.f.29.5.08</t>
  </si>
  <si>
    <t xml:space="preserve">Building No.3, Survey No. 44 &amp; 45, Village Mouje Sativali,  Vasai,  (East), Dist : Thane,MUMBAI-401208,MAHARASHTRA                                       </t>
  </si>
  <si>
    <t>022-42910180</t>
  </si>
  <si>
    <t>022- 28575071</t>
  </si>
  <si>
    <t>sujit.mahajan@mt.com</t>
  </si>
  <si>
    <t>AABCM0779N XM 002</t>
  </si>
  <si>
    <t>Vasai (West)</t>
  </si>
  <si>
    <t>AABCM0779N</t>
  </si>
  <si>
    <t>27170006887V Dtd. 01-04-2006</t>
  </si>
  <si>
    <t>27170006887C Dtd. 01-04-2006</t>
  </si>
  <si>
    <t>DHANASHREE INDUSTRIES &amp; SUPPLY</t>
  </si>
  <si>
    <t xml:space="preserve">SR NO 85, 49/3/9/10/1, KATARAJ, TAL HAVELI DIST PUNE,---,-                                                 </t>
  </si>
  <si>
    <t xml:space="preserve">P-43 TARATALA ROAD,,KOLKATA-700088,West Bengal                                       </t>
  </si>
  <si>
    <t xml:space="preserve">West Bengal                                       </t>
  </si>
  <si>
    <t>TK CHENERTECH (CHEMICAL &amp; ANALITYCAL)</t>
  </si>
  <si>
    <t xml:space="preserve">BA-2303, JUNGANA UTOG SANGA 1258,   KURO-DONG, KURO-GU,SEOUL-152-751,KOREA                                             </t>
  </si>
  <si>
    <t xml:space="preserve">KOREA                                             </t>
  </si>
  <si>
    <t>SEOUL</t>
  </si>
  <si>
    <t>152-751</t>
  </si>
  <si>
    <t>SAHIL ENGINEERING &amp; SYSTEMS</t>
  </si>
  <si>
    <t xml:space="preserve">SADGURU PLOT NO. 33 &amp; 34,  GOLDEN CITY, SANGAMNER,Ahmednagar-422 605,Maharashtra                                       </t>
  </si>
  <si>
    <t xml:space="preserve">Maharashtra                                       </t>
  </si>
  <si>
    <t>422 605</t>
  </si>
  <si>
    <t>COASTAL GUJARAT POWER LIMITED( MUNDRA)</t>
  </si>
  <si>
    <t>TATA POWER COMPANY  ULTRA Mega Power Project  TUNDA Vandh Road, Tunda Village  MUNDRA KUTCH-370435  Gujarat</t>
  </si>
  <si>
    <t xml:space="preserve">PANAGARH INDUSTRIAL PARK  (NEAR COLD STORAGE)  BURDWAN DISTRICT,PANAGARH-713 148,West Bengal                                       </t>
  </si>
  <si>
    <t>713 148</t>
  </si>
  <si>
    <t>MATIX FERTILISERS AND CHEMICALS LIMITED</t>
  </si>
  <si>
    <t>PANAGARH  INDUSTRIAL PARK   DIST BURDWAN,PANAGARH-713148.,West Bengal</t>
  </si>
  <si>
    <t>HEER PACKAGING &amp; INDUSTRIES</t>
  </si>
  <si>
    <t>F4, New Natraj,Pestom Sagar, Road No. 6, Chembur,,MUMBAI-400 089,MAHARASHTRA</t>
  </si>
  <si>
    <t>400 089</t>
  </si>
  <si>
    <t>022 40111370</t>
  </si>
  <si>
    <t>heerpack@gmail.com;heerpack@vsnl.net</t>
  </si>
  <si>
    <t>AGZPS8109D</t>
  </si>
  <si>
    <t>27530065180 V Dtd:1.4.2006</t>
  </si>
  <si>
    <t>27530065180 C Dtd:1.4.2006</t>
  </si>
  <si>
    <t>MVS ENGINEERING LTD</t>
  </si>
  <si>
    <t>B-232, OKHLA - I,NEW DELHI-11 00 20,Delhi</t>
  </si>
  <si>
    <t xml:space="preserve">Delhi                                             </t>
  </si>
  <si>
    <t>11 00 20</t>
  </si>
  <si>
    <t>07AAACM0427G1ZX</t>
  </si>
  <si>
    <t>LC/87/115285/0686</t>
  </si>
  <si>
    <t>CHONIL ENC</t>
  </si>
  <si>
    <t xml:space="preserve">PHOHANG 934-1, CHEONGNIM DONG.   POHANG, SOUTH KOREA,---,-                                                 </t>
  </si>
  <si>
    <t>PHOHANG 934-1, CHEONGNIM DONG.   POHANG, SOUTH KOREA,-,</t>
  </si>
  <si>
    <t xml:space="preserve">130, PANDURANG BUDHKAR MARG, WORLI,Mumbai-400 018,Maharashtra                                       </t>
  </si>
  <si>
    <t>400 018</t>
  </si>
  <si>
    <t>Sealed Air I Pl,   501, Akruti center point,   MIDC, Andheri  Mumbai - 400093</t>
  </si>
  <si>
    <t>BANGLORE</t>
  </si>
  <si>
    <t>560 058</t>
  </si>
  <si>
    <t>080-4050 7222</t>
  </si>
  <si>
    <t>91-80-4117 1301</t>
  </si>
  <si>
    <t>098208 95033</t>
  </si>
  <si>
    <t>www.sealedair.com</t>
  </si>
  <si>
    <t>sudhir.marpalli@sealedair.com/Customercare.india@s</t>
  </si>
  <si>
    <t>UNI-LOK CORPORATION</t>
  </si>
  <si>
    <t xml:space="preserve">152 Block-12 Lot,Namdong Industrial Complex,GOJAN-DONG NAMDONG-GU-725-13,INCHEON                                           </t>
  </si>
  <si>
    <t xml:space="preserve">INCHEON                                           </t>
  </si>
  <si>
    <t>GOJAN-DONG NAMDONG-GU</t>
  </si>
  <si>
    <t>725-13</t>
  </si>
  <si>
    <t>VALRACK MODULAR SYSTEMS PVT.LTD</t>
  </si>
  <si>
    <t>Plot No.G/13-4,MIDC Industrial Area, Padghe,Taloja,Dist-Raigad,,RAIGAD,-410208,MAHARASHTRA</t>
  </si>
  <si>
    <t>RAIGAD,</t>
  </si>
  <si>
    <t>022-27402235</t>
  </si>
  <si>
    <t>www.valrack.com</t>
  </si>
  <si>
    <t>suryakanth.s@valrack.com</t>
  </si>
  <si>
    <t>AAACV9402AXM002</t>
  </si>
  <si>
    <t>TALOJA</t>
  </si>
  <si>
    <t>AAACV9402A</t>
  </si>
  <si>
    <t>27760001567 V w.e.f:1.4.2006</t>
  </si>
  <si>
    <t>27760001567 C w.e.f:1.4.2006</t>
  </si>
  <si>
    <t>OM EXPORTS</t>
  </si>
  <si>
    <t>Plot no.37,Tiny Industrial Estate,  Kondhwa-Pisoli Rd.Near Khadi Machine Chowk,,PUNE-411048,MAHARASHTRA</t>
  </si>
  <si>
    <t>020-26931155</t>
  </si>
  <si>
    <t>www.omexport.co.in</t>
  </si>
  <si>
    <t>omsteel1@gmail.com</t>
  </si>
  <si>
    <t>AACHS9477B</t>
  </si>
  <si>
    <t>27AACHS9477B1ZV</t>
  </si>
  <si>
    <t>BHARAT HEAVY PLATE &amp; VESSELS LIMITED</t>
  </si>
  <si>
    <t xml:space="preserve">ANDRA PRADESH                                     </t>
  </si>
  <si>
    <t>+91 891 6681840</t>
  </si>
  <si>
    <t>+91 891 6681842</t>
  </si>
  <si>
    <t>JCT LIMITED</t>
  </si>
  <si>
    <t xml:space="preserve">DHARAMSHALA ROAD, VILLAGE CHOHAL,Hoshiarpur-146024,Punjab                                            </t>
  </si>
  <si>
    <t xml:space="preserve">Punjab                                            </t>
  </si>
  <si>
    <t>Hoshiarpur</t>
  </si>
  <si>
    <t>DHARAMSHALA ROAD, VILLAGE CHOHAL,Hoshiarpur-146024,Punjab</t>
  </si>
  <si>
    <t>01882 258780-84</t>
  </si>
  <si>
    <t>ALMAR COMUNICATIONS &amp; SERVICES</t>
  </si>
  <si>
    <t xml:space="preserve">B1/2/24, TRISHALA, SHANTINAGAR,Pune-411013,Maharashtra                                       </t>
  </si>
  <si>
    <t>C/O PRABHAT TRANSPORT SERVICES</t>
  </si>
  <si>
    <t>GALA NO. 1, MAULI BLDG,  NANEKAR WADI, ALANDI PHATA   AT POST CHAKAN,Pune-406 501,Maharashtra</t>
  </si>
  <si>
    <t>406 501</t>
  </si>
  <si>
    <t>SHRI INSTRUMENTS</t>
  </si>
  <si>
    <t>12 B,1st Floor,111, General Block, Behind Radix, Landewadt, Bhosari, PUNE-411 026, MAHARASHTRA</t>
  </si>
  <si>
    <t>411 026</t>
  </si>
  <si>
    <t>020-27123637</t>
  </si>
  <si>
    <t>020-27123638</t>
  </si>
  <si>
    <t>www.shriinstruments.com</t>
  </si>
  <si>
    <t>sales@shriinstruments.co.in, shri_instruments@yaho</t>
  </si>
  <si>
    <t>ABFPL0194A</t>
  </si>
  <si>
    <t>27ABFPL0194A1Z2</t>
  </si>
  <si>
    <t>D. G. ENTERPRISES</t>
  </si>
  <si>
    <t>18, GROUND FLOOR, HAVELI COMPLEX,   OPP. Z. P.,Chandrapur-442 401,Maharashtra</t>
  </si>
  <si>
    <t>442 401</t>
  </si>
  <si>
    <t>093 25 63 63 20</t>
  </si>
  <si>
    <t>dgenter@ymail.com</t>
  </si>
  <si>
    <t>AL GRACE POWDER COATING &amp; FABRICATION WORKS</t>
  </si>
  <si>
    <t xml:space="preserve">SR NO 32, HISSA NO 3/14  NEAR STEAMLINE KONDHWA BUDRUK  INDUSTRIAL ESTATE, PUNE -411048,---,-                                                 </t>
  </si>
  <si>
    <t>ADITYA AUTOMATION</t>
  </si>
  <si>
    <t>F/55, RAVI COMPLEX, NEAR VALIYA CHWKDI, G.I.D.C. ANKLESHWAR,Bharuch-393002,Gujarat</t>
  </si>
  <si>
    <t>2646-221119</t>
  </si>
  <si>
    <t>9724313705, 9724313706</t>
  </si>
  <si>
    <t>aditya.automation@yahoo.co.in</t>
  </si>
  <si>
    <t>24710901860 (15/02/2008)</t>
  </si>
  <si>
    <t>Farhan</t>
  </si>
  <si>
    <t>SANDVIK ASIA PVT LTD</t>
  </si>
  <si>
    <t>EOU UNIT II, (INSERTS &amp; TOOLS PRODUCTION), Sr. No. 2223, MUMBAI PUNE ROAD, DAPODI,  PUNE 411012</t>
  </si>
  <si>
    <t>020 27104800</t>
  </si>
  <si>
    <t>020 27104631</t>
  </si>
  <si>
    <t>DAPODI (PUNE)</t>
  </si>
  <si>
    <t>27AACCS6638K1ZX</t>
  </si>
  <si>
    <t>METAL SQUARE ENGINEERING</t>
  </si>
  <si>
    <t>Corporate Off.Plot No-8,Sector-1A  Opp.DAKC,Koper Khairne,,NAVI MUMBAI-400 709,MAHARASHTRA</t>
  </si>
  <si>
    <t>400 709</t>
  </si>
  <si>
    <t>022-32257000</t>
  </si>
  <si>
    <t>+91 9870589663</t>
  </si>
  <si>
    <t>www.metalsquare.com</t>
  </si>
  <si>
    <t>shabaz@metalsquare.com</t>
  </si>
  <si>
    <t>100% AFTER INSPECTION BEFORE DESPATCH</t>
  </si>
  <si>
    <t>KOTHARIS' PORTABLE CABIN PVT.LTD</t>
  </si>
  <si>
    <t xml:space="preserve">B/27,Evershine Industrial Estate,Chinchpada,Vasai(East),  Dist:Thane,MUMBAI-401 208,MAHARASHTRA                                       </t>
  </si>
  <si>
    <t>401 208</t>
  </si>
  <si>
    <t>95250-2456000</t>
  </si>
  <si>
    <t>95250-2456737</t>
  </si>
  <si>
    <t>www.kotharisportablecabin.com</t>
  </si>
  <si>
    <t>info@kotharisportablecabin.com</t>
  </si>
  <si>
    <t>FINOLEX INDUSTRIES LIMITED</t>
  </si>
  <si>
    <t>PVC PLANT, VILLAGE GHOLAP,  PO BOX NO. 11  RANPUR PAWAS ROAD,Ratnagiri-415612,Maharashtra</t>
  </si>
  <si>
    <t>Ratnagiri</t>
  </si>
  <si>
    <t>2352-238027-31</t>
  </si>
  <si>
    <t>2352-238033/238045</t>
  </si>
  <si>
    <t>RATANAGIRI</t>
  </si>
  <si>
    <t>ANSAA TECHNICAL SERVICE &amp; SOLUTIONS</t>
  </si>
  <si>
    <t xml:space="preserve">SHPO NO. 220, 1ST FLOOR,  DHILLON COMPLEX, AKASHGANGA, SUPELA,BHILAI-490002,-                                                 </t>
  </si>
  <si>
    <t>BHILAI</t>
  </si>
  <si>
    <t>HIRA FERRO ALLOYS LTD (POWER PLANT)</t>
  </si>
  <si>
    <t>PLOT NO. 567B, 553, INDUSTRIAL COMPLEX URLA,RAIPUR-,-</t>
  </si>
  <si>
    <t xml:space="preserve">278 Ganesh Peth, Laxmi Road,   Near Alpana Theater,,PUNE-411002,MAHARASHTRA                                       </t>
  </si>
  <si>
    <t>26350055,</t>
  </si>
  <si>
    <t>polymetalindia@hotmail.com</t>
  </si>
  <si>
    <t xml:space="preserve">B/603, RAHEJA PLAZA  L.B.S. MARG, GHATKOPAR (W),Mumbai-400 086,Maharashtra                                       </t>
  </si>
  <si>
    <t>400 086</t>
  </si>
  <si>
    <t>C/O STEAM EQUIPMENTS PVT. LTD.</t>
  </si>
  <si>
    <t xml:space="preserve">RAJHANS SWAPNA,  301,SURYA BUILDING,SARTHANA JAKATNAKA,OPP-SARTHANA JAKATNAKA GATE,  SURAT-395006,Surat-395003,Gujarat                                           </t>
  </si>
  <si>
    <t>RAJHANS SWAPNA,  301,SURYA BUILDING,SARTHANA JAKATNAKA,OPP-SARTHANA JAKATNAKA GATE,  SURAT-395006,Surat-395003,Gujarat</t>
  </si>
  <si>
    <t>arvind@steamequipments.com</t>
  </si>
  <si>
    <t>MONTEX TUBES INDUSTRIES</t>
  </si>
  <si>
    <t xml:space="preserve">154-156,SHIV SADAN,1ST FLR,   OFF NO.18,3RD KUMBHARWADA,,MUMBAI-400004,MAHARASHTRA                                       </t>
  </si>
  <si>
    <t>022-23873431,66381302</t>
  </si>
  <si>
    <t>montextube@hotmail.com</t>
  </si>
  <si>
    <t>27720723657 V w.e.f.26.8.2009</t>
  </si>
  <si>
    <t>27720723657 C w.e.f.26.8.2009</t>
  </si>
  <si>
    <t>M/S VARIETY STORES</t>
  </si>
  <si>
    <t xml:space="preserve">12 ROSY SHOPPING CENTER   MAIN ROAD,Rourkela-1,Orissa                                            </t>
  </si>
  <si>
    <t>Rourkela</t>
  </si>
  <si>
    <t>SUNDARAM FASTENER'S PVT LTD   HARITA,HOSUR-635 109.,Tamil Nadu</t>
  </si>
  <si>
    <t>HOSUR</t>
  </si>
  <si>
    <t>635 109.</t>
  </si>
  <si>
    <t>4344.278.971</t>
  </si>
  <si>
    <t>SADASHIVA SUGARS LIMITED</t>
  </si>
  <si>
    <t>HWS@sadashiva.murugappa.com</t>
  </si>
  <si>
    <t>AAICS8468FXM001</t>
  </si>
  <si>
    <t>BAGALKOT/320706</t>
  </si>
  <si>
    <t>DHARWAD/07</t>
  </si>
  <si>
    <t>AAICS8468F</t>
  </si>
  <si>
    <t>29130472670 V</t>
  </si>
  <si>
    <t>29130472670 C</t>
  </si>
  <si>
    <t>AIRRO ENGINEERING CO.</t>
  </si>
  <si>
    <t xml:space="preserve">476. G I D C MANJUSAR, SAVLI,Vadodara-391 775,Gujarat                                           </t>
  </si>
  <si>
    <t>391 775</t>
  </si>
  <si>
    <t>AMQPS8755AEM002</t>
  </si>
  <si>
    <t>PAHARPUR COOLING TOWERS LTD</t>
  </si>
  <si>
    <t xml:space="preserve">8/1/B, DIAMOND HARBOUR ROAD,KOLKATA-700027,West Bengal                                       </t>
  </si>
  <si>
    <t>033 40133000</t>
  </si>
  <si>
    <t>033 40133499</t>
  </si>
  <si>
    <t>TRANSPARENT ENERGY SYSTEMS PVT LTD</t>
  </si>
  <si>
    <t xml:space="preserve">T-145/146/147 MIDC BHOSARI,Pune-411026,Maharashtra                                       </t>
  </si>
  <si>
    <t>T-145/146/147 MIDC BHOSARI,Pune-411026,Maharashtra</t>
  </si>
  <si>
    <t>27125072/78</t>
  </si>
  <si>
    <t>AAACT6841PXM002</t>
  </si>
  <si>
    <t>27190404091V</t>
  </si>
  <si>
    <t>27190404091C</t>
  </si>
  <si>
    <t>BHAGYALAXMI PACKAGING CO.</t>
  </si>
  <si>
    <t>Bhagyalaxmi Niwas S No:47/1,Near Shalimkar Society,Kondhwa Khurd.,PUNE-411048,-</t>
  </si>
  <si>
    <t>bhagyalaxmi4545@gmail.com</t>
  </si>
  <si>
    <t>AMZPB569SD</t>
  </si>
  <si>
    <t>27490640412V</t>
  </si>
  <si>
    <t>27490640412C</t>
  </si>
  <si>
    <t xml:space="preserve">PLOT # 68,69 &amp; 82  BANTALA ROAD, SARADHAPUR,Angul-759122,Orissa                                            </t>
  </si>
  <si>
    <t>WARNS ENTERPRISES</t>
  </si>
  <si>
    <t xml:space="preserve">C-10 PARAMANAVNATH PARK   MADAHVNBAUG SHIVTIRTHNAGAR PAUD ROAD   KOTHRUD  PUNE- 411 038,PUNE-411038,-                                                 </t>
  </si>
  <si>
    <t>dramanin@yahoo.com</t>
  </si>
  <si>
    <t>SIGNET AUTOMATION ENGINEERS PVT. LTD</t>
  </si>
  <si>
    <t>129/10/2, Dangat Industrial Estate, Off Canal Road,   Mumbai-Bangaluru, Bypass, Warje,   PUNE - 411058</t>
  </si>
  <si>
    <t>020 24330362</t>
  </si>
  <si>
    <t>+ 91  9552509631</t>
  </si>
  <si>
    <t>www.signetengineers.com</t>
  </si>
  <si>
    <t>response@signetengineers.com</t>
  </si>
  <si>
    <t>U29269PN2016PTC164424</t>
  </si>
  <si>
    <t>27AAXCS2283D1ZY</t>
  </si>
  <si>
    <t>DNP INSTRUMENTATION LLP</t>
  </si>
  <si>
    <t>B-106, RAMKUTIR APPARTMENT,NEAR GANGESHWAR MAHADEV TEMPLE,CHATRAPATI SHIVAJI ROAD,,Surat-395009,Gujarat</t>
  </si>
  <si>
    <t>24720202863 DT 16.05.2012</t>
  </si>
  <si>
    <t>PUNJAB STATE POWER CORPORATION LIMITED</t>
  </si>
  <si>
    <t>To, The construction Manager,  BHEL SITE OFFICE. R&amp;M Unit # 3,4.  GNDTP, BHATINDA - PUNJAB, PIN - 151001.</t>
  </si>
  <si>
    <t>PATIALA</t>
  </si>
  <si>
    <t>NVIROTECH SALES &amp; SERVICES</t>
  </si>
  <si>
    <t xml:space="preserve">Rachana Apt. 101, Plot-74  Sector-12, Kamothe,,NAVI MUMBAI-410209,MAHARASHTRA                                       </t>
  </si>
  <si>
    <t>+91 (0) 22-64482606</t>
  </si>
  <si>
    <t>+91 (0) 7303178231</t>
  </si>
  <si>
    <t>+91 (0) 9221457839</t>
  </si>
  <si>
    <t>www.nvirotech.in</t>
  </si>
  <si>
    <t>rakesh.saklani@nvirotech.in</t>
  </si>
  <si>
    <t>M/S VISHWAKARMA ENTERPRISES</t>
  </si>
  <si>
    <t>NEW - Survey No - 49/2/1/2, Near Jay Engineers, Next to Shri Sai Industrial Estate, Jadhav Nagar Bhag I, Gujarwadi Road, Near Katraj, PUNE 411 046</t>
  </si>
  <si>
    <t>411 046</t>
  </si>
  <si>
    <t>info@vishwakarmaelectrotek.in</t>
  </si>
  <si>
    <t>ADVPY9523C</t>
  </si>
  <si>
    <t>27ADVPY9523C1ZU</t>
  </si>
  <si>
    <t>SPECTRIS TECHNOLOGIES PVT LTD</t>
  </si>
  <si>
    <t>Plot No. A-168, Midc Ttc Industrial Area,  Thane Belapur Road, Khairane,  Mumbai-400 710,  Maharashtra ,</t>
  </si>
  <si>
    <t>400 710</t>
  </si>
  <si>
    <t>SUPER SALES CORPORATION</t>
  </si>
  <si>
    <t>Shop No.12,1043/44,Akbar Plaza, Raviwar Peth,,PUNE-411 002,MAHARASHTRA</t>
  </si>
  <si>
    <t>411 002</t>
  </si>
  <si>
    <t>020-244527185</t>
  </si>
  <si>
    <t>supersales52@gmail.com</t>
  </si>
  <si>
    <t>27310644973 V w.e.f.25.2.2008</t>
  </si>
  <si>
    <t>27310644973 C w.e.f.25.2.2008</t>
  </si>
  <si>
    <t>SHANGHAI AVITEC IND.</t>
  </si>
  <si>
    <t xml:space="preserve">26th Floor,212,Jianging Rd,,SHANGHAI-200041,-                                                 </t>
  </si>
  <si>
    <t>SHANGHAI</t>
  </si>
  <si>
    <t>0086+13901703609</t>
  </si>
  <si>
    <t>Davis118@gmail.com</t>
  </si>
  <si>
    <t>DURGA ENGINEERING CONTRACTORS</t>
  </si>
  <si>
    <t xml:space="preserve">Mechanical,Elctrical &amp; Civil Engineering Contractors  D.No.34-85/1,Chaitanya Nagar,Near D.A.V.P.School,Krishna Dt.,IBRAHIMPATNAM-521456,ANDRA PRADESH                                     </t>
  </si>
  <si>
    <t>IBRAHIMPATNAM</t>
  </si>
  <si>
    <t>0866-2872545</t>
  </si>
  <si>
    <t>durga.engg@yahoo.co.in</t>
  </si>
  <si>
    <t>AABFD6015II</t>
  </si>
  <si>
    <t>GAMMON ENGINEERS AND CONTRACTORS PVT.LIMITED</t>
  </si>
  <si>
    <t>C/O DAHEJ PETROCHEMICAL PROJECT,  OPAL, SEZ PLOT NO. Z-1 &amp; Z-83, PO DAHEJ TAL VAGRA,Bharuch-392 130,Gujarat</t>
  </si>
  <si>
    <t>392 130</t>
  </si>
  <si>
    <t>24AAECN8067D1ZI</t>
  </si>
  <si>
    <t xml:space="preserve">JL. CEMPAKA PUTIH TENGAH XXIIA/23,--10510,JAKARTA PUSAT                                     </t>
  </si>
  <si>
    <t xml:space="preserve">JAKARTA PUSAT                                     </t>
  </si>
  <si>
    <t>ROYLEA EXPRESS PTE LTD</t>
  </si>
  <si>
    <t>11 CHANGI SOUTH ST. 1,.-486787,.</t>
  </si>
  <si>
    <t>BAJAJ ENERGY PRIVATE LTD</t>
  </si>
  <si>
    <t>VILLAGE MAQSOODPUR,   TEHSIL PAWAYN,  SHAHJAHANPUR-242402,  Uttar Pradesh</t>
  </si>
  <si>
    <t xml:space="preserve">Uttar Pradesh                                     </t>
  </si>
  <si>
    <t>VILLAGE MAQSOODPUR,   TEHSIL PAWAYN,  SHAHJAHANPUR-242402,  Uttar Pradesh,Shahjahanpur-242402,Uttar Pradesh</t>
  </si>
  <si>
    <t>ASSAM AIR PRODUCTS PVT LTD</t>
  </si>
  <si>
    <t xml:space="preserve">BHELUGURI, SAMAGURI,NAGAON--,Assam                                             </t>
  </si>
  <si>
    <t xml:space="preserve">Assam                                             </t>
  </si>
  <si>
    <t>NAGAON</t>
  </si>
  <si>
    <t xml:space="preserve">PLOT NO. 12A, SECTOR 8  IMT MANESAR, DISTRIC,Gurgaon-122050,Haryana                                           </t>
  </si>
  <si>
    <t xml:space="preserve">Haryana                                           </t>
  </si>
  <si>
    <t>SRF LTD</t>
  </si>
  <si>
    <t>TECHNICAL TEXTILE BUSINESS, MALANPUR INDUSTRIAL AREA GWALIOR – BHIND HIGHWAY  MALANPUR,BHIND, Madhya Pradesh- MP, 477116  Ph : 07539-283164, 283482</t>
  </si>
  <si>
    <t>Bhind</t>
  </si>
  <si>
    <t>TECHNICAL TEXTILE BUSINESS,  MALANPUR INDUSTRIAL AREA  GWALIOR - BHIND HIGHWAY  BHIND, MADHYA PRADESH 477116</t>
  </si>
  <si>
    <t>GWALIOR - BHIND HIGHWAY</t>
  </si>
  <si>
    <t>SHREE GURUKRUPA ENTERPRISES</t>
  </si>
  <si>
    <t xml:space="preserve">sr no 1 shop chandrasaka ware house  sourabh garden katrai by pass   ambegaon [b],PUNE-411046,MAHARASHTRA                                       </t>
  </si>
  <si>
    <t>M/S BAJAJ ENERGY PVT LTD..</t>
  </si>
  <si>
    <t>SHARDANAGAR ROAD KHAMBERKHERA SHRINAGAR,LAKHIMPUR KHERI-261 506,  Uttar Pradesh</t>
  </si>
  <si>
    <t>261 506</t>
  </si>
  <si>
    <t>SHREE RENUKA SUGARS LTD (GUJARAT)</t>
  </si>
  <si>
    <t xml:space="preserve">SURVEY NO. 230/1 VILLAGE BHARAPAR  TAL GANDHIDHAM, DIST KACHCHH,(KUTCH)-370201,Gujarat                                           </t>
  </si>
  <si>
    <t>(KUTCH)</t>
  </si>
  <si>
    <t>02836 260870</t>
  </si>
  <si>
    <t>kandala@renukasugars.com</t>
  </si>
  <si>
    <t>KEPCO PLANT SERVICE ENGINEERING CO. LTD</t>
  </si>
  <si>
    <t xml:space="preserve">ACC WADI CEMENT WORKS   PO WADI,GULBARGA-560 049,KARNATAKA                                         </t>
  </si>
  <si>
    <t>560 049</t>
  </si>
  <si>
    <t>THE MASTER M. T. "BW ULAN"</t>
  </si>
  <si>
    <t xml:space="preserve">C/O SEAWORLD SHIPPING AND LOGISTICS PVT LTD   NCL, 8TH FLOOR, BANDRA - KURLA COMPLEX,  BANDRA (E),Mumbai-400 051,Maharashtra                                       </t>
  </si>
  <si>
    <t>400 051</t>
  </si>
  <si>
    <t>22 - 6698 8888</t>
  </si>
  <si>
    <t>22 - 6698 8822</t>
  </si>
  <si>
    <t>seaworldops@bom.seaworldship.com</t>
  </si>
  <si>
    <t xml:space="preserve">BRANCH CODE : 18  FORMELY ISGEC JHON THOMPSON   UNIT OF SARSWATI INDUSTRIAL SYNDICATE LTD   A4- SECTOR 24,NOIDA-20301,Uttar Pradesh                                     </t>
  </si>
  <si>
    <t>BW FLEET MANAGEMENT PTE LTD</t>
  </si>
  <si>
    <t xml:space="preserve">#18-01, MAPLETREE BUSINESS CITY  10 PASIR PANJANG ROAD,,.-117438,.                                                 </t>
  </si>
  <si>
    <t>PETRONET LNG LTD</t>
  </si>
  <si>
    <t xml:space="preserve">PLOT NO. 7/A, DAHEJ.,Bharuch-392130,Gujarat                                           </t>
  </si>
  <si>
    <t>PLOT NO. 7/A, DAHEJ.,Bharuch-392130,Gujarat</t>
  </si>
  <si>
    <t>02641 300233, 300232</t>
  </si>
  <si>
    <t>24210700057 DT 1.7.2005</t>
  </si>
  <si>
    <t>24710700057DT 27.09.2001</t>
  </si>
  <si>
    <t>BAGWAN REFRIGERATION &amp; AIR CONDITIONING</t>
  </si>
  <si>
    <t>Shop No.4,Soham Industrial Complex,Plot No.318,Sector No.10.PCNTDA,MIDC,Bhosari,,PUNE-411026,-</t>
  </si>
  <si>
    <t>020-66123704</t>
  </si>
  <si>
    <t>bag_ac@yahoo.com</t>
  </si>
  <si>
    <t>100 % Within 45 Days PDC</t>
  </si>
  <si>
    <t>JSW ENERGY LTD (MAHARASHTRA)</t>
  </si>
  <si>
    <t>Nandiwade, Kunbiwadi  Post - Jaigad  Ratnagiri - 415 614 Maharashtra</t>
  </si>
  <si>
    <t>02357-242501-05 (Ext.: 1543)</t>
  </si>
  <si>
    <t>mahesh rinkey</t>
  </si>
  <si>
    <t>02357 242 508</t>
  </si>
  <si>
    <t>mahesh.rinkey@jsw.in</t>
  </si>
  <si>
    <t>27AAACJ8109N1Z8</t>
  </si>
  <si>
    <t>GOYAL MG GASES PVT LTD</t>
  </si>
  <si>
    <t xml:space="preserve">C/O SAIL ISP, DIST BURDAWAN,BURNPUR-713 325,West Bengal                                       </t>
  </si>
  <si>
    <t>713 325</t>
  </si>
  <si>
    <t>AABCG6972BXM005</t>
  </si>
  <si>
    <t>P. D. SCIENTIFIC INDUSTRIES</t>
  </si>
  <si>
    <t xml:space="preserve">109/1, NEHRU NAGAR,   (NEAR BRAMHANGAR CHAURAHA),Kanpur-208 012,Uttar Pradesh                                     </t>
  </si>
  <si>
    <t>Kanpur</t>
  </si>
  <si>
    <t>208 012</t>
  </si>
  <si>
    <t>INOX AIR PRODUCTS PVT LTD</t>
  </si>
  <si>
    <t>PATALGANGA</t>
  </si>
  <si>
    <t>PLOT NO.38, IDA, PHASE I   PASHMYLARAM, PATANCHERU MANDAL,MEDAK DIST.TELANGANA - 502307.</t>
  </si>
  <si>
    <t>08455-884330-332</t>
  </si>
  <si>
    <t>02192-250270</t>
  </si>
  <si>
    <t>PASHMYLARAM-I</t>
  </si>
  <si>
    <t>PASHMYLARAM</t>
  </si>
  <si>
    <t>NATIONAL STEEL &amp; AGRO INDUSTRIES LTD</t>
  </si>
  <si>
    <t>VILLAGE - SEJWAYA,  INDORE-DHAR ROAD, DISTT. DHAR.,GHATABILLOD-454773,Madhya Pradesh</t>
  </si>
  <si>
    <t>GHATABILLOD</t>
  </si>
  <si>
    <t>07292-277277</t>
  </si>
  <si>
    <t>07292-277393</t>
  </si>
  <si>
    <t>VII CENTRA REVENUE BLDG. SECTOR-III, PITHAMPUR</t>
  </si>
  <si>
    <t>AAACN3548H</t>
  </si>
  <si>
    <t>DHAR</t>
  </si>
  <si>
    <t>23AAACN3548H3ZM</t>
  </si>
  <si>
    <t>SECO WARWICK ALLIED PVT LTD</t>
  </si>
  <si>
    <t xml:space="preserve">PLOT NO. A-373, ROAD NO. 27  WAGALE INDUSTRIAL ESTATE,,THANE-400 604,Maharashtra                                       </t>
  </si>
  <si>
    <t>400 604</t>
  </si>
  <si>
    <t>C/O Godavari Green Energy Ltd  1x50 Mw Solar Thermal Power Plant,  Nokh,Jaisalmer-342310,Rajasthan</t>
  </si>
  <si>
    <t xml:space="preserve">Rajasthan                                         </t>
  </si>
  <si>
    <t xml:space="preserve">PARBANGLA,   DT. SOUTH 24 PARGANAS   PARBANGLA WBN,VIA BATANAGR-743313,West Bengal                                       </t>
  </si>
  <si>
    <t>VIA BATANAGR</t>
  </si>
  <si>
    <t>MAHAVIR ELECTRONICS</t>
  </si>
  <si>
    <t xml:space="preserve">Parmar Pavan,Shop No.1 &amp; 2,  Opp.Rupee Bank,Lullanagar,Kondhwa road,,PUNE-411048,MAHARASHTRA                                       </t>
  </si>
  <si>
    <t>020 26838000 / 020 26835034</t>
  </si>
  <si>
    <t>www.themahavirelectronics.com</t>
  </si>
  <si>
    <t>mahavirelectronics.electronics@gmail.com</t>
  </si>
  <si>
    <t>METITO OVERSEAS LIMITED</t>
  </si>
  <si>
    <t>P O BOX 22701,Sharjah--,Sharjah</t>
  </si>
  <si>
    <t>Sharjah</t>
  </si>
  <si>
    <t>BEIJING HUAKEYI POWER PLANT INSTRUMENT RESEARCH INSTITUTE</t>
  </si>
  <si>
    <t xml:space="preserve">shahe 102206-68 mailbox,BEIJING--,CHANGPING                                         </t>
  </si>
  <si>
    <t xml:space="preserve">CHANGPING                                         </t>
  </si>
  <si>
    <t>BEIJING</t>
  </si>
  <si>
    <t>86 10 80705685</t>
  </si>
  <si>
    <t>86 10 80703093</t>
  </si>
  <si>
    <t>86 10 13910059706</t>
  </si>
  <si>
    <t>sherry@huakeyi.com</t>
  </si>
  <si>
    <t>PARSONS TECHNO GAS</t>
  </si>
  <si>
    <t xml:space="preserve">Plot No:5/23,Opp Swastik Spokes,Phase-1,G.I.D.C,Ind.Estate,Vatwa,AHMEDABAD-382445,GUJARAT                                           </t>
  </si>
  <si>
    <t xml:space="preserve">GUJARAT                                           </t>
  </si>
  <si>
    <t>91-94265 19954</t>
  </si>
  <si>
    <t>info.parsons@gmail.com</t>
  </si>
  <si>
    <t>24575601778 Dtd:07.07.2000</t>
  </si>
  <si>
    <t>AQUILINE CONTROLS SYSTEMS</t>
  </si>
  <si>
    <t xml:space="preserve">survey no 36/1/1 Behind Pari Industries  Narhe- ambegoan  pune,--411047,-                                                 </t>
  </si>
  <si>
    <t>98220 49985</t>
  </si>
  <si>
    <t>STEAMLINE</t>
  </si>
  <si>
    <t xml:space="preserve">S. No. 32/3/14, Kondhwa Bk,PUNE-411048,MAHARASHTRA                                       </t>
  </si>
  <si>
    <t>020 2693 2213</t>
  </si>
  <si>
    <t>020 2693 2214</t>
  </si>
  <si>
    <t>www.steamline.com</t>
  </si>
  <si>
    <t>suresh@steamline.com</t>
  </si>
  <si>
    <t>OMEGA ENGINEERING .</t>
  </si>
  <si>
    <t>P6-084; SAIF Zone; Sharjah</t>
  </si>
  <si>
    <t>SAIF ZONE</t>
  </si>
  <si>
    <t>sales@steamequipments.com;resources@omegaengg.com</t>
  </si>
  <si>
    <t>ELECTROLIFE SYSTEM</t>
  </si>
  <si>
    <t xml:space="preserve">SHOP NO. 34, 1ST FLOOR  CHAWLA COMPLEX  WADI,Nagpur-440023,Maharashtra                                       </t>
  </si>
  <si>
    <t>SHOP NO. 34, 1ST FLOOR  CHAWLA COMPLEX  WADI,Nagpur-440023,Maharashtra</t>
  </si>
  <si>
    <t>0712 2553392</t>
  </si>
  <si>
    <t>electrolife.system@yahoo.in</t>
  </si>
  <si>
    <t>AACFE6728PXD001</t>
  </si>
  <si>
    <t>27450692717V DTD 29.01.09</t>
  </si>
  <si>
    <t>27450692717C DTD 29.01.09</t>
  </si>
  <si>
    <t>TENOVA HYPERTHERM PVT LTD</t>
  </si>
  <si>
    <t xml:space="preserve">R-3, TTC INDUSTRIAL AREA,  MIDC, RABLE,Navi Mumbai-400701,Maharashtra                                       </t>
  </si>
  <si>
    <t>R-3, TTC INDUSTRIAL AREA,  MIDC, RABLE,Navi Mumbai-400701,Maharashtra</t>
  </si>
  <si>
    <t>ULTRATECH CEMENT LIMITED,</t>
  </si>
  <si>
    <t>(UNIT: KOTPUTLI CEMENT WORKS)  VILLAGE: MOHANPURA, TEH: KOTPUTLI,JAIPUR-303 108,Rajasthan</t>
  </si>
  <si>
    <t>303 108</t>
  </si>
  <si>
    <t>WINSOM COATING</t>
  </si>
  <si>
    <t xml:space="preserve">45,Near Agarwal Godown, Warje Malwadi,PUNE-411 029,MAHARASHTRA                                       </t>
  </si>
  <si>
    <t>411 029</t>
  </si>
  <si>
    <t>S2 O &amp; M CO. W. LL.</t>
  </si>
  <si>
    <t xml:space="preserve">SHUWEIHAT S2 IWPP  RUWAIS,ABU DHABI-62501,.                                                 </t>
  </si>
  <si>
    <t>SHUWEIHAT S2 IWPP  RUWAIS,ABU DHABI-62501,</t>
  </si>
  <si>
    <t>VATECH WABAG LIMITED</t>
  </si>
  <si>
    <t xml:space="preserve">HARSH ORCHID, NAGRAS ROAD,   NEW DP ROAD, AUNDH,Pune-411 007,Maharashtra                                       </t>
  </si>
  <si>
    <t>411 007</t>
  </si>
  <si>
    <t>HARSH ORCHID, NAGRAS ROAD,   NEW DP ROAD, AUNDH,Pune-411 007,Maharashtra</t>
  </si>
  <si>
    <t>020 30503333</t>
  </si>
  <si>
    <t>020 30503222</t>
  </si>
  <si>
    <t>NILKAMAL LIMITED</t>
  </si>
  <si>
    <t xml:space="preserve">Nilkamal house,Street No 14  MIDC Andheri( East),MUMBAI-400 093,MAHARASHTRA                                       </t>
  </si>
  <si>
    <t>400 093</t>
  </si>
  <si>
    <t>98230 69472</t>
  </si>
  <si>
    <t>yogesh.gujar@nilkamal.com;pune.ro@nilkamal.com</t>
  </si>
  <si>
    <t>ACQUILINE CONTROL &amp; SYSTEM</t>
  </si>
  <si>
    <t xml:space="preserve">Survey no 36/1/3/1. Behind Pari  Nerhe, Tal : Haveli,PUNE-411041,MAHARASHTRA                                       </t>
  </si>
  <si>
    <t>aquiline333@rediffmail.com;aquiline@vsnl.com</t>
  </si>
  <si>
    <t xml:space="preserve">Gate No: 202/5/6, Murhe Vasti Kurli   Pune -Nashik Highway Chimbali Phata Chakan,PUNE-410501,MAHARASHTRA                                       </t>
  </si>
  <si>
    <t>A-1/2/3, NANDESARI INDUSTRIAL AREA,  NANDESARI,DIST:VADODARA-391340,GUJARAT</t>
  </si>
  <si>
    <t>0265-3328200</t>
  </si>
  <si>
    <t>Mr.Ganesh D.H</t>
  </si>
  <si>
    <t>0265-2840622</t>
  </si>
  <si>
    <t>+91 9998098135</t>
  </si>
  <si>
    <t>ganesh@sud-chemie-india.com</t>
  </si>
  <si>
    <t xml:space="preserve">J.L. NO. 65, MOUZA - MAZEDIHI,   NEAR WARIA POLICE STATION   DSP GATE NO. 5, DURGAPUR,Durgapur-713203,West Bengal                                       </t>
  </si>
  <si>
    <t>Durgapur</t>
  </si>
  <si>
    <t>J.L. NO. 65, MOUZA - MAZEDIHI,   NEAR WADIA POLICE STATION   DSP GATE NO. 5, DURGAPUR,Durgapur-713203,West Bengal</t>
  </si>
  <si>
    <t>AAACP9993JXM029</t>
  </si>
  <si>
    <t>NARAYAN FORGE &amp; FITTINGS</t>
  </si>
  <si>
    <t xml:space="preserve">Shop No. 7, 55/57, Raj Gopal Bhawan  Nanubhai Desai Road, Chandawadi,,MUMBAI-400004,MAHARASHTRA                                       </t>
  </si>
  <si>
    <t>+91 22 67496226, 66595807</t>
  </si>
  <si>
    <t>+91 22 23819729</t>
  </si>
  <si>
    <t>www.narayanforge.com</t>
  </si>
  <si>
    <t>narayanforge@gmail.com</t>
  </si>
  <si>
    <t>MEEM-BE ENTERPRISES</t>
  </si>
  <si>
    <t xml:space="preserve">129, SARANG STREET,  HAFIZA MANSION, 4TH FLOOR,Mumbai-400 003,Maharashtra                                       </t>
  </si>
  <si>
    <t>400 003</t>
  </si>
  <si>
    <t>0091 9920158552/9819898952</t>
  </si>
  <si>
    <t>0091 22 23731811</t>
  </si>
  <si>
    <t>ARASMETA CAPTIVE POWER COMPANY PVT LTD</t>
  </si>
  <si>
    <t xml:space="preserve">PLOT NO. 431/A, ROAD NO .22 JUBLEE HILLS,HYDERABAD-500033,ANDRA PRADESH                                     </t>
  </si>
  <si>
    <t>HINDALCO INDUSTRIES LIMITED,</t>
  </si>
  <si>
    <t>HIRAKUD POWER, HIRAKUD,Sambalpur-768016,Orissa</t>
  </si>
  <si>
    <t>0663-2481365/646/241408</t>
  </si>
  <si>
    <t>0663-2481342</t>
  </si>
  <si>
    <t>materialshkdpower@adityabirla.com</t>
  </si>
  <si>
    <t>HIRAKUD, NAYA BAZAR, HIRAKUD-768016</t>
  </si>
  <si>
    <t>SAMBALPUR-II, BUDHARAJA-768004</t>
  </si>
  <si>
    <t>21AAACH1201R1ZZ</t>
  </si>
  <si>
    <t>GANESH ENGINEERING</t>
  </si>
  <si>
    <t xml:space="preserve">Dandekasr Industrial estate, Kondhwa Budruk, Pune - 411048,PUNE-411048,MAHARASHTRA                                       </t>
  </si>
  <si>
    <t>020 65782140</t>
  </si>
  <si>
    <t>k.ganeshengg@rediffmail.com</t>
  </si>
  <si>
    <t>UTTAM ENTERPRISES</t>
  </si>
  <si>
    <t xml:space="preserve">Survey No.33,Pisoli,Tal.Haveli,,PUNE-411048,MAHARASHTRA                                       </t>
  </si>
  <si>
    <t>27655235311/V/w.e.f.13.4.2011</t>
  </si>
  <si>
    <t>27655235311/C/w.e.f .13.4.2011</t>
  </si>
  <si>
    <t>SAI COATING</t>
  </si>
  <si>
    <t xml:space="preserve">shivane dangat ind estate,PUNE-411058,MAHARASHTRA                                       </t>
  </si>
  <si>
    <t>9420 1365 49</t>
  </si>
  <si>
    <t>HONEYWELL AUTOMATION I LTD (KHED)</t>
  </si>
  <si>
    <t xml:space="preserve">C/O EXPEDITORS INTERNATIONAL  LTD   GAT NO. 202/5, 202/6, NASHIK ROAD  MURSHE VASTI, KURULI KHED,PUNE-410501,Maharashtra                                       </t>
  </si>
  <si>
    <t>KAMAKSHA THERMOCOL</t>
  </si>
  <si>
    <t xml:space="preserve">S. No. 494 / 2, Lande Patel Colony, Kasarwadi,PUNE-411034,MAHARASHTRA                                       </t>
  </si>
  <si>
    <t>20 - 32601651</t>
  </si>
  <si>
    <t>20 - 27149900</t>
  </si>
  <si>
    <t>93250 96928</t>
  </si>
  <si>
    <t>www.kamakshathermocol.com</t>
  </si>
  <si>
    <t>responce@kamakshathermocol.com</t>
  </si>
  <si>
    <t>GANESH ENGINNEERING</t>
  </si>
  <si>
    <t xml:space="preserve">36/2 DHANDEKAR INDS ESTATE  KONDHWA BHUDRUK,PUNE-411048,MAHARASHTRA                                       </t>
  </si>
  <si>
    <t>PT ABB SAKTI INDUSTRI</t>
  </si>
  <si>
    <t>GD. WORLD TRADE CENTER  I LT. 15  JL. JEND. SUDIRMAN KAV. 29-31,  NPWP: 01.061.553.2-055.000,SETIABUDI-12920,JAKARTA SELATAN</t>
  </si>
  <si>
    <t>CAMELIA DEWI</t>
  </si>
  <si>
    <t>WALCHANDNAGAR INDUSTRIES LTD</t>
  </si>
  <si>
    <t>WALCHANDNAGAR, DIST PUNE,INDAPUR-413 114,Maharashtra   CST:27830336809 C  VAT:27830336809 V</t>
  </si>
  <si>
    <t>INDAPUR</t>
  </si>
  <si>
    <t>413 114</t>
  </si>
  <si>
    <t xml:space="preserve">HOUSE NO. 1, GROUND FLOOR,  AMBUJA HOUSING, SOUTH AVENUE,   CITY CENTER, BARDHMAN,Durgapur-713216,West Bengal                                       </t>
  </si>
  <si>
    <t>UHP TECHNOLOGIES PRIVATE LTD</t>
  </si>
  <si>
    <t xml:space="preserve"># RH-78, SECTOR-10, SANPADA,  NAVI MUMBAI,Mumbai-400 705,Maharashtra                                       </t>
  </si>
  <si>
    <t>400 705</t>
  </si>
  <si>
    <t>VS LIGNITE POWER PRIVATE LIMITED</t>
  </si>
  <si>
    <t xml:space="preserve">PLOT NO. 431/A,   ROAD NO. 22, JUBILEE HILLS,Hyderabad-500033,Andhra Pradesh                                    </t>
  </si>
  <si>
    <t xml:space="preserve">Andhra Pradesh                                    </t>
  </si>
  <si>
    <t>MULTI-TECH DEVICES</t>
  </si>
  <si>
    <t>6,Godavari,Laxmi Industrial Complex,Vartak Nagar,Thane-West,,MUMBAI-400 606,MAHARASHTRA</t>
  </si>
  <si>
    <t>91 022 25856706</t>
  </si>
  <si>
    <t>info@multitechdevices.com</t>
  </si>
  <si>
    <t>KARNATAKA POWER CORPORATION LTD.</t>
  </si>
  <si>
    <t>DEPUTY GENERAL MANAGER (F) RTPS  RAICHUR THERMAL POWER STATION  (RTPS), PLANT PREMISES, SHAKTINAGAR,</t>
  </si>
  <si>
    <t>Raichur</t>
  </si>
  <si>
    <t>EXECUTIVE ENGINEER (STORES)</t>
  </si>
  <si>
    <t>KARNATAKA POWER CORPORATION LTD.  RAICHUR THERMAL POWER STATION  SHAKTINAGAR,Raichur-584170,Karnataka</t>
  </si>
  <si>
    <t>08532-246118</t>
  </si>
  <si>
    <t>AAACK8032D</t>
  </si>
  <si>
    <t>RAICHUR</t>
  </si>
  <si>
    <t>29AAACK8032D1ZQ</t>
  </si>
  <si>
    <t>ABB LIMITED (MUMBAI)</t>
  </si>
  <si>
    <t xml:space="preserve">ABB House,Dr.S.B.Path Road,Ballard Estate,Old Goa Street,,MUMBAI-400 038,MAHARASHTRA                                       </t>
  </si>
  <si>
    <t>400 038</t>
  </si>
  <si>
    <t>022-6615 9920</t>
  </si>
  <si>
    <t>022-6631 8278</t>
  </si>
  <si>
    <t>099875 99838</t>
  </si>
  <si>
    <t>prasanjeet.sen@in.abb.com</t>
  </si>
  <si>
    <t>VSN SERVICES</t>
  </si>
  <si>
    <t xml:space="preserve">Sr.No.20/3,Gagangiri Colony,Ambegaon Bk.,PUNE-411 046,MAHARASHTRA                                       </t>
  </si>
  <si>
    <t>vsnservices24@gmail.com</t>
  </si>
  <si>
    <t>UTTAM INDUSTRIAL ENGG. LTD</t>
  </si>
  <si>
    <t xml:space="preserve">A-8, MEERUT ROAD INDUSTRIAL AREA,,Ghaziabad-201003,Uttar Pradesh                                     </t>
  </si>
  <si>
    <t>A-8, MEERUT ROAD INDUSTRIAL AREA,,Ghaziabad-201003,Uttar Pradesh</t>
  </si>
  <si>
    <t>0120 2713212</t>
  </si>
  <si>
    <t>0120 2723133</t>
  </si>
  <si>
    <t>NAGESH ELECTRIC &amp; ELECTRONIC CORP'N</t>
  </si>
  <si>
    <t>476 Budhwar Peth, Opp Bata Shoe Shop,  Near Pasodya Vithoba Mandir,,PUNE-411002,MAHARASHTRA</t>
  </si>
  <si>
    <t>+91-20-24450433, 24457333</t>
  </si>
  <si>
    <t>+9  1-20-66029728</t>
  </si>
  <si>
    <t>nagesh_electric@yahoo.com;cr1@minilecgroup.com</t>
  </si>
  <si>
    <t xml:space="preserve">1/3,Bhavan Jivraj Bldg.  1st Floor,Off.No.1-B,Durgadevi Street,1st Kumbharwada,,MUMBAI-400 004,MAHARASHTRA                                       </t>
  </si>
  <si>
    <t>400 004</t>
  </si>
  <si>
    <t>022-2389 1478</t>
  </si>
  <si>
    <t>022-6659 5169</t>
  </si>
  <si>
    <t>98920 16217</t>
  </si>
  <si>
    <t>walmiksteel@hotmail.com</t>
  </si>
  <si>
    <t>TEKNODEALS</t>
  </si>
  <si>
    <t>F-6 Rohan Chambers 1/8, Karve Road,PUNE-411 038,MAHARASHTRA</t>
  </si>
  <si>
    <t>411 038</t>
  </si>
  <si>
    <t>2546 5487</t>
  </si>
  <si>
    <t>teknodeals@vsnl.net</t>
  </si>
  <si>
    <t>ANALYTICAL TOOLS &amp; SERVICES PVT LTD</t>
  </si>
  <si>
    <t xml:space="preserve">SHOP NO. 266 1 ST FLOOR,  SHYAM SQUARE COMPLEX,   NEAR LIC OFFICE, PANDRI,RAIPUR-492001,CHANDIGARH                                        </t>
  </si>
  <si>
    <t xml:space="preserve">CHANDIGARH                                        </t>
  </si>
  <si>
    <t>SHOP NO. 266 1 ST FLOOR,  SHYAM SQUARE COMPLEX,   NEAR LIC OFFICE, PANDRI,RAIPUR-492001,CHANDIGARH</t>
  </si>
  <si>
    <t>ECOZAM SP. Z. O. O.</t>
  </si>
  <si>
    <t xml:space="preserve">UL. 17,ZALOGOWA-80-557,GDANSK                                            </t>
  </si>
  <si>
    <t xml:space="preserve">GDANSK                                            </t>
  </si>
  <si>
    <t>ZALOGOWA</t>
  </si>
  <si>
    <t>80-557</t>
  </si>
  <si>
    <t>058 52 20 380</t>
  </si>
  <si>
    <t>058 34 22 010</t>
  </si>
  <si>
    <t>M/S.CENTRALINE LUBRO-TECH ENGINEERS PVT.LTD</t>
  </si>
  <si>
    <t>A-173,4th Cross,1st Phase,Peenya Industrial Estate.,BANGALORE-560058,KARNATAKA</t>
  </si>
  <si>
    <t>080-2839 4004</t>
  </si>
  <si>
    <t>080-2839 5963</t>
  </si>
  <si>
    <t>shavogroup@vsnl.com</t>
  </si>
  <si>
    <t>MMM</t>
  </si>
  <si>
    <t xml:space="preserve">aaaaaa,IMPHAL G.P.O-795001,MANIPUR                                           </t>
  </si>
  <si>
    <t xml:space="preserve">MANIPUR                                           </t>
  </si>
  <si>
    <t>IMPHAL G.P.O</t>
  </si>
  <si>
    <t>Saharul</t>
  </si>
  <si>
    <t>VACUUM TECHNIQUES PVT LTD</t>
  </si>
  <si>
    <t>NO.-2/13, PEENYA INDUSTRIAL AREA,BANGLORE-560 058,KARNATAKA</t>
  </si>
  <si>
    <t>080 28392746/47/48</t>
  </si>
  <si>
    <t>080 28392749</t>
  </si>
  <si>
    <t>29AAACV4788R1Z7</t>
  </si>
  <si>
    <t>PANFLOW SOLUTIONS CORP</t>
  </si>
  <si>
    <t>1300 Pioneer Street  Suite G  Brea, CA 92865</t>
  </si>
  <si>
    <t>sales@panflowsolutions.com</t>
  </si>
  <si>
    <t>THERMOSYSTEMS PVT. LTD.</t>
  </si>
  <si>
    <t xml:space="preserve">PLOT NO 21C, PHASE III, IDA,JEEDIMETIE, HYDERABAD - 500082,HYDERABAD-500082,ANDHRA PRADESH                                    </t>
  </si>
  <si>
    <t xml:space="preserve">ANDHRA PRADESH                                    </t>
  </si>
  <si>
    <t>040-44585800</t>
  </si>
  <si>
    <t>040-44585801</t>
  </si>
  <si>
    <t>www.thermosystems.co.in</t>
  </si>
  <si>
    <t>eht@thermopads.com; sj@thermopads.com; parag@therm</t>
  </si>
  <si>
    <t>JUNG-HO CHOI CHOONIL ENC</t>
  </si>
  <si>
    <t xml:space="preserve">POWER BUSINESS KOREA, PHOHANG 934-1, CHEONGNIM - DONG. POHANG, KOREA,.-.,.                                                 </t>
  </si>
  <si>
    <t>+82 54 292 6277</t>
  </si>
  <si>
    <t>+82 54 292 6279</t>
  </si>
  <si>
    <t>+82 10 3821 2876</t>
  </si>
  <si>
    <t>phjungho@naver.com</t>
  </si>
  <si>
    <t>JSW STEEL LIMITED (MAHARASHTRA)</t>
  </si>
  <si>
    <t xml:space="preserve">B/6, NAVAPUR ROAD,   MIDC, TARAPU, BOISAR,THANE-401506,MAHARASHTRA                                       </t>
  </si>
  <si>
    <t>nikhil.pachori@jsw.in</t>
  </si>
  <si>
    <t>401506/S/1179 wef 4.2.2005</t>
  </si>
  <si>
    <t>ABHIJEET GROUP</t>
  </si>
  <si>
    <t xml:space="preserve">39, AMBOZARI LAYOUT,NAGPUR-440 010,MAHARASHTRA                                       </t>
  </si>
  <si>
    <t>440 010</t>
  </si>
  <si>
    <t>+91 712 2249905/5570/7972/7760</t>
  </si>
  <si>
    <t>+91 712 223 6660</t>
  </si>
  <si>
    <t>www.abhijeet.in</t>
  </si>
  <si>
    <t>contact@abhijeet.in</t>
  </si>
  <si>
    <t>SARACA  LABORATORIES  LTD.,</t>
  </si>
  <si>
    <t xml:space="preserve">SARACA  LABORATORIES  LTD.,  PLOT NO 320, EAST AVENUE  SWAMY AYYAPA CO-OP HOUSING SOCIETY LTD  MADHAPUR, HYDERABAD-500 ++91-7702301719.  Ph  No    :  ++91-40-23112689/90 .  Fax No    :  ++91-40-23112691  E-Mail      :   yadagiri@saraca.com   Visit us  @     www.saraca.com,HYDERABAD-500081,A.P.                                              </t>
  </si>
  <si>
    <t xml:space="preserve">A.P.                                              </t>
  </si>
  <si>
    <t>PLOT NO 320, EAST AVENUE  SWAMY AYYAPA CO-OP HOUSING SOCIETY LTD  MADHAPUR, HYDERABAD-500 081,HYDERABAD-500081,A.P.</t>
  </si>
  <si>
    <t>A.P.</t>
  </si>
  <si>
    <t>yadagiri@saraca.com</t>
  </si>
  <si>
    <t>LUPEL ENGINEER</t>
  </si>
  <si>
    <t>4th mihir building 6th motibai street tardev road,MUMBAI-400007,-</t>
  </si>
  <si>
    <t>022-23822510</t>
  </si>
  <si>
    <t>primeengineers@vsnl.com/lupelengineers1@gmail.com</t>
  </si>
  <si>
    <t>AGRPP5865F</t>
  </si>
  <si>
    <t>27050387096 C Dtd:1.4.2006</t>
  </si>
  <si>
    <t>27050387096 V Dtd:1.4.2006</t>
  </si>
  <si>
    <t>SHRI BALAJI SYNDICATES</t>
  </si>
  <si>
    <t xml:space="preserve">3-4, DISHA COMPLEX, SVBP NAGAR,   SADA COLONY, P O JAMNIPALI,KORBA-495 450,CHHATTISGARH                                      </t>
  </si>
  <si>
    <t xml:space="preserve">CHHATTISGARH                                      </t>
  </si>
  <si>
    <t>495 450</t>
  </si>
  <si>
    <t>3-4, DISHA COMPLEX, SVBP NAGAR,   SADA COLONY, P O JAMNIPALI,KORBA-495 450,CHHATTISGARH</t>
  </si>
  <si>
    <t>07759 232477</t>
  </si>
  <si>
    <t>sbs_kin@rediffmail.com</t>
  </si>
  <si>
    <t>1103/2231-c 16.04.2004</t>
  </si>
  <si>
    <t>ANALYTICAL SOLUTION &amp; ENGINEERING SDN. BHD.(MAHKOTA)</t>
  </si>
  <si>
    <t>NO. 20 (GF), JALAN PUTRA MAHKOTA 7/8E,  PUTRA HEIGHT,  SUBANG JAYA,,SUBANG JAYA-47650,SELANGOR</t>
  </si>
  <si>
    <t xml:space="preserve">SELANGOR                                          </t>
  </si>
  <si>
    <t>SUBANG JAYA</t>
  </si>
  <si>
    <t>ANALYTICAL SOLUTION &amp; ENGINEERING SDN. BHD.</t>
  </si>
  <si>
    <t>603 5192 3280</t>
  </si>
  <si>
    <t>PLOT NO. A-3/2, M I D C INDUSTRIAL AREA,  MURBAD,THANE-421401,MAHARASHTRA</t>
  </si>
  <si>
    <t>Thane</t>
  </si>
  <si>
    <t>02524 222732/33</t>
  </si>
  <si>
    <t>02524 224444</t>
  </si>
  <si>
    <t>ARTEE FLOW CONTROL PVT LTD</t>
  </si>
  <si>
    <t xml:space="preserve">31-A.J.M. COMPLEX NR. GM DESAI PETROL PUMP  126/2/B GIDC,ANKLESHWAR-392002,-                                                 </t>
  </si>
  <si>
    <t>31-A.J.M. COMPLEX NR. GM DESAI PETROL PUMP  126/2/B GIDC,ANKLESHWAR-392002,</t>
  </si>
  <si>
    <t>026-46227439</t>
  </si>
  <si>
    <t xml:space="preserve">194 PANDAN LOOP # 06-19   PANTECH BUSINESS HUBSINGAPORE,--128383,-                                                 </t>
  </si>
  <si>
    <t>194 PANDAN LOOP # 06-19   PANTECH BUSINESS HUBSINGAPORE,-128383,</t>
  </si>
  <si>
    <t>65 67733481</t>
  </si>
  <si>
    <t>65 67733482</t>
  </si>
  <si>
    <t>S.R.METAL INDUSTRIES</t>
  </si>
  <si>
    <t>151/153,Sant Sena Maharaja Marg,Off.No.4A Grd.Flr.2ndKumbarwada lane,Saroj Complex.,MUMBAI-400004,MAHARASHTRA</t>
  </si>
  <si>
    <t>022-66363182</t>
  </si>
  <si>
    <t>022-66363020</t>
  </si>
  <si>
    <t>www.srmetal.co.in</t>
  </si>
  <si>
    <t>srmetal2010@gmail.com</t>
  </si>
  <si>
    <t>PIPES &amp; METALS</t>
  </si>
  <si>
    <t>Pipes &amp; Metals  19, Parvaz complex. shankar sheth road,pune , maharashtraindia 411001,PUNE-411001,MAHARASHTRA</t>
  </si>
  <si>
    <t>+91-(20)26455555</t>
  </si>
  <si>
    <t>pipesnmetals@gmail.com</t>
  </si>
  <si>
    <t>BLOCK A-1 , PLOT NO : 1&amp;2  THE MEERA CORPORATE SUITES  ISWARNAGAR ,NEW DELHI - 110065</t>
  </si>
  <si>
    <t>560 100</t>
  </si>
  <si>
    <t>011-46001500</t>
  </si>
  <si>
    <t>011-26167985</t>
  </si>
  <si>
    <t>abhinav.pratapsingh@in.yokogawa.com</t>
  </si>
  <si>
    <t>AAACY0840PXM004</t>
  </si>
  <si>
    <t>KRISHNA ENGINEERING CO.</t>
  </si>
  <si>
    <t>R.K.Tower,Plot No-4,F-5,First Floor,Sector-A,Indrapuri,J.K.Road,BHOPAL-462 021,Mahdhya Pradesh</t>
  </si>
  <si>
    <t>Mahdhya Pradesh</t>
  </si>
  <si>
    <t>462 021</t>
  </si>
  <si>
    <t>R.K.Tower,Plot No-4,F-5,First Floor,Sector-A,Indrapuri,J.K.Road,BHOPAL-462 021,M.P.</t>
  </si>
  <si>
    <t>krishnabpl@yahoo.com</t>
  </si>
  <si>
    <t>HONEYWELL PTE LTD.C/O CHC</t>
  </si>
  <si>
    <t xml:space="preserve">No.430 LI Bing Road,Zhang Jiang Hi-Tech Park Pudong New Area,SHANGHAT-201203,-                                                 </t>
  </si>
  <si>
    <t>SHANGHAT</t>
  </si>
  <si>
    <t>(SG1) HONEYWELL PTE LTD-C/O DHL</t>
  </si>
  <si>
    <t>DHL Warehouse No.7  Changi South Street 2#03-00,  Xilin Districentre Bldg C,--486415,-</t>
  </si>
  <si>
    <t>(65) 6580 3293</t>
  </si>
  <si>
    <t>(65) 6445 3033</t>
  </si>
  <si>
    <t>debbie.fong@honeywell.com</t>
  </si>
  <si>
    <t>AMALGAMATED BIOTECH</t>
  </si>
  <si>
    <t>P-82, CIT ROAD, SCHEME: IV-M  KOLKATA</t>
  </si>
  <si>
    <t>700 010</t>
  </si>
  <si>
    <t>+91 33 23720636</t>
  </si>
  <si>
    <t>+91 33 22410331</t>
  </si>
  <si>
    <t>amalgamatedbiotech@gmail.com</t>
  </si>
  <si>
    <t>19AAIFA7012N1Z8</t>
  </si>
  <si>
    <t>Gat-312 Gat-312,Shindewadi SHI,SHIRWAL-412801,MAHARASHTRA</t>
  </si>
  <si>
    <t>SHIRWAL</t>
  </si>
  <si>
    <t>0(2169)244208</t>
  </si>
  <si>
    <t>AAACT6841FXM001</t>
  </si>
  <si>
    <t>27190404091V w.e.f.01-04-2006</t>
  </si>
  <si>
    <t>27190404091C w.e.f.01-04-2006</t>
  </si>
  <si>
    <t>ABHIJEET MADC N.E.P.L</t>
  </si>
  <si>
    <t>MADC,Mihan Project Site,  At-Vill-Khairi Khurd,Tel-Hingna,NAGPUR-440010,MAHARASHTRA</t>
  </si>
  <si>
    <t>0712-2249905/2245570</t>
  </si>
  <si>
    <t>0712-2236660</t>
  </si>
  <si>
    <t>LOADSTAR PRIVATE LIMITED</t>
  </si>
  <si>
    <t xml:space="preserve">No.218 Minuwangoda Road, Ekala, Sri Lanka,---,-                                                 </t>
  </si>
  <si>
    <t>+94 11 483 7658</t>
  </si>
  <si>
    <t>+94 11 2232828</t>
  </si>
  <si>
    <t>+94 77 7738332</t>
  </si>
  <si>
    <t>.Ukuwela@camoplastsolideal.com</t>
  </si>
  <si>
    <t>71-72,New DLF Industrial Area,FARIDABAD-121 003,HARYANA</t>
  </si>
  <si>
    <t>121 003</t>
  </si>
  <si>
    <t>0129-2254466</t>
  </si>
  <si>
    <t>0129-2273642</t>
  </si>
  <si>
    <t>+91 9810021430</t>
  </si>
  <si>
    <t>pnmpsa@del2.vsnl.net.in</t>
  </si>
  <si>
    <t>XXII</t>
  </si>
  <si>
    <t>V,CGO Complex,NH-4,Faridabad</t>
  </si>
  <si>
    <t>CREST STEEL &amp; POWER PRIVATE LIMITED</t>
  </si>
  <si>
    <t xml:space="preserve">Manufacturers of Soonge Iron  ,Steel &amp; Power Generation  Borai Industrial Growth Centre,Vill.&amp; P.O.Rasmada,Dist.Durg(C.G),--491 001,-                                                 </t>
  </si>
  <si>
    <t>491 001</t>
  </si>
  <si>
    <t>0788-2617210/357/362/363/364</t>
  </si>
  <si>
    <t>0788-2617358</t>
  </si>
  <si>
    <t>creststeel@rediffmail.com</t>
  </si>
  <si>
    <t>M/S HEERA PALACE</t>
  </si>
  <si>
    <t>Nilkamal/Samruddhi/Regal.  979,Budhwar Peth,Opp Shukrwar Police Station.,PUNE-411002,MAHARASHTRA</t>
  </si>
  <si>
    <t>020-24494102</t>
  </si>
  <si>
    <t>020 24479664</t>
  </si>
  <si>
    <t>91 98231 80044</t>
  </si>
  <si>
    <t>heerapalace@yahoo.co.in</t>
  </si>
  <si>
    <t>HITECH CORPORATION</t>
  </si>
  <si>
    <t>39, Wellesly road, Mantri Court, Next to RTO, sangam Bridge, PUNE-411001, MAHARASHTRA.</t>
  </si>
  <si>
    <t>020-26058691/2/3.</t>
  </si>
  <si>
    <t>lecmec@gmail.com / lecmec@sify.com</t>
  </si>
  <si>
    <t>ACHPS9906JXD001</t>
  </si>
  <si>
    <t>Pune-III</t>
  </si>
  <si>
    <t>Pune-VI</t>
  </si>
  <si>
    <t>ACHPS9906J</t>
  </si>
  <si>
    <t>27186004020V Dtd:1.4.2006</t>
  </si>
  <si>
    <t>100% With 60 Days PDC ON COD.</t>
  </si>
  <si>
    <t>ESSAR OIL LIMITED</t>
  </si>
  <si>
    <t xml:space="preserve">P.O.Box No.24,Jamnagar-Khambhalia Road,Jhakar,Khambhalia Head Office,,JAMNAGAR-361305,GUJARAT                                           </t>
  </si>
  <si>
    <t>REFINERY EXPANSION PLANT</t>
  </si>
  <si>
    <t>ESSAR OIL LIMITED,C/O EOL Strores Jhakar,Khambhalia Head Office,,JAMNAGAR-361305,GUJARAT</t>
  </si>
  <si>
    <t>+91 2833-662985</t>
  </si>
  <si>
    <t>+91 9825326807</t>
  </si>
  <si>
    <t>abhishek.thakre@essar.com</t>
  </si>
  <si>
    <t>24600800560 Dtd.27.09.2005</t>
  </si>
  <si>
    <t>PPM-SYSTEMS OY</t>
  </si>
  <si>
    <t xml:space="preserve">Ruosilantie 15  00390 HELSINKI,---,-                                                 </t>
  </si>
  <si>
    <t>Ruosilantie 14  00390 HELSINKI,-,</t>
  </si>
  <si>
    <t>+358 20 7433730</t>
  </si>
  <si>
    <t>+358 9 56173685</t>
  </si>
  <si>
    <t>ppminfo@ppmsystems.fi</t>
  </si>
  <si>
    <t>DS ENTERPRISES</t>
  </si>
  <si>
    <t>DS Entterprises,S.Nos: 56 , Shalimar Society,Railway station road,Mundhwa,Pune 411036.,MAHARASHTRA</t>
  </si>
  <si>
    <t>www.dsenterprisesindia.com</t>
  </si>
  <si>
    <t>dsenterprises48@Yahoo.com</t>
  </si>
  <si>
    <t>BWKPS9540J</t>
  </si>
  <si>
    <t>27870829450 V w.e.f.26.4.2011</t>
  </si>
  <si>
    <t>27870829450 C w.e.f.26.4.2011</t>
  </si>
  <si>
    <t>202 DSK Classique  Near Maharshi Karve Telephone Exchange  Karve Road,PUNE-411004,MAHARASHTRA</t>
  </si>
  <si>
    <t>(020) 25457838</t>
  </si>
  <si>
    <t>www.pepperl-fuchs.in</t>
  </si>
  <si>
    <t>ykekan@in.pepperl-fuchs.com</t>
  </si>
  <si>
    <t>M/S GACTEL TURNKEY PROJECT LIMITED</t>
  </si>
  <si>
    <t xml:space="preserve">(Formerly Gammon Cooling Towers Limited)   Karmayog Building,Parsi Panchayat Road,Andheri East,  VAT NO.:27690588698V  CST NO.:27690588698C,Mumbai-400069,Maharashtra                                       </t>
  </si>
  <si>
    <t>C/o Bhatia Coke &amp; Energy Limited  Village:Getanamalli,Tehsil Gummidipoondi,Dist:Trivallur,---,TAMILNADU</t>
  </si>
  <si>
    <t>022-42687777</t>
  </si>
  <si>
    <t>LAB SOLUTIONS</t>
  </si>
  <si>
    <t xml:space="preserve">31,Lohia Nagar Market,Near Old Roadways Bus-Stand,GHAZIABAD-201001,U.P.                                              </t>
  </si>
  <si>
    <t xml:space="preserve">U.P.                                              </t>
  </si>
  <si>
    <t>(0)0120-4136847</t>
  </si>
  <si>
    <t>(0)0120-2720946</t>
  </si>
  <si>
    <t>info@labsolutions.in</t>
  </si>
  <si>
    <t>A SKI HI-TECH MARKETING</t>
  </si>
  <si>
    <t>OFFICE: - 29, BAJIPRABHU DESHPANDE NAGAR,   BEHIND NELCO SOCIETY, NEAR SUBHASH NAGAR,  NAGPUR-440022,,NAGPUR-440022,,MAHARASHTRA</t>
  </si>
  <si>
    <t>440022,</t>
  </si>
  <si>
    <t>2233627,</t>
  </si>
  <si>
    <t>sanjay_sood_2000@yahoo.com</t>
  </si>
  <si>
    <t>ASH/TM/2011-12/QTN-2082</t>
  </si>
  <si>
    <t>CELESTE TRADING CORPORATION</t>
  </si>
  <si>
    <t>Celeste Trading Corporation  7, Sandesh Society, Salisbury  Park,Pune -411 037,PUNE-411 037,MAHARASHTRA</t>
  </si>
  <si>
    <t>411 037</t>
  </si>
  <si>
    <t>Tel: 020 2426 6852</t>
  </si>
  <si>
    <t>fax: 020 2426 7409</t>
  </si>
  <si>
    <t>celestetrading@gmail.com</t>
  </si>
  <si>
    <t>AUMA ENGINEERS</t>
  </si>
  <si>
    <t>Auma Engineers  Flat No 2 , Anamika Housing Society,Bala Raout Path, Near Datta Mandir 1000/6 A Navi Peth , Pune-30,PUNE-411030,MAHARASHTRA</t>
  </si>
  <si>
    <t>20 24539221 /2/3</t>
  </si>
  <si>
    <t>atul@ameta-auma.in</t>
  </si>
  <si>
    <t>PUNE TECHTROLPVT LTD</t>
  </si>
  <si>
    <t>J-52/7, MIDC,Bhosari, Pune - 411026</t>
  </si>
  <si>
    <t>ho@punetechtrol.com</t>
  </si>
  <si>
    <t>100% Within 15 Days PDC</t>
  </si>
  <si>
    <t>VIVEK ELECTRICALS</t>
  </si>
  <si>
    <t xml:space="preserve">vivek electrical,Row house # 103, Ganesh Nabhengan, S. No.18/19 part, Rayker Nagar Bus stop., next to Ujwal terrace, Dhayari, Pune -411 041,PUNE-411 041,MHARASHTRA                                        </t>
  </si>
  <si>
    <t xml:space="preserve">MHARASHTRA                                        </t>
  </si>
  <si>
    <t>411 041</t>
  </si>
  <si>
    <t>020 2430 5300</t>
  </si>
  <si>
    <t>vivekelectricals@vsnl.net;rajderkarvv@bsnl.in</t>
  </si>
  <si>
    <t>GARDEN SILK MILLS LTD [PFY DIVISION ]</t>
  </si>
  <si>
    <t xml:space="preserve">VILLAGE,JOLWA  TAL.PALSANA,SURAT-394-305,GUJARAT                                           </t>
  </si>
  <si>
    <t>394-305</t>
  </si>
  <si>
    <t>91-2622-272748/56/57/58</t>
  </si>
  <si>
    <t>91-2622-272743</t>
  </si>
  <si>
    <t>dmardikar@gardenvareli.com</t>
  </si>
  <si>
    <t>AAACG8932CXM002</t>
  </si>
  <si>
    <t>24721700142 (w.e.f.07/11/1981)</t>
  </si>
  <si>
    <t>HONEYWELL PTE LTD.</t>
  </si>
  <si>
    <t>Honeywell Building  17 Changi Business Park Central1,  Singapore 486073</t>
  </si>
  <si>
    <t>China</t>
  </si>
  <si>
    <t>+65 6580 3310</t>
  </si>
  <si>
    <t>+65 67865853</t>
  </si>
  <si>
    <t>+65 97885878</t>
  </si>
  <si>
    <t>bryan.sim@honeywell.com</t>
  </si>
  <si>
    <t>MONARCH ENTERPRISES</t>
  </si>
  <si>
    <t>Meera Apartments,  Opp.Yeshwant Stadium,Dhantoli,,NAGPUR-440 012,MAHARASHTRA</t>
  </si>
  <si>
    <t>440 012</t>
  </si>
  <si>
    <t>+91 712 2430350</t>
  </si>
  <si>
    <t>+91 712 2430352</t>
  </si>
  <si>
    <t>982222 9053</t>
  </si>
  <si>
    <t>monarchngp@gmail.com</t>
  </si>
  <si>
    <t>27310603651V w.e.f 1.04.07</t>
  </si>
  <si>
    <t>27310603651C w.e.f 1.04.07</t>
  </si>
  <si>
    <t>METAL INDUSTRIES  (AN ISO 9001 : 2008 COMPANY)</t>
  </si>
  <si>
    <t>+91 22 23892476</t>
  </si>
  <si>
    <t>+ 91 22 23884109</t>
  </si>
  <si>
    <t>www.metalindustries.co</t>
  </si>
  <si>
    <t>metalinds@gmail.com</t>
  </si>
  <si>
    <t>SUMAN ELECTRICALS</t>
  </si>
  <si>
    <t>G Block,G/111/1,  Chakan industrial Area.  Phase-III, Kuruli,Tal-Khed.   Pune 410501</t>
  </si>
  <si>
    <t>020-66306986</t>
  </si>
  <si>
    <t>suman_electricals@yahoo.co.in</t>
  </si>
  <si>
    <t>STEAM LINE</t>
  </si>
  <si>
    <t>S.No.32/3/14,Kondhwa Budruk,,PUNE-411048,MAHARASHTRA</t>
  </si>
  <si>
    <t>91 20 26932213</t>
  </si>
  <si>
    <t>91 20 26932214</t>
  </si>
  <si>
    <t>purchase@teamline.com</t>
  </si>
  <si>
    <t>27800016386V w.e.f.1.4.2006</t>
  </si>
  <si>
    <t>27800016386C w.e.f.1.4.2006</t>
  </si>
  <si>
    <t>B.B.INVESTMENT CASTING</t>
  </si>
  <si>
    <t>PlotNo.A/2205-2206, Road No.A,  G.I.D.C., METODA, DIST: Rajkot,Gujarat, India.,METODA,RAJKOT-7800012,MAHARASHTRA</t>
  </si>
  <si>
    <t>METODA,RAJKOT</t>
  </si>
  <si>
    <t>+91- 2827-287897 / 98,</t>
  </si>
  <si>
    <t>+91-2827-287818,</t>
  </si>
  <si>
    <t>info@bbicindia.com;bbic_india@yahoo.com</t>
  </si>
  <si>
    <t>AAGFB6578C</t>
  </si>
  <si>
    <t>24AAGFB6578C1ZK</t>
  </si>
  <si>
    <t>SAGE ASSOCIATES</t>
  </si>
  <si>
    <t xml:space="preserve">154,Lenin Sarani,4th Floor,  Room No 402 B,,KOLKATA-700013,-                                                 </t>
  </si>
  <si>
    <t>sageasso@hotmail.com</t>
  </si>
  <si>
    <t>PRECISION ENGINERING INDUSTRIES</t>
  </si>
  <si>
    <t>7, Sidhapura Indl. estate, Off S.V. Road, Goregaon(W), Mumbai - 400 062,MUMBAI-400 062,MAHARASHTRA</t>
  </si>
  <si>
    <t>400 062</t>
  </si>
  <si>
    <t>022 – 42631700 / 28721525</t>
  </si>
  <si>
    <t>Fx: 022 -40035259</t>
  </si>
  <si>
    <t>sales@precisionenggindia.com, cd@precision-engg.co</t>
  </si>
  <si>
    <t>Plot No-4 Gat No 627/2  village: Kuruli Tal Khed,PUNE-410501,MAHARASHTRA</t>
  </si>
  <si>
    <t>UDUPI POWER CORPORATION LTD</t>
  </si>
  <si>
    <t xml:space="preserve">Yelluru Village,Pilar Post Padubidri,Udupi District-574113,---,-                                                 </t>
  </si>
  <si>
    <t>0820-2550864</t>
  </si>
  <si>
    <t>0820-2550865/854</t>
  </si>
  <si>
    <t>phanibhushan.k@iancogroup.com</t>
  </si>
  <si>
    <t>29510739696V</t>
  </si>
  <si>
    <t>29510739696C</t>
  </si>
  <si>
    <t>GAYATRI ELECTRONICS INSTRUMENTS AND ENGINEERING (CHENNAI)</t>
  </si>
  <si>
    <t>Plot No. 227 VELAN NAGAR,   VALASARAVAKKAM,,CHENNAI-600 087.,CHENNAI</t>
  </si>
  <si>
    <t>600 087.</t>
  </si>
  <si>
    <t>gayatriew@rediffmail.com</t>
  </si>
  <si>
    <t>693453 DT.4.10.96</t>
  </si>
  <si>
    <t>M/S.HPCL MITTAL ENERGY LIMITED</t>
  </si>
  <si>
    <t>Village:Phulokhari,Talwandi Saboo,Bathinda,,--151 301,PUNJAB</t>
  </si>
  <si>
    <t>151 301</t>
  </si>
  <si>
    <t>anuj.gupta@hmel.in</t>
  </si>
  <si>
    <t>BHATINDA</t>
  </si>
  <si>
    <t>JINDAL SAW LIMITED INTERGRATED PIPE UNIT</t>
  </si>
  <si>
    <t>Survey Nos:298,300,301,318,319,320,322,323,336/1,Samaghogha,GUJARAT-370415,GUJARAT</t>
  </si>
  <si>
    <t>01145021836/836</t>
  </si>
  <si>
    <t>satpal.marwah@jindalsaw.com</t>
  </si>
  <si>
    <t>AABCS7280CXM007</t>
  </si>
  <si>
    <t>AR-I,HOSPITAL RD,BHUJ</t>
  </si>
  <si>
    <t>G'DHAM DIV,OPP.IFFCO GATE-1,G'DHAM</t>
  </si>
  <si>
    <t>24511001975 DT.21.09.2005</t>
  </si>
  <si>
    <t xml:space="preserve">corporate Procurement Dept.(NRM)  Jindal ITF Centre,28 Shivaji Marg,,--110015,NEW DELHI                                         </t>
  </si>
  <si>
    <t xml:space="preserve">NEW DELHI                                         </t>
  </si>
  <si>
    <t>91-11-45021200</t>
  </si>
  <si>
    <t>91-11-25928118</t>
  </si>
  <si>
    <t xml:space="preserve">NEW NO.43 (OLD NO.20)  KB DASAN ROAD, TEYNAMPET.,CHENNAI-6000018,CHENNAI                                           </t>
  </si>
  <si>
    <t xml:space="preserve">CHENNAI                                           </t>
  </si>
  <si>
    <t>091 (44) 2432 8101</t>
  </si>
  <si>
    <t>+91 (44) 2432 8103</t>
  </si>
  <si>
    <t>info@bweenergy.in</t>
  </si>
  <si>
    <t>AADCB7428FED001</t>
  </si>
  <si>
    <t>958272/15-June10</t>
  </si>
  <si>
    <t>PT FAJAR MAS MURNI</t>
  </si>
  <si>
    <t>JL.RAYA NAROGONG NO.214  BOJONG RAWA LUMBU-RAWA LUMBU  KOTAMADYA BEKASI-17116,---,-</t>
  </si>
  <si>
    <t>Kristal</t>
  </si>
  <si>
    <t>JUMPANNY ENTERPRISE CO., LTD.</t>
  </si>
  <si>
    <t>No. 51-9, Gao-Gong 2 St., South Dist,   Taichung(402), Taiwan.  TEL:               886 4 24934485       .,TAICHUNG (402)-Taiwan  (402),TAICHUNG</t>
  </si>
  <si>
    <t>TAICHUNG (402)</t>
  </si>
  <si>
    <t>Taiwan  (402)</t>
  </si>
  <si>
    <t>886 4 24934485       .</t>
  </si>
  <si>
    <t>886 4 24934486</t>
  </si>
  <si>
    <t>šmindyching@hotmail.com</t>
  </si>
  <si>
    <t>100% Wire Transfer before despatch</t>
  </si>
  <si>
    <t>INOX AIR PRODUCTS PVT.LTD</t>
  </si>
  <si>
    <t>Plot No:B-93,VILE/BHAGAD MIDC Industrial Area,  Taluk A:-Mangaon,  Dist:-Raigad.  MAHARASHTRA - 402308</t>
  </si>
  <si>
    <t>Prasad C Parulekar.</t>
  </si>
  <si>
    <t>022-40323191/3991</t>
  </si>
  <si>
    <t>+91 9028627200</t>
  </si>
  <si>
    <t>PADMAVATI STEEL</t>
  </si>
  <si>
    <t>Padmavati steel  Of: 128/3, !st floor C Wing, Sanghavi Compond, mohan Nagar,Chinchwad PUNE 411019,,MUMBAI-400 004,MAHARASHTRA</t>
  </si>
  <si>
    <t>devendra.bokadia@rediffmail.com</t>
  </si>
  <si>
    <t>PANIPAT REFINERY,MATERIALS DEPARTMENT (PUR), BOHALI ,PANIPAT-132140,Haryana</t>
  </si>
  <si>
    <t>PANIPAT REFINERY,MATERIALS DEPARTMENT (PUR),PANIPAT-132140,Haryana</t>
  </si>
  <si>
    <t>0180-2578873</t>
  </si>
  <si>
    <t>0180-2578844</t>
  </si>
  <si>
    <t>AAACTI681GXM015</t>
  </si>
  <si>
    <t>GLOBE ENGINEERING ASSOCIATES(CHENNAI)</t>
  </si>
  <si>
    <t>1/18,1st Cross Street,Olympic Colony,Mugappair,,CHENNAI-600 050,CHENNAI</t>
  </si>
  <si>
    <t>600 050</t>
  </si>
  <si>
    <t>044-2654 6051/6561 2622</t>
  </si>
  <si>
    <t>+91-044-2654 6051</t>
  </si>
  <si>
    <t>98408 98712</t>
  </si>
  <si>
    <t>srinivasan_p@geaind.com</t>
  </si>
  <si>
    <t>METTUR THERMAL POWER STATION</t>
  </si>
  <si>
    <t>C &amp; I METTUR THERMAL POWER STATION METTUR-DAM SALEM DIST,METTUR-636406,TAMIL NADU</t>
  </si>
  <si>
    <t xml:space="preserve">TAMIL NADU                                        </t>
  </si>
  <si>
    <t>METTUR</t>
  </si>
  <si>
    <t>INKAL VENTURES PRIVATE LIMITED</t>
  </si>
  <si>
    <t xml:space="preserve">33/1773,Shanz Complex,NH Bye Pass Road,Vennala P.O,KOCHI-682 028,KERALA                                            </t>
  </si>
  <si>
    <t xml:space="preserve">KERALA                                            </t>
  </si>
  <si>
    <t>682 028</t>
  </si>
  <si>
    <t>+91 484 4000071</t>
  </si>
  <si>
    <t>+91 484 4000072</t>
  </si>
  <si>
    <t>www.inkal.in</t>
  </si>
  <si>
    <t>inkal@inkal.in</t>
  </si>
  <si>
    <t>C.S ENTERPRISES</t>
  </si>
  <si>
    <t>s.no 5, plot no 14 shed no 4 near telco colony jambulwadi road ambegoan budruk,PUNE-411048,MAHARASHTRA</t>
  </si>
  <si>
    <t>020 65700 165</t>
  </si>
  <si>
    <t>020 2431 7299</t>
  </si>
  <si>
    <t>0992 2431 728</t>
  </si>
  <si>
    <t>www.csenterprisessfab.com</t>
  </si>
  <si>
    <t>nitin@csenterprisessfab.com</t>
  </si>
  <si>
    <t>JS ANERTECH (ANALYTICAL &amp; ENERGY).</t>
  </si>
  <si>
    <t xml:space="preserve">Ba-2303,Jungang Utong Sanga 1258,Kuro-dong,Kuro-gu,Seoul,152-751,Korea,---,-                                                 </t>
  </si>
  <si>
    <t>JS ANERTECH (ANALYTICAL &amp; ENERGY)</t>
  </si>
  <si>
    <t>1210,Woolim Apartment,498,Mangwon-Dong,Mapo-Gu,Seoul Korea   Postal Code:121-824,-,</t>
  </si>
  <si>
    <t>82-10-2299-0580</t>
  </si>
  <si>
    <t>82-2-6280-5236</t>
  </si>
  <si>
    <t>010-2299-0580</t>
  </si>
  <si>
    <t>tkpower@paran.com</t>
  </si>
  <si>
    <t>IND-SWIFT LABORATORIES LTD.</t>
  </si>
  <si>
    <t>Vill.Bhagwanpur,Barwala Road,Near Derbassi,Distt.S.A.S.Nagar (Mohali)-140507,Punjab</t>
  </si>
  <si>
    <t>0091-01762-281747</t>
  </si>
  <si>
    <t>0091-01762-285805</t>
  </si>
  <si>
    <t>engg.purchase@indswiftlabs.com</t>
  </si>
  <si>
    <t>AAACI6306G</t>
  </si>
  <si>
    <t>03AAACI6306G1Z3</t>
  </si>
  <si>
    <t>BHARAT HEAVY ELECTRICALS LIMITED(WEST BANGAL).</t>
  </si>
  <si>
    <t>(A Govt.of India Undertaking)  Power Sector Eastern Region  BHEL Site Offices:1X100MW NRPP (Phase-1)  Namrup Thermal Power Station,APGCL,  PO:NTPS,Namrup-758622,Dist:Dilbrugarh:Assam</t>
  </si>
  <si>
    <t>WEST BANGAL</t>
  </si>
  <si>
    <t>722 183</t>
  </si>
  <si>
    <t>BHARAT HEAVY ELECTRICALS LIMITED(WEST BANGAL)</t>
  </si>
  <si>
    <t>ssdas@bhel.in</t>
  </si>
  <si>
    <t>Dilbrugarh</t>
  </si>
  <si>
    <t>18AAACB4146P1ZE</t>
  </si>
  <si>
    <t>S.M.HYDRAULICS</t>
  </si>
  <si>
    <t>Works- c12 back to I b m r college chinchwad,PUNE-4110019,MAHARASHTRA</t>
  </si>
  <si>
    <t>shrinivas_biradar@yahoo.com</t>
  </si>
  <si>
    <t>JAYPEE BELA PLANT</t>
  </si>
  <si>
    <t xml:space="preserve">(Unit of Jaiprakash Associates Limited)  P.O.Jaypee Nagar,Distt.Rewa,--486 450,M.P.                                              </t>
  </si>
  <si>
    <t xml:space="preserve">M.P.                                              </t>
  </si>
  <si>
    <t>486 450</t>
  </si>
  <si>
    <t>07662-229212</t>
  </si>
  <si>
    <t>07662-229218</t>
  </si>
  <si>
    <t>jrp.purchase@jalindia.co.in</t>
  </si>
  <si>
    <t>AABCB1562AXM001</t>
  </si>
  <si>
    <t>AABCB1562A</t>
  </si>
  <si>
    <t>ISGEC HEAVY ENGINEERING LIMITED</t>
  </si>
  <si>
    <t>A-7, Sector - 63, Noida - 201 301 (U. P.) India</t>
  </si>
  <si>
    <t xml:space="preserve">UP                                                </t>
  </si>
  <si>
    <t>Kunal Khanna</t>
  </si>
  <si>
    <t>kunal@isgec.co.in</t>
  </si>
  <si>
    <t>JSW STEEL LIMITED.</t>
  </si>
  <si>
    <t>P.O.Vidyanagar- Village Toranagallu 583 275,  ,Dist Bellary, KARNATAKA India</t>
  </si>
  <si>
    <t>comml.vijayanagar@jsw.in</t>
  </si>
  <si>
    <t>Toranagallu</t>
  </si>
  <si>
    <t>VIDYANAGAR</t>
  </si>
  <si>
    <t>SRF LIMITED.</t>
  </si>
  <si>
    <t>Technical Textiles Business  Plot No.K-1,SIPCOT Industrial Complex,Gummidipoondi,--601 201,-</t>
  </si>
  <si>
    <t>601 201</t>
  </si>
  <si>
    <t>+91 44 27923212</t>
  </si>
  <si>
    <t>santosham.pk@srf.com</t>
  </si>
  <si>
    <t>Gummidipoondi,Range I</t>
  </si>
  <si>
    <t>Gummidipoondi,Chennai</t>
  </si>
  <si>
    <t>GummidipoondI</t>
  </si>
  <si>
    <t>Near Oxygen Plant-II,c/o SAIL-Bhilai Steel Plant,,BHILAI-490001,-</t>
  </si>
  <si>
    <t>Padma_Jana@Praxair.com</t>
  </si>
  <si>
    <t>Oerlikon Barmarg Division   Unit No.104,1st Floor,'B'Wing Piramal Tower,Peninsula Corporate Park,Ganpatrao Kadam Marg,Lower Parel(W).,MUMBAI-400 013,MAHARASHTRA</t>
  </si>
  <si>
    <t>400 013</t>
  </si>
  <si>
    <t>+91 22 39388920</t>
  </si>
  <si>
    <t>91 9096283736</t>
  </si>
  <si>
    <t>vipin-kumar.bakliwal@oerlikon.com</t>
  </si>
  <si>
    <t>NTPC-SAIL POWER COMPANY PVT LTD(ROURKELA)</t>
  </si>
  <si>
    <t xml:space="preserve">(A JOINT VENTURE OF NTPC &amp; SAIL)  CPP II,ADM BLDG,SAIL RSP COMPLEX,ROURKELA,  DIST:SUNDARGAH,---,-                                                 </t>
  </si>
  <si>
    <t>C+G INSTRUMENTS PTE LTD</t>
  </si>
  <si>
    <t>C+G Instruments Pte LTD  No. 1 Genting Links  #03-03 Perfet One,SINGAPORE-349518,-</t>
  </si>
  <si>
    <t>Tel: +6567482924</t>
  </si>
  <si>
    <t>Fax: +65 67486542</t>
  </si>
  <si>
    <t>UAE: +971504562851</t>
  </si>
  <si>
    <t>vs.rao@cginstruments.com</t>
  </si>
  <si>
    <t>194/195 Gopi Tank Road, (Behihind Citylight Cinema) Mahim , MUMBAI,MUMBAI-400 016,MAHARASHTRA</t>
  </si>
  <si>
    <t>022 24454387</t>
  </si>
  <si>
    <t>022 24449123</t>
  </si>
  <si>
    <t>sales@gicindia.com;gicpune@general-gauges.com</t>
  </si>
  <si>
    <t>M/S GOA INSTRUMENTS INDUSTRIES PVT LTD.</t>
  </si>
  <si>
    <t>D 2/5, MAPUSA INDUSTRIAL ESTATE,   MAPUSA GOA - 403507.</t>
  </si>
  <si>
    <t>0832- 2262872, 2262610,</t>
  </si>
  <si>
    <t>91-832-2262814</t>
  </si>
  <si>
    <t>www.goainstruments.com</t>
  </si>
  <si>
    <t>pune@goainstruments.com</t>
  </si>
  <si>
    <t>AABCG2814QXM001</t>
  </si>
  <si>
    <t>AABCG2814Q</t>
  </si>
  <si>
    <t>B/CST/3960</t>
  </si>
  <si>
    <t>CLASSIC RUBBER &amp; ENGNEERING STORES</t>
  </si>
  <si>
    <t>910, bhudhwar peth,pune 411002,PUNE-411002,MAHARASHTRA</t>
  </si>
  <si>
    <t>020 32900670</t>
  </si>
  <si>
    <t>classicengg@rediffmail.com</t>
  </si>
  <si>
    <t>AJAY ENGINEERING TOOLS</t>
  </si>
  <si>
    <t>Ajay Engg.Tools  Shop no 5 &amp; 6 Wadhwani Plaza,  Near Vishal Theatre,Pimpri ,,PUNE-411018,MAHARASHTRA</t>
  </si>
  <si>
    <t>020 27425309,27422153</t>
  </si>
  <si>
    <t>020 27425316</t>
  </si>
  <si>
    <t>www.ajayengineering.com</t>
  </si>
  <si>
    <t>sales@ajayengineering.com; mukesh@ajayengineering.</t>
  </si>
  <si>
    <t>27470404810 V</t>
  </si>
  <si>
    <t>27470404810 C</t>
  </si>
  <si>
    <t>JINDAL STEEL &amp; POWER LTD (ORISSA)</t>
  </si>
  <si>
    <t>Vill Nisa, Chendipada Road,  SH-63,  P.O :Jindal Nagar  PIN :759 130 Dist:Angul,  Orissa</t>
  </si>
  <si>
    <t xml:space="preserve">ORISSA                                            </t>
  </si>
  <si>
    <t>06761-254191-95</t>
  </si>
  <si>
    <t>06761-254144</t>
  </si>
  <si>
    <t>abhishekmishra@angul.jspl.com</t>
  </si>
  <si>
    <t>Angul-II</t>
  </si>
  <si>
    <t>Cuttack</t>
  </si>
  <si>
    <t>AAACJ 7097D</t>
  </si>
  <si>
    <t>06AAFCK5692N1ZW</t>
  </si>
  <si>
    <t>CHEMIX SPECIALTY GASES &amp; EQUIPMENT,</t>
  </si>
  <si>
    <t xml:space="preserve">No. 31, 18th KM, Old Madras Road,  Budigere Cross,  Bangalore - 560 049  Tel : +91 80 28472684  Telefax   :  +91 80 28473636  Mob : 9900575154,BANGALORE-560 049,KARNATAKA                                         </t>
  </si>
  <si>
    <t>+91 80 28473636</t>
  </si>
  <si>
    <t>www.chemixgases.com</t>
  </si>
  <si>
    <t>chemixgases@gmail.com</t>
  </si>
  <si>
    <t>TECHNO-FLO ENGINEERS PVT LTD.</t>
  </si>
  <si>
    <t xml:space="preserve">23, Plot No. 71/1B/14,   Rachana Industrial Complex,   Telco Road, MIDC, Bhosari,   Pune-411026,PUNE-411026,MHARASHTRA                                        </t>
  </si>
  <si>
    <t>info@technologicindia.com;sales@technologicindia.c</t>
  </si>
  <si>
    <t>HIMADRI CHEMICALS &amp; INDUSTRIES LIMTED</t>
  </si>
  <si>
    <t xml:space="preserve">H.O:23A Netaji Subhash Road,8th Floor,Room No.15,,KOLKATA-700001,-                                                 </t>
  </si>
  <si>
    <t>(033)22304363,22309953</t>
  </si>
  <si>
    <t>(033) 2230 9051</t>
  </si>
  <si>
    <t>sbhadra@himadri.com</t>
  </si>
  <si>
    <t>HINDUSTAN ZINC LTD (DARIBA)</t>
  </si>
  <si>
    <t>Zinc Plant,Dariba Smelter Complex,  Rajpura Dariba Mines,P.O.Dariba Mines, Dist:Rajasmand-313211,</t>
  </si>
  <si>
    <t>SARVAJEET.KUMAR@VEDANTA.CO.IN</t>
  </si>
  <si>
    <t>AAACH7354KXM003</t>
  </si>
  <si>
    <t>AAACH7354K</t>
  </si>
  <si>
    <t>2744/02132</t>
  </si>
  <si>
    <t>Gat No 127  &amp; 128,   Dingrajwadi, Off Pune - Nagar Road,   Taluka- Shirur,Dist.  Pune-412 208,PUNE-412 208,MAHARASHTRA</t>
  </si>
  <si>
    <t>412 208</t>
  </si>
  <si>
    <t>+91(0)2137 392300 / 252176 / 253008</t>
  </si>
  <si>
    <t>+91(0)2137-252612</t>
  </si>
  <si>
    <t>+91 9370541176</t>
  </si>
  <si>
    <t>ashutosh.nikalje@in.tranter.com</t>
  </si>
  <si>
    <t>CRONUS BUSINESS SERVICES LLC.</t>
  </si>
  <si>
    <t xml:space="preserve">405 Noriega St.  San Francisco,CA 94122,  USA,---,-                                                 </t>
  </si>
  <si>
    <t>+1(925) 330-5827</t>
  </si>
  <si>
    <t>+1(610) 934-0746</t>
  </si>
  <si>
    <t>THERMAX LIMITED (KHED)</t>
  </si>
  <si>
    <t>Thermax Assembly Unit-Gat No.125 At Post Rohakal   Taluka Khed,,PUNE-410501,MAHARASHTRA</t>
  </si>
  <si>
    <t>+91-20-6615 5272</t>
  </si>
  <si>
    <t>NVPATIL@Thermaxindia.com</t>
  </si>
  <si>
    <t>AAACT3910DEM013</t>
  </si>
  <si>
    <t>27630000038V w.e.f.12.5.81</t>
  </si>
  <si>
    <t>27630000038C w.e.f.12.5.81</t>
  </si>
  <si>
    <t>TRIMURTY PACKAGING</t>
  </si>
  <si>
    <t>At Post, Uruli Dewachi, Autaewadi,Tal. Haveli, Pune 412308  MAHARASHTRA</t>
  </si>
  <si>
    <t>PUNE, HADAPSAR</t>
  </si>
  <si>
    <t>9527028021 / 9960156615</t>
  </si>
  <si>
    <t>sachin.autade@gmail.com</t>
  </si>
  <si>
    <t>27280811975 C w.e.f.20.1.2011</t>
  </si>
  <si>
    <t>27280811975 V w.e.f.20.1.2011</t>
  </si>
  <si>
    <t>HEAT EXCHANGE APPLIED TECHNOLOGY, INC.</t>
  </si>
  <si>
    <t xml:space="preserve">150 #B Allen Avenue,,--44667,OHIO                                              </t>
  </si>
  <si>
    <t xml:space="preserve">OHIO                                              </t>
  </si>
  <si>
    <t>330-682-4328.</t>
  </si>
  <si>
    <t>330-682-4329</t>
  </si>
  <si>
    <t>heat@heat-voss.com</t>
  </si>
  <si>
    <t>WONDER CEMENT LTD</t>
  </si>
  <si>
    <t>Tehsil-Nimbahera,  Chittorgarh,(Raj)-312601,RAJHASTAN--,RAJHASTAN</t>
  </si>
  <si>
    <t>RAJHASTAN</t>
  </si>
  <si>
    <t>AAACW6009LEM001</t>
  </si>
  <si>
    <t>II-CHITTORGARH</t>
  </si>
  <si>
    <t>CMI FPE LTD.(KUTCH)</t>
  </si>
  <si>
    <t xml:space="preserve">Holiday Village Resort, Room No. 416,Survey No. 110, National Highway8 - A,Anjar –Galpadar Road,Meghpar – Gandhidham,KUTCH-370201,GUJARAT                                           </t>
  </si>
  <si>
    <t>PUNE PAINTS ENTERPRISES</t>
  </si>
  <si>
    <t>Shop No. 3,Raisoni park, Market Yard  Pune.411 037, India,PUNE-411037,MAHARASHTRA</t>
  </si>
  <si>
    <t>09527 0097 97</t>
  </si>
  <si>
    <t>punepaints@yahoo.com</t>
  </si>
  <si>
    <t xml:space="preserve">Scope Complex,Core-2,7,Institutional Area,Lodhi Road,,--110003,NEW DELHI                                         </t>
  </si>
  <si>
    <t>011-24360978</t>
  </si>
  <si>
    <t>011-26186245</t>
  </si>
  <si>
    <t>baruabb@iocl.co.in</t>
  </si>
  <si>
    <t>THE ENGINEER IN-CHARGE,HEML</t>
  </si>
  <si>
    <t xml:space="preserve">Village:Phulokhari,  Talwandi Saboo,  Bathinda,,PUNJAB-151 301,Punjab                                            </t>
  </si>
  <si>
    <t>0120-46344628</t>
  </si>
  <si>
    <t>0120-4271938</t>
  </si>
  <si>
    <t>atul.dubey@hmel.in</t>
  </si>
  <si>
    <t>AABCG5231FXM001</t>
  </si>
  <si>
    <t>SUPERTECH SCIENTIFIC &amp; METALLURGICAL SERVICES</t>
  </si>
  <si>
    <t>(Metallurgists &amp; Calibration Engineers)  No.39,Natesan Street,  Varadharajapuram,Ambattur,CHENNAI-600 053,CHENNAI</t>
  </si>
  <si>
    <t>600 053</t>
  </si>
  <si>
    <t>044-2624 2194</t>
  </si>
  <si>
    <t>094443 05967</t>
  </si>
  <si>
    <t>www.ssms.co.in</t>
  </si>
  <si>
    <t>ssms_metal@yahoo.in</t>
  </si>
  <si>
    <t>988604/25.06.2009</t>
  </si>
  <si>
    <t>BHARAT HEAVY ELECTRICALS LIMITED</t>
  </si>
  <si>
    <t xml:space="preserve">Power Sector Eastern Region  Chandrapura Thermal Power Station P O Chandrapura,Bokaro-825303,JHARKHAND                                         </t>
  </si>
  <si>
    <t xml:space="preserve">JHARKHAND                                         </t>
  </si>
  <si>
    <t>Bokaro</t>
  </si>
  <si>
    <t>amitps@bhelpser.cp.in</t>
  </si>
  <si>
    <t>TG-729(C)</t>
  </si>
  <si>
    <t>M/S SIMHADRI POWER LIMITED</t>
  </si>
  <si>
    <t xml:space="preserve">Sreerampuram Village  L Kota Mandal,,Vizianagaram-535161,Andhra Pradesh                                    </t>
  </si>
  <si>
    <t>+91 8966 277218</t>
  </si>
  <si>
    <t>+91 8966 277134</t>
  </si>
  <si>
    <t>+91 89859 06946</t>
  </si>
  <si>
    <t>info@simhadripower.com</t>
  </si>
  <si>
    <t>AAOCS2116G</t>
  </si>
  <si>
    <t>M/S.UGAR SUGAR WORKS LTD.</t>
  </si>
  <si>
    <t xml:space="preserve">At.Post:Malli,Tal:Jewaragi(Dist:Gulbarga) .,---,KARNATAKA                                         </t>
  </si>
  <si>
    <t>08442 220143/44</t>
  </si>
  <si>
    <t>jewaragi@ugarsugar.com</t>
  </si>
  <si>
    <t>AAACT7580RXM004</t>
  </si>
  <si>
    <t>Superintendent of Central Excise</t>
  </si>
  <si>
    <t>Assistant Commissioner of Central Excise</t>
  </si>
  <si>
    <t>29520007001 V Dt:01-04-2005</t>
  </si>
  <si>
    <t>29520007001 C Dt:01-04-2005</t>
  </si>
  <si>
    <t xml:space="preserve">PLOT NOS.184,185 &amp; 189,  KUNDAIM INDUSTRIAL ESTATE.,KUNDAIM-403115,GOA                                               </t>
  </si>
  <si>
    <t xml:space="preserve">GOA                                               </t>
  </si>
  <si>
    <t>KUNDAIM</t>
  </si>
  <si>
    <t>THE TRAVANCORE COCHIN CHEMICALS LTD.</t>
  </si>
  <si>
    <t>POST BAG NO.4,  UDYOGAMANDALP.O.,COCHIN-683 501,KERALA</t>
  </si>
  <si>
    <t>COCHIN</t>
  </si>
  <si>
    <t>683 501</t>
  </si>
  <si>
    <t>0832-398110</t>
  </si>
  <si>
    <t>www.denoraindia.com</t>
  </si>
  <si>
    <t>denoraindia@denora.com</t>
  </si>
  <si>
    <t>AAACT6207BXM001</t>
  </si>
  <si>
    <t>0704C008295</t>
  </si>
  <si>
    <t>B-9,KINGS CORNER,  OPP.VICTORIA CHURCH,  L.J.ROAD,MAHIM,MUMBAI-400016,MAHARASHTRA</t>
  </si>
  <si>
    <t>022 431 5566</t>
  </si>
  <si>
    <t>022 2430 4780</t>
  </si>
  <si>
    <t>MEXICO METAL INDUSTRIES</t>
  </si>
  <si>
    <t>158/160 Chorasia mansion, 1st Floor Office No. 5 , 2nd Kumbharwada Lane .,MUMBAI-400 004,MAHARASHTRA</t>
  </si>
  <si>
    <t>022 66109759</t>
  </si>
  <si>
    <t>mexicometal11@gmail.com.</t>
  </si>
  <si>
    <t>THE WEST COAST PAPER MILLS LTD.</t>
  </si>
  <si>
    <t>Post Box No.5,Bangur Nagar,,DANDELI-581 325,KARNATAKA</t>
  </si>
  <si>
    <t>DANDELI</t>
  </si>
  <si>
    <t>581 325</t>
  </si>
  <si>
    <t>08284 231391</t>
  </si>
  <si>
    <t>08284 231225/232144</t>
  </si>
  <si>
    <t>purchase.ho@westcoastpaper.com</t>
  </si>
  <si>
    <t>29AAACT4179N1ZO</t>
  </si>
  <si>
    <t>HAL OFFSHORE LIMITED(MUMBAI)</t>
  </si>
  <si>
    <t>702,SAMARPAN BUILDING,  ANDHERI(E),MUMBAI-400093,MAHARASHTRA</t>
  </si>
  <si>
    <t>PENNANT ENGINEERING PVT. LTD.</t>
  </si>
  <si>
    <t>Pennant Engineering Pvt. Ltd.  Survey no 116, Wadki, Taluka Haveli,PUNE-412308,MAHARASHTRA</t>
  </si>
  <si>
    <t>020 26989709</t>
  </si>
  <si>
    <t>020 26989470</t>
  </si>
  <si>
    <t xml:space="preserve">gokhalesr@pennantindia.com;marketing@pennantindia </t>
  </si>
  <si>
    <t>RELIANCE INDUSTRIES LIMITED (MUMBAI)</t>
  </si>
  <si>
    <t>Reliance Corporate IT Park Limited Block 7B.1st Floor,  Thane Belapur Road,  Ghansoli,,NAVI MUMBAI-400701,MAHARASHTRA</t>
  </si>
  <si>
    <t>RELIANCE INDUSTRIES LIMITED</t>
  </si>
  <si>
    <t>(Nagothane Manufacturing Divn)  Nagothane,Taluka:Roha  Dist:Raigad,,--402125,MAHARASHTRA</t>
  </si>
  <si>
    <t>0091-22-022-44783730</t>
  </si>
  <si>
    <t>chandrakant.sharma@ril.com</t>
  </si>
  <si>
    <t>AAACR5055KXM026</t>
  </si>
  <si>
    <t>27110386481V dt.01.04.2006</t>
  </si>
  <si>
    <t>27110386481C dt.01.04.2006</t>
  </si>
  <si>
    <t>KUALITY STEEL</t>
  </si>
  <si>
    <t>Kwality Steel  Shop No-7-A,   Ferrous and Non-Ferrous metals.                                              1st  Parsiwada Lane,                                                                                                           Near,V.P.Road Police Station  WE SERVE THE QUALITY………                                            MUMBAI – 400 004.,MUMBAI-Mumbai -400 004,MAHARASHTRA</t>
  </si>
  <si>
    <t>Mumbai -400 004</t>
  </si>
  <si>
    <t>022 67436935.</t>
  </si>
  <si>
    <t>+ 91 022-6743 6935</t>
  </si>
  <si>
    <t>kwality.steel@rediffmail.com;kwality.steel@yahoo.c</t>
  </si>
  <si>
    <t>BHARAT PETROLEUM CORPORATION LIMITED</t>
  </si>
  <si>
    <t>KOCHI REFINERY,  P.O.AMBALAMUGAL,,KOCHI-682302,-</t>
  </si>
  <si>
    <t>0484-2821610</t>
  </si>
  <si>
    <t>0484-2720803</t>
  </si>
  <si>
    <t>ambujakshans@bharatpetroleum.in</t>
  </si>
  <si>
    <t>P P RANGE</t>
  </si>
  <si>
    <t>II DIVISION</t>
  </si>
  <si>
    <t>32AAACB2902M1Z2</t>
  </si>
  <si>
    <t>NTPC LIMITED(KERALA)</t>
  </si>
  <si>
    <t xml:space="preserve">GENERAL MANAGER(C&amp;M)RAJIV GANDHI COMBINED CYCLE POWER PROJECT PO CHOOLATHERUVC,  DISTT-ALLEPPEYAL APPUZHA.,KERALA-690 506.,KARNATAKA                                         </t>
  </si>
  <si>
    <t>690 506.</t>
  </si>
  <si>
    <t>0479-2419440141</t>
  </si>
  <si>
    <t xml:space="preserve">ETISALAT DB HOUSE,501,TECHNIPLEX-1,5TH FLOOR,TOWERS,GOREGONE(W)  MUMBAI-400 062.,MUMBAI--,MUMBAI                                            </t>
  </si>
  <si>
    <t xml:space="preserve">MUMBAI                                            </t>
  </si>
  <si>
    <t>91-22-4291 1100</t>
  </si>
  <si>
    <t>91-22-2871 0164</t>
  </si>
  <si>
    <t>Reshma</t>
  </si>
  <si>
    <t>HIKAL LTD</t>
  </si>
  <si>
    <t>A-18, M. I. D. C. AREA  MAHAD- 402 309,---,MAHARASHTRA</t>
  </si>
  <si>
    <t>AAACH0383AXM002</t>
  </si>
  <si>
    <t>27690404495 V</t>
  </si>
  <si>
    <t>27690404495 C</t>
  </si>
  <si>
    <t>HINDALCO INDUSTRIES LIMITED'</t>
  </si>
  <si>
    <t>(Unit - Mahan Aluminium),   Works : NH-75E, Bargawan-486 886, Dist:Singrauli, M.P. (India)</t>
  </si>
  <si>
    <t>022-66917012/7003</t>
  </si>
  <si>
    <t>022-66917001</t>
  </si>
  <si>
    <t>acharya.arun@adityabirla.com</t>
  </si>
  <si>
    <t>SIGRAULI</t>
  </si>
  <si>
    <t>23AAACH1201R2ZU</t>
  </si>
  <si>
    <t>M/S RIGHT CONTROL &amp; INSTRUMENT</t>
  </si>
  <si>
    <t>Shri Siddhi Vinayak Commercial Premises  Plot No 26, Office No – 7,   1st Floor,  Sector 10, Airoli,NAVI MUMBAI-400 708,MAHARASHTRA</t>
  </si>
  <si>
    <t>400 708</t>
  </si>
  <si>
    <t>022-65213265</t>
  </si>
  <si>
    <t>022-27600143</t>
  </si>
  <si>
    <t>RELIANCE INFRASTRUCTURE LIMITED</t>
  </si>
  <si>
    <t xml:space="preserve">Samalkot Power station,IDA Peddapuram,PB No:22 Samalkot HPO,East Godavari Distrt-,,--533440,ANDHRA PRADESH                                    </t>
  </si>
  <si>
    <t>SR.MANAGER (C&amp;M)</t>
  </si>
  <si>
    <t>Reliance Infrastructure Limited  Samalkot Power station,ADB Road,PB No:22,Samalkot-533440,East Godavari (Dist)Andhra Pradesh,India,-,</t>
  </si>
  <si>
    <t>0884-2392659</t>
  </si>
  <si>
    <t>samalkot.spg@rrelianceada.com</t>
  </si>
  <si>
    <t>INOX AIR PRODUCTS PVT LTD (BHIWADI)</t>
  </si>
  <si>
    <t>C/o M/s.Saint Gobain Glass India Ltd.SP-1,Kahrani Industrial Area,Bhiwadi Extn,Alwar,,BHIWADI-301019,RAJASTHAN</t>
  </si>
  <si>
    <t xml:space="preserve">RAJASTHAN                                         </t>
  </si>
  <si>
    <t>C/o M/s.Saint Gobain Glass India Ltd.SP-1,Kahrani Industrial Area,Bhiwadi Extn.Alwar,BHIWADI-301019,RAJASTHAN</t>
  </si>
  <si>
    <t>ashish.deodhare@inoxap.com</t>
  </si>
  <si>
    <t>AAACI5569DEM043</t>
  </si>
  <si>
    <t>08620855509 V</t>
  </si>
  <si>
    <t>08620855509 C</t>
  </si>
  <si>
    <t>PARAG GASES &amp; CHEMICALS PVT.LTD</t>
  </si>
  <si>
    <t>S.NO.252,PLOT NO 9,10  KADAM WAK WASTI  OPP.H.P.TERMINAL, LONI KALBHOR,,PUNE-412201,MAHARASHTRA</t>
  </si>
  <si>
    <t>0091(020)26387676</t>
  </si>
  <si>
    <t>pgac@vsnl.com</t>
  </si>
  <si>
    <t>BROOKS INSTRUMENT -USA</t>
  </si>
  <si>
    <t>407 West Vine Street,HATFIELD, PA-19440-0903,-</t>
  </si>
  <si>
    <t>HATFIELD, PA</t>
  </si>
  <si>
    <t>19440-0903</t>
  </si>
  <si>
    <t>BrooksAM@BrooksInstrument.com;Bhavin.Trivedi@Brook</t>
  </si>
  <si>
    <t>M/S INTEGRATED INDUSTRIAL PROJECTS PVT.LTD</t>
  </si>
  <si>
    <t xml:space="preserve">Plot No-12,D.No.9-63/A/10/3,  Sree Lakshmi Sai Nilayam,  Brundhavan Colony,Boduppal,,HYDERABAD-39,ANDHRA PRADESH                                    </t>
  </si>
  <si>
    <t>www.iipl.com</t>
  </si>
  <si>
    <t>iipltd@gmail.com</t>
  </si>
  <si>
    <t>AACCI5617G Dtd 22/03/2011</t>
  </si>
  <si>
    <t>28971612496 w.e.f 01/04/2011</t>
  </si>
  <si>
    <t>TRINITY INTERFACE SYSTEMS PVT. LTD.</t>
  </si>
  <si>
    <t>Arenja Plaza, Sector 15, Plot 52, CBD Belapur, Navi Mumbai,MUMBAI-400614,MAHARASHTRA</t>
  </si>
  <si>
    <t>022-41558800</t>
  </si>
  <si>
    <t>(+91) 27562721</t>
  </si>
  <si>
    <t>sales@trinity.in;</t>
  </si>
  <si>
    <t>CMI FPE LTD</t>
  </si>
  <si>
    <t>MEHTA HOUSE, 64,   ROAD NO - 13, MIDC  ANDHERI (E),MUMBAI-400093,MAHARASHTRA</t>
  </si>
  <si>
    <t>2769000324V</t>
  </si>
  <si>
    <t>2769000324C</t>
  </si>
  <si>
    <t>KRISHNA PRECISION</t>
  </si>
  <si>
    <t>M/s krishna precision  S No. 215 ; Ganga nagar, Nera Zende Hospital, Phursungi, Pune 412308,PUNE - GANGA NAGAR-412308,MAHARASHTRA</t>
  </si>
  <si>
    <t>PUNE - GANGA NAGAR</t>
  </si>
  <si>
    <t>CHAITRELA ENTEPRISES</t>
  </si>
  <si>
    <t>Chaitrela enterprises, Kondhwa Budruk,kondhwa gaon.Pune 411048,PUNE 412048-411048,MAHARASHTRA</t>
  </si>
  <si>
    <t>PUNE 412048</t>
  </si>
  <si>
    <t>09860 816267</t>
  </si>
  <si>
    <t>EXPERT INSTRUMENTS PVT. LTD.</t>
  </si>
  <si>
    <t>Survey No. 81/4B, Property No- 645,   N.D.A. Road, Near Agarwal Godown,   Shivane,PUNE-411023,MAHARASHTRA</t>
  </si>
  <si>
    <t>Pankaj.Patel@schneider-electric.com;vaibhav.marath</t>
  </si>
  <si>
    <t>SAIF TRADERS</t>
  </si>
  <si>
    <t>shop No9/20,Akbar Plaza,1043/1044 Raviwar Peth, Pune 411002,MAHARASHTRA</t>
  </si>
  <si>
    <t>020-24459343</t>
  </si>
  <si>
    <t>9372400500/9960902285</t>
  </si>
  <si>
    <t>saiftraders52@gmail.com</t>
  </si>
  <si>
    <t>27580634785V w.e.f 6.12.2007</t>
  </si>
  <si>
    <t>SBQ STEELS LIMITED</t>
  </si>
  <si>
    <t xml:space="preserve">No:357,Ankalapaturu Village,Chillakur Mandal,  Gudur-524101  (SPSR Nellore Dist,,---,ANDHRA PRADESH)                                   </t>
  </si>
  <si>
    <t xml:space="preserve">ANDHRA PRADESH)                                   </t>
  </si>
  <si>
    <t>No:357,Ankalapaturu Village,Chillakur Mandal,  Gudur-524101  (SPSR Nellore Dist,,---,ANDHRA PRADESH)</t>
  </si>
  <si>
    <t>ANDHRA PRADESH)</t>
  </si>
  <si>
    <t>+91 44 42261844</t>
  </si>
  <si>
    <t>+91 44 42261877</t>
  </si>
  <si>
    <t>chanderprakash.gagoria@rkkrgroup.in</t>
  </si>
  <si>
    <t>AAKCS8867QXM001</t>
  </si>
  <si>
    <t>(AP)28444761845</t>
  </si>
  <si>
    <t>TEKSONS PVT.LTD</t>
  </si>
  <si>
    <t>Kolshet Road,Kapur Bawdi,  Post Box No-20,Thane-400601,MUMBAI--,MAHARASHTRA</t>
  </si>
  <si>
    <t>+91 22 25409351/52/53</t>
  </si>
  <si>
    <t>+91 22 2540 9355</t>
  </si>
  <si>
    <t>www.teksonsradiators.com</t>
  </si>
  <si>
    <t>teksons@eth.net</t>
  </si>
  <si>
    <t>AABC TO 522 AEM002</t>
  </si>
  <si>
    <t>27740276961V dt.01.04.2006</t>
  </si>
  <si>
    <t>27740276961C dt.01.04.2006</t>
  </si>
  <si>
    <t>YANTRA AUTOMATION PVT LTD.</t>
  </si>
  <si>
    <t>Yantra Automation Pvt Ltd.  Office No. 101- 103, Plot No. 84, Survey No. 40 , Ambedkar Road, Sangamwadi, Near RTO, PUNE- 411001.,PUNE-411001,MAHARASHTRA</t>
  </si>
  <si>
    <t>+91-020-26053200 (30 Lines)</t>
  </si>
  <si>
    <t>www.yantraautomation.com</t>
  </si>
  <si>
    <t>sachin.mane@yantraautomation.com</t>
  </si>
  <si>
    <t>AAACY-0794-N-XD-001</t>
  </si>
  <si>
    <t>Kothrud-II ICE House 41-A,Sasoon Rd,Pune-1</t>
  </si>
  <si>
    <t>Pune VIA</t>
  </si>
  <si>
    <t>AAACY0794N</t>
  </si>
  <si>
    <t>27870000197 V w.e.f.1.4.2006</t>
  </si>
  <si>
    <t>27870000197 C w.e.f.1.4.2006</t>
  </si>
  <si>
    <t>JAYASWAL NECO INDUSTRIES LIMITED'</t>
  </si>
  <si>
    <t>AAACJ3174F-XM006</t>
  </si>
  <si>
    <t>INSTRUMENTATION ENGINEERS PVT. LTD.</t>
  </si>
  <si>
    <t>INSTRUMENTATION ENGINEERS PVT. LTD.  Plots 1,2,3 Phase III, IDA Jeedimetla, Hyderabad 500 055</t>
  </si>
  <si>
    <t>040 2309 5147</t>
  </si>
  <si>
    <t>040 2309 6401</t>
  </si>
  <si>
    <t>www.ieflowmeters.com</t>
  </si>
  <si>
    <t>sales@ieflowmeters.com</t>
  </si>
  <si>
    <t>AAACI4471NXM001</t>
  </si>
  <si>
    <t>JEEDIMETLA-III</t>
  </si>
  <si>
    <t>HYDERABAD-N</t>
  </si>
  <si>
    <t>AAACI4471N</t>
  </si>
  <si>
    <t>HYR/03/1/1155/82-83</t>
  </si>
  <si>
    <t>CHEMTROLS INDUSTRIES PVT LTD.</t>
  </si>
  <si>
    <t>141/142,Kundaim Industrial Estate  Kundaim, GOA - 403 115</t>
  </si>
  <si>
    <t>CHEMTROLS INDUSTRIES LTD.</t>
  </si>
  <si>
    <t>0832-6613000</t>
  </si>
  <si>
    <t>Mr S.Sunil</t>
  </si>
  <si>
    <t>0832-6613155</t>
  </si>
  <si>
    <t>chemtrolsgoa@chemtrols.co.in</t>
  </si>
  <si>
    <t>30AAACC2870R1ZK</t>
  </si>
  <si>
    <t>THREE S INSTRUMENTS PVT.LTD.</t>
  </si>
  <si>
    <t xml:space="preserve">J-110,West Patel Nagar,--110 008,NEW DELHI                                         </t>
  </si>
  <si>
    <t>110 008</t>
  </si>
  <si>
    <t>+91 11 25882080</t>
  </si>
  <si>
    <t>+91 11 25887913</t>
  </si>
  <si>
    <t>www.3si.co.in</t>
  </si>
  <si>
    <t>sales@3si.co.in</t>
  </si>
  <si>
    <t>LC/51/07090176720/0994</t>
  </si>
  <si>
    <t>CHEMTROLS INDUSTRIES LIMITED</t>
  </si>
  <si>
    <t>Amar Hill, Saki Vihar Road,   Powai,MUMBAI-400 072,MAHARASHTRA</t>
  </si>
  <si>
    <t>400 072</t>
  </si>
  <si>
    <t>(+91-22) 67151 360</t>
  </si>
  <si>
    <t>(+91-22) 2857 1913</t>
  </si>
  <si>
    <t>sujay.sudhakaran@chemtrols.co.in;sumeet.Sarkar@che</t>
  </si>
  <si>
    <t>ANJALI INCORPORATED.</t>
  </si>
  <si>
    <t xml:space="preserve">Shop No-5,B.K.Association  Bhenslore,Daman Vapi Road,Nani Daman-396210,---,-                                                 </t>
  </si>
  <si>
    <t>9122 28253098,3099</t>
  </si>
  <si>
    <t>9122 6675 4720</t>
  </si>
  <si>
    <t>www.anjalinc.com</t>
  </si>
  <si>
    <t>sales@anjalinc.com</t>
  </si>
  <si>
    <t>M/S BHARAT ELECTRONICS LTD.</t>
  </si>
  <si>
    <t xml:space="preserve">M/S BHARAT ELECTRONICS LTD.  M.GOVINDAN  MANAGER, GAS PLANT ES/COMP  BEL , JALAHALLI, BANGALORE‐560013  PH: 08022195705  MOB: 9449044570  FAX: 080‐28382927  www.bel‐india.com,BANGALORE-560013,KARNATAKA                                         </t>
  </si>
  <si>
    <t>080‐22195705</t>
  </si>
  <si>
    <t>080‐28382927</t>
  </si>
  <si>
    <t>91-9449044570</t>
  </si>
  <si>
    <t>www.bel_india.com</t>
  </si>
  <si>
    <t>govindanm@bel.co.in</t>
  </si>
  <si>
    <t>ADVANCE COOLING SYSTEMS P LTD</t>
  </si>
  <si>
    <t>Plot No. R-424, MIDC,  T.T.C. Industrial Area, Rabale,,NAVI MUMBAI-400 701,MAHARASHTRA</t>
  </si>
  <si>
    <t>400 701</t>
  </si>
  <si>
    <t>91-22-27642588/89/90</t>
  </si>
  <si>
    <t>91-22-21633193</t>
  </si>
  <si>
    <t>www.advancecooling.com</t>
  </si>
  <si>
    <t>advance@vsnl.com;sales@advancecooling.com</t>
  </si>
  <si>
    <t>TRIDENT EQUIPMENTS PVT LTD</t>
  </si>
  <si>
    <t>F 409/410,  Kailas  Industrial  Complex Parksite,,VIKHROLI (W)-400 079,-</t>
  </si>
  <si>
    <t>VIKHROLI (W)</t>
  </si>
  <si>
    <t>400 079</t>
  </si>
  <si>
    <t>022 2518 1704/2518 1706/2518 1705</t>
  </si>
  <si>
    <t>022  2518 5463</t>
  </si>
  <si>
    <t>sheela@tridentequipments.com;trieuip@vsnl.com</t>
  </si>
  <si>
    <t>AAACT9019K</t>
  </si>
  <si>
    <t>27670014760V w.e.f.1.04.2006</t>
  </si>
  <si>
    <t>27670014760C w.e.f.1.04.2006</t>
  </si>
  <si>
    <t>AMKETTE ANALYTICS LTD</t>
  </si>
  <si>
    <t>ANM House, Plot No. A-141, Road No. 23, Wagle Industrial Area,THANE (W)-400604,MAHARASHTRA</t>
  </si>
  <si>
    <t>THANE (W)</t>
  </si>
  <si>
    <t>91-22-6614 1500, 6668 1500</t>
  </si>
  <si>
    <t>91-22-6668 1600</t>
  </si>
  <si>
    <t>www.anmalliance.com</t>
  </si>
  <si>
    <t>Info@anmalliance.com;pmehta@anmalliance.com</t>
  </si>
  <si>
    <t>Regd Off:  Plot EL 26, MIDC,   TTC Industrial Area, Mahape,   India.,NAVI MUMBAI-400 709,MAHARASHTRA</t>
  </si>
  <si>
    <t>(91) (22) 6513 7081</t>
  </si>
  <si>
    <t>(91) (22) 2768 6841</t>
  </si>
  <si>
    <t>9167 20  9167</t>
  </si>
  <si>
    <t>ssabnis@parker.com;</t>
  </si>
  <si>
    <t>SHIVANAND GLASS ENGINEERING</t>
  </si>
  <si>
    <t xml:space="preserve">A-13,Vallabh Vatika Bungalow,Nr-Vadsar Bridge,Vadasar Road,Baroda-10,---,-                                                 </t>
  </si>
  <si>
    <t>0265-6547572</t>
  </si>
  <si>
    <t>0265-2656104</t>
  </si>
  <si>
    <t>shivanandglass@rediffmail.com</t>
  </si>
  <si>
    <t>24191601972 Dt.28.09.2005</t>
  </si>
  <si>
    <t>NTPC LIMITED----.</t>
  </si>
  <si>
    <t>06429-226281/226321</t>
  </si>
  <si>
    <t>06429-226281</t>
  </si>
  <si>
    <t>www.ntpc.co.in</t>
  </si>
  <si>
    <t>Bhaglapur</t>
  </si>
  <si>
    <t>KILBURN ENGINEERING LIMITED</t>
  </si>
  <si>
    <t>Plot No.112,  Minerva Industrial Estate,  P.K.Road,Mulund(w),,MUMBAI-400080,MAHARASHTRA</t>
  </si>
  <si>
    <t>Plot No-6,MIDC Industrial Area  Opp-BSNL Telephone Exchange,Kalyan-Bhiwandi Road,Saravali Village,  Dist.Thane-421311.,MUMBAI--,MAHARASHTRA</t>
  </si>
  <si>
    <t>91 22 2593 6200</t>
  </si>
  <si>
    <t>91 22 2591 7580</t>
  </si>
  <si>
    <t>www.kilburnengg.com</t>
  </si>
  <si>
    <t>kilburn@bom3.vsnl.net.in</t>
  </si>
  <si>
    <t>E.G. KANTAWALA PVT LTD.</t>
  </si>
  <si>
    <t>E.G. kantawala PVT Limited  Kharadi, pune 411 014,PUNE-411014,MAHARASHTRA</t>
  </si>
  <si>
    <t>020 3233811/12/13</t>
  </si>
  <si>
    <t>sales@egkantawalla.com</t>
  </si>
  <si>
    <t>305,Poonam Plaza,Gultekdi,  Market Yard Road,PUNE-411037,MAHARASHTRA</t>
  </si>
  <si>
    <t>91-20-24267956/57</t>
  </si>
  <si>
    <t>www.pretechautomation.com</t>
  </si>
  <si>
    <t>pretech@vsnl.com</t>
  </si>
  <si>
    <t>AACCP8804GEM002</t>
  </si>
  <si>
    <t>Had-R-II</t>
  </si>
  <si>
    <t>27880080459 V-w.e.f.1st April2006</t>
  </si>
  <si>
    <t>27880080459 C-w.e.f.1st April2006</t>
  </si>
  <si>
    <t>JINDAL STEEL &amp; POWER LTD</t>
  </si>
  <si>
    <t xml:space="preserve">751, SIMILIPADA,  NEAR PANCHMUKHI CHHAK,ANGUL-759 122,ORISSA                                            </t>
  </si>
  <si>
    <t>759 122</t>
  </si>
  <si>
    <t>+91 6761 254191-95</t>
  </si>
  <si>
    <t>+96761 254141-44</t>
  </si>
  <si>
    <t>www.jindalsteelpower.com</t>
  </si>
  <si>
    <t>JAL INTERNATIONAL CO.LTD</t>
  </si>
  <si>
    <t xml:space="preserve">2nd Industrial City,1/3 Jeddah St, Abqaiq Road,  Dammam,Saudi Arabia,---,-                                                 </t>
  </si>
  <si>
    <t>2nd Industrial City,1/3 Jeddah St, Abqaiq Road,  Dammam,Saudi Arabia,---,-</t>
  </si>
  <si>
    <t>CYRUS INFRA-TECH PVT.LTD</t>
  </si>
  <si>
    <t>25/6, Bose Para Road; PO-Purba Barisha;   PS-Thakurpukur; Kolkata-700 008; West Bengal; India</t>
  </si>
  <si>
    <t>+91 33 4065 3355</t>
  </si>
  <si>
    <t>+91 33 4065 3261</t>
  </si>
  <si>
    <t>91 99033 28782</t>
  </si>
  <si>
    <t>www.incyrus.com</t>
  </si>
  <si>
    <t>arun@incyrus.com</t>
  </si>
  <si>
    <t>AAECC1692FED001</t>
  </si>
  <si>
    <t>Range I</t>
  </si>
  <si>
    <t>Tollygunge</t>
  </si>
  <si>
    <t>1 &amp; 2, Parekh Market (Old Wing),  M.G. Road, Ghatkopar (East),,MUMBAI-400077,MAHARASHTRA</t>
  </si>
  <si>
    <t>022-21024101 / 21021139</t>
  </si>
  <si>
    <t>022-21024708.</t>
  </si>
  <si>
    <t>98222 92437</t>
  </si>
  <si>
    <t>shrikantnaik@geekaysindia.com</t>
  </si>
  <si>
    <t>BALAJI AMINES LTD.UNIT 1</t>
  </si>
  <si>
    <t>VILL-TAMALWADI  TAL-TULJAPUR  DIST-OSMANABAD,,---,MAHARASHTRA</t>
  </si>
  <si>
    <t>091-0217-2310822</t>
  </si>
  <si>
    <t>091-0217-2310821</t>
  </si>
  <si>
    <t>mktg@balajiamines.com</t>
  </si>
  <si>
    <t>AABCB1049EXM001</t>
  </si>
  <si>
    <t>LATUR</t>
  </si>
  <si>
    <t>NANDED</t>
  </si>
  <si>
    <t>027920273855V</t>
  </si>
  <si>
    <t>027920273855C</t>
  </si>
  <si>
    <t>GUJARAT STATE ENERGY GENERATION LTD</t>
  </si>
  <si>
    <t xml:space="preserve">GSEG CC Power Plant   Hazira Road,   Phone:  + 91 261 2861778,SURAT-394 510,GUJARAT                                           </t>
  </si>
  <si>
    <t>394 510</t>
  </si>
  <si>
    <t>GSEG CC Power Plant   Hazira Road,   Phone:  + 91 261 2861778,SURAT-394 510,GUJARAT</t>
  </si>
  <si>
    <t>p.trivedi@evonik-es.in</t>
  </si>
  <si>
    <t>SUNRISE TRADE CENTER</t>
  </si>
  <si>
    <t>SHOP 4 RUNWAL SANKALP DANANJAY SOCIETY NEW DP ROAD KOTHRUD PUNE - 411038,PUNE-411038,MAHARASHTRA</t>
  </si>
  <si>
    <t>020 25397004</t>
  </si>
  <si>
    <t>hrt.stc@gmail.com</t>
  </si>
  <si>
    <t>PRAGATI PAINTS &amp; ALLIED PRODUCTS</t>
  </si>
  <si>
    <t>Pragati Paints &amp; Allied Products   GET NO. 77, JYOTIBA NAGAR, CHIKHALI ROAD, TALAWADE, Pune - 411001,,PUNE-411001,MAHARASHTRA</t>
  </si>
  <si>
    <t>paintpragati@redffmail.com;paintpragati@gmail.com</t>
  </si>
  <si>
    <t>ASIAD STEEL INDUSTRIES</t>
  </si>
  <si>
    <t>28 Kayan Chambers, 811 Raviwar peth, shatranjiwala chowk, Pune 411002,PUNE-411002,MAHARASHTRA</t>
  </si>
  <si>
    <t>020 2445 0355</t>
  </si>
  <si>
    <t>020 2448 3355</t>
  </si>
  <si>
    <t>NEW EAGLE INDUSTRIAL CORORATION</t>
  </si>
  <si>
    <t>LAXMI NIVAS ,166-B,PANJRAPOLE ROAD,MUMBAI-400004, MAHARASHTRA</t>
  </si>
  <si>
    <t>020 2242 0607 /2242 548</t>
  </si>
  <si>
    <t>022 2242 0607</t>
  </si>
  <si>
    <t>98195 64323</t>
  </si>
  <si>
    <t>info@neweagle.co.in</t>
  </si>
  <si>
    <t>AAFFN1361G</t>
  </si>
  <si>
    <t>27AAFFN1361G1ZG</t>
  </si>
  <si>
    <t>Eco-Elite Building 4th Floor,  Marol Maroshi Road,  Next to Zakaria Industrial Estate,  Marol, Andheri (E),MUMBAI-400 059.,MAHARASHTRA</t>
  </si>
  <si>
    <t>400 059.</t>
  </si>
  <si>
    <t>2782041000127820410001V</t>
  </si>
  <si>
    <t>27820410001C</t>
  </si>
  <si>
    <t>R. K. SALES &amp; SERVICES</t>
  </si>
  <si>
    <t>M/s R.K. Sales &amp; Services  98, Timber Market, Bhawani Peth,PUNE-411002,MAHARASHTRA</t>
  </si>
  <si>
    <t>020 26457681</t>
  </si>
  <si>
    <t>020 26452662</t>
  </si>
  <si>
    <t>rksales.kirad@gmail.com</t>
  </si>
  <si>
    <t>RAJ SALES CORPORATION</t>
  </si>
  <si>
    <t>Raj sales corporation  pune, Bibvewadi,PUNE-411004,MAHARASHTRA</t>
  </si>
  <si>
    <t>020 66824172</t>
  </si>
  <si>
    <t>rajsales@in.com</t>
  </si>
  <si>
    <t>EMERALD TECHNOLOGY(AUTHORIZED CHANNEL PARTNER FOR HONEYWELL)</t>
  </si>
  <si>
    <t>F-50,1st floor  , Vishweshwar Industrial Premises.Opp,times of India , Sector 7.PCNTDA.Bhosari,pune -411026,PUNE 411026-411 026,MAHARASHTRA</t>
  </si>
  <si>
    <t>PUNE 411026</t>
  </si>
  <si>
    <t>+91-20-3069 1607</t>
  </si>
  <si>
    <t>www.emeraldtechnology.co.in</t>
  </si>
  <si>
    <t>emeraldtechnology1@gmail.com</t>
  </si>
  <si>
    <t>CLIP CONCEPT</t>
  </si>
  <si>
    <t xml:space="preserve">Chemin de beaupre  Plan d'aigues  13760 ST CANNAT   FRANCE,---,-                                                 </t>
  </si>
  <si>
    <t>+33 442 508 273</t>
  </si>
  <si>
    <t>+33 442 573 667</t>
  </si>
  <si>
    <t xml:space="preserve">Nestle House,Jacaranda Marg,'M'Block DLF City Phase  II,GURGAON-122002,HARYANA                                           </t>
  </si>
  <si>
    <t xml:space="preserve">HARYANA                                           </t>
  </si>
  <si>
    <t>Thaliwal,Himachal Pradesh.  Nestle House DLF City PhaseII,HIMACHAL PRADESH-174303,-</t>
  </si>
  <si>
    <t>NTPC-SAIL POWER COMPANY PVT LTD</t>
  </si>
  <si>
    <t xml:space="preserve">A JOINT VENTURE OF NTPC &amp; SAIL   CAPTIVE POWER PLANT-II, DSP COMPLEX  DIST BURDWAN-3,DURGAPUR-.,WEST BENGAL                                       </t>
  </si>
  <si>
    <t xml:space="preserve">WEST BENGAL                                       </t>
  </si>
  <si>
    <t>DURGAPUR</t>
  </si>
  <si>
    <t>0343-2005080/85</t>
  </si>
  <si>
    <t>0343-2549819</t>
  </si>
  <si>
    <t>nspcldgp.cm@gmail.com</t>
  </si>
  <si>
    <t>AMTECH CORPORATION .</t>
  </si>
  <si>
    <t>Opp.Pudumjee Paper Mills,  Thergaon,Chinchwad,,PUNE-411033,MAHARASHTRA</t>
  </si>
  <si>
    <t>AMTECH CORPORATION</t>
  </si>
  <si>
    <t>B-7,Chaitanya apts,  Sinhgad Road,Manikbaug,PUNE-411051,MAHARASHTRA</t>
  </si>
  <si>
    <t xml:space="preserve">Mangla Processing Terminal  Nagana Village,Via#Kawas, N H 112,Barmer,HO,BARMER-344001,RAJASTHAN                                         </t>
  </si>
  <si>
    <t>02982-225956</t>
  </si>
  <si>
    <t>02982 225463</t>
  </si>
  <si>
    <t>SWITZER PROCESS INSTRUMENTS PVT. LTD</t>
  </si>
  <si>
    <t>127 &amp;128,Sidco North Phase    Ambattur Estate  Chennai 600 050</t>
  </si>
  <si>
    <t>020-27149667 / 9860454681</t>
  </si>
  <si>
    <t>Minhaj.Hanjgikar@wika.com, Punebr@switzerinstrumen</t>
  </si>
  <si>
    <t>R. K. ENTERPRISES</t>
  </si>
  <si>
    <t>Yogesh Rathod  Arkay Enterprises,  32,Prestige Point,Ist floor,283,  Shukrawar Peth,Pune-411002,PUNE-411002,MAHARASHTRA</t>
  </si>
  <si>
    <t>020-24497116</t>
  </si>
  <si>
    <t>TRAVEL POINT TOURS &amp; TRAVELS</t>
  </si>
  <si>
    <t>C/O SNS TRAVELL SERVICE  40/42 HAZARAT ABBAS STREET  FIRST FLOOR, PALAGULL,  NEXT TO NAZAF GUEST,  DONGARI MUMBAI,MUMBAI-400009,MAHARASHTRA</t>
  </si>
  <si>
    <t>022 23471116</t>
  </si>
  <si>
    <t>NAVKETAN ENGINEERING WORKS</t>
  </si>
  <si>
    <t>plot # 81Tiny Cooperative,IndustrialEstate,Kondhwa Buruk.,PUNE-411048,MAHARASHTRA</t>
  </si>
  <si>
    <t>02026912697/26932697  tiny</t>
  </si>
  <si>
    <t>0982272239..Suneil</t>
  </si>
  <si>
    <t>navketan.paingankar@gmail.com</t>
  </si>
  <si>
    <t>AMOGH ASSOCIATES</t>
  </si>
  <si>
    <t>Amogh associates,( Marketing divisionof m/s Kalbag filters Pvt LTD.)survey No. 77/3, Walhekarwadi, Before Aher Mangalkaryalay.Chinchwad, Pune,PUNE-411 033,MAHARASHTRA</t>
  </si>
  <si>
    <t>411 033</t>
  </si>
  <si>
    <t>020 64102211</t>
  </si>
  <si>
    <t>9422 3110 75</t>
  </si>
  <si>
    <t>amoghassociates@rediffmail.com</t>
  </si>
  <si>
    <t>M. AKASH ENTERPRISES</t>
  </si>
  <si>
    <t>M. Akash Enterprises,  Hari Om Indusrial estate , Gat No.:90, Jyotiba Nagar, Talawade. Pune 412 114,PUNE-412 114,MAHARASHTRA</t>
  </si>
  <si>
    <t>412 114</t>
  </si>
  <si>
    <t>020 27691752</t>
  </si>
  <si>
    <t>m.akashindia@gmail.com</t>
  </si>
  <si>
    <t>Nos. 23 &amp; 24, KIADB  Industrial Area Veerapura,DODDABALLAPUR-573103,KARNATAKA</t>
  </si>
  <si>
    <t>DODDABALLAPUR</t>
  </si>
  <si>
    <t>91 80 22890700/9372899068 (Vireesh )</t>
  </si>
  <si>
    <t>91 80 27623343</t>
  </si>
  <si>
    <t>vireesh.b@rittal-india.com;jasjit.s@rittal-india.c</t>
  </si>
  <si>
    <t>IVL DHUNSERI PETROCHEM INDUSTRIES PVT. LIMITED</t>
  </si>
  <si>
    <t>JL-126,Mouza-Basudevpur Haldia Dist.Midnapore (East)721602.,---,-</t>
  </si>
  <si>
    <t>IVL Dhunseri Petrochem Industries Pvt. Limited</t>
  </si>
  <si>
    <t>JL-126,Mouza-Basudevpur Haldia Dist.Midnapore (East)721602.,-,West Bengal.</t>
  </si>
  <si>
    <t>MIDNAPUR</t>
  </si>
  <si>
    <t>19AAFCD5214M1ZG</t>
  </si>
  <si>
    <t>PRIME ENGINEERS</t>
  </si>
  <si>
    <t>1/2/3/Kalpana Industrial Estate. Next to Merchant Ind. est.Waliv,Vasai (East), Mumbai, Inidia -401 208,MUMBAI-401208,MAHARASHTRA</t>
  </si>
  <si>
    <t>0250 2453132 / 33</t>
  </si>
  <si>
    <t>0250 2453 132/33.</t>
  </si>
  <si>
    <t>primeengineers@vsnl.com</t>
  </si>
  <si>
    <t>BHUSHAN POWER &amp; STEEL LTD</t>
  </si>
  <si>
    <t>VILL THELKOLOI,   TEH:RENGALI,  DIST:SAMBALPUR,ORISSA-768232,---,ORISSA-</t>
  </si>
  <si>
    <t>ORISSA-</t>
  </si>
  <si>
    <t>VILL THELKOLOI,   TEH:RENGALI,  DIST:SAMBALPUR,ORISSA-768232,---,</t>
  </si>
  <si>
    <t>0663 2002555/554</t>
  </si>
  <si>
    <t>AAACB9760DXM008</t>
  </si>
  <si>
    <t>SAMBALPUR-I</t>
  </si>
  <si>
    <t>SAI-(C)3505 DT 21.11.2002</t>
  </si>
  <si>
    <t>TRIVIJAY LAXMI FABRICATION WORKS</t>
  </si>
  <si>
    <t xml:space="preserve">Trivijay LaxmiFabrication Works.Near Tulja Bhavani karyalya,  Handewadi chowk,Hadapsar Road.  Pune,PUNE-411048,MHARASHTRA                                        </t>
  </si>
  <si>
    <t xml:space="preserve">BARAUNI REFINERY  HGU PROJECT,BARAUNI-851114,BIHAR                                             </t>
  </si>
  <si>
    <t xml:space="preserve">BIHAR                                             </t>
  </si>
  <si>
    <t>BARAUNI REFINERY  HGU PROJECT,BARAUNI-851114,BIHAR</t>
  </si>
  <si>
    <t>CMI FPE LTD.</t>
  </si>
  <si>
    <t>Mehta House-64,Road No.13  MIDC,Andheri (E),MUMBAI-400093,MAHARASHTRA</t>
  </si>
  <si>
    <t>GLOBAL TEHNIK</t>
  </si>
  <si>
    <t xml:space="preserve">Jl.Mutiara Taman Palem Blok C 6 no.50,Cengkareng,  Jakarta,Indonesia,.-.,.                                                 </t>
  </si>
  <si>
    <t>62-21-5435 8149</t>
  </si>
  <si>
    <t>62 21 5435 8150</t>
  </si>
  <si>
    <t>SHREE BALAJEE TRADING CO..</t>
  </si>
  <si>
    <t>C-17,Yadav Complex,  Vidyapati Nagar,MainRoad,  P.O.Baridhi,Jamshedpur-831017,  JHARKHAND  TIN : 20650802575  CST: JR 3876 (C)</t>
  </si>
  <si>
    <t>JAMSHEDPUR CONTINUOUS ANNEALING  &amp; PROCESSING CO. PVT. LTD.</t>
  </si>
  <si>
    <t>C-17,Yadav Complex,  Vidyapati Nagar,MainRoad,  P.O.Baridhi,Jamshedpur-831017,  JHARKHAND</t>
  </si>
  <si>
    <t>(0657)6545059</t>
  </si>
  <si>
    <t>Mr. S Chandra</t>
  </si>
  <si>
    <t>(0657)2211890</t>
  </si>
  <si>
    <t>91 9234684271</t>
  </si>
  <si>
    <t>CREATIVE SUPPLIERS</t>
  </si>
  <si>
    <t xml:space="preserve">Shop No.5, Singapore city,  Nr. Zero point, Adani Port Road,,---,-                                                 </t>
  </si>
  <si>
    <t>+91 98795 09232</t>
  </si>
  <si>
    <t>creative_sup@yahoo.co.in</t>
  </si>
  <si>
    <t>MUKUND STEEL</t>
  </si>
  <si>
    <t xml:space="preserve">mukund steel  119/123 r floor shop No -5 Vyas Sadan Dr, M.G. Mahimtura Marg , 3 rd Khumbharwada  Mumbai 400 004,MUMBAI-400 004,MHARASHTRA                                        </t>
  </si>
  <si>
    <t>2381 4142</t>
  </si>
  <si>
    <t>022 23814140</t>
  </si>
  <si>
    <t>9324577224/932185552/9619196222</t>
  </si>
  <si>
    <t>mukundst2010@yahoo.com</t>
  </si>
  <si>
    <t>ROYAL ENTERPRISES</t>
  </si>
  <si>
    <t>48 , Ganesh Peth, opp Metro tubing co.  Shop No. 05 PUNe 411002,PUNE 411002-411002,MAHARASHTRA</t>
  </si>
  <si>
    <t>PUNE 411002</t>
  </si>
  <si>
    <t>royal-enterprises@hotmail.com</t>
  </si>
  <si>
    <t xml:space="preserve">C/O Good Year South Asia Tyers,H-18  MIDC,AURANGABAD-431136,-                                                 </t>
  </si>
  <si>
    <t>C/O Good Year South Asia Tyers,H-18  MIDC,,AURANGABAD-431136,-</t>
  </si>
  <si>
    <t>0265 6830698</t>
  </si>
  <si>
    <t>AAACA 9121 FXM002</t>
  </si>
  <si>
    <t>27940013205C Dt.01.04.2006</t>
  </si>
  <si>
    <t>8/9th Mile,Tumkur Road Bangalore 560073,</t>
  </si>
  <si>
    <t>80 22198419</t>
  </si>
  <si>
    <t>80 28394325</t>
  </si>
  <si>
    <t>madan.sn@kennametal.com</t>
  </si>
  <si>
    <t>AACCK4472B</t>
  </si>
  <si>
    <t>29AACCK4472B1ZO</t>
  </si>
  <si>
    <t>EZI PACK</t>
  </si>
  <si>
    <t>Plot No 32 , Tiny Coop. Indstrial Estate, Pisoli Road, Kondhwa, Pune 411048,PUNE-411048,MAHARASHTRA</t>
  </si>
  <si>
    <t>9767447991  Kunal</t>
  </si>
  <si>
    <t>LAKHAVI &amp; ESKAY ENGINEERS (P) LTD.</t>
  </si>
  <si>
    <t>Automation Solution In Power &amp; Water Sector  A-3,Neighbourhood Shopping Complex,Sec-4,Nerul,,NAVI MUMBAI-706,MAHARASHTRA</t>
  </si>
  <si>
    <t>+91 22 32925122</t>
  </si>
  <si>
    <t>+91 22 2770 2484</t>
  </si>
  <si>
    <t>lakhavi@gmail.com</t>
  </si>
  <si>
    <t>CHEMIX SPECIALTY GASES</t>
  </si>
  <si>
    <t xml:space="preserve">NO.31,18th KM,Old Madras Road,Budigere Cross,,BANGLORE-560 049,KARNATAKA                                         </t>
  </si>
  <si>
    <t>99450 75154</t>
  </si>
  <si>
    <t>91 80 28473636</t>
  </si>
  <si>
    <t>mail@chemixgases.com</t>
  </si>
  <si>
    <t>SHAVO  TECHNOLOGIES PVT. LTD.</t>
  </si>
  <si>
    <t>Shavo hous, S. No..21A/10B, Plot No. 394, Nxt to Marvel apartment.  south main Road, Koregaon Park. Pune 411 001,PUNE-411001,MAHARASHTRA</t>
  </si>
  <si>
    <t>+91 -20-2605 9641 /42/43</t>
  </si>
  <si>
    <t>+91-20-2605 9644</t>
  </si>
  <si>
    <t>mudasser@shavogroup.com</t>
  </si>
  <si>
    <t>NAGARJUNA OIL CORPORATION LIMITED.</t>
  </si>
  <si>
    <t xml:space="preserve">Cuddalore Refinery Project Office:Kayalpattu Village,Poochimedu Post-608 801.Cuddalore(Taluk &amp; District),---,-                                                 </t>
  </si>
  <si>
    <t>+ 91 04142-270700/705</t>
  </si>
  <si>
    <t>04142-272707</t>
  </si>
  <si>
    <t>AAACN9369EXM001</t>
  </si>
  <si>
    <t>VINAY KUMAR MAURYA</t>
  </si>
  <si>
    <t xml:space="preserve">Vinay Kumar Maurya  Village+Post - Khaspur  Tahsil- Tanda  Ambedkar Nagar- U.P.,AMBEDKAR NAGAR-224190,UTTAR PRADESH                                     </t>
  </si>
  <si>
    <t xml:space="preserve">UTTAR PRADESH                                     </t>
  </si>
  <si>
    <t>AMBEDKAR NAGAR</t>
  </si>
  <si>
    <t>BBEPM1712M</t>
  </si>
  <si>
    <t>DARWISH PETROLEUM &amp; INDUSTRIAL SERVICES</t>
  </si>
  <si>
    <t xml:space="preserve">Darwish Trading Building 2nd Floor,Next to Vegetable Market Circle,Doha-Qatar.,---,-                                                 </t>
  </si>
  <si>
    <t>Darwish Trading Building 2nd Floor,Next to Vegetable Market Circle,Doha-Qatar.,-,</t>
  </si>
  <si>
    <t>00974 44683993</t>
  </si>
  <si>
    <t>00974 44687725</t>
  </si>
  <si>
    <t>ANUJ INDUSTRIES</t>
  </si>
  <si>
    <t>SR NO 43/4/3 GUJERWADI ROAD JOGESHWARI NAGAR KATRAJ PUNE 411046,---,-</t>
  </si>
  <si>
    <t>rindhe.ashish@gmail.com</t>
  </si>
  <si>
    <t>INDOMAX</t>
  </si>
  <si>
    <t>NKB House, Survey No.98, Plot No.14,  Bhusari Colony, Kothrud  Pune – 411038, India.</t>
  </si>
  <si>
    <t>ERANDWANE</t>
  </si>
  <si>
    <t>411 004</t>
  </si>
  <si>
    <t>www.indo-max.com</t>
  </si>
  <si>
    <t>skalgaonkar@indomax.in/biradar.mahadev@indomax.in</t>
  </si>
  <si>
    <t>EMECON CONTROLS PVT LTD</t>
  </si>
  <si>
    <t xml:space="preserve">205, ANUPAM PLAZA - II  5, L. S. C.,GHAZIPUR,-,--110 096,DELHI                                             </t>
  </si>
  <si>
    <t xml:space="preserve">DELHI                                             </t>
  </si>
  <si>
    <t>110 096</t>
  </si>
  <si>
    <t>EMECON CONTROL PVT LTD</t>
  </si>
  <si>
    <t>205, ANUPAM PLAZA - II  5, L. S. C.,GHAZIPUR,,--110 096,DELHI</t>
  </si>
  <si>
    <t>011 22246112</t>
  </si>
  <si>
    <t>011 22246115</t>
  </si>
  <si>
    <t>eme@vsnl.com</t>
  </si>
  <si>
    <t>AAACE6216HXD003</t>
  </si>
  <si>
    <t>LC/085/223177/1099</t>
  </si>
  <si>
    <t>SHIV ENTERPRISES</t>
  </si>
  <si>
    <t>3A 1st Floor    Sagar Corner Building ;Kasarwadi Pune-411034</t>
  </si>
  <si>
    <t>020–32406580</t>
  </si>
  <si>
    <t>09325885996; 09595787948</t>
  </si>
  <si>
    <t>hitesh.shiventerprises@gmail.com</t>
  </si>
  <si>
    <t>KWALITY  STEEL</t>
  </si>
  <si>
    <t>Shop no.-7-A, Parsiwala lane,Near V.P. Road police station.   MUMBAI – 400 004.,MUMBAI-400 004,MAHARASHTRA</t>
  </si>
  <si>
    <t>022 – 66363210</t>
  </si>
  <si>
    <t>kwality.steel@rediffmail.com</t>
  </si>
  <si>
    <t>ABB LIMITED(HYD)</t>
  </si>
  <si>
    <t xml:space="preserve">SPLENDID TOWERS, 5TH FLOOR  D. NO. 1-8-437, 438, 364 &amp; 445,  S P ROAD &amp; HUDA ROAD,  BEGUMPET,HYDERABAD-500016,ANDHRA PRADESH                                    </t>
  </si>
  <si>
    <t>ROYCELINDO PTE LTD</t>
  </si>
  <si>
    <t xml:space="preserve">MARKING : JFK/GLOBAL TEHNIK  53 UBI AVENUE1,   #01-46 PAYA UBI INDUSTRIAL PARK,.-408934,.                                                 </t>
  </si>
  <si>
    <t>+65 67481992</t>
  </si>
  <si>
    <t>+65 67483381</t>
  </si>
  <si>
    <t>TECHNOCOAT ENTERPRISES</t>
  </si>
  <si>
    <t>S. No. 154/3,  Near last bus stop, Dhairy  Village,.Pune 411041,PUNE 411041-411041,MAHARASHTRA</t>
  </si>
  <si>
    <t>PUNE 411041</t>
  </si>
  <si>
    <t>09823458610/ 020 24392019</t>
  </si>
  <si>
    <t>technocoat_123@yahoo.com</t>
  </si>
  <si>
    <t>AAEFT1021C</t>
  </si>
  <si>
    <t>27AAEFT1021C1ZU</t>
  </si>
  <si>
    <t>27910380609 C w.e.f.1.4.2006</t>
  </si>
  <si>
    <t>PLOT C-327, M. I. D. C.  TTC INDUSTRIAL AREA PAWNE,NAVI MUMBAI-400 705,MAHARASHTRA</t>
  </si>
  <si>
    <t>022 41578833</t>
  </si>
  <si>
    <t>022 41578801</t>
  </si>
  <si>
    <t>JINDAL POLY FILMS LTD</t>
  </si>
  <si>
    <t xml:space="preserve">PLOT NO 12, SECTOR B 1  LOCAL SHOPPING COMPLEX,  VASANT KUNJ,NEW DELHI-110070,DELHI                                             </t>
  </si>
  <si>
    <t>PLOT NO 12, SECTOR B 1  LOCAL SHOPPING COMPLEX,  VASANT KUNJ,NEW DELHI-110070,DELHI</t>
  </si>
  <si>
    <t>011 26139256</t>
  </si>
  <si>
    <t>011 26125739</t>
  </si>
  <si>
    <t>011 26121849</t>
  </si>
  <si>
    <t>www.jindalgroup.com</t>
  </si>
  <si>
    <t>yadav.vikram@gmail.com</t>
  </si>
  <si>
    <t>AAACJ7650EXM001</t>
  </si>
  <si>
    <t>IGATPURI</t>
  </si>
  <si>
    <t>NASHIK II</t>
  </si>
  <si>
    <t>27820000467V</t>
  </si>
  <si>
    <t>27820000467C</t>
  </si>
  <si>
    <t>ABC PAPER LTD</t>
  </si>
  <si>
    <t xml:space="preserve">SHAILA KHURD, DIST,HOSHIYARPUR-144529,PUNJAB                                            </t>
  </si>
  <si>
    <t xml:space="preserve">PUNJAB                                            </t>
  </si>
  <si>
    <t>HOSHIYARPUR</t>
  </si>
  <si>
    <t>01884 230241</t>
  </si>
  <si>
    <t>abccorp@abcpaper.in</t>
  </si>
  <si>
    <t>AADC2231KXM001</t>
  </si>
  <si>
    <t>PHAGWARA</t>
  </si>
  <si>
    <t>ZENITH TRADING CO</t>
  </si>
  <si>
    <t>37/C VENKATA MAISTRY STREET  POST BOX NO 1819 CHENNAI 600 001,---,-</t>
  </si>
  <si>
    <t>044 5229760 5268595</t>
  </si>
  <si>
    <t>www.zenithtrdco.com</t>
  </si>
  <si>
    <t>kaizardhaman@vsnl.net</t>
  </si>
  <si>
    <t>VISION MULTIMEDIA</t>
  </si>
  <si>
    <t>sunder garden D-10/8 manik baug   sinhagad road pune 411051,---,-</t>
  </si>
  <si>
    <t>020 24340020</t>
  </si>
  <si>
    <t>9422 3178 72</t>
  </si>
  <si>
    <t>vision.multimedia2010@gmail.com</t>
  </si>
  <si>
    <t>TECHNISYS ENGINEERING PVT LTD.(FARIDABAD)</t>
  </si>
  <si>
    <t xml:space="preserve">PLOT NO-239,ANANGPUR ROAD,GURUKUL,,,FARIDABAD-121003,,HARYANA                                           </t>
  </si>
  <si>
    <t>121003,</t>
  </si>
  <si>
    <t>TECHNISYS ENGINEERING PVT LTD.</t>
  </si>
  <si>
    <t>PLOT NO-239,ANANGPUR ROAD,GURUKUL,,FARIDABAD-121003,HARYANA</t>
  </si>
  <si>
    <t>91 129 2510281</t>
  </si>
  <si>
    <t>91 129 4145248</t>
  </si>
  <si>
    <t>technisys.engineering@gmail.com</t>
  </si>
  <si>
    <t>AACCT8886EEM002</t>
  </si>
  <si>
    <t>Range V</t>
  </si>
  <si>
    <t>Faridabad-I</t>
  </si>
  <si>
    <t>AACCT8886E</t>
  </si>
  <si>
    <t>YOKOGAWA MIDDLEEAST LTD.</t>
  </si>
  <si>
    <t xml:space="preserve">--,---,-                                                 </t>
  </si>
  <si>
    <t>LLOYDS STEEL INDUSTRIES LTD.(ENGINEERING DIVISION)</t>
  </si>
  <si>
    <t>PLOT NO.A 5/5,MIDC INDUSTRIAL AREA,MURBAD,  DIST.THANE-421401,MUMBAI--,MAHARASHTRA</t>
  </si>
  <si>
    <t>952524-222271/2</t>
  </si>
  <si>
    <t>AAACL6670QXM003</t>
  </si>
  <si>
    <t>KALYAN-II</t>
  </si>
  <si>
    <t>27160352164 C</t>
  </si>
  <si>
    <t>THE SENIOR ACCOUNTS OFFICERS</t>
  </si>
  <si>
    <t>BHABHA ATOMIC RESEARCH CENTRE.,RARE MATERIALS PROJECT,P.B.NO1,YELWAL,  MYSORE-,--571130,Karnataka</t>
  </si>
  <si>
    <t>BHABHA ATOMIC RESEARCH CENTRE.(BARC)</t>
  </si>
  <si>
    <t>THE SENIOR ACCOUNTS OFFICERS,RARE MATERIAL PROJECT,  P.B.NO1,YELWAL,MYSORE-,--571130,-</t>
  </si>
  <si>
    <t>0821-2403064</t>
  </si>
  <si>
    <t>ALKYL AMINES CHEMICALS LTD.</t>
  </si>
  <si>
    <t>PLOT NO. A7 &amp; A25 MIDC PATALGANGA INDUSTRIAL AREA, VILLAGE- KAIRE, TALUKA KHALAPUR,RAIGAD,  PATALGANGA-410220,---,MAHARASHTRA</t>
  </si>
  <si>
    <t>022 67946631</t>
  </si>
  <si>
    <t>022 67946666</t>
  </si>
  <si>
    <t>shegde@alkylamines.com</t>
  </si>
  <si>
    <t>PATALGANGA II</t>
  </si>
  <si>
    <t>RASAYANI</t>
  </si>
  <si>
    <t>KHALAPUR</t>
  </si>
  <si>
    <t>NAVKAR ELECTRICALS</t>
  </si>
  <si>
    <t>454 Budhwar peth,Near hotel Tiranga,  Pune 411002,MAHARASHTRA</t>
  </si>
  <si>
    <t>nikhilsolanki70@yahoo.com</t>
  </si>
  <si>
    <t>SUNDARAM FASTENER'S PVT.LTD     HARITA,,HOSUR TAN-635109,-</t>
  </si>
  <si>
    <t>HOSUR TAN</t>
  </si>
  <si>
    <t>HARITA</t>
  </si>
  <si>
    <t>PRASA INFOCOM &amp; POWER SOLUTIONS P. LTD.</t>
  </si>
  <si>
    <t>S.No.271/8,Bhugaon, Ingawale Patil Estate, Tal –Mulshi, Dist-Pune,PUNE-411 038,MAHARASHTRA</t>
  </si>
  <si>
    <t>abhijit@prasa-pl.com</t>
  </si>
  <si>
    <t>HIGH TECH ENGINEERS</t>
  </si>
  <si>
    <t>survay no 33/101. Opp : sundarban , Kartsj - kondhwa road  Pune,PUNE-411048,MAHARASHTRA</t>
  </si>
  <si>
    <t>A0SPM0199J</t>
  </si>
  <si>
    <t>HIRLEKAR PRECISION ENGINEERING PVT. LTD.</t>
  </si>
  <si>
    <t>67, Hadapsar Industrial T.P. Scheme II,  Ramtekadi, Pune – 411 013,,---,MAHARASHTRA</t>
  </si>
  <si>
    <t>+91 20 268 23 648</t>
  </si>
  <si>
    <t>http://www.hirlekarprecision.com/</t>
  </si>
  <si>
    <t>hirlekarprecisionsales@vsnl.net hirlekar@vsnl.com</t>
  </si>
  <si>
    <t>PRATHOMA AUTOMATION &amp; SERVICES</t>
  </si>
  <si>
    <t>8,SIDDHANT APT.  SHARADA NAGAR,  MATE NURSERY ROAD.,NASHIK-422013,MAHARASHTRA</t>
  </si>
  <si>
    <t>PERFECT POLYMERS &amp; ASBESTOS</t>
  </si>
  <si>
    <t>PERFECT POLYMERS &amp; ASBESTOS  Indrayani chowk, Shop No.1,  Ramchandra Complex, Plot No.SP 111/2,  'S' Block, MIDC, Bhosari, Pune - 411026,---,MAHARASHTRA</t>
  </si>
  <si>
    <t>020 2712 9552  3069 0853/52/54</t>
  </si>
  <si>
    <t>093733 11662 , 09970 332466</t>
  </si>
  <si>
    <t>perfectpoly52@yahoo.in</t>
  </si>
  <si>
    <t>THERMON MANUFACTURING COMPANY</t>
  </si>
  <si>
    <t>100, Thermon Dr.  SAN MARCOS  ,Texas 78666</t>
  </si>
  <si>
    <t>Arpit.Chaturvedi@thermon.com</t>
  </si>
  <si>
    <t>SWELORE ENGG PVT LTD</t>
  </si>
  <si>
    <t>Vishwesh Bhuvan, D. L. Vaidya Road,  Dadar (West),MUMBAI-400 028,MAHARASHTRA</t>
  </si>
  <si>
    <t>400 028</t>
  </si>
  <si>
    <t>0222 2430 6293 / 4311</t>
  </si>
  <si>
    <t>022 2422 6330</t>
  </si>
  <si>
    <t>hwelore@mtnl.net.in</t>
  </si>
  <si>
    <t>SWASTIK ENGINEERING WORKS</t>
  </si>
  <si>
    <t>Mistry Industrial Estate,  I.B.Patel Road, Goregaon (East),,MUMBAI-400 063,MAHARASHTRA</t>
  </si>
  <si>
    <t>400 063</t>
  </si>
  <si>
    <t>02226859963  /  26853017</t>
  </si>
  <si>
    <t>tigerswastik@gmail.com</t>
  </si>
  <si>
    <t>57,KUNDRATHUR MAIN ROAD  PORUR CHENNAI,BANGLORE-602101,BANGLORE</t>
  </si>
  <si>
    <t>044-23821552</t>
  </si>
  <si>
    <t>PIMPRI,PUNE-411 018,  MAHARASHTRA</t>
  </si>
  <si>
    <t>411 018</t>
  </si>
  <si>
    <t>KADAPPA</t>
  </si>
  <si>
    <t>LEEVISS ENTERPRISES (P) LTD</t>
  </si>
  <si>
    <t xml:space="preserve">NO.91(NEW NO.44) PEACE HOUSE,MOORE STREET,CHENNAI-600001,TAMILNADU                                         </t>
  </si>
  <si>
    <t xml:space="preserve">TAMILNADU                                         </t>
  </si>
  <si>
    <t>044-42064901/02</t>
  </si>
  <si>
    <t>info@leeviss.com</t>
  </si>
  <si>
    <t>SOCIETY FOR INTEGRATED CIRCUIT</t>
  </si>
  <si>
    <t>TECHNOLOGYAND APPLIED RESEARCH  P.O.Box No-1640 Doorvani Nagar P.O.,BANGLORE-560 016,Karnataka</t>
  </si>
  <si>
    <t>560 016</t>
  </si>
  <si>
    <t>SOCIETY FOR INTEGRATED CIRCUIT TECHNOLOGY</t>
  </si>
  <si>
    <t>AND APPLIED RESEARCH  P.O.Box No-1640 Doorvani Nagar P.O.,BANGLORE-560 016,-</t>
  </si>
  <si>
    <t>080 2565 0356</t>
  </si>
  <si>
    <t>91 80 2565 0829</t>
  </si>
  <si>
    <t>purchase@sitarindia.com</t>
  </si>
  <si>
    <t>NTPC LIMITED.(WEST BENGAL)</t>
  </si>
  <si>
    <t>(A Government of India Enterprise)  Farakka Super Thermal Power Station PO Nabarun, Murshidabad,WEST BANGAL-742236</t>
  </si>
  <si>
    <t>WEST BANGA</t>
  </si>
  <si>
    <t>(A Government of India Enterprise)  Farakka Super Thermal Power Station PO Nabarun, Murshidabad,--742236</t>
  </si>
  <si>
    <t>03512 226815</t>
  </si>
  <si>
    <t>03152 226811</t>
  </si>
  <si>
    <t>CALNO3192A</t>
  </si>
  <si>
    <t>ARTICULATED VESSELS &amp; UTILITY ENGINEERS PVT.LTD</t>
  </si>
  <si>
    <t xml:space="preserve">155,1st Floor,Medchal Highway Opp.Cine Planet, Kompally, R.R.Dist,HYDERABAD-500014,ANDHRAPRADESH                                     </t>
  </si>
  <si>
    <t xml:space="preserve">ANDHRAPRADESH                                     </t>
  </si>
  <si>
    <t>040-65810418</t>
  </si>
  <si>
    <t>040-65810419</t>
  </si>
  <si>
    <t>info@avuboilers.com</t>
  </si>
  <si>
    <t>AAICA9687JEM001</t>
  </si>
  <si>
    <t>TANGEDCO LTD.</t>
  </si>
  <si>
    <t xml:space="preserve">Mettur Thermal Power Station  Mettur Dam 636 406.,---,-                                                 </t>
  </si>
  <si>
    <t>S.L.V. INDUSTRIES</t>
  </si>
  <si>
    <t xml:space="preserve">Machining &amp; Fabricators  #47, 9th cross,Doddanna Estates,Opp. Elerke,Near Peenya @nd Stage, Vishwaneedam Post. Banglore,BANGLORE-560091,KARNATAKA                                         </t>
  </si>
  <si>
    <t>080 3241 2881 / 2275 5407</t>
  </si>
  <si>
    <t>slv246@gmail.com</t>
  </si>
  <si>
    <t>ABB LTD(HYDERABAD)</t>
  </si>
  <si>
    <t>SPLENDID TOWERS,5th floor  D.No1-8-43,438,364 &amp; 445,  SP Road &amp; Huda Road,  Begumpet,HYDERABAD-500 016,aundhra pradesh</t>
  </si>
  <si>
    <t>aundhra pradesh</t>
  </si>
  <si>
    <t>500 016</t>
  </si>
  <si>
    <t>UNITED TECHNICAL INDUSTRIAL SERVICES</t>
  </si>
  <si>
    <t xml:space="preserve">P.O BOX 3788   SAFAT 13038,KUWAIT,---,-                                                 </t>
  </si>
  <si>
    <t>AL-SHAWAFAT BLDG,GATE 4  MEZZANINE FLOOR OMAR AL-KHATAB STREET,SHARQ KUWAIT.,-,</t>
  </si>
  <si>
    <t>+965 2241 1263/5</t>
  </si>
  <si>
    <t>+965 2241 1593</t>
  </si>
  <si>
    <t>ORBITAL PROJECTS &amp; SERVICES L.L.C</t>
  </si>
  <si>
    <t xml:space="preserve">P.O.BOX:1018,P.C:130,  AL ATHAIBAH,SULTANATE OF OMAN,---,-                                                 </t>
  </si>
  <si>
    <t>P.O.BOX:1018,P.C:130,  AL ATHAIBAH,SULTANATE OF OMAN,-,</t>
  </si>
  <si>
    <t xml:space="preserve">PLOT NO:21C (NP)  SIDCO INDUSTRIAL ESTATE,--600098,CHENNAI                                           </t>
  </si>
  <si>
    <t>PLOT NO:21C (NP)  SIDCO INDUSTRIAL ESTATE,-600098,CHENNAI</t>
  </si>
  <si>
    <t>AAACP9993JXM026</t>
  </si>
  <si>
    <t>719681 DT 20.4.1998</t>
  </si>
  <si>
    <t>TECHNIQUIP LTD</t>
  </si>
  <si>
    <t xml:space="preserve">The Old Brewery, Norton Fitzwarren, Taunton TA2 6RN,---,-                                                 </t>
  </si>
  <si>
    <t>The Old Brewery, Norton Fitzwarren, Taunton TA2 6RN,---,-</t>
  </si>
  <si>
    <t>01823-351255</t>
  </si>
  <si>
    <t>www.techniquip.co.uk</t>
  </si>
  <si>
    <t>sales@techniquip.co.uk</t>
  </si>
  <si>
    <t>TOYO ENGINEERING PVT LTD</t>
  </si>
  <si>
    <t xml:space="preserve">GUJRAT                                            </t>
  </si>
  <si>
    <t>BHARUCH EAST</t>
  </si>
  <si>
    <t>BAJAJ INFRASTRUCTURE DEVELOPMENT COMPANY LIMITED(BALRAMPUR)</t>
  </si>
  <si>
    <t xml:space="preserve">VILLAGE:ITAI MAIDA,UTRAULA, P.O.SRI DUTTGANJ,BALRAMPUR.  TIN NO:09965708898,---,-                                                 </t>
  </si>
  <si>
    <t>VILLAGE:ITAI MAIDA,UTRAULA., P.O.SRI DUTTGANJ,BALRAMPUR.,---,-</t>
  </si>
  <si>
    <t>BAJAJ INFRA STRUCTURE DEVELOPMENT COMPANY LIMITED.(BARKHERA)</t>
  </si>
  <si>
    <t xml:space="preserve">VILLAGE:BARKHERA KALAN,  PILIBHIT,U.P PIN :262001  TIN NO:09965708898,---,-                                                 </t>
  </si>
  <si>
    <t>VILLAGE:BARKHERA KALAN,  PILIBHIT,U.P  PIN :262001,-,</t>
  </si>
  <si>
    <t>BAJAJ INFRA STRUCTURE DEVELOPMENT COMPANY LIMITED(GONDA)</t>
  </si>
  <si>
    <t xml:space="preserve">VILLAGE:KASTUWA-KUNDARKI  P.O.MOTIGANJ,DIST:GONDA  U.P  TIN NO:09965708898,---,-                                                 </t>
  </si>
  <si>
    <t>BAJAJ ENERGY PVT LTD.</t>
  </si>
  <si>
    <t>VILLAGE:KASTUWA-KUNDARKI  P.O.MOTIGANJ,DIST:GONDA,  U.P,-,</t>
  </si>
  <si>
    <t>BAJAJ INFRA STRUCTURE DEVELOPMENT COMPANY LTD.(SHAHJAHANPUR)</t>
  </si>
  <si>
    <t xml:space="preserve">VILLAGE:MAQSOODPUR,  TEHSIL:PAWAYN  DIST:SHAHJAHANPUR.  TIN NO:09965708898,---,-                                                 </t>
  </si>
  <si>
    <t>VILLAGE:MAQSOODPUR,  TEHSIL:PAWAYN  DIST:SHAHJAHANPUR.,---,-</t>
  </si>
  <si>
    <t>BAJAJ INFRASTRUCTURE DEVELOPMENT COMPANY LTD.(KHERI)</t>
  </si>
  <si>
    <t xml:space="preserve">SHARDANAGAR ROAD,KHAMBERKHERA,LAKHIMPUR KHERI,U.P  TIN NO:09965708898,---,-                                                 </t>
  </si>
  <si>
    <t>BAJAJ ENERGY PVT.LTD</t>
  </si>
  <si>
    <t>SHARDANAGAR ROAD,KHAMBERKHERA,LAKHIMPUR KHERI,U.P,---,-</t>
  </si>
  <si>
    <t>SAVANT INSTRUMENTS  PVT. LTD.</t>
  </si>
  <si>
    <t>savant instrments. pvt . ltd,plot no. 220, Road no. 1, Doctors' colony, Saroor Nagar.hyderabad  500 035,HYDERABAD-500 035,MAHARASHTRA</t>
  </si>
  <si>
    <t>500 035</t>
  </si>
  <si>
    <t>+9140 44602029.</t>
  </si>
  <si>
    <t>+91 40 44602003</t>
  </si>
  <si>
    <t>sales @ savantindia.cm;stores@savantindia.in|</t>
  </si>
  <si>
    <t>LARSEN &amp; TOUBRO LIMITED</t>
  </si>
  <si>
    <t>E &amp; C Division Gate No1,  EPC Block 5th Floor  Saki Vihar Road ,Powai Works.,MUMBAI-400072,MAHARASHTRA</t>
  </si>
  <si>
    <t>AAACL0141PXM002</t>
  </si>
  <si>
    <t>BHAIRAV COMPUTERS</t>
  </si>
  <si>
    <t>vertex plaza office no 7  Behind shivaji Statue.  Market Yard  Pune411037,PUNE-411037,MAHARASHTRA</t>
  </si>
  <si>
    <t>bhairavcomputers@gmail.com</t>
  </si>
  <si>
    <t>OM META LAB SERVICES OVT LTD</t>
  </si>
  <si>
    <t>tiny industrial co-op estate Plot no 37 undri- pisoli road kondhwa budruk,PUNE-411041,MAHARASHTRA</t>
  </si>
  <si>
    <t>020 24390844/ 24394098</t>
  </si>
  <si>
    <t>ommetalabpune@gmail.com</t>
  </si>
  <si>
    <t>ZION  TUBES  &amp; ALLOYS</t>
  </si>
  <si>
    <t>35, Pandya house,1st floor , office no. 2, 2 nd carpentrer   Mumbai - 400 004.,MUMBAI400 004.-400 004,MAHARASHTRA</t>
  </si>
  <si>
    <t>MUMBAI400 004.</t>
  </si>
  <si>
    <t>022 66109713</t>
  </si>
  <si>
    <t>zionalloys@gmail.com</t>
  </si>
  <si>
    <t>SAS ASSOCIATES</t>
  </si>
  <si>
    <t>survey o. 135, bhadale Vasti, Urali Devachi, Saswad road,  tal .Haveli,  Dist  PUNE                                                 ,,PUNE-4110489,MAHARASHTRA</t>
  </si>
  <si>
    <t>020 2473015/6/7</t>
  </si>
  <si>
    <t>abhijeet@sasassociates.in</t>
  </si>
  <si>
    <t>AAXIS NANO TECHNOLOGIES.</t>
  </si>
  <si>
    <t>S.C.F. 78, Second Floor , Phase -2,S.A.S. Nagar (Mohali), Punjab- 160055,---,PUNJAB</t>
  </si>
  <si>
    <t>172-5098279,</t>
  </si>
  <si>
    <t>GOGIA PERFECT SALES</t>
  </si>
  <si>
    <t xml:space="preserve">Gogia Perfect Sales  Company.    Mohali  PUNJAB,MOHALI-160055,PUNJAB                                            </t>
  </si>
  <si>
    <t>0172-5098279/2274905</t>
  </si>
  <si>
    <t>0172-2221729</t>
  </si>
  <si>
    <t>gps9999@gpsinstrument.com</t>
  </si>
  <si>
    <t>SOMAN ASSOCIATES</t>
  </si>
  <si>
    <t>109-111, "Krishna", Laxmi INDustrial Premises,Vartak Nagra, Thane (W)  Thane PIN -400 606,THANE-400 606,MAHARASHTRA</t>
  </si>
  <si>
    <t>022 2585 5791-94 extn -30</t>
  </si>
  <si>
    <t>022 2585 5795</t>
  </si>
  <si>
    <t>ae20 [mailto:ae20@somangrp.com]</t>
  </si>
  <si>
    <t>M/S ALI HUSSEIN HARDWARE</t>
  </si>
  <si>
    <t>gansh peth  pune 411002,PUNE-411002,MAHARASHTRA</t>
  </si>
  <si>
    <t>ZEN   EQUIPTRONICS</t>
  </si>
  <si>
    <t xml:space="preserve">6,   7,  2ndfloor , Surdhara Complex,Near Sardar Mail,Nikolgam road. A h m e d a b a d - 3 8 2 3 5 0 .,AHMEDABAD-382350,GUJARAT                                           </t>
  </si>
  <si>
    <t>www.zenequiptronics@gmail.cim</t>
  </si>
  <si>
    <t>zen.equiptronics@gmail.com</t>
  </si>
  <si>
    <t>LABTECH SYSTEMS,</t>
  </si>
  <si>
    <t>KUNAL PARK SHOP NO./ A- 4 &amp; 5  OPP. KESHAVNAGAR SCHOOL,  CHINCHWADGAON PUNE 411033  ph. 27615638, 27612985 27610396,PUNE-411 033,MAHARASHTRA</t>
  </si>
  <si>
    <t>020 - 27615638,</t>
  </si>
  <si>
    <t>labtechsystems@hotmail.com</t>
  </si>
  <si>
    <t>27860126351 V</t>
  </si>
  <si>
    <t>BARTEC MIDDLE EAST FZE</t>
  </si>
  <si>
    <t>RA-08, HB-01 , JEBEL ALI FREE ZONE  PO BOX 17830  DUBAI (UAE)</t>
  </si>
  <si>
    <t>110 001</t>
  </si>
  <si>
    <t>9714-8876162</t>
  </si>
  <si>
    <t>9714-8876182</t>
  </si>
  <si>
    <t>umesh.kumar@bartec.ae</t>
  </si>
  <si>
    <t>SHIV TECH MARINE CONTROL SYSTEMS &amp; SERVICES PVT.LTD</t>
  </si>
  <si>
    <t>G43,KAILAS COMPLEX BLDG-1  PARK SITE,VIKHROLI(W).,MUMBAI-400 079,MAHARASHTRA</t>
  </si>
  <si>
    <t>+91 22 25185216</t>
  </si>
  <si>
    <t>+91 22 25185350</t>
  </si>
  <si>
    <t>www.shivtech.com</t>
  </si>
  <si>
    <t>shivtech@vsnl.com</t>
  </si>
  <si>
    <t>ICON INSTRUMENTATION</t>
  </si>
  <si>
    <t xml:space="preserve">203,Jaya Bharti Homes,Road no.5,Bhavani Nagar,Dislukh nagar.,HYDERABAD-500036,ANDHRA PRADESH                                    </t>
  </si>
  <si>
    <t>CHM/02/3/1752/2002-03</t>
  </si>
  <si>
    <t>SUCHETA ENTERPRISES</t>
  </si>
  <si>
    <t>s. No. 20/2/1, H. No. 346, Kashinath patil Nagar, Near Bhagirathi building, Dhankawdi, Pune 411043,PUNE-411 0043,MAHARASHTRA</t>
  </si>
  <si>
    <t>411 0043</t>
  </si>
  <si>
    <t>020 24377383</t>
  </si>
  <si>
    <t>suchetaenterprises@rediffmail.com</t>
  </si>
  <si>
    <t>THERMON HEAT TRACERS PVT. LTD.</t>
  </si>
  <si>
    <t>G-144/145, 1st Floor, Kailash Vaibhav Comple Vikhroli Parksite Mumbai, Maharashtra, 400 079</t>
  </si>
  <si>
    <t>022-66716100/ 01/ 02</t>
  </si>
  <si>
    <t>022-66716103</t>
  </si>
  <si>
    <t>203, NIRANJAN BLDG.  2ND FLR.  99, MARINE DRIVE            MUMBAI 400 002,MUMBAI-400 004,MAHARASHTRA</t>
  </si>
  <si>
    <t>022 2200 0653 / 2208 0161</t>
  </si>
  <si>
    <t>powerlinks_india@yahoo.co.in</t>
  </si>
  <si>
    <t>VIPUL STEEL</t>
  </si>
  <si>
    <t>22/24, $th Kumbharwada, Prabhu SriRam mandir Marg, Shop Nooo.: 7, Mumbai  400 004,MUMBAI-400 001,MAHARASHTRA</t>
  </si>
  <si>
    <t>400 001</t>
  </si>
  <si>
    <t>vipulsteel@gmail.com</t>
  </si>
  <si>
    <t>JYOTI AEROTECH</t>
  </si>
  <si>
    <t xml:space="preserve">Aviation spares &amp; Technical Support  CU 5 Suvidha Complex Vasco-da-Gama,,VASCO DA GAMA-403802,GOA                                               </t>
  </si>
  <si>
    <t>VASCO DA GAMA</t>
  </si>
  <si>
    <t>+91 832 2518183</t>
  </si>
  <si>
    <t>+91 832 2500678</t>
  </si>
  <si>
    <t>jyoti_aerotech@yahoo.com</t>
  </si>
  <si>
    <t>Sr.No253/1,Tirumala Industrial Estate,Taluka-Mulshi,Hinjewadi,City/State 411057,PUNE-411 002,MAHARASHTRA</t>
  </si>
  <si>
    <t>+91 20 66768840</t>
  </si>
  <si>
    <t>+91 20 66768854</t>
  </si>
  <si>
    <t>aniket@biopharmaxindia.com</t>
  </si>
  <si>
    <t>27410595448V</t>
  </si>
  <si>
    <t>27410595448 C</t>
  </si>
  <si>
    <t>TEAMEC CHLORATES LIMITED</t>
  </si>
  <si>
    <t xml:space="preserve">Plots 558 &amp; 559,APIIC Growth Centre,Gundalpalli(V),  Maddipadu(M) Prakasam(Dt),ONGOLE-523211,ANDHRA PRADESH                                    </t>
  </si>
  <si>
    <t>ONGOLE</t>
  </si>
  <si>
    <t>91-44-22750323</t>
  </si>
  <si>
    <t>team@drraoholdings.com</t>
  </si>
  <si>
    <t>AADCT1820F</t>
  </si>
  <si>
    <t>28933706016 Dt.1.7.2009</t>
  </si>
  <si>
    <t>RELIANCE INDUSTRIES LIMTED.</t>
  </si>
  <si>
    <t>VILLAGE MEGHAPAR/PADANA TALUKA:LALPUR,  DIST:JAMNAGAR-361280 ,GUJARAT,</t>
  </si>
  <si>
    <t>VILLAGE MEGHAPAR/PADANA TALUKA:LALPUR,  DIST:JAMNAGAR-361280 ,GUJARAT,  TIN:24101200119 wef 20.09.2005  CST:246012001119 WEF 1.4.2009</t>
  </si>
  <si>
    <t>0091-288-6612415</t>
  </si>
  <si>
    <t>0091-288-2312450</t>
  </si>
  <si>
    <t>ITISHREE.SAHOO@RIL.COM</t>
  </si>
  <si>
    <t>246012001119 WEF 1.4.2009</t>
  </si>
  <si>
    <t>VASU CHEMICALS</t>
  </si>
  <si>
    <t>Plot no:19-24/27/28/,Genesis Indl.Complex,Phase IV Kalgaon,Dist.Thane,Palghar.,MUMBAI-401404,MAHARASHTRA</t>
  </si>
  <si>
    <t>022-6144 9500</t>
  </si>
  <si>
    <t>suhas@vasuchemicals.com</t>
  </si>
  <si>
    <t>AAAFV1729PXM004</t>
  </si>
  <si>
    <t>Palghar(W)</t>
  </si>
  <si>
    <t>AAAF1729P</t>
  </si>
  <si>
    <t>27590345962 V Dt:01.04.2006</t>
  </si>
  <si>
    <t>27590345962 C Dt:01.04.2006</t>
  </si>
  <si>
    <t>MCS OLCU KONTROL SISTEMLERI LTD</t>
  </si>
  <si>
    <t xml:space="preserve">Mimar Sinan Mah.Bosna cad.Guven-1 Is Merkezi No.2 Kat.2 Da.6,CAKMEKOY--,ISTANBUL                                          </t>
  </si>
  <si>
    <t xml:space="preserve">ISTANBUL                                          </t>
  </si>
  <si>
    <t>CAKMEKOY</t>
  </si>
  <si>
    <t>mcs@mcs.gen.tr</t>
  </si>
  <si>
    <t>HYPERTHERM TENOVA</t>
  </si>
  <si>
    <t>2093,Oberoi Garden Estates,  Chandivli,Andheri(East).,MUMBAI-400 072,MAHARASHTRA</t>
  </si>
  <si>
    <t>TENOVA HYPERTHERM PVT.LTD</t>
  </si>
  <si>
    <t>Shed no1.Neelima Enterprises Compound,Opp Sayali Petrol Pump,N.H.8,Pelhar,Near Vasai Phata,Vasai (East),BOMBAY-401201,MAHARASHTRA</t>
  </si>
  <si>
    <t>BOMBAY</t>
  </si>
  <si>
    <t>+91 22 66810200</t>
  </si>
  <si>
    <t>AACCT3824EXM002</t>
  </si>
  <si>
    <t>VASAI</t>
  </si>
  <si>
    <t>AACCT3824E</t>
  </si>
  <si>
    <t>27790540822V</t>
  </si>
  <si>
    <t>27790540822C</t>
  </si>
  <si>
    <t>GLOBE ENGINEERING ASSOCIATES</t>
  </si>
  <si>
    <t xml:space="preserve">No.30,Sagaya Villa,Micetich    Colony.,MADHAVARAM-600 060,CHENNAI                                           </t>
  </si>
  <si>
    <t>MADHAVARAM</t>
  </si>
  <si>
    <t>600 060</t>
  </si>
  <si>
    <t>No.30,Sagaya Villa,Micetich    Colony.,MADHAVARAM-600 060,CHENNAI</t>
  </si>
  <si>
    <t>044 25371427</t>
  </si>
  <si>
    <t>www.geaind.com</t>
  </si>
  <si>
    <t>globeeng@md3.vsnl.net.in</t>
  </si>
  <si>
    <t xml:space="preserve">BOC India Limited  Banglore New Site  Plot No 1/2,Phase 1,Peenya .,BANGLORE-560058,KARANATAKA                                        </t>
  </si>
  <si>
    <t xml:space="preserve">KARANATAKA                                        </t>
  </si>
  <si>
    <t>SAMARTH PACKAGING INDUSTRIES</t>
  </si>
  <si>
    <t>s. no. 1, Ambegaon Bk. Near sourabh dhaba. pune 411046,PUNE-411 046,MAHARASHTRA</t>
  </si>
  <si>
    <t>MADRAS CEMENT LTD</t>
  </si>
  <si>
    <t xml:space="preserve">Alathiyur Works,Cement Nagar P.O Pennadam(via),  Pincode:621730 Ariyalur District,Tamilnadu.India.,---,-                                                 </t>
  </si>
  <si>
    <t>04329-248305</t>
  </si>
  <si>
    <t>+91 4329 248303</t>
  </si>
  <si>
    <t>mclair@madrascements.co.in</t>
  </si>
  <si>
    <t>AABCM8375LXM004</t>
  </si>
  <si>
    <t>Ariyalur</t>
  </si>
  <si>
    <t>Thanjavur</t>
  </si>
  <si>
    <t>497541 dt 16.6.1986</t>
  </si>
  <si>
    <t>SPEED ARCHITECTURAL TECHNOLOGY EST.</t>
  </si>
  <si>
    <t xml:space="preserve">PRINCE SULTAN BIN ABDUL AZIZ STREET,27th CROSS,  P.O.BOX 79496,  AL-KHOBAR 31952,  KINGDOM OF SAUDI ARABIA.,---,-                                                 </t>
  </si>
  <si>
    <t>PRINCE SULTAN BIN ABDUL AZIZ STREET,27th CROSS,  P.O.BOX 79496,  AL-KHOBAR 31952,  KINGDOM OF SAUDI ARABIA.,AL-KHOBAR-31952,-</t>
  </si>
  <si>
    <t>SAUDI AREBIA</t>
  </si>
  <si>
    <t>AL-KHOBAR</t>
  </si>
  <si>
    <t>00966 3 3615158</t>
  </si>
  <si>
    <t>00966 3 3560709</t>
  </si>
  <si>
    <t>966 550 554 086</t>
  </si>
  <si>
    <t>thomas@speetech.net</t>
  </si>
  <si>
    <t>TOTAL SOLUTIONS</t>
  </si>
  <si>
    <t>C-923,1ST FLOOR,PALAM EXTENSION,NEAR RAMPAL CHOWK,SECTOR -7,DWARKA-110075,NEW DELHI</t>
  </si>
  <si>
    <t>DWARKA</t>
  </si>
  <si>
    <t>totalsolutions@vsnl.net</t>
  </si>
  <si>
    <t>07AGEPG0536F1ZW</t>
  </si>
  <si>
    <t>TALOJA NEW SGC  T25 T25 MIDC INDUSTRIAL AREA,,NAVI MUMBAI-410208,MAHARASHTRA</t>
  </si>
  <si>
    <t>033 24014708</t>
  </si>
  <si>
    <t>JBF INDUSTRIES LIMITED</t>
  </si>
  <si>
    <t xml:space="preserve">PLOT NO.11&amp;215 TO 231,      G.I.D.C INDUSTRIAL ESTATE,  SARIGAM-396155   DIST,VALSAD--,GUJARAT                                           </t>
  </si>
  <si>
    <t>PLOT NO.11&amp;215 TO 231,      G.I.D.C INDUSTRIAL ESTATE,  SARIGAM-396155   DIST.VALSAD         (GUJARAT),VALSAD-396001,GUJARAT</t>
  </si>
  <si>
    <t>0260-2781300</t>
  </si>
  <si>
    <t>purchase@jbjmail.com</t>
  </si>
  <si>
    <t>AAA CJ 2575 JXM 006</t>
  </si>
  <si>
    <t>SARIGAM</t>
  </si>
  <si>
    <t>24250501582 DT.22.11.2004</t>
  </si>
  <si>
    <t>24750501582 DT.22.11.2004</t>
  </si>
  <si>
    <t>ENDRESS + HAUSER</t>
  </si>
  <si>
    <t>Endress &amp; Hauser (India) Pvt Ltd.Plot No. 2Kirti Bhavan  44, Sheela Vihar colony,Paud Road, Pune -411038,PUNE-411 002,MAHARASHTRA</t>
  </si>
  <si>
    <t>020 -2545 7223/2545 9068</t>
  </si>
  <si>
    <t>020 - 2545 0258</t>
  </si>
  <si>
    <t>Sulakshana.Shastrakar@in.endress.com</t>
  </si>
  <si>
    <t>UNIVERSAL ENENGINEERING</t>
  </si>
  <si>
    <t xml:space="preserve">Universal ENGINEERING  works: Sy No.  ,YEOLE WADI,  NEXT TO RANGREZ DHABA  Kondhwa, Pune 411048,PUNE-411 0048,MAHARASHTRA                                       </t>
  </si>
  <si>
    <t>411 0048</t>
  </si>
  <si>
    <t>QUICK ACT LIGHT CABLE TRADING CO.</t>
  </si>
  <si>
    <t>QUICK ACT LIGHT CABLE TRADING C  578,sadguru Prasad Complex, opp. Vasant Cinema, Tapkir Lane.Budhwar peth, pune -411002,PARBHANI-431401,MAHARASHTRA</t>
  </si>
  <si>
    <t>PARBHANI</t>
  </si>
  <si>
    <t>020 2448 3781</t>
  </si>
  <si>
    <t>020 2445 4944/</t>
  </si>
  <si>
    <t>quickactlight@rediffmail.com</t>
  </si>
  <si>
    <t>FERNANDES ELECTRICALS</t>
  </si>
  <si>
    <t>Fernandes Electricals  110,LaxmiVillas mukund Nagar , Pune- 411037,PUNE-411 037,MAHARASHTRA</t>
  </si>
  <si>
    <t>020 24269179/24262212/ 65233505</t>
  </si>
  <si>
    <t>020 26455902</t>
  </si>
  <si>
    <t>9822 0584 67</t>
  </si>
  <si>
    <t>fernandes_electricals@yahoo.co.in</t>
  </si>
  <si>
    <t>ULTRATECH CEMENT LIMITED</t>
  </si>
  <si>
    <t>Mahakali Caves Road,Ahura Centre,1st Floor,Andheri (E)  Mumbai-400093,MUMBAI-400 093,MAHARASHTRA</t>
  </si>
  <si>
    <t>(022)66917403/04</t>
  </si>
  <si>
    <t>(022)2824 497060</t>
  </si>
  <si>
    <t>pradeep.mathur@adityabirla.com</t>
  </si>
  <si>
    <t>STEAM EQUIPMENTS PVT LTD</t>
  </si>
  <si>
    <t>Plot No-44,Tiny industrial Estate,kondhwa Budurk,PUNE-411 048,MAHARASHTRA</t>
  </si>
  <si>
    <t>411 048</t>
  </si>
  <si>
    <t>Plot No-44,Tiny industrial Estate,kondhwa Budurk,PUNE-411 048,MAHARASTRA</t>
  </si>
  <si>
    <t>seplengg@steamequipments.com</t>
  </si>
  <si>
    <t>Naqeeb</t>
  </si>
  <si>
    <t>VIVEK ENGINEERS</t>
  </si>
  <si>
    <t>#22, 1st floor, 1st cross.Bilekahalli Industrial Area.Adj. IIMB Compound.Bannerghatta Road.Bangalore - 560 076,PUNE-411 002,MAHARASHTRA</t>
  </si>
  <si>
    <t>080 2648 1309</t>
  </si>
  <si>
    <t>0800 3297 0358</t>
  </si>
  <si>
    <t>97404 39220</t>
  </si>
  <si>
    <t>www.vivekengineers.net</t>
  </si>
  <si>
    <t>durga@vivekengineers.net</t>
  </si>
  <si>
    <t>HACH COMPANY</t>
  </si>
  <si>
    <t>5600 Lindbergh Drive  Loveland, CO 80539-0389</t>
  </si>
  <si>
    <t>A division of Emerson Industrial Automation  A105, sohrab hall , 21, Sasoon Road, Opp. Jehangir Hospital.   Pune 411001, India,PUNE-411 002,MAHARASHTRA</t>
  </si>
  <si>
    <t>+91 20 6621 3216</t>
  </si>
  <si>
    <t>Fax: 020 6621  3218</t>
  </si>
  <si>
    <t>Patil .RK@Emerson.com</t>
  </si>
  <si>
    <t>BAYER CORPSCIENCE LTD</t>
  </si>
  <si>
    <t>BAYER HOUSE, HIRANANDANI,  POWAI,,MUMBAI-400 076,MAHARASHTRA</t>
  </si>
  <si>
    <t>BAYER CORPSCIENCE LTD-ANK</t>
  </si>
  <si>
    <t>PLOT 6009-10 &amp; 6301-10A,   256, GIDC INDUSTRIAL ESTATE,ANKLESHWAR-393002,GUJRAT</t>
  </si>
  <si>
    <t>+91 022 2571 1234</t>
  </si>
  <si>
    <t>+ 91 022 2570 8898</t>
  </si>
  <si>
    <t>bhupendra.patel@bayer.com</t>
  </si>
  <si>
    <t>AAACB9651KXM012</t>
  </si>
  <si>
    <t>AAACB9651K</t>
  </si>
  <si>
    <t>24711400922 DT 7.9.2005</t>
  </si>
  <si>
    <t>M.P. SALES</t>
  </si>
  <si>
    <t>M.p. Sales  Laxmi road, opp. Jawad tools centre  Pune 411002,PUNE411002-410502,MAHARASHTRA</t>
  </si>
  <si>
    <t>PUNE411002</t>
  </si>
  <si>
    <t>020 24453357</t>
  </si>
  <si>
    <t>mpsales.052@gmail.com</t>
  </si>
  <si>
    <t>RONAK HARDWARE</t>
  </si>
  <si>
    <t>Ronak hardware  shop no.E- 4, Mayfair Eleganza,  Kondhwakhurd,   pune 411048,PUNE-411 048,MAHARASHTRA</t>
  </si>
  <si>
    <t>UNIQUE ENTERPRISES</t>
  </si>
  <si>
    <t>OFFICE NO:6,MATE CHAMBER ,408+410 /13, MUKUNDNAGER,PUNE-411 037,MAHARASHTRA</t>
  </si>
  <si>
    <t>020-24267650</t>
  </si>
  <si>
    <t>unique_heat@rediffmail.com</t>
  </si>
  <si>
    <t>100% payment Against delivery</t>
  </si>
  <si>
    <t>JINDAL SAW LTD.</t>
  </si>
  <si>
    <t xml:space="preserve">VILLAGE:SAMAGHOGHA  TALUKA:MUNDRA   DIST.KUTCH-370-421,KUTCH-370-421,GUJARAT                                           </t>
  </si>
  <si>
    <t>370-421</t>
  </si>
  <si>
    <t>VILLAGE:SAMAGHOGHA  TALUKA:MUNDRA   DIST.KUTCH-370-421,KUTCH-370-421,GUJARAT</t>
  </si>
  <si>
    <t>(02838) 240755,240756</t>
  </si>
  <si>
    <t>(02838) 240700,240773</t>
  </si>
  <si>
    <t>purchase.ipu@jindalsaw.com</t>
  </si>
  <si>
    <t>AR1 BHUJ</t>
  </si>
  <si>
    <t>BHUJ</t>
  </si>
  <si>
    <t>24010900220 DT.24.9.2005</t>
  </si>
  <si>
    <t>24511001975 DT.21.9.2005</t>
  </si>
  <si>
    <t>GAYATRI ELECTRONICS INSTRUMENTS AND ENGINEERING.</t>
  </si>
  <si>
    <t xml:space="preserve">NEW NO.8,OLD NO.24,SEYON STREET,MADURAI MEENAKSHI NAGAR,VALASARVAKKAM,  CHENNAI-600087,VALASARVAKKAM-600087,CHENNAI                                           </t>
  </si>
  <si>
    <t>VALASARVAKKAM</t>
  </si>
  <si>
    <t>gayatriei@rediffmail.com</t>
  </si>
  <si>
    <t>693453 DT 4.10.96</t>
  </si>
  <si>
    <t>BROOKS INSTRUMENT</t>
  </si>
  <si>
    <t xml:space="preserve">Neonstraat 3,  6718, WX Ede,  Netherlands,WX EDE-6718 , WX Ede,EUROPE                                            </t>
  </si>
  <si>
    <t>THE NETHERLANDS</t>
  </si>
  <si>
    <t xml:space="preserve">EUROPE                                            </t>
  </si>
  <si>
    <t>WX EDE</t>
  </si>
  <si>
    <t>6718 , WX Ede</t>
  </si>
  <si>
    <t>09819143919 (India)</t>
  </si>
  <si>
    <t>BrooksEU@brooksInstrument.com</t>
  </si>
  <si>
    <t>Survey No.237  IT Park,Phase 1,Hinjewadi  Pune-411057,PUNE-411 057,MAHARASHTRA</t>
  </si>
  <si>
    <t>411 057</t>
  </si>
  <si>
    <t>Survey No.237  IT Park,Phase 1,Hinjewadi  Pune-411057,PUNE-411 057,MAHARASTRA</t>
  </si>
  <si>
    <t>AAACP5960HXM005</t>
  </si>
  <si>
    <t>AAACP5960H</t>
  </si>
  <si>
    <t>27070400859C</t>
  </si>
  <si>
    <t>SHREE RENUKA SUGARS LTD.</t>
  </si>
  <si>
    <t xml:space="preserve">BC 105 HaveLock Road,  Cantoment,Belguam,,BELGAUM-590001,KARNATAKA                                         </t>
  </si>
  <si>
    <t>Survey No.230/1 Village:Bharapur Taluka:Gandhidham, Dist:  Kachchh(Kutch)-370201,BHARAPUR--,GUJRAT</t>
  </si>
  <si>
    <t>BHARAPUR</t>
  </si>
  <si>
    <t>0831-2404000</t>
  </si>
  <si>
    <t>0831-2469891/2404961</t>
  </si>
  <si>
    <t>purchaseho@renukasugars.com</t>
  </si>
  <si>
    <t>AADCS1728BEM014</t>
  </si>
  <si>
    <t>AR-GANDHI</t>
  </si>
  <si>
    <t>DENNIS CONSULTANT &amp; ENGINEERS</t>
  </si>
  <si>
    <t xml:space="preserve">Denis Consultant &amp; Engrs.  B-1635,Indranagar, Lucknow 16.,LUCKNOW-16,PUNJAB                                            </t>
  </si>
  <si>
    <t>Denis Consultant &amp; Engrs.  B-1635,Indranagar, Lucknow 16.,LUCKNOW-16,PUNJAB</t>
  </si>
  <si>
    <t>denisconsultant@airtelmail.in</t>
  </si>
  <si>
    <t>TAMILNADU PETROPRODUCTS LIMITED</t>
  </si>
  <si>
    <t>Manali express Highway, Manali,  Chennai,MANALI-600 068,CHENNAI</t>
  </si>
  <si>
    <t>600 068</t>
  </si>
  <si>
    <t>,--,MANALI</t>
  </si>
  <si>
    <t>+91 (044)25941122(d)25941501-10/ext. 2306,2316</t>
  </si>
  <si>
    <t>+91(044) 2541695, 25941139</t>
  </si>
  <si>
    <t>mm@tnpetro.com</t>
  </si>
  <si>
    <t>33AAACT1295M1Z6</t>
  </si>
  <si>
    <t>TENOVA HYPERTHERM PVT. LTD.</t>
  </si>
  <si>
    <t>2093, OBEROI GARDEN ESTATES, CHANDIVILI, ANDHERI (EAST)   MUMBAI-400072,MUMBAI-400072,MAHARASHTRA</t>
  </si>
  <si>
    <t>+91 22 28477703</t>
  </si>
  <si>
    <t>zope.pb@hyperthermgroup.com</t>
  </si>
  <si>
    <t>DUTTA CONTROL</t>
  </si>
  <si>
    <t>Dutta Control ,  gat No. 83, jiyotiba nagar, talawade  Pune 412114.,PUNE-412114,MAHARASHTRA</t>
  </si>
  <si>
    <t>93710 10086, 99225 84455</t>
  </si>
  <si>
    <t>info@duttacontrol.com</t>
  </si>
  <si>
    <t>M/S CENTURY ENKA LTD</t>
  </si>
  <si>
    <t>POST BOX NO.17   MIDC BHOSARI,PUNE-411 026,MAHARASHTRA</t>
  </si>
  <si>
    <t>MIDC BHOSARI,PUNE-411 026,MAHARASTRA</t>
  </si>
  <si>
    <t>MAHALAKSHMI ENGINEERING WORKS</t>
  </si>
  <si>
    <t xml:space="preserve">M/s mahalakshmi Engineering works  site office SSEC Thermal Power station,gandhinagar,PIN 382041,GANDHI NAGAR-382010,GUJARAT                                           </t>
  </si>
  <si>
    <t>GANDHI NAGAR</t>
  </si>
  <si>
    <t>07923 242110</t>
  </si>
  <si>
    <t>092282 78594</t>
  </si>
  <si>
    <t>JEENA &amp; COMPANY</t>
  </si>
  <si>
    <t>GLOBAL LOGISTICS  SANGAM PROJECT OFFICE NO. 13&amp;14-FP NO. 82, AMBEDKAR ROAD,   SANGAM BRIDGE"PUNE-411 001,MAHARASHTRA-020-,MAHARASHTRA</t>
  </si>
  <si>
    <t>020-</t>
  </si>
  <si>
    <t>,PUNE--020,PUNE</t>
  </si>
  <si>
    <t>020-41047777</t>
  </si>
  <si>
    <t>020-26059677</t>
  </si>
  <si>
    <t>ISA MANNAI TECHNICAL SERVICES EST.</t>
  </si>
  <si>
    <t xml:space="preserve">P.O.BOX 8864,   KINGDOM OF SAUDI AREBIA,,--31492,DAMMAM                                            </t>
  </si>
  <si>
    <t xml:space="preserve">DAMMAM                                            </t>
  </si>
  <si>
    <t>P.O.BOX 8864,   KINGDOM OF SAUDI AREBIA,,-31492,DAMMAM</t>
  </si>
  <si>
    <t>DAMMAM</t>
  </si>
  <si>
    <t>FAITH   MACHINERY STORES</t>
  </si>
  <si>
    <t>Faith Machinery Stores  shop no. 4 &amp;5, B, Nana Peth, Laxmi road, Near chacha halwai chowk Pune-411002,PUNE411002-410502,MAHARASHTRA</t>
  </si>
  <si>
    <t>020 26137663/26111786</t>
  </si>
  <si>
    <t>020 26336786</t>
  </si>
  <si>
    <t>baghbanmachines@dataone.in; faithmachinery@gmail.c</t>
  </si>
  <si>
    <t>NOBLE HARDWARE</t>
  </si>
  <si>
    <t>Noble Hardware  383, raviwar Peth, Bhori ali,   Pune 411001.MAHARASHTRA</t>
  </si>
  <si>
    <t>020 24486967</t>
  </si>
  <si>
    <t>noblehardware@rediffmail.com</t>
  </si>
  <si>
    <t>27660076241V</t>
  </si>
  <si>
    <t>MICROCOOL ENGINEERING SERVICES</t>
  </si>
  <si>
    <t>23, Mahalaxmi Heights, Pune Mumbai Hiway, Morwadi,  Tel. No. 020-27440330/27463288,PIMPRI-411 018,MAHARASHTRA</t>
  </si>
  <si>
    <t>PIMPRI</t>
  </si>
  <si>
    <t>punesales@microcool.in</t>
  </si>
  <si>
    <t>ALERT FIRE PROTECTION SYSTEMS PVT. LTD</t>
  </si>
  <si>
    <t>D-20/4, TTC Industrial Area, Turbhe MIDC,  Behind Eveready Batteries, Navi Mumbai - 400 705.  Tel No. 02265106059.,--400075,MAHARASHTRA</t>
  </si>
  <si>
    <t>www.alertindia.com</t>
  </si>
  <si>
    <t>sales@alertindia.com</t>
  </si>
  <si>
    <t>BARD MANUFACTURING COMPANY,INC</t>
  </si>
  <si>
    <t xml:space="preserve">BRYAN , OHIO   43506,---,-                                                 </t>
  </si>
  <si>
    <t>Charles@bardhvac.com</t>
  </si>
  <si>
    <t>JINDAL STAINLESS (HISAR) LIMITED.</t>
  </si>
  <si>
    <t>O P JINDAL MARG,HISAR-125005,HARYANA</t>
  </si>
  <si>
    <t>HISAR</t>
  </si>
  <si>
    <t>JSL LIMITED</t>
  </si>
  <si>
    <t xml:space="preserve">12A (GF), JALAN USJ 21/4,  SUBANG JAYA,SELANGOR-47620,.                                                 </t>
  </si>
  <si>
    <t>MALASIYA</t>
  </si>
  <si>
    <t>ANALYTICLE SOLUTIONS &amp; ENGINEERING SDN. BHD.</t>
  </si>
  <si>
    <t>12A (GF), JALAN USJ 21/4,  SUBANG JAYA,SELANGOR-47620,.</t>
  </si>
  <si>
    <t>BAJAJ INFRASTRUCTURE DEVELOPMENT COMPANY LTD</t>
  </si>
  <si>
    <t xml:space="preserve">BAJAJ BHAVAN, JAMNALAL BAJAJ MARG,  B-10, SECTOR -3,NOIDA-201301,NCR DELHI                                         </t>
  </si>
  <si>
    <t xml:space="preserve">NCR DELHI                                         </t>
  </si>
  <si>
    <t>BAJAJ BHAVAN, JAMNALAL BAJAJ MARG,  B-10, SECTOR -3,NOIDA-201301,NCR DELHI</t>
  </si>
  <si>
    <t>NCR DELHI</t>
  </si>
  <si>
    <t>CENTURY PULP AND PAPER</t>
  </si>
  <si>
    <t>GHANSHYAMDHAM, PO LALKUA -262402 DIST.NAINITAL UTTARAKHAND  (Prop.Century Textiles &amp; Industries Ltd),---,-</t>
  </si>
  <si>
    <t>GHANSHYAMDHAM, PO LALKUA -262402 DIST.NAINITAL UTTARAKHAND,---,-</t>
  </si>
  <si>
    <t>AAACC2659Q</t>
  </si>
  <si>
    <t>05AAACC2659Q1ZC</t>
  </si>
  <si>
    <t>R-211 TTC INDUSTRIAL AREA  RABALE,NAVI MUMBAI-400 701,MAHARASHTRA</t>
  </si>
  <si>
    <t>R-211 TTC INDUSTRIAL AREA   RABALE,MUMBAI-400 701,MAHARASTRA</t>
  </si>
  <si>
    <t xml:space="preserve">C/O IOCL PARADEEP REFINERY  PROJECT,   PARADEEP,,JAGATSINGPUR-754141,ORISSA                                            </t>
  </si>
  <si>
    <t>M/S SYSPRO AUTOMATION</t>
  </si>
  <si>
    <t>NEW NO 9, OLD NO 5,  2ND MAIN ROAD, EXTN   NEHRU NAGAR INDUSTRIAL ESTATE,PERUNGUDI  PO-600096,CHENNAI</t>
  </si>
  <si>
    <t>PERUNGUDI  PO</t>
  </si>
  <si>
    <t>L &amp; T SAPURA OFFSHORE PVT LTD</t>
  </si>
  <si>
    <t>POWAI CAMPUS(WEST),GATE NO 1, EPC BLOCK,'A' WING,1ST FLOOR,   SAKI VIHAR ROAD,,MUMBAI-400 072,MAHARASHTRA</t>
  </si>
  <si>
    <t>P.O.BOX NO.226, G.P.O,  BADHEKA CHAMBERS,  31,MANOHARDAS STREET,  FORT,,MUMBAI-400 001,MAHARASTRA</t>
  </si>
  <si>
    <t>022 67050505</t>
  </si>
  <si>
    <t>M/S PARAMOUNT LTD</t>
  </si>
  <si>
    <t xml:space="preserve">GOTRI ROAD, RACE COURSE (W),VADODARA-390007,GUJRAT                                            </t>
  </si>
  <si>
    <t>MANGLORE REFINERY &amp; PETROCHEMICLES LTD</t>
  </si>
  <si>
    <t>A/C PARAMOUNT LTD   WASTE WATER TREATMENT PLANT,  PHASE III REFINERY PROJECT,   KUTHETHOOR P O VIA KATIPALLA,,MANGLORE-575030,KARANATAKA</t>
  </si>
  <si>
    <t>KARANATAKA</t>
  </si>
  <si>
    <t>MANGLORE</t>
  </si>
  <si>
    <t>C/O AIS INDUSTRIAL AREA,  JHABREDA ROAD, ROORKEE-HARIDWAR,--.,UTTAR PRADESH</t>
  </si>
  <si>
    <t>C/O AIS INDUSTRIAL AREA,  JHABREDA ROAD, ROORKEE-HARIDWAR,HBARIDWAR-.,UTTAR PRADESH</t>
  </si>
  <si>
    <t>HBARIDWAR</t>
  </si>
  <si>
    <t>KOHINOOR STEEL PVT LTD</t>
  </si>
  <si>
    <t xml:space="preserve">VILLAGE-KHUCHIDIH,  KANDRA-CHOWK ROAD,,SARAIKELA-KHARSAWAN--,JHARKHAND                                         </t>
  </si>
  <si>
    <t>SARAIKELA-KHARSAWAN</t>
  </si>
  <si>
    <t>VILLAGE-KHUCHIDIH,  KANDRA-CHOWK ROAD,,SARAIKELA-KHARSAWAN--,JHARKHAND</t>
  </si>
  <si>
    <t>09471190533/09471190534</t>
  </si>
  <si>
    <t>AACCK55820AXM001</t>
  </si>
  <si>
    <t>AP1891 [R]</t>
  </si>
  <si>
    <t>CHEMFAB ALKALIS LTD</t>
  </si>
  <si>
    <t>GNANANANDA PLACE,  KALAPET ,PUDUCHERRY-605014.</t>
  </si>
  <si>
    <t>PUDUCHERRY</t>
  </si>
  <si>
    <t>PUNDUCHERRY</t>
  </si>
  <si>
    <t>2655111 -4</t>
  </si>
  <si>
    <t>0413 2655125</t>
  </si>
  <si>
    <t>chemfabalkalis</t>
  </si>
  <si>
    <t>2B ELLAI PILLAICHAVADY, PUNDUCHERRY 05</t>
  </si>
  <si>
    <t>BEACH ROAD, PUNDUCHERRY 605001</t>
  </si>
  <si>
    <t>KALAPET</t>
  </si>
  <si>
    <t>34AADCT1820F1ZT</t>
  </si>
  <si>
    <t xml:space="preserve">POST BOX 24, INDUSTRIAL AREA,  NANJANGUD,MYSORE-571301,KARNATAKA                                         </t>
  </si>
  <si>
    <t>AAACNO757GXM004</t>
  </si>
  <si>
    <t>NANJANGUD</t>
  </si>
  <si>
    <t>ADVANCE ENTERPRISES</t>
  </si>
  <si>
    <t xml:space="preserve">205, SILVER PLAZA, ANAND MAHAL ROAD,ADAJAN,SURAT-395 009,GUJRAT                                            </t>
  </si>
  <si>
    <t>395 009</t>
  </si>
  <si>
    <t>205, SILVER PLAZA, ANAND MAHAL RTOAD,ADAJAN,SURAT-395 009,GUJRAT</t>
  </si>
  <si>
    <t>+91 261 3259317</t>
  </si>
  <si>
    <t>98792 09317</t>
  </si>
  <si>
    <t>h.advance@yahoo.com</t>
  </si>
  <si>
    <t>24720202336 dt 20/01/2010</t>
  </si>
  <si>
    <t>HAL OFFSHORE LIMITED</t>
  </si>
  <si>
    <t>BUILDING NO :821,  SOLITARE CORPORATE PARK  CHAKALA ROAD,CHAKALA,  ANDHERI (E),,MUMBAI-400 093,MAHARASHTRA</t>
  </si>
  <si>
    <t>HALL OFFSHORE LIMTED</t>
  </si>
  <si>
    <t>C-75 MAHAPE VILLAGE,  TTC INDL AREA,PAWANE,  NAVI MUMBAI-,MUMBAI-400 709,MAHARASTRA</t>
  </si>
  <si>
    <t>3258 4790</t>
  </si>
  <si>
    <t>27130594729V</t>
  </si>
  <si>
    <t>27130594729C</t>
  </si>
  <si>
    <t>A.M. SALES CORPORATION</t>
  </si>
  <si>
    <t>B No. 449 Ts No. 2481,   sant tukaram nagar ,PIMPRI  pune 411 018,PUNE-411 018,MAHARASHTRA</t>
  </si>
  <si>
    <t>SAVANT AUTOMATION PVT LTD (HYD)</t>
  </si>
  <si>
    <t xml:space="preserve">PLOT NO.220, DOCTORS COLONY,  SAROOR NAGAR,HYDERABAD-500035,ANDHRA PRADESH                                    </t>
  </si>
  <si>
    <t>SAVANT AUTOMATION PVT LTD</t>
  </si>
  <si>
    <t>,HYDERABAD-500035,ANDHRA PRADESH</t>
  </si>
  <si>
    <t>040 44602029</t>
  </si>
  <si>
    <t>040 44602003</t>
  </si>
  <si>
    <t>www.savantindia.in</t>
  </si>
  <si>
    <t>sales@savantindia.in</t>
  </si>
  <si>
    <t>AAOCS5902NEM001</t>
  </si>
  <si>
    <t>SAROOR NAGAR</t>
  </si>
  <si>
    <t>HYDERABAD G DIVISION</t>
  </si>
  <si>
    <t>IMAANS ENTERPRISES</t>
  </si>
  <si>
    <t>36/2 KONDHWA BUDRUK  PUNE,PUNE-411 002,MAHARASHTRA</t>
  </si>
  <si>
    <t>Rahil</t>
  </si>
  <si>
    <t>HORIZON SOFT AUTOMATION</t>
  </si>
  <si>
    <t>C/0 VISHWAS SHANKAR INDULKAR  SHRI SHANKAR NIVAS,URMILA SOC.  NEAR MAHA. BANK ,DHANKAWADI,PUNE-411043,</t>
  </si>
  <si>
    <t>HORIZONSOFTAUTOMATION@YAHOO.CO.IN</t>
  </si>
  <si>
    <t>DODSAL ENGINEERING &amp; CONSTRUCTION PTE</t>
  </si>
  <si>
    <t xml:space="preserve">CCWP - 2 PROJECT   RAS LAFFAN INDUSTRIAL CITY,AL KHOR-P O BOX 60842,.                                                 </t>
  </si>
  <si>
    <t>AL KHOR</t>
  </si>
  <si>
    <t>P O BOX 60842</t>
  </si>
  <si>
    <t>38/1 GIDC INDUSTRIAL   ESTATE,JHAGADIA, BHARUCH-392001,GUJARAT</t>
  </si>
  <si>
    <t>02642 308177</t>
  </si>
  <si>
    <t>Dharmesh.Tripathi-sc@airliquide.com</t>
  </si>
  <si>
    <t>24AAACA9121F1Z6</t>
  </si>
  <si>
    <t>L-TECHINDUSTRIAL TRADING CORPORATION</t>
  </si>
  <si>
    <t>336/A. shukrawar Peth,  shinde Aali, Shivaji road.  Pune 411002,PUNE-411 002,MAHARASHTRA</t>
  </si>
  <si>
    <t>020 27123665</t>
  </si>
  <si>
    <t>M-9922402490</t>
  </si>
  <si>
    <t>ltechindcorp@gmail.com</t>
  </si>
  <si>
    <t>BALAJI ENGINEERING</t>
  </si>
  <si>
    <t>balaji engineering  before Aroha mangal karyalya,  Duttanagar, Ambegaon, Katraj  pune,PUNE--4110050,MAHARASHTRA</t>
  </si>
  <si>
    <t>ABDULLA BIN HAMID TRADING LLC</t>
  </si>
  <si>
    <t xml:space="preserve">Abdullla bin Hamid trading LLC  P. O Box No.: 30495 , Dubai - UAE,DUBAI-30495,UAE                                               </t>
  </si>
  <si>
    <t>GULF</t>
  </si>
  <si>
    <t xml:space="preserve">UAE                                               </t>
  </si>
  <si>
    <t>DUBAI</t>
  </si>
  <si>
    <t>sale @ accutech.ae</t>
  </si>
  <si>
    <t>M/S ABDULLA BIN HAMID TRADING LLC</t>
  </si>
  <si>
    <t>P.O. Box No: 30495   Dubai         / sales@accutech.ae,---,-</t>
  </si>
  <si>
    <t>accutech.ae</t>
  </si>
  <si>
    <t>Fax: +9714 - 2276062</t>
  </si>
  <si>
    <t>www.accutech.ae</t>
  </si>
  <si>
    <t>deira@accutech.ae</t>
  </si>
  <si>
    <t>POWERFLEX INDUSTRIES</t>
  </si>
  <si>
    <t>powerflex industries  powerflex house ,  Plot No.500,Sonawala  Cross Road No.2,   Goregaon(E)  Mumbi - 400 063, India.,MUMBAI-400 063,MAHARASHTRA</t>
  </si>
  <si>
    <t>022 26850724</t>
  </si>
  <si>
    <t>022 67047720</t>
  </si>
  <si>
    <t>powerflex@vsnl.com/ nayan@powerflexind.com</t>
  </si>
  <si>
    <t>NAVNIDHI STEELS</t>
  </si>
  <si>
    <t>022 66581567</t>
  </si>
  <si>
    <t>09869 2472 63</t>
  </si>
  <si>
    <t>info@navnidhisteels.com</t>
  </si>
  <si>
    <t>SHALIMAR ENTERPRISES</t>
  </si>
  <si>
    <t>Shalimar Enterprises  S.  No29, Hissa No. 14D,   Undri Wadachiwadi Road, Undri. Pune 411060  Pune</t>
  </si>
  <si>
    <t>020 26933562</t>
  </si>
  <si>
    <t>MICROCUB SYSTES PVT. LTD.</t>
  </si>
  <si>
    <t>Microcub Systems Pvt. Ltd.  S.no.-25/4/5 Vijaya Chambers, Higne Khurd Pune - 411051,PUNE-411 051,MAHARASHTRA</t>
  </si>
  <si>
    <t>411 051</t>
  </si>
  <si>
    <t>0020 2434 6472 /24345171</t>
  </si>
  <si>
    <t>Fax- 020 24347371</t>
  </si>
  <si>
    <t>microcub@vsnl.com</t>
  </si>
  <si>
    <t>NET CASCADE AUTOMATION PVT LTD</t>
  </si>
  <si>
    <t>19/759, 1ST FLOOR,  INDIRANAGAR,LUCKNOW-226 016,  UTTAR PRADESH</t>
  </si>
  <si>
    <t>226 016</t>
  </si>
  <si>
    <t>+91 522 4026046/47</t>
  </si>
  <si>
    <t>+91 522 40260157</t>
  </si>
  <si>
    <t>netcas@airtelmail.in/netcap@sancharnet.in</t>
  </si>
  <si>
    <t>09AABCN2193H1ZE</t>
  </si>
  <si>
    <t xml:space="preserve">2372/104,1 ST FLOOR GOPINATH BUILDING  G.B. ROAD,DELHI-110006,NEW DELHI                                         </t>
  </si>
  <si>
    <t>2372/104,1 ST FLOOR GOPINATH BUILDING  G.B. ROAD,DELHI-110006,NEW DELHI</t>
  </si>
  <si>
    <t xml:space="preserve">EL-31/14, 'J' BLOCK,M.I.D.C,  BHOSARI, PUNE,PUNE-411 026,PUNE                                              </t>
  </si>
  <si>
    <t xml:space="preserve">PUNE                                              </t>
  </si>
  <si>
    <t>,PUNE--,PUNE</t>
  </si>
  <si>
    <t>xytel@vsnl.com</t>
  </si>
  <si>
    <t>RAJ ENTERPRISES (GANJN) PETH</t>
  </si>
  <si>
    <t>Raj Enterprises  411, mahatma phule( Ganj) Peth.  pune  411002,PUNE-411 002,MAHARASHTRA</t>
  </si>
  <si>
    <t>020 63458 23/32921996W</t>
  </si>
  <si>
    <t>BHARAT TRADING CORPORATION</t>
  </si>
  <si>
    <t>Bharat trading corporation  "MAA", 396/1 Budhwar Peth, Cholkhan Ali,opp. Mahavir Market. Pune 411 002,PUNE-411 002,MAHARASHTRA</t>
  </si>
  <si>
    <t>020-2447 1146</t>
  </si>
  <si>
    <t>020-24478185</t>
  </si>
  <si>
    <t>saibaba18@eth.net;btc5@vsnl.com</t>
  </si>
  <si>
    <t>WELSPUN MAXSTEEL LTD</t>
  </si>
  <si>
    <t>WELSPUN HOUSE, 9TH FLOOR,  KAMALA CITY,  SENAPATI BAPAT MARG, LOWER PAREL (W),MUMBAI-400013,MAHARASHTRA</t>
  </si>
  <si>
    <t>022 66136000</t>
  </si>
  <si>
    <t>022 24908020</t>
  </si>
  <si>
    <t>27630710660C 21.05.09</t>
  </si>
  <si>
    <t>TECHNISYS ENGINEERING PVT LTD</t>
  </si>
  <si>
    <t xml:space="preserve">PLOT NO 26, SECTOR 37,FARIDABAD-121 003,HARYANA                                           </t>
  </si>
  <si>
    <t>PLOT NO 26, SECTOR 37,FARIDABAD-121 003,HARYANA</t>
  </si>
  <si>
    <t>+91 129 412 7369</t>
  </si>
  <si>
    <t>+91 91 129 414 5248</t>
  </si>
  <si>
    <t>www.technisys.org</t>
  </si>
  <si>
    <t>AACCT8886EXM001</t>
  </si>
  <si>
    <t>RANGE III</t>
  </si>
  <si>
    <t>FARIDABAD-I</t>
  </si>
  <si>
    <t>PT. ABB INSTALLATION MATERIALS</t>
  </si>
  <si>
    <t xml:space="preserve">MM 2100 INDUSTRIAL TOWN   JI. HALMAHERA BLOCKDD-11  CIKARANG BARAT, CIBITUNG,BEKASI-17520,.                                                 </t>
  </si>
  <si>
    <t>BEKASI</t>
  </si>
  <si>
    <t>+62  21 2864 5455</t>
  </si>
  <si>
    <t>+62 21 2864 5466</t>
  </si>
  <si>
    <t>BRISK ELECTRONICS PVT LTD</t>
  </si>
  <si>
    <t>414, Siddharth Towers Bldg 1, Near Sangam Press, Kothrud,Pune,PUNE-411038,MAHARASHTRA</t>
  </si>
  <si>
    <t>+(020) 25464825, 25465459</t>
  </si>
  <si>
    <t>brisk@vsnl.net;pune1@wagoindia.com</t>
  </si>
  <si>
    <t>SACHAMAA METAL INDUSTRIES</t>
  </si>
  <si>
    <t>Sachamaa metal industries  46/51Safia Manzil,Dr. meisheri Road , Opp. dongri Market,,MUMBAI-400 009,MAHARASHTRA</t>
  </si>
  <si>
    <t>400 009</t>
  </si>
  <si>
    <t>022 23776691</t>
  </si>
  <si>
    <t>9373615930 / 8898621279</t>
  </si>
  <si>
    <t>heetratanhsb@gmail.com;sachamaametal@gmail.com</t>
  </si>
  <si>
    <t>27360720945 V   wef 29.07.2009</t>
  </si>
  <si>
    <t>27360720945 C  wef 29.072009</t>
  </si>
  <si>
    <t>UNITED ANALYSERS JAPAN LIMITED</t>
  </si>
  <si>
    <t xml:space="preserve">FUJI BUILDING 3F,17-1NAKAMARUCHO ITABASHI -KU,TOKYO-173-0026,-                                                 </t>
  </si>
  <si>
    <t>JAPAN</t>
  </si>
  <si>
    <t>TOKYO</t>
  </si>
  <si>
    <t>173-0026</t>
  </si>
  <si>
    <t>FUJI BUILDING 3F,17-1NAKAMARUCHO ITABASHI -KU,TOKYO-173-0026,</t>
  </si>
  <si>
    <t>81-3-3554-5481</t>
  </si>
  <si>
    <t>81-3-3554-5731</t>
  </si>
  <si>
    <t>MTL INSTRUMENTS PVT. LTD</t>
  </si>
  <si>
    <t xml:space="preserve">No 3, Old Mahabalipuram Rooad,Sholinganallur, Chennai- 600 119.,--600 119,CHENNAI                                           </t>
  </si>
  <si>
    <t>600 119</t>
  </si>
  <si>
    <t>Subhash.RaghunathKoli@cooperindustries.com</t>
  </si>
  <si>
    <t>L.B.S. MARG., GHATKOPAR-WEST,,MUMBAI-400086,MAHARASHTRA</t>
  </si>
  <si>
    <t>http://www.chemtalllithium.com</t>
  </si>
  <si>
    <t>ADANI POWER (MUNDRA) LIMITED</t>
  </si>
  <si>
    <t>MUNDRA THERMAL POWER PROJECT,  ADANI POWER SEZ,  VILLAGE:- TUNDA &amp; SIRACHA  TAL- MUNDRA  DIST:-KUTCH,TUNDA &amp; SIRACHA-370435,GUJRAT</t>
  </si>
  <si>
    <t>TUNDA &amp; SIRACHA</t>
  </si>
  <si>
    <t>02838-266128</t>
  </si>
  <si>
    <t>02838-266129</t>
  </si>
  <si>
    <t>abhishekr.choubey@adani.com</t>
  </si>
  <si>
    <t>24AANCA2426J2ZP</t>
  </si>
  <si>
    <t>Arati</t>
  </si>
  <si>
    <t>S.A.SALES AND SERVICE</t>
  </si>
  <si>
    <t>FOR S.A.SALES AND SERVICE  RAJU VEER  9890715034  SR.NO.242,509 AREA,  SHOP NO.253, LANE NO.4,  OPP.KHESE VIDYALAYA,  AIRPORT ROAD,  PUNE-411032  RAJU VEER,PUNE-411 032,MAHARASHTRA</t>
  </si>
  <si>
    <t>411 032</t>
  </si>
  <si>
    <t>VAT TIN-27980782975V-------DATED-16/07/2010</t>
  </si>
  <si>
    <t>VAT TIN-27980782975c-------DATED-16/07/2010</t>
  </si>
  <si>
    <t>SAMARTH ELECTRICALS</t>
  </si>
  <si>
    <t>Samarth Electrical   near Pasodya Vithoba Temple, pune - 411 002,PUNE-411 002,MAHARASHTRA</t>
  </si>
  <si>
    <t>020 24455626, 66029531</t>
  </si>
  <si>
    <t>020 24455626</t>
  </si>
  <si>
    <t>samarthelectricals@hotmail.com</t>
  </si>
  <si>
    <t>BIRLA FURUKAWA FIBRE OPTICE LTD</t>
  </si>
  <si>
    <t>403 722</t>
  </si>
  <si>
    <t>+91 832 2782613 /6696400</t>
  </si>
  <si>
    <t>+91 832 2782614 / 6696414</t>
  </si>
  <si>
    <t>info@birlafurukawa.com</t>
  </si>
  <si>
    <t>TECH MASTERS(PROCESS CONTROL BUSINESS)</t>
  </si>
  <si>
    <t xml:space="preserve">720,CHENOY TRADE CENTRE,PARKLANE,,SECUNDERABAD-500 003,ANDHRA PRADESH                                    </t>
  </si>
  <si>
    <t>SECUNDERABAD</t>
  </si>
  <si>
    <t>500 003</t>
  </si>
  <si>
    <t>720,CHENOY TRADE CENTRE,PARKLANE,,SECUNDERABAD-500 003,ANDHRA PRADESH</t>
  </si>
  <si>
    <t>info@techmasters.in</t>
  </si>
  <si>
    <t>sec/05/1/2520/92-93</t>
  </si>
  <si>
    <t>RAJ HYDROFLEX PVT. LTD.</t>
  </si>
  <si>
    <t>T Block, S-15, Bhosari MIDC Pune-411026,PUNE-411 026,MAHARASHTRA</t>
  </si>
  <si>
    <t>020 -65106966</t>
  </si>
  <si>
    <t>rajhydropl@gmail.com;taizoong@yahoo.com</t>
  </si>
  <si>
    <t>AAECR69970REM001</t>
  </si>
  <si>
    <t>27450771384V</t>
  </si>
  <si>
    <t>27450771384C</t>
  </si>
  <si>
    <t>P6 084, SAIF Zone  Sharjah, UAE</t>
  </si>
  <si>
    <t>PLOT NO.5 &amp; 6,2ND PHASE PEENYA INDUSTRIAL AREA,PEENYA,BANGLORE-560058,KARANATAKA</t>
  </si>
  <si>
    <t>AUNDHRA PRADESH</t>
  </si>
  <si>
    <t>MANOHAR METAL INDUSTRIES</t>
  </si>
  <si>
    <t>Manohar Metal Industries  47/51,Kika Street , Room No. 9, @nd floor, Gulalwadi, Mumbai-400 004,PUNE-411 002,MAHARASHTRA</t>
  </si>
  <si>
    <t>022 67437277</t>
  </si>
  <si>
    <t>9969 2539 30</t>
  </si>
  <si>
    <t>heetratan.hsb@gmail.com</t>
  </si>
  <si>
    <t>VAT TIN no 27290635187</t>
  </si>
  <si>
    <t>CSt TIN no 27290635187</t>
  </si>
  <si>
    <t>STAR HARDWARE</t>
  </si>
  <si>
    <t>STAR HARDWARE  883 . Bhudwar Peth, below gujarat Lodge, Pune 411002,PUNE-411 002,MAHARASHTRA</t>
  </si>
  <si>
    <t>020 6400249</t>
  </si>
  <si>
    <t>020  2443 2396</t>
  </si>
  <si>
    <t>9881 262225</t>
  </si>
  <si>
    <t>Starhardware52@gmail.com</t>
  </si>
  <si>
    <t>KNTEC CO. LTD</t>
  </si>
  <si>
    <t xml:space="preserve">720-8, GWANG-YEONG-DONG  GWANGYANG, JEONNAM  KOREA,,--545-871,-                                                 </t>
  </si>
  <si>
    <t>545-871</t>
  </si>
  <si>
    <t>0082-61-794-7860</t>
  </si>
  <si>
    <t>www.kntec.co.kr</t>
  </si>
  <si>
    <t>kntech@kntech.co.kr</t>
  </si>
  <si>
    <t>TRINITY CONSULTANTS</t>
  </si>
  <si>
    <t xml:space="preserve">12770 , MERIT DRIVE  SUITE 900  DALLAS , TX,75251  USA,---,-                                                 </t>
  </si>
  <si>
    <t>breeze@trinityconsultants.com</t>
  </si>
  <si>
    <t>THERMODYNE TECHNOLOGIES PVT LTD.</t>
  </si>
  <si>
    <t xml:space="preserve">NO.18,AYODHYA COLONY,VELACHERY,-,CHENNAI-600 042,TAMIL NADU                                        </t>
  </si>
  <si>
    <t>600 042</t>
  </si>
  <si>
    <t>UNIT-V.NO.4/3,MUSIRI ROAD,THENKADAPPANTHANGAL VILLAGE,WALAJAPET-632513,VELLORE DIST.TAMILNADU,CHENNAI-600 042,TAMIL NADU</t>
  </si>
  <si>
    <t>AAACT3393EXM005</t>
  </si>
  <si>
    <t>646790/92-93</t>
  </si>
  <si>
    <t>HINDUSTAN ZINC LTD</t>
  </si>
  <si>
    <t xml:space="preserve">CHANDERIYA LEAD ZINC SMELTER,HINDUSTAN ZINC LIMITED,PYRO PLANT P.O.PUTHOLI,DIST:,CHITTORGARH-312021,RAJASTAN                                          </t>
  </si>
  <si>
    <t xml:space="preserve">RAJASTAN                                          </t>
  </si>
  <si>
    <t>CHANDERIYA LEAD ZINC SMELTER,HINDUSTAN ZINC LIMITED,PYRO PLANT P.O.PUTHOLI,DIST:,CHITTORGARH-312021,RAJASTAN</t>
  </si>
  <si>
    <t>RAJASTAN</t>
  </si>
  <si>
    <t>AAACH7354KXM005</t>
  </si>
  <si>
    <t>2744/2132</t>
  </si>
  <si>
    <t>KASHIPUR INDUSTRIAL GAS PLANT,  A1-INDUSTRIAL AREA,BAZPUR ROAD,KASHIPUR,DISTT.U.S.NAGAR(U.K)-,KASHIPUR-244713,UTTAR PRADESH</t>
  </si>
  <si>
    <t>KASHIPUR</t>
  </si>
  <si>
    <t>PLOT NO,2-B,SECTOR-126,NOIDA-201304,DISTT-GAUTAM BUDH NAGAR,,KASHIPUR-244713,UTTAR PRADESH</t>
  </si>
  <si>
    <t>05AAACI7246P1Z7</t>
  </si>
  <si>
    <t>KP-5019574</t>
  </si>
  <si>
    <t>JACOBS ENGINNERING PVT LTD</t>
  </si>
  <si>
    <t xml:space="preserve">242,OKHLA PHASE III,,DELHI--,NEW DELHI                                         </t>
  </si>
  <si>
    <t>242,OKHLA PHASE III,,DELHI-,NEW DELHI</t>
  </si>
  <si>
    <t>HALDIA PETROCHEMICALS LIMITED</t>
  </si>
  <si>
    <t xml:space="preserve">54/A/1,BLOCK : DN,SECTOR: 5,SALTLAKE,,KOLKATA-7000091,WEST BENGAL                                       </t>
  </si>
  <si>
    <t>HALDIA PETROCHEMICALS LTD</t>
  </si>
  <si>
    <t>HPL LINK ROAD,DURGACHAK,HALDIA PURBA MINAPUR,,KOLKATA-721602,WEST BENGAL</t>
  </si>
  <si>
    <t>AAACH7360RXM001</t>
  </si>
  <si>
    <t>19200728051 V</t>
  </si>
  <si>
    <t>19200728245 C</t>
  </si>
  <si>
    <t>BMM ISPAT LTD</t>
  </si>
  <si>
    <t xml:space="preserve">-,HOSPET--,KARANATAKA                                        </t>
  </si>
  <si>
    <t>HOSPET</t>
  </si>
  <si>
    <t>-,HOSPET--,KARANATAKA</t>
  </si>
  <si>
    <t>MERCURY 2B BLOCK, 6TH FLOOR, PRESTIGE TECHNOLOGY PARK, MARATHAHALLI, BANGALORE—560103  PH-080—30691000/09</t>
  </si>
  <si>
    <t xml:space="preserve">Oxygen House P-43  Taratal Road,--700088,KOLKATA                                           </t>
  </si>
  <si>
    <t xml:space="preserve">KOLKATA                                           </t>
  </si>
  <si>
    <t xml:space="preserve">CENTRALISED ACCOUNTING SECTION,"DARE HOUSE",3RD ROAD,,PUDUKOTTAI-614622,TAMIL NADU                                        </t>
  </si>
  <si>
    <t>PUDUKOTTAI</t>
  </si>
  <si>
    <t>PUDUKOTTAI SUGAR FACTORY SILATUR POST,KURUMBUR 614622 PUDUKOTTAI DIST,,CHENNAI-600001,TAMIL NADU</t>
  </si>
  <si>
    <t>AAACE0702CXM013</t>
  </si>
  <si>
    <t>10020 DT.1.7.57</t>
  </si>
  <si>
    <t>G-16,17,M.I.D.C.,  BARAMATI,DIST.,PUNE-413 133,MAHARASHTRA</t>
  </si>
  <si>
    <t>413 133</t>
  </si>
  <si>
    <t>UDAPUDI</t>
  </si>
  <si>
    <t>info@hitecheng.in</t>
  </si>
  <si>
    <t>27AACCH0688N1Z4</t>
  </si>
  <si>
    <t>27285209761 C</t>
  </si>
  <si>
    <t>RANCO INDUSTRIES</t>
  </si>
  <si>
    <t xml:space="preserve">mr Chetas Vora(Production)  S. No .150, Sihor Ghanhli Road, Vill Ghanghli Nr Ahmedabad,  Gujarat.,AHMEDABAD-380001,GUJARAT                                           </t>
  </si>
  <si>
    <t>mum@indiaflanges.com;info@indiaflanges.com</t>
  </si>
  <si>
    <t>DESTINATION POINT</t>
  </si>
  <si>
    <t>Destination Point,  Kondhwa Road, Bedwadi ,Pune,PUNE-411 002,MAHARASHTRA</t>
  </si>
  <si>
    <t>destinationpoint06@gmail.com</t>
  </si>
  <si>
    <t>ECOTECH PTY LTD</t>
  </si>
  <si>
    <t>1492 Ferntree Gully Road, Knoxfield, Vic, 3180   Australia</t>
  </si>
  <si>
    <t>+61 1300 364 946</t>
  </si>
  <si>
    <t>+61 0400 327 533</t>
  </si>
  <si>
    <t>www.ecotech.com.au</t>
  </si>
  <si>
    <t>manoj.kumar@ecotech.com</t>
  </si>
  <si>
    <t>WADI CEMENT WORKS</t>
  </si>
  <si>
    <t xml:space="preserve">WADI CEMENT WORKS  WADI,GULBARGA-585225,KARANATAKA                                        </t>
  </si>
  <si>
    <t>Rajendrakumar Gupta  MANAGER(E&amp;I)  WADI CEMENT WORKS  WADI  PHONE: 0948068630,GULBARGA-585225,KARANATAKA</t>
  </si>
  <si>
    <t>DNP ENTERPRISE</t>
  </si>
  <si>
    <t>C-9,SAHYOG APPARTMENT,NEAR TIRUMALA COMPLEX,ANAD MAHAL ROAD,,SURAT-395 009,GUJARAT</t>
  </si>
  <si>
    <t>sales@dnpinternational.net</t>
  </si>
  <si>
    <t>Expeditors logistics,      C/o Shankar Logistics Pvt Ltd,   NH-33, Kumrum, Pardih ,   Near Motor World (Maruti Show Room),JAMSHEDPUR-831001,Bihar</t>
  </si>
  <si>
    <t>Expeditors logistics,       C/o Shankar Logistics Pvt Ltd,   NH-33, Kumrum, Pardih ,   Near Motor World (Maruti Show Room),JAMSHEDPUR-831001,</t>
  </si>
  <si>
    <t>AAXIS NANO TECHNOLOGIES</t>
  </si>
  <si>
    <t>S.C.F.78,SECOND FLOOR,PHASE-2,S.A.S.NAGAR (MOHALI),MOHALI-160055,PUNJAB</t>
  </si>
  <si>
    <t>+91 172 5098279</t>
  </si>
  <si>
    <t>KOHINOOR TRADERS</t>
  </si>
  <si>
    <t>kOHINOOR TRADERS  967/A,Raviwar Peth,Laxmi  Road , Ghulamali Chambers , Shop No. 21, Pune, Pune -411002,PUNE-411 002,MAHARASHTRA</t>
  </si>
  <si>
    <t>020 24432396</t>
  </si>
  <si>
    <t>kohinoortraders@gmail.com</t>
  </si>
  <si>
    <t>POLYGENTA TECHNOLOGIES LIMITED</t>
  </si>
  <si>
    <t>GAT NO. 265/2-266,   VILLAGE AVANKHED,  TALUKA DINDORI,,NASHIK-422 201,MAHARASHTRA</t>
  </si>
  <si>
    <t>422 201</t>
  </si>
  <si>
    <t>GAT NO. 265/2-266,   VILLAGE AVANKHED,  TALUKA DINDORI,,NASHIK-422 201,MAHARASTRA</t>
  </si>
  <si>
    <t>+91 2557 228126</t>
  </si>
  <si>
    <t>+91 2557 221818</t>
  </si>
  <si>
    <t>pbadgujar@polygenta.com</t>
  </si>
  <si>
    <t>AAACM7390QXM002</t>
  </si>
  <si>
    <t>27580411006V w.e.f 01.04.2006</t>
  </si>
  <si>
    <t>27580411006C w.e.f 01.04.2006</t>
  </si>
  <si>
    <t>Panipath Naptha Cracker Complex,PANIPAT-132140,HARYANA</t>
  </si>
  <si>
    <t>+91 9996980020</t>
  </si>
  <si>
    <t>prakash.saini@airliquid.com</t>
  </si>
  <si>
    <t>AABCA0563GXM005</t>
  </si>
  <si>
    <t>06321210824,FBD/HGST/12108</t>
  </si>
  <si>
    <t>307/308 B Wing ,Everest Chambers,Marol Naka,Andheri -Kurla Road, Andheri (E),MUMBAI-400 059,MAHARASHTRA</t>
  </si>
  <si>
    <t>400 059</t>
  </si>
  <si>
    <t>+91  9892376561</t>
  </si>
  <si>
    <t>samirj.rupani@boci.co.in</t>
  </si>
  <si>
    <t>ERA TOOLS PVT LTD.</t>
  </si>
  <si>
    <t>12/6, pARTHASARTHI, nEAR cITYPRIDE mULTIPLEX, kOTHRUD, PUNE,PUNE-411 019,MAHARASHTRA</t>
  </si>
  <si>
    <t>411 019</t>
  </si>
  <si>
    <t>91 20 32312593</t>
  </si>
  <si>
    <t>era_tools@yahoo.in;ketantank.pune@gmail.com</t>
  </si>
  <si>
    <t>ERA TOOLS PVT. LTD.</t>
  </si>
  <si>
    <t>12/6, Parthasarthy,Near Citypride Multiplexes, Kothrud.,PUNE 411038-600 116,MAHARASHTRA</t>
  </si>
  <si>
    <t>PUNE 411038</t>
  </si>
  <si>
    <t>600 116</t>
  </si>
  <si>
    <t>91 9970175751</t>
  </si>
  <si>
    <t>era_tools@yahoo.in</t>
  </si>
  <si>
    <t>+91 20 6603 9400</t>
  </si>
  <si>
    <t>+91 20 6603 9905</t>
  </si>
  <si>
    <t>AAACT3904FXM001</t>
  </si>
  <si>
    <t>27820410001 V</t>
  </si>
  <si>
    <t>27820410001 C</t>
  </si>
  <si>
    <t>GUJARAT STATE ELETRICITY CORPORATION LTD</t>
  </si>
  <si>
    <t xml:space="preserve">THERMAL POWER STATION,,GANDHI NAGAR-382104,GUJARAT                                           </t>
  </si>
  <si>
    <t>THERMAL POWER STATION,,GANDHI NAGAR-382104,GUJARAT</t>
  </si>
  <si>
    <t>24191700035 V</t>
  </si>
  <si>
    <t>24691700035 C</t>
  </si>
  <si>
    <t>PROTON METALCTAFTS PVT.LTD</t>
  </si>
  <si>
    <t>PROTON METALCTAFTA . PVT . LTD  PLOT.27, TINY INDUSTIAL CO-OP  ESTATE LTD.  KONDHAWA (BRK) PUNE 411048,PUNE-411 019,MAHARASHTRA</t>
  </si>
  <si>
    <t>020-65265144</t>
  </si>
  <si>
    <t>STEAM EQUIPMENTS BRANCH (MUNDRA) GUJRAT</t>
  </si>
  <si>
    <t>PLOT NO:- 51,  MATOSHRI BANGLOW, GHANASHYAM PARK 2, BAROI ROAD,   MUNDRA-KUTCH,  GUJARAT - 370421.  Kind Attn : Arvind: 09725728049</t>
  </si>
  <si>
    <t>EMERSON PROCESS MANAGEMENT (DUBAI)</t>
  </si>
  <si>
    <t>Emerson FZE   Jebel Ali Free Zone  PO Box 17033  Dubai, UAE,---,-</t>
  </si>
  <si>
    <t>+971 4 8118427</t>
  </si>
  <si>
    <t>jeena.dennison@emerson.com</t>
  </si>
  <si>
    <t>APCOTEX INDUSTRIES LIMITED</t>
  </si>
  <si>
    <t>P.No.3/1Taloja,MIDC Ind.Area,  Dist. Raigad  state : Maharashtra,TALOJA-410 208,MAHARASHTRA</t>
  </si>
  <si>
    <t>410 208</t>
  </si>
  <si>
    <t>P.No.3/1Taloja,MIDC Ind.Area,  Dist. Raigad  state : Maharashtra,TALOJA-,MAHARASHTRA</t>
  </si>
  <si>
    <t>info@apcotex.com</t>
  </si>
  <si>
    <t>27AAACA3427G1Z1</t>
  </si>
  <si>
    <t>27290000128V</t>
  </si>
  <si>
    <t>SWASTIK TRADERS</t>
  </si>
  <si>
    <t>406, Budhwar peth, Shop No. 05  Vinayak Market. Opp. Pasodya Vithoba Mandir.,PUNE-411 002,MAHARASHTRA</t>
  </si>
  <si>
    <t>020 2445 2736</t>
  </si>
  <si>
    <t xml:space="preserve">F/203 MAHAN TERRACE,ADAJAN ROAD,,SURAT-395009,GUJARAT                                           </t>
  </si>
  <si>
    <t>F/203 MAHAN TERRACE,ADAJAN ROAD,,SURAT-395009,GUJARAT</t>
  </si>
  <si>
    <t>vortex@vsnl.com</t>
  </si>
  <si>
    <t>POTENCE CONTROLS (NAVI MUMBAI)</t>
  </si>
  <si>
    <t>JHULELAL C. H. S. 2, OPP. GANESH BAUG,NEAR PARSIK JANATA BANK,SECTOR 2, AIROLI,NAVI MUMBAI,400708  MAHARASHTRA,---,MAHARASHTRA</t>
  </si>
  <si>
    <t xml:space="preserve">JSPL BARBIL V120+N2 PSA.,KEONJHAR-758 035,ORISSA                                            </t>
  </si>
  <si>
    <t>KEONJHAR</t>
  </si>
  <si>
    <t>758 035</t>
  </si>
  <si>
    <t>NO</t>
  </si>
  <si>
    <t>JSPL PALLET PLANT SITE,BARBIL JODA HIGH WAY,BARBIL,KEONJHAR,ORISSA-758035.,KEONJHAR-758 035,ORISSA</t>
  </si>
  <si>
    <t>ANURADHA B S</t>
  </si>
  <si>
    <t>SR. NO. 237, IT PARK PHASE - 1,  HINJEWADI,PUNE-411057,MAHARASHTRA</t>
  </si>
  <si>
    <t>020 66751338</t>
  </si>
  <si>
    <t>ISPAT INDUSTRIES LIMITED (CGL)</t>
  </si>
  <si>
    <t>IIL-CGL,CORRUGATED GALVANIZING LINE,A/10,MIDC INDUSTRIAL ESTATE,KALMESHWAR,DIST.NAGPUR,,NAGPUR-441 501,MAHARASHTRA</t>
  </si>
  <si>
    <t>441 501</t>
  </si>
  <si>
    <t>YES</t>
  </si>
  <si>
    <t>IIL-CGL,CORRUGATED GALVANIZING LINE,A/10,MIDC INDUSTRIAL ESTATE,KALMESHWAR,DIST.NAGPUR,,NAGPUR-441 501,MAHARASTRA</t>
  </si>
  <si>
    <t>pool_purchase@ispatind.com</t>
  </si>
  <si>
    <t>SAKTHI SUGARS LIMITED</t>
  </si>
  <si>
    <t xml:space="preserve">MODAKURICHI-CO-GEN FACTORY,POONDURI,SEMUR VILLAGE,AVALPOONDURAI-VIA,ERODE DISTRICT.,COIMBATORE-638115,TAMIL NADU                                        </t>
  </si>
  <si>
    <t>MODAKURICHI-CO-GEN FACTORY,POONDURI,SEMUR VILLAGE,AVALPOONDURAI-VIA,ERODE DISTRICT.,COIMBATORE-638115,TAMIL NADU</t>
  </si>
  <si>
    <t>accts_u4@sakthisugars.com</t>
  </si>
  <si>
    <t>299575/01.04.83</t>
  </si>
  <si>
    <t>OFFICE OF EXCUTIVE ENGINEER</t>
  </si>
  <si>
    <t xml:space="preserve">CONTROL &amp; INSTRUMENTATION MAINTANANCE DIVISION-II  (3X210MW) THERMAL POWER PROJECT  U.P. RAJYA VIDYUT UTPADAN NIGAM LTD,ANAPARA, SONBHADRA--,UTTAR PRADESH                                     </t>
  </si>
  <si>
    <t>ANAPARA, SONBHADRA</t>
  </si>
  <si>
    <t>CONTROL &amp; INSTRUMENTATION MAINTANANCE DIVISION-II  (3X210MW) THERMAL POWER PROJECT  U.P. RAJYA VIDYUT UTPADAN NIGAM LTD,ANAPARA, SONBHADRA--,UTTAR PRADESH</t>
  </si>
  <si>
    <t>HIKAL LIMITED</t>
  </si>
  <si>
    <t>PEERAJ GENERAL TRADING CO.(L.L.C)</t>
  </si>
  <si>
    <t xml:space="preserve">P.O.BOX 8436,---,-                                                 </t>
  </si>
  <si>
    <t>(9714) 2824489</t>
  </si>
  <si>
    <t>peeraj@emirates.net.ae</t>
  </si>
  <si>
    <t>AAXIS NANO TECHNOLOGIES (MOHALI)</t>
  </si>
  <si>
    <t>SCF 78,2nd / 3rd FLOOR,   PHASE 2, MOHALI-160055,  PUNJAB</t>
  </si>
  <si>
    <t>RitaMalhotra</t>
  </si>
  <si>
    <t>EDS INSTRUMENTS AND SYSTEMS PVT LTD</t>
  </si>
  <si>
    <t>No. 5, Senthil Industrial Estate, Draviyam Nagar, Porur,  Chennai-600 116, India</t>
  </si>
  <si>
    <t>CHANNAI</t>
  </si>
  <si>
    <t>044 - 24769606/05</t>
  </si>
  <si>
    <t>Ms.R. Nithya</t>
  </si>
  <si>
    <t>purchase.chn@edsinstruments.com</t>
  </si>
  <si>
    <t>PORUR</t>
  </si>
  <si>
    <t>MADURAVOYAL</t>
  </si>
  <si>
    <t>33AABCE5600Q1ZN</t>
  </si>
  <si>
    <t>ULTRATECH  CEMENT LTD.</t>
  </si>
  <si>
    <t>Village- Kovaya, dist- Amreli, Gujrat.</t>
  </si>
  <si>
    <t>022-5691 7400</t>
  </si>
  <si>
    <t>AANCS3843FEM006</t>
  </si>
  <si>
    <t>KUMBHA NAGER CHITTORGARH-I</t>
  </si>
  <si>
    <t>PLOT.NO.168-172 SEC.NO.4,GANDHI NAGER.</t>
  </si>
  <si>
    <t>RONAK MARKETING</t>
  </si>
  <si>
    <t>PATIL HERITAGE , S. NO. 43/1/1/5A, NEAR SANMITRA SAHAKARI BANK LTD., JAMBHULWADI ROAD DATTANAGAR, PUNE 46,PUNE-411 002,MAHARASHTRA</t>
  </si>
  <si>
    <t xml:space="preserve">C/O.UNIMARK REMEDIES LTD FACTORY-337,KERALA NATSAROVAR ROAD VILLAGE-KERALA TAL.BAVLA,AHMEDABAD-382 220,GUJRAT                                            </t>
  </si>
  <si>
    <t>382 220</t>
  </si>
  <si>
    <t>020-66768855</t>
  </si>
  <si>
    <t>AACCB9737GSD002</t>
  </si>
  <si>
    <t>D-13-R.D.AGA ROAD MIDC INDUSTRIAL AREA,CHINCHWAD</t>
  </si>
  <si>
    <t>D-13-R.D.AGA ROAD MIDC INDUSTRIAL AREA,CHINCHWAD-,PUNE-411 019,MAHARASTRA</t>
  </si>
  <si>
    <t>VISAKHAPATNAM</t>
  </si>
  <si>
    <t>530 031</t>
  </si>
  <si>
    <t>0891-2518468 EXT152VSP/06/01/1004</t>
  </si>
  <si>
    <t>HUSSAINI HARDWARE &amp; TOOLS</t>
  </si>
  <si>
    <t>967 RAVIWAR PATE  GULAM ALI CHAMBER OPP DARBAR BAND PUN,PUNE-411002,MAHARASHTRA</t>
  </si>
  <si>
    <t>JAWAD TOOLS CENTRE</t>
  </si>
  <si>
    <t>988,RAVIWAR PETH PUNE,PUNE-411002,MAHARASHTRA</t>
  </si>
  <si>
    <t>jawadtoolscentre@gmail.com</t>
  </si>
  <si>
    <t>MAHARASHTRA TRADERS</t>
  </si>
  <si>
    <t>Near Haathi Ganpati Chowk, sadashiv Peth , Pune 411002,PUNE-411 002,MAHARASHTRA</t>
  </si>
  <si>
    <t>020 2448 2349</t>
  </si>
  <si>
    <t>C/O. SHRI MARUTI COURIER SERVICES,  BUS STAND # 3, ICCHAPORE MAIN ROAD,   HIZIRA SURAT,SURAT-394 510,HAZIRA, SURAT</t>
  </si>
  <si>
    <t xml:space="preserve">HAZIRA, SURAT                                     </t>
  </si>
  <si>
    <t>0261-6693503,6693526</t>
  </si>
  <si>
    <t>I/SURAT</t>
  </si>
  <si>
    <t>IV/SURAT</t>
  </si>
  <si>
    <t>24192500144 DT.1/07/2002</t>
  </si>
  <si>
    <t>24692500144 DT.21/07/1976</t>
  </si>
  <si>
    <t>NIKH'S INTERNATIONAL</t>
  </si>
  <si>
    <t xml:space="preserve">ROOM NO: 3; AIR VIEW BLDG,   SURAT PAKHADI, NEAR SAHAR CARGO COMPLEX,  ANDHERI EAST, MUMBAI 400 099,MUMBAI-022,MUMBAI                                            </t>
  </si>
  <si>
    <t>26817741/ 26817483</t>
  </si>
  <si>
    <t>POTENCE CONTROLS PVT LTD.</t>
  </si>
  <si>
    <t>E-43, KAILAS INDUSTRIAL COMPLEX D.P. ROAD   PARKSIDE,   Vikhroli (w), Mumbai,  Mumbai-400706,  Maharashtra</t>
  </si>
  <si>
    <t>POTENCE CONTROLS PVT LTD (VIKROLI)</t>
  </si>
  <si>
    <t>91-22-251851175</t>
  </si>
  <si>
    <t>potence@vsnl.net</t>
  </si>
  <si>
    <t>SKY OXYGEN COMPANY LIMITED</t>
  </si>
  <si>
    <t xml:space="preserve">BLOCK NO.102(P),VEMARDI ROAD,VILLAGE:JUNI JITHARDI.TAL:KARJAN DIST.,VADODARA-391 240,GUJARAT                                           </t>
  </si>
  <si>
    <t>391 240</t>
  </si>
  <si>
    <t>www.skyoxygen.biz</t>
  </si>
  <si>
    <t>info@skyoxygen.biz</t>
  </si>
  <si>
    <t>AADCS2716XM003</t>
  </si>
  <si>
    <t>HUSANE HARDWAR</t>
  </si>
  <si>
    <t>967 RAVEIWAR PATE GHULAMALY CHOWK,PUNE-411 005,MAHARASHTRA</t>
  </si>
  <si>
    <t>411 005</t>
  </si>
  <si>
    <t>C/O Kalyani Steels Ltd,Po,Ginigera Village--583228,  Karanataka</t>
  </si>
  <si>
    <t>GINIGERA VILLAGE</t>
  </si>
  <si>
    <t>manoj_chaturvedi@praxair.com</t>
  </si>
  <si>
    <t>60256683-7</t>
  </si>
  <si>
    <t>SUBROS LIMITED</t>
  </si>
  <si>
    <t xml:space="preserve">B-188,Phase-2,NOIDA-2010304,DELHI                                             </t>
  </si>
  <si>
    <t>JSW ENERGY LIMITED - SBU-II</t>
  </si>
  <si>
    <t xml:space="preserve">P.O. TORNAGALLU   DIST.,BELLARY-583 123,KARNATAKA                                         </t>
  </si>
  <si>
    <t>583 123</t>
  </si>
  <si>
    <t>08395-252 124</t>
  </si>
  <si>
    <t>08395 - 250 757</t>
  </si>
  <si>
    <t>www.jsw.in</t>
  </si>
  <si>
    <t>AXTEL INDUSTRIES LIMITED</t>
  </si>
  <si>
    <t xml:space="preserve">P.O.BASKA,TAL.HALOL,DIST.PANCHMAHALS.,PANCHMAHAL-389 350,GUJARAT                                           </t>
  </si>
  <si>
    <t>PANCHMAHAL</t>
  </si>
  <si>
    <t>389 350</t>
  </si>
  <si>
    <t>factory@axtelindia.com</t>
  </si>
  <si>
    <t>AACCA3227EXM001</t>
  </si>
  <si>
    <t>24671100439 DT.01.10.2005</t>
  </si>
  <si>
    <t>AKSONS (MERCHANT EXPORTER)</t>
  </si>
  <si>
    <t>653,Raviwar Peth.,PUNE-411002,MAHARASHTRA</t>
  </si>
  <si>
    <t>aksons653@gmail.com/akson@dataone.in</t>
  </si>
  <si>
    <t>MICRO MACHINE TOOLS</t>
  </si>
  <si>
    <t>PLOT 275, SECTOR 26, PCMCNDTA, NIGDI,PUNE-411019,MAHARASHTRA</t>
  </si>
  <si>
    <t>microsaigroup@gmail.com</t>
  </si>
  <si>
    <t>FINE FILTERS PVT LTD</t>
  </si>
  <si>
    <t>9,Harichand Textile Mill Compound,L.B.S.Marg,Vikhroli(W),MUMBAI-400079,MAHARASHTRA</t>
  </si>
  <si>
    <t>022-25796373,67969138</t>
  </si>
  <si>
    <t>finefil@satyam.net.in/finefil@mynl.net.in</t>
  </si>
  <si>
    <t>ALPANA ENTERPRISES</t>
  </si>
  <si>
    <t>SHOP NO. 90, HOUSING BOARD COMPLEX J R BIRLA MARG, SEMARIA CHOWK,SATNA-07672,M.P.</t>
  </si>
  <si>
    <t>07672-417341</t>
  </si>
  <si>
    <t>09826144204 Mr.ajay khare</t>
  </si>
  <si>
    <t>alpent@bsnl.in</t>
  </si>
  <si>
    <t>23AKJPK9701B1ZJ</t>
  </si>
  <si>
    <t>COSMOS BUSINESS MACHINES</t>
  </si>
  <si>
    <t>27,28 3 RD FLOOR,GURUGANESH COMMERCIAL COMPLEX,GURGANESH NAGAR,KOTHRUD,PUNE-411038,MAHARASHTRA</t>
  </si>
  <si>
    <t>TUTIS TECHNOLOGIES</t>
  </si>
  <si>
    <t>C-12,Shreenath plaza,Dnyaneshwar Paduka Chawk,F.C.Road,Shivajinagar,PUNE-411 005,MAHARASHTRA</t>
  </si>
  <si>
    <t>PLOT NO 29 TINY INDUSTRIAL CO -OP ESTATE,KONDHWA-BUDRUK,PUNE-411027,MAHARASHTRA</t>
  </si>
  <si>
    <t>+91(020)25454968</t>
  </si>
  <si>
    <t>www.em-techbik.com</t>
  </si>
  <si>
    <t>v.kushwaha@em-technik.in</t>
  </si>
  <si>
    <t xml:space="preserve">P.O.BASKA,TAL,HALOL,DIST.,PANCHMAHAL-389 350,GUJARAT                                           </t>
  </si>
  <si>
    <t>SHARP CONTROL EQUIPMENTS PVT.LTD</t>
  </si>
  <si>
    <t>Bothra Complex,1st Floor,  ModelMill Square,Ganeshpeth,,NAGPUR-440 018,MAHARASHTRA</t>
  </si>
  <si>
    <t>440 018</t>
  </si>
  <si>
    <t>0712-6563155</t>
  </si>
  <si>
    <t>0712-2729727</t>
  </si>
  <si>
    <t>sharp_ngp@bsnl.in/sharpcontrol@dataone.in</t>
  </si>
  <si>
    <t>JAJJRU ROAD,JHARSAINTLY,MATHURA ROAD,AFTER SECTOR 59,BALLABHGARH.,FARIDABAD-121 004,HARYANA</t>
  </si>
  <si>
    <t>121 004</t>
  </si>
  <si>
    <t>abhijeet_inamdar@praxair.com</t>
  </si>
  <si>
    <t>SBD/HGST/CST/1315306 DTD</t>
  </si>
  <si>
    <t>ACC LIMITED (MP)</t>
  </si>
  <si>
    <t>KYMORE CEMENT WORKS,  P.O.KYMORE-483 880,  DIST.KATNI(M.P),  KATNI-483 880,  MADYA PRADESH</t>
  </si>
  <si>
    <t xml:space="preserve">MADYA PRADESH                                     </t>
  </si>
  <si>
    <t>KATNI</t>
  </si>
  <si>
    <t>483 880</t>
  </si>
  <si>
    <t>07626 272693</t>
  </si>
  <si>
    <t>ganeshkumar.pandey@acclimited.com</t>
  </si>
  <si>
    <t>AAACT1507CXM009</t>
  </si>
  <si>
    <t>23023601807 V</t>
  </si>
  <si>
    <t>23023601807 C</t>
  </si>
  <si>
    <t>EMERALD TECHNOLOGY</t>
  </si>
  <si>
    <t>RH No.8A,MAYURESHWAR,SAI NISARG PARK,PIMPLE SAUDAGAR, PUNE-411027,MAHARASHTRA</t>
  </si>
  <si>
    <t>emelindia@gmail.coml,ravi.shrivastava43@yahoo.in</t>
  </si>
  <si>
    <t>27040723352V dated:1-8-09</t>
  </si>
  <si>
    <t>27040723352C dated:1-8-09</t>
  </si>
  <si>
    <t xml:space="preserve">C/O A.K SINHA,X/58,MAIN ROAD,SIDHGORA,P.O-AGRICO,,JAMSHEDPUR-831009,JHARKHAND                                         </t>
  </si>
  <si>
    <t>+91 09234684271</t>
  </si>
  <si>
    <t>balajsr_74@rediffmail.com</t>
  </si>
  <si>
    <t>ANEER ENGINEERS PVT.LTD</t>
  </si>
  <si>
    <t>91-33-23609250 / 2350-4946</t>
  </si>
  <si>
    <t>aneer@aneer.net</t>
  </si>
  <si>
    <t>AACCA5082HXM002</t>
  </si>
  <si>
    <t>PENNA ELECTRICITY LIMITED</t>
  </si>
  <si>
    <t xml:space="preserve">Therrukukattoor Village,Valantharavi Panchayat,Ramanathapuram District,RAMNATHAPURAM-623 536,TAMIL NADU                                        </t>
  </si>
  <si>
    <t>RAMNATHAPURAM</t>
  </si>
  <si>
    <t>623 536</t>
  </si>
  <si>
    <t>Therrukukattoor Village,Valantharavi Panchayat,Ramanathapuram District,RAMNATHAPURAM-623 536,TAMIL NADU</t>
  </si>
  <si>
    <t>04567-253790/792</t>
  </si>
  <si>
    <t>pennarmd@rediffmail.com</t>
  </si>
  <si>
    <t>815006 Dt.03.07.02</t>
  </si>
  <si>
    <t>D-25/12,TTC Industrial Area M.I.D.C Shirvane,  Republic Of India.,NAVI MUMBAI-400706,MAHARASHTRA</t>
  </si>
  <si>
    <t>D-25/12,TTC Industrial Area M.I.D.C Shirvane,  Republic Of India.,MUMBAI-400706,MAHARASTRA</t>
  </si>
  <si>
    <t>91-22-6680 9999</t>
  </si>
  <si>
    <t>AABCS8027MXM005</t>
  </si>
  <si>
    <t>27530350263 V</t>
  </si>
  <si>
    <t>27530350263 C</t>
  </si>
  <si>
    <t>BROOKS INSTRUMENTS</t>
  </si>
  <si>
    <t>320, The Enterprise Co- Op Premises Soc. Ltd.  Prabhadevi Industrial Estate,   Prabhadevi, Mumbai 400025</t>
  </si>
  <si>
    <t>91-22-66270780</t>
  </si>
  <si>
    <t>Mihir.Kulkarni@Brooksinstrument.com</t>
  </si>
  <si>
    <t xml:space="preserve">HYDRABAD PG &amp; P PLANT   PLOT NO 178 &amp; 179 PHASE III I  PHSHAMYLARAM,HYDRABAD-502307,ANDHRA PRADESH                                    </t>
  </si>
  <si>
    <t>HYDRABAD</t>
  </si>
  <si>
    <t>HAIL PROJECTS PUNE</t>
  </si>
  <si>
    <t>411 013</t>
  </si>
  <si>
    <t>27820410001V</t>
  </si>
  <si>
    <t>ACC LIMITED</t>
  </si>
  <si>
    <t xml:space="preserve">Kymore Cement Works PO,Madukkarai,Coimbatore-641021,Tamil Nadu                                        </t>
  </si>
  <si>
    <t>Coimbatore</t>
  </si>
  <si>
    <t>Plot No 12 &amp; 3 , Phase IV ,IDA,  Patancheru,  Andhra Pradesh</t>
  </si>
  <si>
    <t>Patancheru</t>
  </si>
  <si>
    <t>Plot No -F18, Sipcot Industrial Park  Dist - Kanchipuram, Sunkuvarchatram,  Tamil Nadu</t>
  </si>
  <si>
    <t>Plot No -F18,Sipcot Industrial Park,  Sriperumbudur, Dist Kanchipuram-602 106  Tamil Nadu  Tamil Nadu</t>
  </si>
  <si>
    <t>A_Jayabalaji@praxair.com</t>
  </si>
  <si>
    <t>Scrolling Section,  Accounts Payable,  Reliance Corporate Park,  Bulding No. TC23 Wing D, 3rd Floor Phase IV, 5TTC Industrail Area, Thane Belapur Road,  Ghansoli, NAVI MUMBAI-400701,  MAHARASHTRA</t>
  </si>
  <si>
    <t>AAACR5055KXM028 dated 10.09.2007</t>
  </si>
  <si>
    <t>24222300707 - W.E.F.</t>
  </si>
  <si>
    <t>24722300707 -  W.E.F.</t>
  </si>
  <si>
    <t>M/S BILT POWER LTD</t>
  </si>
  <si>
    <t>VILLAGE BHADALWADI, NEAR BHIGWAN   TALUKA INDAPUR, DIST PUNE,BHIGWAN--,MAHARASHTRA</t>
  </si>
  <si>
    <t>ISGEC HEAVY ENGINEERING LIMITED (MUMBAI)</t>
  </si>
  <si>
    <t>60, GREAT SOCIAL BLDG.   SIR P. M. ROAD, FORT MUMBAI,  MUMBAI-400001,MAHARASHTRA</t>
  </si>
  <si>
    <t>VILLAGE BHADALWADI, NEAR BHIGWAN,  TAL- INDAPURE, DIST PUNE,BHIGWAN--,MAHARASHTRA</t>
  </si>
  <si>
    <t>LAZENBY &amp; ASSOCIATES, INC</t>
  </si>
  <si>
    <t xml:space="preserve">Cleburne Drive Fort,1219-33919,-                                                 </t>
  </si>
  <si>
    <t>239 292-1924</t>
  </si>
  <si>
    <t>bill@lazenby.net</t>
  </si>
  <si>
    <t>A-4, Sector-24, Noida-201301   Uttar Pradesh.     CST No. :09173100030C  TIN No. :09173100030C</t>
  </si>
  <si>
    <t xml:space="preserve">U.P                                               </t>
  </si>
  <si>
    <t>Jambulapadu Village,   Tadipatri Mandal - 515 411  Ananthapur District,   Andhra Pradesh</t>
  </si>
  <si>
    <t>91-120-3301001/1002</t>
  </si>
  <si>
    <t>91-120-3301000</t>
  </si>
  <si>
    <t>kunal@ijt.co.in</t>
  </si>
  <si>
    <t>MZ 5101498 DT 27.1.84</t>
  </si>
  <si>
    <t xml:space="preserve">VILL-ROZATANKARIA,  TAL-AMOD,  DIST-BHARUCH  GUJRAT,ROZATANKARIA-392 140,GUJRAT                                            </t>
  </si>
  <si>
    <t>ROZATANKARIA</t>
  </si>
  <si>
    <t>392 140</t>
  </si>
  <si>
    <t>(02641)-231005,231005</t>
  </si>
  <si>
    <t>(0265)2336241</t>
  </si>
  <si>
    <t>www.gailonline.com</t>
  </si>
  <si>
    <t>ys04545@gmail.co.in &amp; bsonowal@gmail.co.in</t>
  </si>
  <si>
    <t>YONEX ENGINEERING SERVICES PVT.LTD.</t>
  </si>
  <si>
    <t xml:space="preserve">4,Abhinash Sashmal Lane,,KOLKATA-700010,KOLKATA                                           </t>
  </si>
  <si>
    <t>(033) 2363 2580</t>
  </si>
  <si>
    <t>yonex1991@gmail.com,yonex@vsnl.net</t>
  </si>
  <si>
    <t>SAVANT INSTRUMENTS PVT. LTD.</t>
  </si>
  <si>
    <t>PLOT # 220, ROAD NO 1; DOCTORS COLONY; SAROOR NAGAR;,HYDERABAD-500055,ANDRA PRADESH</t>
  </si>
  <si>
    <t>ANDRA PRADESH</t>
  </si>
  <si>
    <t>SAVANT IINSTRUMENTSPVT. LTD.</t>
  </si>
  <si>
    <t>+91 40 44602000</t>
  </si>
  <si>
    <t>+91 9866226481</t>
  </si>
  <si>
    <t>avsrao@savantindia.in</t>
  </si>
  <si>
    <t>36AAECS1724N1Z5</t>
  </si>
  <si>
    <t>STEAM AND FUEL ECONOMY ENGINEERING</t>
  </si>
  <si>
    <t xml:space="preserve">PLOT NO 59, TINY   INUSTRIAL ESTATE KONDHWA BUDRUKH   PUNE-411048,Pune-411040,Maharashtra                                       </t>
  </si>
  <si>
    <t>020 - 26933235</t>
  </si>
  <si>
    <t>safeengineers@rediffmail.com</t>
  </si>
  <si>
    <t>BHARAT ELECTRONICS LIMITED.</t>
  </si>
  <si>
    <t>AAACB5985C</t>
  </si>
  <si>
    <t>29AAACB5985C1ZL</t>
  </si>
  <si>
    <t xml:space="preserve">PLOT NO. 8 &amp; 9,GIDC,  POR, RAMANGAMADI,VADODARA-391243,GUJARAT                                           </t>
  </si>
  <si>
    <t>AAACP9993JXD029</t>
  </si>
  <si>
    <t>24710800277 DT 01/10/2005</t>
  </si>
  <si>
    <t xml:space="preserve">AEE / R &amp; M CELL GNDTP,,BHATINDA-151 002,PUNJAB                                            </t>
  </si>
  <si>
    <t>151 002</t>
  </si>
  <si>
    <t>BHARAT HEAVY ELECTRICLES LTD</t>
  </si>
  <si>
    <t>PB NO. 2606, MYSORE ROAD,BANGLORE-560026,BANGLORE</t>
  </si>
  <si>
    <t xml:space="preserve">BANGLORE                                          </t>
  </si>
  <si>
    <t>BALAJI SYSTEMS</t>
  </si>
  <si>
    <t xml:space="preserve">A/4 1ST FLOOR MG TOWER,   277, SHOPING CENTER,  KOTA - 07,.-301007,.                                                 </t>
  </si>
  <si>
    <t xml:space="preserve">Tamarai Tech Park,SP Plot# 16-19 &amp; 20A,Thiru Vi Ka Industrial Estate,Inner Ring Road,Guindy,CHENNAI-600 032,TAMIL NADU                                        </t>
  </si>
  <si>
    <t>600 032</t>
  </si>
  <si>
    <t>AABC8027MXM001</t>
  </si>
  <si>
    <t>GALLIUM ARSENIDE ENABLING TECHNOLOGY CENTRE</t>
  </si>
  <si>
    <t xml:space="preserve">VIGNYANAKANCHA POST,,HYDERABAD-500055,ANDHRA PRADESH                                    </t>
  </si>
  <si>
    <t>EXCEL HYDRO-PNEUMATICS PVT.LTD</t>
  </si>
  <si>
    <t>149, 1st FLOOR, RAJA INDUSTRIAL ESTATE P.K. ROAD, MULUND (W)  400 080,MUMBAI-400 080,MAHARASHTRA</t>
  </si>
  <si>
    <t>400 080</t>
  </si>
  <si>
    <t>022 -25683291</t>
  </si>
  <si>
    <t>022-25645538</t>
  </si>
  <si>
    <t>www.excelhydro.com</t>
  </si>
  <si>
    <t>excel@bom2.vsnl.net.in</t>
  </si>
  <si>
    <t>38/1,GIDC INDUSTRIAL ESTATE,JHAGADIA,BHARUCH--,GUJARAT</t>
  </si>
  <si>
    <t>COLLINS PRODUCTS COMPANY</t>
  </si>
  <si>
    <t xml:space="preserve">236 Castlewood Road,Livingston-77351,Texas                                             </t>
  </si>
  <si>
    <t xml:space="preserve">Texas                                             </t>
  </si>
  <si>
    <t>Livingston</t>
  </si>
  <si>
    <t>S.D. CONSULTANTS &amp; ENGINEERS</t>
  </si>
  <si>
    <t>401,BARKHA BAHAR,  CHS, MG. ROAD, NAUPADA   MUMBAI,THANE (W)-400 602,MAHARASHTRA</t>
  </si>
  <si>
    <t>400 602</t>
  </si>
  <si>
    <t>022 25414803</t>
  </si>
  <si>
    <t>www.sd-consults.com</t>
  </si>
  <si>
    <t>sarang@sd-consults.com</t>
  </si>
  <si>
    <t>AIQPD4526Q</t>
  </si>
  <si>
    <t>27360658380V</t>
  </si>
  <si>
    <t>27360658380C</t>
  </si>
  <si>
    <t>NARMDA INDUSTRIES CORPO</t>
  </si>
  <si>
    <t>158/160, Chorasia Mansion, 1st floor, Office no 5,2nd Kumbharwade lane. Mumbi- 400004,MUMBAI-411004,MAHARASHTRA</t>
  </si>
  <si>
    <t>022-66109759</t>
  </si>
  <si>
    <t>rajaram.metal@gmail.com</t>
  </si>
  <si>
    <t>L M INDUSTRIES</t>
  </si>
  <si>
    <t xml:space="preserve">OPP MEHATA MARKET, M G ROAD,SURENDRANAGAR-363 001,GUJARAT                                           </t>
  </si>
  <si>
    <t>SURENDRANAGAR</t>
  </si>
  <si>
    <t>363 001</t>
  </si>
  <si>
    <t>02752 230783</t>
  </si>
  <si>
    <t>WEST DELTA ELETRICITY PRODUCTION CO.</t>
  </si>
  <si>
    <t xml:space="preserve">GENERAL PURCHASING DEPT.  DAMANHOUR ZAWIET GHAZAL, EGYPT,DAMANHOUR--,ZAWIET                                            </t>
  </si>
  <si>
    <t xml:space="preserve">ZAWIET                                            </t>
  </si>
  <si>
    <t>DAMANHOUR</t>
  </si>
  <si>
    <t>002 0453473801</t>
  </si>
  <si>
    <t>HYDROTECH MARKETINGS</t>
  </si>
  <si>
    <t xml:space="preserve">5/128-B,2nd Main Road,  Sathya Nagar,Padi,,CHENNAI-600 050,TAMILNADU                                         </t>
  </si>
  <si>
    <t>CHINDHY PAINTERS</t>
  </si>
  <si>
    <t>86/A WANOWRIE INDUSTRIAL ESTATE OPP PEARL COATING OR NANCY GARDENS PUNE,PUNE-411040,MAHARASHTRA</t>
  </si>
  <si>
    <t>86/A, WANOWRIE INDUSTRIAL ESTATE, OPP PEARL COATING OR NANCY GARDENS, PUNE 411040,PUNE-411040,MAHARASHTRA</t>
  </si>
  <si>
    <t>2683 4309</t>
  </si>
  <si>
    <t>98230 65565</t>
  </si>
  <si>
    <t>86/A WANOWRIE INDUSTRIAL ESTAT, OPP PEARL COATING OR NANCY GARDENS, PUNE 411040,Pune-4110002,MAHARASHTRA</t>
  </si>
  <si>
    <t>Rajiv Gandhi Infotech Park, Phase 1,  Ganga Estate, Survey No. 152/2/2,   Above AXIS Bank Ltd.,  Hinjewadi, Pune,PUNE-411 057,MAHARASHTRA</t>
  </si>
  <si>
    <t>+91 20 640 13 923</t>
  </si>
  <si>
    <t>+91 20 400 96 923</t>
  </si>
  <si>
    <t>www.knfpumps.in</t>
  </si>
  <si>
    <t>padmaraj.chavan@knfpumps.in;sheetal.joshi@knfpumps</t>
  </si>
  <si>
    <t>Plot No: 8A-1/2A-1, TTC Ind. Area,   Thane-Belapur Road, Opp. Digha Talao,   Digha, Navi Mumbai - 400 708</t>
  </si>
  <si>
    <t>+91 22 66809705</t>
  </si>
  <si>
    <t>+91 9890678631</t>
  </si>
  <si>
    <t>bashir.pathan@invensys.com</t>
  </si>
  <si>
    <t>The Chief Manager- Stores,  Kalol Unit, P.O. Kasturinagar,  Gujrat- 382 423,Kasturinagar-382 423,GUJARAT</t>
  </si>
  <si>
    <t>Kasturinagar</t>
  </si>
  <si>
    <t>382 423</t>
  </si>
  <si>
    <t>KASTURINAGAR</t>
  </si>
  <si>
    <t>DHL LEMUIR LOGISTICS PVT LTD.</t>
  </si>
  <si>
    <t>3rd tara locn,  pune mumbai- Highway   wakadewadi-pune,mumbai-411 003,MAHARASHTRA</t>
  </si>
  <si>
    <t>mumbai</t>
  </si>
  <si>
    <t>411 003</t>
  </si>
  <si>
    <t>IN LINE ENGINEERING &amp; MARKETING SERVICES</t>
  </si>
  <si>
    <t xml:space="preserve">44/19, SHYAMNAGAR ROAD,  DASVILLA,KOLKATA-700055,BANGAL                                            </t>
  </si>
  <si>
    <t xml:space="preserve">BANGAL                                            </t>
  </si>
  <si>
    <t>IMPEX CLEARING &amp; SHIPPING AGENCY</t>
  </si>
  <si>
    <t>AIR VIEW BLDG.SUTAR PAKHADI,  ROOM NO 3, OPP KRISHNA BHAVAN, NEAR AIR CARGO COMPLEX, SAHAR, ANDHERI (E),,MUMBAI-400 099,MAHARASHTRA</t>
  </si>
  <si>
    <t>400 099</t>
  </si>
  <si>
    <t>POTENCE CONTROLS  R.H.No.B-16  SECTOR 4  NR.FIRE BRIGADE  AIROLI  NAVI MUMBAI-400708   09322667684</t>
  </si>
  <si>
    <t>022-25185175 / 76</t>
  </si>
  <si>
    <t>www.potencecontrols.com</t>
  </si>
  <si>
    <t>27640326486V</t>
  </si>
  <si>
    <t>27640326486C</t>
  </si>
  <si>
    <t>IMI NORGREN HERION PVT. LTD.</t>
  </si>
  <si>
    <t xml:space="preserve">IMI Norgrem Pvt. ltd.  a-62, Sector 63 Noida-201 301 Uttar Pradesh,Moida-201301,Uttar Pradesh                                     </t>
  </si>
  <si>
    <t>Moida</t>
  </si>
  <si>
    <t>0120-3029500</t>
  </si>
  <si>
    <t>www.norgren.com/in</t>
  </si>
  <si>
    <t>rlad@norgren.com.in</t>
  </si>
  <si>
    <t>AAAC17716AXM002</t>
  </si>
  <si>
    <t>AXIS ENGINEERING</t>
  </si>
  <si>
    <t>PLOT NO 324 , ROAD NO 5,GIDC,KATHWADA,AHMEDABAD-382 430,GUJRAT</t>
  </si>
  <si>
    <t>382 430</t>
  </si>
  <si>
    <t>info@axisindia.in</t>
  </si>
  <si>
    <t>100% Against Delivery (30 Days PDC on C.O.D. Basis)</t>
  </si>
  <si>
    <t>THERMOPADS PVT. LTD.</t>
  </si>
  <si>
    <t>No 28, Nagarjuna Hills, Punjagutta,HYDERABAD-500082,HYDERABAD</t>
  </si>
  <si>
    <t>grohit@thermopads.com;rajapathi@thermopads.com;</t>
  </si>
  <si>
    <t>M/S LAXMI-HYDRO PNEUMATIC</t>
  </si>
  <si>
    <t>SHOP no 12, Annasaheb Magar Bhavan,  Opp. Shivaji Putala,mrket Yard,Pune 411 037,PUNE-2-411 037,MAHARASHTRA</t>
  </si>
  <si>
    <t>PUNE-2</t>
  </si>
  <si>
    <t>020 24265820</t>
  </si>
  <si>
    <t>8956760524    Imran</t>
  </si>
  <si>
    <t>www.laxmihydro.com</t>
  </si>
  <si>
    <t>laxmihydro@rediffmail.com;</t>
  </si>
  <si>
    <t>M/S- B.G.CHITALE</t>
  </si>
  <si>
    <t>BHILAWADI STATION-416 303,  Dist - Sangali,MAHARASHTRA, India</t>
  </si>
  <si>
    <t>BHILAWADI STATION</t>
  </si>
  <si>
    <t>416 303</t>
  </si>
  <si>
    <t>+91 2346 233112</t>
  </si>
  <si>
    <t>+91 2346 233111</t>
  </si>
  <si>
    <t>s.katkol@chitaledairy.com</t>
  </si>
  <si>
    <t>27490028536C</t>
  </si>
  <si>
    <t xml:space="preserve">karnatka                                          </t>
  </si>
  <si>
    <t>Banglore</t>
  </si>
  <si>
    <t>080-4131 4601</t>
  </si>
  <si>
    <t>080- 4131 4694</t>
  </si>
  <si>
    <t>Krishnapriya.K@ge.com</t>
  </si>
  <si>
    <t>rupa</t>
  </si>
  <si>
    <t>TRANSPARENT TECHNOLOGIES PVT LTD</t>
  </si>
  <si>
    <t>Transparent Technologies Pvt Ltd  W-280 'S' Block MIDC Bhosari  Pune - 411026,Pune-411026,MAHARASHTRA</t>
  </si>
  <si>
    <t>purchase@ttpl.co.in</t>
  </si>
  <si>
    <t>arati</t>
  </si>
  <si>
    <t>M/S. DYNALAB WEATHERTECH PVT. LTD.</t>
  </si>
  <si>
    <t>BUNGLOW NO. 4, BASIL SOCIETY, SURVEY NO. 106/2/11,  AMBITIONS LADIES HOSTEL LANE,  NEAR KTA EDUCARE, BEHIND D MART MALL,  BANER,PUNE - 411045.</t>
  </si>
  <si>
    <t>020-65001773</t>
  </si>
  <si>
    <t>dynalab@vsnl.net;weathertec@yahoo.com</t>
  </si>
  <si>
    <t>reshma</t>
  </si>
  <si>
    <t>Technical Textiles Business Manali industrial Area,,MANALI-600 068,  CHENNAI,TAMILNADU</t>
  </si>
  <si>
    <t>Technical Textiles Business Manali industrial Area,,MANALI-600 068,CHENNAI</t>
  </si>
  <si>
    <t>91-44-25946000</t>
  </si>
  <si>
    <t>91-44-25941159</t>
  </si>
  <si>
    <t xml:space="preserve">#649, 12TH MAIN, 28TH CROSS 2ND BLOCK, NEAR KLE COLLEGE,BANGLORE-560010,BANGLORE                                          </t>
  </si>
  <si>
    <t>BHARAT ALUMINIUM COMPANY LTD</t>
  </si>
  <si>
    <t xml:space="preserve">BALCONAGAR,,KORBA-495684,CHHATISGARH                                       </t>
  </si>
  <si>
    <t xml:space="preserve">CHHATISGARH                                       </t>
  </si>
  <si>
    <t>admin</t>
  </si>
  <si>
    <t>INSTRUMENTATION ENGINEER</t>
  </si>
  <si>
    <t xml:space="preserve">IOCL PANIPAT REFINARY   P X PLANT,panipat--,Haryana                                           </t>
  </si>
  <si>
    <t>panipat</t>
  </si>
  <si>
    <t>0180 2522482</t>
  </si>
  <si>
    <t>savita</t>
  </si>
  <si>
    <t>486 885</t>
  </si>
  <si>
    <t>TEL-07805-247685247928</t>
  </si>
  <si>
    <t>07805-247728</t>
  </si>
  <si>
    <t>sepl@sepl.com</t>
  </si>
  <si>
    <t>PERFECT RADIATORS&amp; OIL COOLERS PVT LTD</t>
  </si>
  <si>
    <t>AAACPO752EXM002</t>
  </si>
  <si>
    <t>91 020 41061111</t>
  </si>
  <si>
    <t>91 020 41061113</t>
  </si>
  <si>
    <t>www.cevalogistics.com</t>
  </si>
  <si>
    <t>YESHVANT FORGING PVT LTD.</t>
  </si>
  <si>
    <t>29th stone, Ahmadnagar-Jamkhed road  Taluqa:ashti, District: Beed,PUNE-411028,MAHARASHTRA</t>
  </si>
  <si>
    <t>0213 7679232</t>
  </si>
  <si>
    <t>javeed.jeelani@rmlindia.com</t>
  </si>
  <si>
    <t>temple16506xm001</t>
  </si>
  <si>
    <t>27920351756V</t>
  </si>
  <si>
    <t>27920351756C</t>
  </si>
  <si>
    <t>ismat</t>
  </si>
  <si>
    <t>METALAB INDUSTRIAL LABORATORY</t>
  </si>
  <si>
    <t>PLOT NO. 10 S.NO 47,  NEAR POST OFFICE ,AKURDI,,Pune-411048,MAHARASHTRA</t>
  </si>
  <si>
    <t>MAHARO ELECTRO PLATING</t>
  </si>
  <si>
    <t>TINY INDUSTRIAL ESTATE ,  KONDHWA BUDRUK .,Pune-411048,MAHARASHTRA</t>
  </si>
  <si>
    <t>ABB LIMITED</t>
  </si>
  <si>
    <t>AP-IN INSTRUMENTATION  32, INDUSTRIAL AREA  NIT, FARIDABAD,FARIDABAD-121001,HARYANA</t>
  </si>
  <si>
    <t>WWW.ABB.COM</t>
  </si>
  <si>
    <t>tushar.dhanak@in.abb.com</t>
  </si>
  <si>
    <t>AAACA3834BXM005</t>
  </si>
  <si>
    <t>FBD/CST/1303132</t>
  </si>
  <si>
    <t xml:space="preserve">POST BOX NO. 1, VILLAGE MAULINGUEM (NORTH),BICHOLIM-403504,GOA                                               </t>
  </si>
  <si>
    <t>BICHOLIM</t>
  </si>
  <si>
    <t>www.nestle.com/suppliers.</t>
  </si>
  <si>
    <t>Pramod.Bonkinpelliwar@IN.nestle.com</t>
  </si>
  <si>
    <t>AAACN0757GXM001</t>
  </si>
  <si>
    <t>P/(CST) 2179 DATED 28/07/1983</t>
  </si>
  <si>
    <t>JSW STEEL LIMITED..</t>
  </si>
  <si>
    <t>Salem CPP - 1   Salem Works Pottaneri,   Mecheri,,Salem-636453,Tamilnadu</t>
  </si>
  <si>
    <t>Salem</t>
  </si>
  <si>
    <t>04298-278400</t>
  </si>
  <si>
    <t>04298-278514</t>
  </si>
  <si>
    <t>comml.salem@jsw.in</t>
  </si>
  <si>
    <t>METTUR-II</t>
  </si>
  <si>
    <t>SALEM-II</t>
  </si>
  <si>
    <t>SALEM</t>
  </si>
  <si>
    <t>RACHNA STEEL CRAFTS</t>
  </si>
  <si>
    <t>14, TINY INDUSTRIAL ESTATE, KONDWA-PISOLI ROAD, KONDWA BK.        PUNE -411048.,PUNE-411028,MAHARASHTRA</t>
  </si>
  <si>
    <t>020-26138834</t>
  </si>
  <si>
    <t>veerafurniture@yahoo.com</t>
  </si>
  <si>
    <t>ramesh</t>
  </si>
  <si>
    <t>SLIMLINE HYDROTEK</t>
  </si>
  <si>
    <t>23 A, Pragati Complex,17/1B Kothrud Industrial Area, Behind Sangam Press, Kothrud,Pune-411038,MAHARASHTRA</t>
  </si>
  <si>
    <t>020-25456112</t>
  </si>
  <si>
    <t>www.slimlinehydrotek.com</t>
  </si>
  <si>
    <t>response@slimlinehydrotek.com</t>
  </si>
  <si>
    <t>vasant</t>
  </si>
  <si>
    <t>CRYSTAL ENTERPRISES</t>
  </si>
  <si>
    <t>17 BADSHA APARTMENT   B/H SHEETAL PETROL PUMP   KONDHWA,PUNE,Pune-411048,MAHARASHTRA</t>
  </si>
  <si>
    <t>(020)26931344</t>
  </si>
  <si>
    <t>tajani_am@yahoo.com</t>
  </si>
  <si>
    <t>27550516219V</t>
  </si>
  <si>
    <t>TORNTON LIMITED</t>
  </si>
  <si>
    <t xml:space="preserve">LEVEL 17, 126 VINCENT STREET, AUCKLAND,   COMPANY CODE : 1658938,.-.,.                                                 </t>
  </si>
  <si>
    <t>NEW ZEALAND</t>
  </si>
  <si>
    <t>PROTON POWER CONTROL PVT. LTD</t>
  </si>
  <si>
    <t>SR NO 28, JAGTAP DAIRY , PIMPLE NILKAH  PUNE,PUNE-411027,MAHARASHTRA</t>
  </si>
  <si>
    <t>91- 20- 27270100</t>
  </si>
  <si>
    <t>91-20-27270800 , 27276777</t>
  </si>
  <si>
    <t>protonelectronic.com;jgc.proton@gmail.com</t>
  </si>
  <si>
    <t>proelec@vsnl.net</t>
  </si>
  <si>
    <t>FLEXCO HYDRAULIC IND</t>
  </si>
  <si>
    <t>Next to Universal works  plot no 32, near Anagraj Dhaba,PUNE-411048,MAHARASHTRA</t>
  </si>
  <si>
    <t>PCI ANALYTICS PVT. LTD</t>
  </si>
  <si>
    <t>3/14-15.BHANDUP INDL. ESTATE PANNALAL COMPOUND,  L B S MARG, BHANDUP (W),MUMBAI-400078,MAHARASHTRA</t>
  </si>
  <si>
    <t>C D INDUSTRIES</t>
  </si>
  <si>
    <t xml:space="preserve">PLOT NO 3, SOUTH OF G T ROAD  INDUSTRIAL AREA, BULANDSAHAR ROAD,GHAZIABAD-0120 2866742,U P                                               </t>
  </si>
  <si>
    <t xml:space="preserve">U P                                               </t>
  </si>
  <si>
    <t>0120 2866742</t>
  </si>
  <si>
    <t>A.K.SANTRAMPURWALA &amp; SONS</t>
  </si>
  <si>
    <t>653,Raviwar Peth,   Pune,PUNE-411002,MAHARASHTRA</t>
  </si>
  <si>
    <t>(020)-24475171</t>
  </si>
  <si>
    <t>akson@vsnl.net;sales@amengg.com</t>
  </si>
  <si>
    <t>AXIS SOLUTIONS LTD</t>
  </si>
  <si>
    <t>PLOT NO 324, ROAD NO 5, G I D C,  KHATWADA,,AHMEDABAD-382430,GUJARAT</t>
  </si>
  <si>
    <t>AAFCA2088JXM001</t>
  </si>
  <si>
    <t>24573101123 DTD 04/07/2005</t>
  </si>
  <si>
    <t>MIDC PLOT NO 3, TRANS THANE CREEK AREA, THANE BELAPUR ROAD, POST GHANSOLI,,MUMBAI-400701,MAHARASHTRA</t>
  </si>
  <si>
    <t>AAACU1414FXM001</t>
  </si>
  <si>
    <t>BELAPUR III</t>
  </si>
  <si>
    <t>27080382763C</t>
  </si>
  <si>
    <t xml:space="preserve">SYSTEMS BUSINESS - 457,ANNA SALAI-600018,TAMILNADU                                         </t>
  </si>
  <si>
    <t>ANNA SALAI</t>
  </si>
  <si>
    <t>M &amp; C PRODUCTS ANALYSIS TECHNOLOGIES</t>
  </si>
  <si>
    <t xml:space="preserve">6019 OLIVAS PARK DRIVE   SUITE G, VENTURA, CA,VENTURA-93003,-                                                 </t>
  </si>
  <si>
    <t>VENTURA</t>
  </si>
  <si>
    <t>805 654-6970</t>
  </si>
  <si>
    <t>805 654-6971</t>
  </si>
  <si>
    <t>HONEYWELL CO LTD(KOREA)</t>
  </si>
  <si>
    <t xml:space="preserve">#56, CHAM - DONG, CHONAN CITY,  CHOONGCHEONGAM-DO,KOREA,--330200,-                                                 </t>
  </si>
  <si>
    <t>27/A-1, KIADB INDUSTRIAL AREA,DODDABALLAPUR-561203,-</t>
  </si>
  <si>
    <t>TAMILNADU NEWSPRINTS AND PAPERS LTD</t>
  </si>
  <si>
    <t>KAGITHAPURAM,   KARUR DISTRICT,,KARUR DISTRICT-639 136,TAMILNADU</t>
  </si>
  <si>
    <t>KARUR DISTRICT</t>
  </si>
  <si>
    <t>639 136</t>
  </si>
  <si>
    <t>KARUR</t>
  </si>
  <si>
    <t>33AAACT2935J1ZF</t>
  </si>
  <si>
    <t xml:space="preserve">MATHURA REFINERY,MATHURA-281 005,UTTAR PRADESH                                     </t>
  </si>
  <si>
    <t>MATHURA</t>
  </si>
  <si>
    <t>281 005</t>
  </si>
  <si>
    <t>SARACA LABORATORIES LIMITED</t>
  </si>
  <si>
    <t xml:space="preserve">SY. NO. 301, PYDIBHIMAVARAM,  RANSTAL (M D),SHRIKAKULAM--,ANDHRA PRADESH                                    </t>
  </si>
  <si>
    <t>SHRIKAKULAM</t>
  </si>
  <si>
    <t>aruna@saraca.com</t>
  </si>
  <si>
    <t>AACCS8240HXM002</t>
  </si>
  <si>
    <t>PJT/07/1/1870/90-91</t>
  </si>
  <si>
    <t>VIJAY TRADING CORPORATION</t>
  </si>
  <si>
    <t xml:space="preserve">NO. 1, 1ST B CROSS, 1ST FLOOR, J.C. ROAD, BANGLORE, KARNATAKA-560002,BANGLORE-560002,KARNATAKA                                         </t>
  </si>
  <si>
    <t>080-22239917</t>
  </si>
  <si>
    <t>vijaytrd@vsnl.com</t>
  </si>
  <si>
    <t>PRASA SALES PVT.LTD.</t>
  </si>
  <si>
    <t>Survey No.271/8,  At &amp; Post:BHUGAON,  TAL  ;MULSHI,DIST:PUNE,CITY--,MAHARASHTRA</t>
  </si>
  <si>
    <t>prasapune@prasa.com</t>
  </si>
  <si>
    <t>27190000086v</t>
  </si>
  <si>
    <t>310, Gera junction   lullanagar square  kondhwa Road,  pune.,pune-411 040,MAHARASHTRA</t>
  </si>
  <si>
    <t>411 040</t>
  </si>
  <si>
    <t>91-020-30423777</t>
  </si>
  <si>
    <t>www.lappindia.com</t>
  </si>
  <si>
    <t>pune4@lappindia.com</t>
  </si>
  <si>
    <t>M/S.MAHARASHTRA STATE POWER GENERATION CO. LTD</t>
  </si>
  <si>
    <t>Khaperkheda Thermal Power Station   O/o.The Chief Engineer(O&amp;M)  T.P.S.,Khaperkheda,Dist:Nagpur,Pin-44102,---,-</t>
  </si>
  <si>
    <t>KHAPERKHEDA NAGPUR</t>
  </si>
  <si>
    <t>DIVISION OF GE-SENSING,90/B, 2ND FLOOR , ELECTRONICS CITY, PHASE-IBANGALORE,-560100 ,KARNATAKA</t>
  </si>
  <si>
    <t>www.gesensing.com</t>
  </si>
  <si>
    <t>AKER SOLUTIONS LTD.</t>
  </si>
  <si>
    <t>AKER POWER GAS PRIVATE LTD, POWER GAS HOUSE,   P.O.Box No.11881,I-Think Techno Campus,Kanjumarg(East) Mumbai 400 042,---,MAHARASHTRA</t>
  </si>
  <si>
    <t>(022) 66915901</t>
  </si>
  <si>
    <t>(022) 66915934</t>
  </si>
  <si>
    <t>WWW.AKERSOLUTIONS.COM</t>
  </si>
  <si>
    <t>FABTEK INDUSTRIES</t>
  </si>
  <si>
    <t>Sy No. 34, Near Zeal Education Society, Narhe, Tal- Haveli, Dist. Pune</t>
  </si>
  <si>
    <t>020 24378551/2437755</t>
  </si>
  <si>
    <t>fabtechindustries@gmail.com</t>
  </si>
  <si>
    <t>PENTAGON MARKETING &amp; ENGINEERING SERVISES ( CON-AIR)</t>
  </si>
  <si>
    <t>OFFICE NO 7, RAHI SAKHA APARTMENT,PARVATI PAITHA, NEAR NEELAYAM BRIDGE,Pune,-411030 ,MAHARASHTRA</t>
  </si>
  <si>
    <t>020-24331141</t>
  </si>
  <si>
    <t xml:space="preserve">pentagon_pune@vsnl.net        </t>
  </si>
  <si>
    <t>RISHBAH ELECTROSALES.</t>
  </si>
  <si>
    <t>477A,RAVIWAR PETH,1st FLOOR,RUKKHMINI VITTHAL APARTMENT.Pune,-411002 ,MAHARASHTRA</t>
  </si>
  <si>
    <t>020-32925078</t>
  </si>
  <si>
    <t xml:space="preserve">ritesh_shah@vsnl.com          </t>
  </si>
  <si>
    <t>Det Norske Veritas AS</t>
  </si>
  <si>
    <t>609, 6th Floor, City Tower,Dhole Patil Rd,PUNE,-411001 ,MAHARASHTRA</t>
  </si>
  <si>
    <t>20 26168067</t>
  </si>
  <si>
    <t xml:space="preserve">                              </t>
  </si>
  <si>
    <t>INDUSTRIAL METAL CORPORATION</t>
  </si>
  <si>
    <t>OFFICE : 315, S.V.P. ROAD, KANJI MANSION3RD FLOOR, OPP. 6TH KHETWADI,MUMBAIMUMBAI  022-23886612/2386 7344/ 2382 7303/6651 8891,MUMBAI-400004,MAHARASHTRA</t>
  </si>
  <si>
    <t>022-23886612/2386 7344/ 2382 7303/6651 8891</t>
  </si>
  <si>
    <t>020 - 2693 0959</t>
  </si>
  <si>
    <t>976 963 9692  98203 5677</t>
  </si>
  <si>
    <t>sales@industrialmetal.co.in / despatch@industrialm</t>
  </si>
  <si>
    <t>DNP INTERNATIONAL LLP</t>
  </si>
  <si>
    <t>B-106, RAMKUTIR APPARTMENT,NEAR GANGESHWAR MAHADEV TEMPLE,CHATRAPATI SHIVAJI ROAD,,SURAT-395009,  GUJARAT</t>
  </si>
  <si>
    <t>+91 261 2747883/84</t>
  </si>
  <si>
    <t>uday@dnpinternational.net</t>
  </si>
  <si>
    <t>24720201397 Dt:-06/09/2005</t>
  </si>
  <si>
    <t>OPTIMUM ELECTRONIC INSTRUMENTS</t>
  </si>
  <si>
    <t>B-104,ALOK NAGARI-1305AGARWAL ROAD,KASBA PETHPune,-411011 ,MAHARASHTRA</t>
  </si>
  <si>
    <t>020-24575807</t>
  </si>
  <si>
    <t xml:space="preserve">anandm@optimuminstruments.com </t>
  </si>
  <si>
    <t>SAMYAK INSTRUMENTATION PVT LIMITED</t>
  </si>
  <si>
    <t>F-4, MEMNAGAR COMPLEX, OPP. PETROL PUMPMEMNAGAR VILLAGE,AHMEDABAD-380052,GUJARAT</t>
  </si>
  <si>
    <t>rgandhi@samyak.com</t>
  </si>
  <si>
    <t>ASTER ENGINEERING</t>
  </si>
  <si>
    <t>GATE NO : 78 JYOTHIBA NAGAR, TALAWADE, Pune 412114, Maharashtra</t>
  </si>
  <si>
    <t>9225637529/9881233606</t>
  </si>
  <si>
    <t>020 27692834</t>
  </si>
  <si>
    <t>9881233606(u)9225637529(f)</t>
  </si>
  <si>
    <t>astervalves@rediffmail.com</t>
  </si>
  <si>
    <t>AALFA2283L</t>
  </si>
  <si>
    <t>27AALFA2283L1Z5</t>
  </si>
  <si>
    <t>UL ELETRO DEVICES PVT LTD</t>
  </si>
  <si>
    <t>NIRMAL CLASSIC, 3RD FLOOR, SR. NO - 36,KATRAJ KONDHWA ROAD, KATRAJPUNE,-411048 ,MAHARASHTRA</t>
  </si>
  <si>
    <t>regionsupport1@ulepl.com</t>
  </si>
  <si>
    <t>RADIX ELECTROSYSTEMS PVT LTD</t>
  </si>
  <si>
    <t>B 14/15, 2nd Floor, Ghanshyam Industrial EstateOff Veera Desai Road, Andheri (W),MUMBAI,-400053 ,MAHARASHTRA</t>
  </si>
  <si>
    <t>FLAME PROOF INSTRUMENTS</t>
  </si>
  <si>
    <t>E/14, ADDL. AMBERNATH M.I.D.C,ANAND NAGAR, AMBERNATH (E)ABMERNATH,-421506 ,MAHARASHTRA</t>
  </si>
  <si>
    <t>PERFECT PACKING ASSOCIATES</t>
  </si>
  <si>
    <t>PLOT NO BG/P-191, OPP MAHINDRA HINODAY, NR PHILIPS, MIDC,BHOSARI, PUNEPUNE,pune-4110026,MAHARASHTRA</t>
  </si>
  <si>
    <t>sales@perfectpacking.in</t>
  </si>
  <si>
    <t>27AAAFP0563F1ZJ</t>
  </si>
  <si>
    <t>CUBIX AUTOMATION PVT LTD</t>
  </si>
  <si>
    <t>26/6 VITTHALWADI,SINHGAD ROAD,NEAR MAHESH BANKPune,PUNE 411051-411051,MAHARASHTRA</t>
  </si>
  <si>
    <t>PUNE 411051</t>
  </si>
  <si>
    <t>020 24358743</t>
  </si>
  <si>
    <t>020 24353471</t>
  </si>
  <si>
    <t>+9196899 43372</t>
  </si>
  <si>
    <t>WWW.CUBIXAUTOMATION.NET</t>
  </si>
  <si>
    <t>os@cubixautomation.net</t>
  </si>
  <si>
    <t>JMCO RUBBER INDUSTRIES</t>
  </si>
  <si>
    <t>f/24/2/ chhikaniwala estateOPP Jain TempleGOMPTIPUR,-380021 ,Ahmedabab</t>
  </si>
  <si>
    <t>Ahmedabab</t>
  </si>
  <si>
    <t>FOX CONTROL PVT. LTD</t>
  </si>
  <si>
    <t>401/402, CORPORATE PLAZA,S B ROAD NEAR CHATUSHRINGI TEMPLE,PUNE,-411016 ,MAHARASHTRA</t>
  </si>
  <si>
    <t>THERMAX LTD (PUNE)</t>
  </si>
  <si>
    <t>CST TIN NO.27630000038C w.e.f.01.04.2006  VAT TIN NO.27630000038V w.e.f.01.04.2006</t>
  </si>
  <si>
    <t>020 25511141</t>
  </si>
  <si>
    <t>020 25511042</t>
  </si>
  <si>
    <t>SANMEET.SHAH@Thermaxindia.com</t>
  </si>
  <si>
    <t>DELTATEC SOLUTIONS PVT LTD</t>
  </si>
  <si>
    <t>J7 TURN BULLS ROAD FIRST CROSS STREETNANDANAMCHENNAI,-600035 ,TAMILNADU</t>
  </si>
  <si>
    <t>JS ANERTECH (ANALYTICLE &amp; ENERGY)</t>
  </si>
  <si>
    <t>356, 3RD FLOOR, KURODONG BOKHOP BOPUS, I,611-26, KURO2 DONG, KURO-GU,SEOUL,-152710 ,KOREA</t>
  </si>
  <si>
    <t>HONEYWELL CO. LTD (SEOUL)</t>
  </si>
  <si>
    <t xml:space="preserve">5th FLOOR, SANG AM IT TOWER,1590, SAMAM-DONG, MAPO-GU, SEOUL.  POSTAL CODE: 121-835 REP. OF,--121835,-                                                 </t>
  </si>
  <si>
    <t>GLOBAL NETWORKING RESOURCES</t>
  </si>
  <si>
    <t>307, GERA JUNCTION, LULLA NAGAR,PUNE,-411040 ,MAHARASHTRA</t>
  </si>
  <si>
    <t>J.S. TRADERS</t>
  </si>
  <si>
    <t>SHOP # 2, BLDG # 22, PRATIK NAGAR, ALANDI ROADNear J C D Park, Yervada,Pune,-411006 ,MAHARASHTRA</t>
  </si>
  <si>
    <t>jstraderspune@gmail.com</t>
  </si>
  <si>
    <t>DYNOPTIC SYSTEMS LTD</t>
  </si>
  <si>
    <t>UPTON LODGE BUILDINGS , ASTROP ROAD   MIDDLETON CHENEY  BANBURY , OX17 2PJ</t>
  </si>
  <si>
    <t>0044-1280850521</t>
  </si>
  <si>
    <t>0044-1280850588</t>
  </si>
  <si>
    <t>orders.dynoptic@acoem.com.</t>
  </si>
  <si>
    <t>ELCON INDUSTRIES</t>
  </si>
  <si>
    <t>S. NO. 6/1/1/3, PISOLI ROADK,Opp.Matoshree Garden   KONDHWA.,PUNE-411060,MAHARASHTRA</t>
  </si>
  <si>
    <t>020 26931082/4090</t>
  </si>
  <si>
    <t>elconindustries@gmail.com</t>
  </si>
  <si>
    <t>ADVANCE TECHNICAL SERVICES</t>
  </si>
  <si>
    <t>289/1962, SANT TIKARAM NAGAR,PIMPARIPune,-411018 ,MAHARASHTRA</t>
  </si>
  <si>
    <t>NIMBUS TECHNOLOGIES</t>
  </si>
  <si>
    <t>225, Globe Estate Plot No-C9 MIDC Phase-1 Vikas Naka Near Tata Power Naka, Dombivli (East) Dist.Thane 421203, Maharashtra, India</t>
  </si>
  <si>
    <t>sales@nimbus-technologies.com</t>
  </si>
  <si>
    <t>PLOT 275, Sector 26,PCMCNDTA, pradhikaran, NIGDI Pune,PUNE-411044,MAHARASHTRA</t>
  </si>
  <si>
    <t>020 7664513</t>
  </si>
  <si>
    <t>microservicatool@yahoo.co.in</t>
  </si>
  <si>
    <t>100% Against Delivery (C.O.D. Basis , 30 DAYS PDC)</t>
  </si>
  <si>
    <t>ABB LTD (VADODARA)</t>
  </si>
  <si>
    <t>ECHJAY INDUSTRIES PVT. LTD,</t>
  </si>
  <si>
    <t>Echjay -1Steel Division, Lal Pari lake Road, Rajkot -360 003RAJKOT,-400021 ,Gujarat</t>
  </si>
  <si>
    <t xml:space="preserve">echjay@vsnl.com               </t>
  </si>
  <si>
    <t>PIONEER DATA CONTROLS &amp; SYSTEMS</t>
  </si>
  <si>
    <t>B-02 Ameya Apts, Duncan Causeway Road, Sion (E)Mumbai 400 022.MUMBAI,-400022 ,MAHARASHTRA</t>
  </si>
  <si>
    <t xml:space="preserve">pdcs@mtnl.net.in              </t>
  </si>
  <si>
    <t>MAHAVIR METALS &amp;ALLOYS,</t>
  </si>
  <si>
    <t>No161,Dr. M.G.Mahimutra Marg Marg, 3Rd Kumbharwada Lane,Mumbai--,MAHARASHTRA</t>
  </si>
  <si>
    <t>Ramesh_dongre@ hotmail.com</t>
  </si>
  <si>
    <t>BOUGHTOUT/PLS STORE,  SURVEY.NO.391/1,AT RAJESH LOGISTICS,LONIKAND-412216 KOREGAON BHIMA TALUKA HAVELI,PUNE.,---,MAHARASHTRA</t>
  </si>
  <si>
    <t>AAACT3904FXD006</t>
  </si>
  <si>
    <t>RAMANLAL&amp; SONS</t>
  </si>
  <si>
    <t>926,New budhwar Peth, (bhor Ali), Pune 411 002, city TradeCentre.Pune,-411002 ,MAHARASHTRA</t>
  </si>
  <si>
    <t>ALPANA ENTERPRISES (R. N. KHARE)</t>
  </si>
  <si>
    <t>C/o.R.N.Khare &amp; Associate,  J.R.Birla Marg-Kolgawan,  Santa,M.P,---,M.P</t>
  </si>
  <si>
    <t xml:space="preserve">M.P                                               </t>
  </si>
  <si>
    <t>07672-251514</t>
  </si>
  <si>
    <t>090202004-C,w.e.f.10.12.99</t>
  </si>
  <si>
    <t>Heavy Metals &amp; Alloys,</t>
  </si>
  <si>
    <t>No. 161, dr M.G. Mahimtura Marg , 3rd Kumbharwada Lane, mumMumbai - 400 004Pune,-400004 ,MAHARASHTRA</t>
  </si>
  <si>
    <t>www.heavymetalsandalloys.com</t>
  </si>
  <si>
    <t xml:space="preserve">heavymetals@sify.com          </t>
  </si>
  <si>
    <t>M&amp;C TECH GROUP GERMANY GMBH</t>
  </si>
  <si>
    <t>REHHECKE 79D-40885 RATINGEN.</t>
  </si>
  <si>
    <t>Germany</t>
  </si>
  <si>
    <t>+49 (0) 2102 935-0</t>
  </si>
  <si>
    <t>info@mc-techgroup.com;sameer@mc-techgroup.com</t>
  </si>
  <si>
    <t>EMERSON PROCESS MANAGEMENT</t>
  </si>
  <si>
    <t>82, Panchal Udyog Nagar,Bhimpore  NANI DAMAN,-396210 ,U T</t>
  </si>
  <si>
    <t xml:space="preserve">U T                                               </t>
  </si>
  <si>
    <t>MICROMAX INSTRUMENT PVT. LTD.</t>
  </si>
  <si>
    <t>S.No. 27/1, Hingne Khurd off. Sinhgad road,Pune - 411051PUNE,-411051 ,MAHARASHTRA</t>
  </si>
  <si>
    <t>020-24357805</t>
  </si>
  <si>
    <t>www.micromaxsolutions.com</t>
  </si>
  <si>
    <t>micro_max@vsnl.com</t>
  </si>
  <si>
    <t>27940033478 V</t>
  </si>
  <si>
    <t>27940033478 C</t>
  </si>
  <si>
    <t>RELIANCE INDUSTRIES LTD (SURAT)</t>
  </si>
  <si>
    <t>AT VILLAGE MORA, POST BHATHA,SURAT HAZIRA ROAD,SURAT,-394510 ,GUJARAT</t>
  </si>
  <si>
    <t>VIA FLUID ENGINEERING PVT LTD</t>
  </si>
  <si>
    <t>#RH-78, SECTOR 10,SANPADANAVI MUMBAI,-400705 ,MAHARASHTRA</t>
  </si>
  <si>
    <t>ENGINEERING EQUIPMENTS</t>
  </si>
  <si>
    <t>PLOT # 82, SVBP Patel NAGAR,   JAMNIPALI, KORBA(West)  CHHATISGARH - 495450</t>
  </si>
  <si>
    <t>07759-231633</t>
  </si>
  <si>
    <t>Vishal Kelkar</t>
  </si>
  <si>
    <t>9752548050 (PRAMOD)</t>
  </si>
  <si>
    <t>eng_eqpt@rediff.com/vishalk03@yahoo.com/atspl.raip</t>
  </si>
  <si>
    <t>11032128-C</t>
  </si>
  <si>
    <t>SY NO: 79/A, CHETLAPORTHARAM (V), JINNARAM (M),   SANGAREDDY (DIST.) HYDERABAD - 502 319.</t>
  </si>
  <si>
    <t>Aundhra Pradesh</t>
  </si>
  <si>
    <t>WARREE INSTRUMENTS LIMITED</t>
  </si>
  <si>
    <t>(A Baumer Company)  201; C-3,Saudamini Complex,  Bhusari Colony, Paud Road,  Kothrud, Pune-411038,--411034,MAHARASHTRA</t>
  </si>
  <si>
    <t>020-25286833</t>
  </si>
  <si>
    <t>Fax No-020-25286835</t>
  </si>
  <si>
    <t>93716 63971,9371236238</t>
  </si>
  <si>
    <t>WWW.WAAREE.COM</t>
  </si>
  <si>
    <t>sadesai@baumer-waaree.com;nmate@baumer-waaree.com</t>
  </si>
  <si>
    <t>S R TRADERS</t>
  </si>
  <si>
    <t>Hatota Road, PO TalcherTALCHER,-759100 ,Orisa</t>
  </si>
  <si>
    <t>Orisa</t>
  </si>
  <si>
    <t>KALOL UNIT PO KASTURI NAGAR,GANDHINAGAR-382423,NORTH GUJARAT</t>
  </si>
  <si>
    <t>NORTH GUJARAT</t>
  </si>
  <si>
    <t>GANDHINAGAR</t>
  </si>
  <si>
    <t>EMCONS</t>
  </si>
  <si>
    <t xml:space="preserve">DANGARATOLI CHOWK,  PARULIA ROAD,RANCHI-834 001,JHARKHAND                                         </t>
  </si>
  <si>
    <t>834 001</t>
  </si>
  <si>
    <t>ARESS</t>
  </si>
  <si>
    <t xml:space="preserve">45060 pawneer Dr Fremont,CA-94539,USA                                               </t>
  </si>
  <si>
    <t xml:space="preserve">USA                                               </t>
  </si>
  <si>
    <t>CA</t>
  </si>
  <si>
    <t>srmody@msn.com;sales@amengg.com</t>
  </si>
  <si>
    <t>M/S ESSAR STEEL LTD</t>
  </si>
  <si>
    <t>A/c Inox Air Products Ltd, Hazira,C/O Shri Maruti Courier Services, Icchapure, Main Road,HAZIRA, SURAT,-394510 ,Gujarat</t>
  </si>
  <si>
    <t>MALEMA ENGINEERING CORPORATION</t>
  </si>
  <si>
    <t xml:space="preserve">1060 S ROGERS CIRCLEBOCA RATONFL,--33487,-                                                 </t>
  </si>
  <si>
    <t>Nishko Instruments Pvt. Ltd.</t>
  </si>
  <si>
    <t>EL-5, Electronic Zone,MIDC. Bhosari,Pune,-411026 ,MAHARASHTRA</t>
  </si>
  <si>
    <t xml:space="preserve">nishko@vsnl.com               </t>
  </si>
  <si>
    <t>MR.MAHAJAN / MR. PATIL</t>
  </si>
  <si>
    <t>H HOUSE 96/APPOJET BALWADI,KATRAJ PUNE 46Pune,-411046 ,MAHARASHTRA</t>
  </si>
  <si>
    <t>020/24378551</t>
  </si>
  <si>
    <t xml:space="preserve">fabtechindustries@gmail.com   </t>
  </si>
  <si>
    <t>NEW ANUCOOL ENGINEERS</t>
  </si>
  <si>
    <t>W-92,M.I.D.C., Gokulshirgaon, Kolhapur(M.S) 416234KOLHAPUR,-416234 ,MAHARASHTRA</t>
  </si>
  <si>
    <t>0231 3295880</t>
  </si>
  <si>
    <t>klp_anucool@sancharmet.in</t>
  </si>
  <si>
    <t>BIRLA CORPORATON LIMITED</t>
  </si>
  <si>
    <t>(CEMENT DIVISION) P.O. BIRLA VIKASSATNA,-485005 ,M.P.</t>
  </si>
  <si>
    <t>INOXAIR PRODUCT LIMITED</t>
  </si>
  <si>
    <t>B-131 , MIDC INDUSTRIAL AREA , BUTIBORIDIST : NAGPURNAGPUR,-441122 ,MAHARASHTRA</t>
  </si>
  <si>
    <t>B.V.SALES CORPORATION, HOUSE OF SPRINGS</t>
  </si>
  <si>
    <t>306, Nana Peth, Near Ghodepeer bus Stop, pune 411 002Pune,-411002 ,MAHARASHTRA</t>
  </si>
  <si>
    <t>263 41207</t>
  </si>
  <si>
    <t>FAINGER ENGINEERING</t>
  </si>
  <si>
    <t>PLOT NO B-9;MIDC,PHASE IIVILLAGE- SAGOAN , DOMBIVLI ( E)THANE,-400059 ,MAHARASHTRA</t>
  </si>
  <si>
    <t>NATIONAL COOLING SYSTEM</t>
  </si>
  <si>
    <t>shop no. 4 ,Soham Industrial Complex, Plot No. 318,sector 10, PCNTDA,Near times of india MIDC, Bhosari, Pune -411026,PUNE-411026,MAHARASHTRA</t>
  </si>
  <si>
    <t>AOKPB2966C</t>
  </si>
  <si>
    <t>27AOKPB2966C1Z4</t>
  </si>
  <si>
    <t>AXIS ENGINEERING PTE LTD</t>
  </si>
  <si>
    <t xml:space="preserve">29 Senoko WaySINGAPORE,--758059,-                                                 </t>
  </si>
  <si>
    <t>palani@axisengg.com;</t>
  </si>
  <si>
    <t xml:space="preserve">KSSPL   Kennametal Shared Services Private Limited  Unit 3,4,5 &amp; 6, 5th Floor, Navigator, ITPL  Whitefield, Bangalore - 560066  India   India   +91 080 22198444; 080-43281444  +91 080 2839 4708; 2839 1300  bangalore.information@kennametal.com,BANGLORE-560066,KARNATAKA                                         </t>
  </si>
  <si>
    <t>+91-80-4023 8400/01/02 / +91 080 22198444; 080-432</t>
  </si>
  <si>
    <t>bangalore.information@kennametal.com</t>
  </si>
  <si>
    <t>SF184 , Private Indl EstateSidco Post ,  641021COIMBATORE,-641021 ,TAMILNADU</t>
  </si>
  <si>
    <t>WEATHERTECH PVT LTD</t>
  </si>
  <si>
    <t>KIRAN BUNGLOW NO 608,1ST FLOORROAD NO 6 .SINDH SOCIETY , AUNDH,PUNE-411007,MAHARASHTRA</t>
  </si>
  <si>
    <t>K.D.M.INSTRUMENTS</t>
  </si>
  <si>
    <t>4/5, Sarva Priya Vihar110016, IndiaNEW DELHI,-110016 ,NEW DELHI</t>
  </si>
  <si>
    <t xml:space="preserve">kdminstruments@gmail.com      </t>
  </si>
  <si>
    <t>PYROTECH ELECTRONICS (P) LTD,</t>
  </si>
  <si>
    <t>Unit#4. A-193,  MIA, Madri |Udaipur -313003, Rajasthan, India</t>
  </si>
  <si>
    <t>09352854545;09314664171</t>
  </si>
  <si>
    <t>nkv@pyrotechindia.com;pyrotech@pyrotechindia.com;</t>
  </si>
  <si>
    <t>DB POWER ELECTRONICS (P) LTD</t>
  </si>
  <si>
    <t>120/37 RAMTEKDI INDUSTRIAL AREAHADAPSERPUNE,-411013 ,MAHARASHTRA</t>
  </si>
  <si>
    <t>GRASIM INDUSTRIES LIMITED (UNIT: ADITYA CEMENT)</t>
  </si>
  <si>
    <t>ADITYAPURAM, SHAMBHUPURACHITTORGARH,-312622 ,RAJASTHAN</t>
  </si>
  <si>
    <t>HAIL TRADING WAGHOLI</t>
  </si>
  <si>
    <t>412 216</t>
  </si>
  <si>
    <t>DAHEJ MANUFACTURING DIVISION,  DIST BHARUCH ,,TAL. VAGRA-392130,GUJARAT</t>
  </si>
  <si>
    <t>TAL. VAGRA</t>
  </si>
  <si>
    <t>0091-2641-283214</t>
  </si>
  <si>
    <t>0091-2641-28322</t>
  </si>
  <si>
    <t>vikram.kamble@ril.com</t>
  </si>
  <si>
    <t>24222300707 w.e.f.15.9.2005</t>
  </si>
  <si>
    <t>FINE FILTERS PVT. LTD.</t>
  </si>
  <si>
    <t>9, Harichand Textile Mill CompoundL.B.S. Marg, Vikhroli(W)MUMBAI,--400079,MAHARASHTRA</t>
  </si>
  <si>
    <t>finefil@mtnl.net.in;finefil@sify.com</t>
  </si>
  <si>
    <t>VIKAS INDUSTRY.</t>
  </si>
  <si>
    <t>s no. 55, Bhagyadaya nagar Konhwakhurdnear R.K. SteelPune,-411048 ,MAHARASHTRA</t>
  </si>
  <si>
    <t>RELIABLE COMPU SERVICES PVT.LTD.</t>
  </si>
  <si>
    <t>G1 SARASWATI COMPLEX B/H MCCIA, SWARGATE NEAR NATRAJ HOTEL,PUNE 411002Pune,-411002 ,MAHARASHTRA</t>
  </si>
  <si>
    <t>020 -24442311</t>
  </si>
  <si>
    <t xml:space="preserve">reliablecomputer@vsnl.com     </t>
  </si>
  <si>
    <t>GANGAKHED SUGAR &amp; ENERGY LTD.GANGAKHED</t>
  </si>
  <si>
    <t>Vijay Nagar,Makhani,Kodri RoadTah.Gangakhed,  Dist.Parbhani-431 515,MAHARASHTRA</t>
  </si>
  <si>
    <t>02453-221455</t>
  </si>
  <si>
    <t>02453-221755</t>
  </si>
  <si>
    <t>gangakhedsugar@gmail.com</t>
  </si>
  <si>
    <t>27AADCG3075F1ZQ</t>
  </si>
  <si>
    <t>0261-2870000/6693503</t>
  </si>
  <si>
    <t>acharyam@inoxap.com</t>
  </si>
  <si>
    <t>24192500144 DT.01.07.2002</t>
  </si>
  <si>
    <t>24692500144 DT.21.07.1976</t>
  </si>
  <si>
    <t>INTEC-INSTRUMENT TECHNOLOGIES</t>
  </si>
  <si>
    <t xml:space="preserve">Thygaraja Bhavan, HIG-35, D. No.:50-1188-4/5, Seethammadhara(N.E.)VISAKHAPATNAM,VISAKHAPATNAM-530013,Andhra-Pradesh                                    </t>
  </si>
  <si>
    <t xml:space="preserve">Andhra-Pradesh                                    </t>
  </si>
  <si>
    <t>ELITE WOODEN &amp; FABRICATION WORKS</t>
  </si>
  <si>
    <t xml:space="preserve">S No.40, A/4-B/2,A1/1/,KONDWA BK, NEAR SINHGADH COLLEGE.,PUNE-411028,MAHARASHTRA                                       </t>
  </si>
  <si>
    <t>elitewooden@hotmail.com</t>
  </si>
  <si>
    <t>ACQUACURE  ENGINEERING SYSTEMS</t>
  </si>
  <si>
    <t>29/4,  D-2 Block, Shashi towers, Chinchwad , Pune _ 411 019Pune,-411019 ,MAHARASHTRA</t>
  </si>
  <si>
    <t>09422 3264 94</t>
  </si>
  <si>
    <t>aquacure@ymail.com</t>
  </si>
  <si>
    <t>MERCATOR LINES LTD</t>
  </si>
  <si>
    <t>GUJRAT FLUOROCHEMICALS LIMITED</t>
  </si>
  <si>
    <t>abs towers ,2nd floor, old padra RoadP.O box no . 3741VADODARA,-390007 ,GUJRAT</t>
  </si>
  <si>
    <t>METONE INSTRUMENTS INC</t>
  </si>
  <si>
    <t>1600 NW WASHINGTON BLVD GRANT PASS,--97526,OR</t>
  </si>
  <si>
    <t>joann@officeinparadise.com;joannpottberg@gmail.com</t>
  </si>
  <si>
    <t>ATHARVA ENTERPRISES</t>
  </si>
  <si>
    <t>S. NO. 41, NR. SUPREME BAKERY , GANESH PURI, N D A ROAD WARJE MALWADIPune,PUNE-411058,MAHARASHTRA</t>
  </si>
  <si>
    <t>sv.girish@yahoo.com     ( Care off ID)</t>
  </si>
  <si>
    <t>MAIHAR CEMENT</t>
  </si>
  <si>
    <t>(PRO CENTURY TEXTILE &amp; INDUSTRIES LTD)P.O SARLANAGAR , MAIHAR , DIS: SATNA(M.P)SARLANAGAR,-485772 ,M.P</t>
  </si>
  <si>
    <t>ARKAY ENTERPRISES</t>
  </si>
  <si>
    <t>31/32,PRESTIGE POINT, 1ST fLOOR , 283, SHUKRAWAR PETH, PUNE,PUNE-411002,MAHARASHTRA</t>
  </si>
  <si>
    <t>020 24460567</t>
  </si>
  <si>
    <t>Arkay Enterprises [mail@arkayentp.com]</t>
  </si>
  <si>
    <t>M/S FORBES PATVOLK CFS</t>
  </si>
  <si>
    <t>VESHVI VILLAGE, URAN TALUKA,RAIGAD DISTRICTMUMBAI,-410206 ,MAHARASHTRA</t>
  </si>
  <si>
    <t>NATIONAL FERTILIZERS LIMITED (NFL)</t>
  </si>
  <si>
    <t>SIBIAN ROAD , BATHINDABATHINDA,-151003 ,PANJAB</t>
  </si>
  <si>
    <t>PANJAB</t>
  </si>
  <si>
    <t>0164-2760912</t>
  </si>
  <si>
    <t>purchasebit@nfl.co.in</t>
  </si>
  <si>
    <t>ARP INDUSTRIES</t>
  </si>
  <si>
    <t>get no 88,jyotiba nagar, near jyotiba temple,talawade roadtalawade,city-411048,MAHARASHTRA</t>
  </si>
  <si>
    <t>city</t>
  </si>
  <si>
    <t>(0120)65302861</t>
  </si>
  <si>
    <t>arpindustries@rediffmail.com</t>
  </si>
  <si>
    <t>27060577065v</t>
  </si>
  <si>
    <t>27060577065c</t>
  </si>
  <si>
    <t>ROTEX AUTOMATION LTD</t>
  </si>
  <si>
    <t xml:space="preserve">Unit 2, C-1, B/1501,3,4 &amp; 5,GIDC Vitthal Udyognagar,UDYOGNAGAR,DIST : ANAND-388121,GUJARAT                                           </t>
  </si>
  <si>
    <t>DIST : ANAND</t>
  </si>
  <si>
    <t>020 64100558</t>
  </si>
  <si>
    <t>prashant.dhole@rotexindia.com</t>
  </si>
  <si>
    <t>GM (COMMERCIAL), INDO GULF FERTILISERS</t>
  </si>
  <si>
    <t>Jagdishpur Industrial AreaDistt. Sultanpur  ;IndiaSULTANPUR,-227817 ,Uttar Pradesh</t>
  </si>
  <si>
    <t xml:space="preserve">shanti.sharda@adityabirla.com </t>
  </si>
  <si>
    <t>PRATHMESH ENTERPRISES INDUSTRIL ENGRAVERS</t>
  </si>
  <si>
    <t>all types of fiber works, S.S.brass, 2ply name plates "prayag"bldg. no.6,flat no.3,behind PCMC RTOpurnangar,chinchwad,puPUNE,CHINCHWAD, PUNE-411019,MAHARASHTRA</t>
  </si>
  <si>
    <t>CHINCHWAD, PUNE</t>
  </si>
  <si>
    <t>prathmeshpent@gmail.com</t>
  </si>
  <si>
    <t>SPARK-ON ENGINEERS</t>
  </si>
  <si>
    <t>Manimangal,415/1-B, Kasarwadi,no. B-4A Mumbai-Pune RoadPune,-411034 ,MAHARASHTRA</t>
  </si>
  <si>
    <t>(0)27148259</t>
  </si>
  <si>
    <t xml:space="preserve">spark_on_eng_baua@vsnl.net    </t>
  </si>
  <si>
    <t>6/6, DIDAR COMMERCIAL COMPLEX ,DLF INDUSTRIAL AREA , MOTINAGARNEW DELHI,-110015 ,DELHI</t>
  </si>
  <si>
    <t>011 25150116</t>
  </si>
  <si>
    <t>V.P.ENTERPRISES</t>
  </si>
  <si>
    <t>790, new Budhwar Peth,Moti Chowk Pune -411002Pune,-411002 ,MAHARASHTRA</t>
  </si>
  <si>
    <t xml:space="preserve">gandhichemical2yahoo.co.in    </t>
  </si>
  <si>
    <t>V.P. ENTERPRISES</t>
  </si>
  <si>
    <t>790,new budhwar peth, moti chowk , opp parmar mangal kendra.,Pune-411002,MAHARASHTRA</t>
  </si>
  <si>
    <t>gandhichemical4455@rediffmail.</t>
  </si>
  <si>
    <t>Chandu</t>
  </si>
  <si>
    <t>BHURUKA GASES LTD</t>
  </si>
  <si>
    <t>WHITE FIELD ROAD   MAHADEVPURA,BANGLORE-5640048,---,Karnataka</t>
  </si>
  <si>
    <t>91 80 41818229</t>
  </si>
  <si>
    <t>91 80 28524243</t>
  </si>
  <si>
    <t>info@bhurukagases.com</t>
  </si>
  <si>
    <t>HINDUSTAN PAPER CORPORATION LIMITED</t>
  </si>
  <si>
    <t xml:space="preserve">NAGAON PAPER MILL KAGAJNAGAR (JAGIROAD).,--782413,ASSAM                                             </t>
  </si>
  <si>
    <t xml:space="preserve">ASSAM                                             </t>
  </si>
  <si>
    <t>03678-245900</t>
  </si>
  <si>
    <t>www.hindpaper.com</t>
  </si>
  <si>
    <t>ARIHANT GASKET &amp; TEFLON</t>
  </si>
  <si>
    <t>538, Ganesh Peth, Himalaya Commercial Complex,Near Ghaseti Bridge, Shop No 14,Pune-411002,MAHARASHTRA</t>
  </si>
  <si>
    <t>kv@kvsteel.com</t>
  </si>
  <si>
    <t>DEEWANI TUBE CORPORATION</t>
  </si>
  <si>
    <t>1042,new Nana peth, Bharat CinemaPune,-       ,MAHARASHTRA</t>
  </si>
  <si>
    <t xml:space="preserve">       </t>
  </si>
  <si>
    <t>ISPAT INDUSTRIES LIMITED</t>
  </si>
  <si>
    <t>A10/1, MIDC Industrial Area,Kalmeshwar,   Dist Nagpur KALMESHWAR,-441501 ,  MAHARASHTRA</t>
  </si>
  <si>
    <t>CLASSIC FILTERS LTD</t>
  </si>
  <si>
    <t>Sextant Park, Neptune Close,Rocher, Kent,KENT,--0,-</t>
  </si>
  <si>
    <t>HEETRATAN TUBE  PIPE</t>
  </si>
  <si>
    <t>120, GANJAWALA BUILDING, GROUND FLOOR , SHOP NO. 2.3RD KUMBHARWADA, MUMBAI 400004MUMBAI,-400004 ,MAHARASHTRA</t>
  </si>
  <si>
    <t xml:space="preserve">heetratan@yahoo.com           </t>
  </si>
  <si>
    <t>THE MASTER/OWNERS OF M.T PREM DIVYA</t>
  </si>
  <si>
    <t>A/C Mercator Lines Ltd   C/O Anglo Easternship Management(India)Pvt.Ltd  303,Third Floor,Leela Business Park Andheri-Kurla Road,Marol,Andheri(East),MUMBAI-400059,MAHARASHTRA</t>
  </si>
  <si>
    <t>022 - 6754 5200</t>
  </si>
  <si>
    <t>aesmi.tech@angloeasterngroup.c</t>
  </si>
  <si>
    <t>KATIPALLA,SURATKAL-BAJPE RD.  BALA VILLAGE, MANGLORE-575030  KARNATAKA</t>
  </si>
  <si>
    <t>29AAACB4599E1ZH</t>
  </si>
  <si>
    <t>AIROX NIGEN EQUIPMENTS PVT LTD</t>
  </si>
  <si>
    <t>Plot No 304/305, Surve No 427Maha Gujrat Industrial Estate,Moraiya-changodar,AHMADABAD,-382213 ,Gujrat</t>
  </si>
  <si>
    <t>YOKOGAWA MIDDLE EAST BSC (C)</t>
  </si>
  <si>
    <t xml:space="preserve">PO BOX NO 10070,  BLDG NO. 577, ROAD 2516  BUSAITEEN 225,MUHARRAQ  KINGDOM OF BAHRAIN,---,-                                                 </t>
  </si>
  <si>
    <t>DHANAVIR STEEL</t>
  </si>
  <si>
    <t>REGD. OFF:- 1ST FLOOR,13/21 VIRCHAND UMARSHI BLD.,3RD PANJARAPOLE LANE,MUMBAI,-400004 ,MAHARASHTRA</t>
  </si>
  <si>
    <t>dhanavirsteel@gmail.com</t>
  </si>
  <si>
    <t>SHREE CEMENT LIMITED</t>
  </si>
  <si>
    <t>Bangur Nagar,Post Box No.33,  BEAWAR-305 901,---,RAJASTHAN</t>
  </si>
  <si>
    <t>01462-228117/118/119</t>
  </si>
  <si>
    <t>gaurshailendra@shreecementltd.com</t>
  </si>
  <si>
    <t>BEAWAR</t>
  </si>
  <si>
    <t>BALAJI SYSTEMS (BHILWARA)</t>
  </si>
  <si>
    <t>1, Basement, Mahalaxmi Chambers,Pur Road, BHILWARA,-311001 ,  Rajasthan</t>
  </si>
  <si>
    <t>0744-2320546</t>
  </si>
  <si>
    <t>balaji_systems@rediffmail.com</t>
  </si>
  <si>
    <t>17, BADSHAH APPT., BEHIND SHEETAL PETROL PUMP,KONDHWA KHURD,Pune,-411048 ,MAHARASHTRA</t>
  </si>
  <si>
    <t>RATHGIBSON, INC.</t>
  </si>
  <si>
    <t xml:space="preserve">100 ASPEN HILL ROAD, PO BOX 5399,NORTH BRANCH,NJ 08876,NJ-08876,NEW JERSY 08876                                   </t>
  </si>
  <si>
    <t xml:space="preserve">NEW JERSY 08876                                   </t>
  </si>
  <si>
    <t>NJ</t>
  </si>
  <si>
    <t>1-608-755-3244</t>
  </si>
  <si>
    <t>1-608-754-0770</t>
  </si>
  <si>
    <t>cherylmorgan@rathgibson.com</t>
  </si>
  <si>
    <t>EVEREST AGENCIES.</t>
  </si>
  <si>
    <t>1616, BHORI ALI, NEAR SHUKRAWAR PETH,Pune,-       ,MAHARASHTRA</t>
  </si>
  <si>
    <t>BHAGYASHRI STEEL CENTRE.</t>
  </si>
  <si>
    <t>219, BHAVANI PETH,Pune,PUNE-4110002,MAHARASHTRA</t>
  </si>
  <si>
    <t>bhagyashristeelcentre@gmail.com</t>
  </si>
  <si>
    <t>100% AGINST 30 DAYS PDC</t>
  </si>
  <si>
    <t>ACC LIMITED.</t>
  </si>
  <si>
    <t>(Unit:Madukkarai Cement Works)  P O Madukkarai Dist - Coimbatore,   MADUKKARAI-641105 ,  Tamil Nadu</t>
  </si>
  <si>
    <t>purchase_mdk@acccement.com</t>
  </si>
  <si>
    <t>Madukkarai</t>
  </si>
  <si>
    <t>33AAACT1507C1Z4</t>
  </si>
  <si>
    <t>UNIVERSAL CABLES LIMITED</t>
  </si>
  <si>
    <t>(Unit-Optic Fibre Goa),Plot Nos. L-62 to L-64AVerna Industrial Estate,Verna, -SALCETTE,-403722 ,Goa</t>
  </si>
  <si>
    <t>Goa</t>
  </si>
  <si>
    <t>832 2782614/6696414</t>
  </si>
  <si>
    <t>SCIENTIFIC DEVICES (BOMBAY) PVT LTD</t>
  </si>
  <si>
    <t>OFFICE NO 53 ; SHREE MANOSHI COMPLEXPLOT NO 5 &amp; 6 SECTOR NO 3; OPP:GHANSOLI RALYWAY STN .MUMBAINAVI  MUMBAI-400701,MAHARASHTRA</t>
  </si>
  <si>
    <t>022-25491407</t>
  </si>
  <si>
    <t>sales@scientificdevices.org;sdbpl@vsnl.com</t>
  </si>
  <si>
    <t>AAACS7115BXM002</t>
  </si>
  <si>
    <t>I,Division Belapur IV</t>
  </si>
  <si>
    <t>Belapur IV</t>
  </si>
  <si>
    <t>AAACS7115BST001</t>
  </si>
  <si>
    <t>2715000476 V Dtd:1.4.2006</t>
  </si>
  <si>
    <t>2715000476 C Dtd:1.4.2006</t>
  </si>
  <si>
    <t>RAHEJA CHEMICALS&amp; SURGICALS.</t>
  </si>
  <si>
    <t>3A,MOHIT HEIGHTS,789/4,CAMP,AGARWAL COLONY, Pune-4110001, MAHARASHTRA</t>
  </si>
  <si>
    <t>020 26344796</t>
  </si>
  <si>
    <t>9823088017/9422003629</t>
  </si>
  <si>
    <t>rahejachems@gmail.com</t>
  </si>
  <si>
    <t>ABCPR3003K</t>
  </si>
  <si>
    <t>27920325750 V w.e.f.1.4.2006</t>
  </si>
  <si>
    <t>27920325750 C w.e.f.1.4.2006</t>
  </si>
  <si>
    <t>MEGHMANI FINECHEM LIMITED</t>
  </si>
  <si>
    <t>CH/1, CH/2,GIDC INDUSTRIAL ESTATE  PO: DAHEJ TAL: VAGRA BHARUCH,,DAHEJ-392130,Gujarat</t>
  </si>
  <si>
    <t>ADITYA CEMENT</t>
  </si>
  <si>
    <t>ADITYAPURAM , SHAMBHUPURACHITTORGARH, RAJASTHAN,-312622 , RAJASTHAN</t>
  </si>
  <si>
    <t xml:space="preserve"> RAJASTHAN</t>
  </si>
  <si>
    <t>HINDUSTAN PETROLEUM CORPORATION LIMITED</t>
  </si>
  <si>
    <t>VISAKH REFINARY, POST BOX NO 15,  MALKAPURAM, VISHAKHAPATANAM 530011 ,  ANDHRA PRADESH</t>
  </si>
  <si>
    <t>ETPH UNIT, GODOWN NO B, GATE NO 318, PART NO 1&amp;2,AT LODHA LOGISTICS, LONIKAND, TAL HAVELI,PUNEPune,-412216 ,MAHARASHTRA</t>
  </si>
  <si>
    <t>HALGONA RADIATORS PVT. LTD</t>
  </si>
  <si>
    <t>86 EFGH, KIADB. INDUSTRIAL AREA, JIGANIANEKAL TALUK, BANGLORE DISTJIGANI,-562106 ,KARNATAKA</t>
  </si>
  <si>
    <t>080 27825375</t>
  </si>
  <si>
    <t>www.halgona.com</t>
  </si>
  <si>
    <t xml:space="preserve">purchase@halgona.com          </t>
  </si>
  <si>
    <t>GRASIM INDUSTRIES LTD (ADITYA CEMENT)</t>
  </si>
  <si>
    <t>MAHAKALI CAVES ROAD,AHURA CENTER, 1ST FLOOR, ANDHERI (E)MUMBAI,-400093 ,MAHARASHTRA</t>
  </si>
  <si>
    <t>022 56917400</t>
  </si>
  <si>
    <t>HIGHSPEED APPLIANCES</t>
  </si>
  <si>
    <t>1,Nand bhuvan industrial estate,Mahakali caves road, Andheri (E)MUMBAI,-400093 ,MAHARASHTRA</t>
  </si>
  <si>
    <t>022-28207620</t>
  </si>
  <si>
    <t xml:space="preserve">enquiry@highspeed.com         </t>
  </si>
  <si>
    <t>HONEYWELL CO.,LTD.( KOREA)</t>
  </si>
  <si>
    <t xml:space="preserve">Hanil Group B/D,191  Hangangro 2ga,YongSangu,Seoul 140 702,Korea,Chungang P.O.Box9669 Seoul,Telex:GSHONEY K29607,---,-                                                 </t>
  </si>
  <si>
    <t>#56,CHAAM-DONG,CHONAN-CITY,CHOONGCHEONGNAM-DO,,-330-200,</t>
  </si>
  <si>
    <t>330-200</t>
  </si>
  <si>
    <t>82-2-799-6341/4</t>
  </si>
  <si>
    <t>792-9015</t>
  </si>
  <si>
    <t>changkyun.kim@honeywell.com</t>
  </si>
  <si>
    <t>PACIFIC ENGINEERING SERVICES</t>
  </si>
  <si>
    <t>PLOT-IF-43, PHASE VII EXTN, FOCAL POINTNEAR 54-B, EXCELLENT FORGINGLUDHIYANA,-0161   ,Punjab</t>
  </si>
  <si>
    <t>0161-2670655</t>
  </si>
  <si>
    <t xml:space="preserve">pacific.engineers@gmail.com   </t>
  </si>
  <si>
    <t>Rainbow Warehousing, S Block, Warehouse -Gat No 1110, A.P. Wagholi,  Kesnand Phata, Pune-Nagar Road, Pune-412207</t>
  </si>
  <si>
    <t>."Krupashri"2nd Floor,Shukrawar Peth Near Maharatta Chamber of Commerce &amp; ind.Off Tilak Road,PUNE-411002,MAHARASHTRA.</t>
  </si>
  <si>
    <t>91-20-2447 9336</t>
  </si>
  <si>
    <t>2447 1935</t>
  </si>
  <si>
    <t>www.indpro.co.in</t>
  </si>
  <si>
    <t>indpro@pn3.vsnl.net.in</t>
  </si>
  <si>
    <t>WAGHOLI (PUNE)</t>
  </si>
  <si>
    <t>CONNECT</t>
  </si>
  <si>
    <t>S1, EAST STREETPUNE - 411001PUNE,-411001 ,MAHARASHTRA</t>
  </si>
  <si>
    <t xml:space="preserve">connectcomputers@vsnl.net     </t>
  </si>
  <si>
    <t>DETCON INC</t>
  </si>
  <si>
    <t xml:space="preserve">3200 A1 Resharch Forest Dr.TEXAS,THE WOODLANDS-77381,TEXAS                                             </t>
  </si>
  <si>
    <t xml:space="preserve">TEXAS                                             </t>
  </si>
  <si>
    <t>THE WOODLANDS</t>
  </si>
  <si>
    <t>+1 281 367-4100</t>
  </si>
  <si>
    <t>www.detcon.com</t>
  </si>
  <si>
    <t>uusuhaw@detcon.com</t>
  </si>
  <si>
    <t>ELECTRONET EQUIPMENTS PVT. LTD</t>
  </si>
  <si>
    <t>PLOT NO. 85, 85 &amp; 86,TINY INDUSTRIAL ESTATE ,KONDHWA BUDURUK,PUNE-411048,MAHARASHTRA</t>
  </si>
  <si>
    <t>020-26934121</t>
  </si>
  <si>
    <t>020-26934122</t>
  </si>
  <si>
    <t>S A ELECTRONIC PRIVATE LIMITED.</t>
  </si>
  <si>
    <t>Plot no. T-165/3/11, Priyadarshani Mahila Swayamrojgar Indl. prem. co-op. soc. Ltd, M.I.D.C Bhosari, Pune-411026.</t>
  </si>
  <si>
    <t>020 27111582</t>
  </si>
  <si>
    <t>9960777654 / 9422001196 / 9970000748</t>
  </si>
  <si>
    <t>www.saelecro.com</t>
  </si>
  <si>
    <t>sales@saelectro.com</t>
  </si>
  <si>
    <t>AAFPL3086NXD001</t>
  </si>
  <si>
    <t>AAFPL3086N</t>
  </si>
  <si>
    <t>27ABDCS5656H1Z1</t>
  </si>
  <si>
    <t>27870018724C Dtd:1.4.2006</t>
  </si>
  <si>
    <t>100% Within 30 Days PDC ON COD BASIS.</t>
  </si>
  <si>
    <t xml:space="preserve">56 &amp; 57, HADAPSAR INDUSTRIAL ESTATE,PUNE-411013,Maharashtra                                       </t>
  </si>
  <si>
    <t>abhay.deore@honeywell.com</t>
  </si>
  <si>
    <t>PA-AP-Analytical, Bangalore works, Plot No 5 &amp; 6, 2nd Phase,  PEENYA INDUSTRIAL AREA,  peenya,   BANGALORE,-560058 ,  Karnataka</t>
  </si>
  <si>
    <t>080 2314 8892</t>
  </si>
  <si>
    <t>080 22946205</t>
  </si>
  <si>
    <t>atanu@in.abb.com</t>
  </si>
  <si>
    <t>246,OKHLA INDUSTRIAL AREA   OKHLA PHASE 3,  NEW DELHI-110020.</t>
  </si>
  <si>
    <t>medha.choudhary@horiba.com</t>
  </si>
  <si>
    <t>OKHLA</t>
  </si>
  <si>
    <t>07AABCH7371R1ZX</t>
  </si>
  <si>
    <t>FLUID - LINE ENGINEERS &amp; FABRICATORS (P)LTD.</t>
  </si>
  <si>
    <t>77/146,Vardaan AppartmentLatoucheLATOUCHE,-208001 ,</t>
  </si>
  <si>
    <t>BHOOMI ANALYSERS</t>
  </si>
  <si>
    <t>NO.16,SHAKUNTALA KRUPA SHOPPING COMPLEX,  NEAR MENTAL HOSPITAL,THANE (W)-400604,MAHARASHTRA</t>
  </si>
  <si>
    <t>022-25830769 (PUNAM)</t>
  </si>
  <si>
    <t>SHREE BALAJEE TRADING CO. (MOHINI COMPLEX)</t>
  </si>
  <si>
    <t>C-3,Mohini Complex,Anil Sur Path,  Near Heritage More,Uliyan,  Kadma,Jamshedpur-831005,   Jharkhand</t>
  </si>
  <si>
    <t>+91 9234684271</t>
  </si>
  <si>
    <t>TOM JOY ENGINEERING PTE. LTD.</t>
  </si>
  <si>
    <t>9A JOO KOON CRESENTSINGAPORE 629 023SINGAPORE,-629023 ,Singapore</t>
  </si>
  <si>
    <t>+(65) 6862 0316</t>
  </si>
  <si>
    <t>+(65) 68985080</t>
  </si>
  <si>
    <t xml:space="preserve">admin@tomjoy-engineering.com  </t>
  </si>
  <si>
    <t>KNF NEUBERGER GMBH</t>
  </si>
  <si>
    <t xml:space="preserve">Alter Weg 3,FREIBURG-79112,BADEN-VW                                          </t>
  </si>
  <si>
    <t xml:space="preserve">BADEN-VW                                          </t>
  </si>
  <si>
    <t>FREIBURG</t>
  </si>
  <si>
    <t>padmaraj.chavan@knfpumps.in</t>
  </si>
  <si>
    <t>SMC POWER GENERATION LIMITED.</t>
  </si>
  <si>
    <t>AT/PO.Hirma Dist.Jharsuguda (Orissa),-       ,</t>
  </si>
  <si>
    <t>EMERSON FZE</t>
  </si>
  <si>
    <t xml:space="preserve">SOUTH ZONE - ZONE 2  NEXT TO DORMA   JEBEL ALI FREE ZONE,UNITE ARAB EMIRATES--,DUBAI                                             </t>
  </si>
  <si>
    <t xml:space="preserve">DUBAI                                             </t>
  </si>
  <si>
    <t>UNITE ARAB EMIRATES</t>
  </si>
  <si>
    <t>KEY INSTRUMENT</t>
  </si>
  <si>
    <t>250 ANDREWS ROADTREVOSE,PA 19053-3491USA,-19053  ,</t>
  </si>
  <si>
    <t>JOSHI &amp; COMPANY</t>
  </si>
  <si>
    <t>shop # 15 , B wing. orchid complex.1367,Sadashive peth, Pune 411030,PUNE-411030,MAHARASHTRA</t>
  </si>
  <si>
    <t>24497129/24478034 /24473035</t>
  </si>
  <si>
    <t>joshi&amp;co@eth.net ; sales@joshiandcompany.com</t>
  </si>
  <si>
    <t>DB POWER ELECTRONICS P LTD</t>
  </si>
  <si>
    <t>120/37 Ramtekdi Industrial AreaHadapserPune,-411013 ,MAHARASHTRA</t>
  </si>
  <si>
    <t>UTKARSH ENGINEERING SYSTEMS</t>
  </si>
  <si>
    <t>STEAM ENGINEERING AND PROCESS INSTRUMENTATION447/1, 'PREETI KUNJ', GOKHALE ROAD,Pune,-411016 ,MAHARASHTRA</t>
  </si>
  <si>
    <t>A-24/9, MOHAN CO-OPERATIVE ,   INDL ESTATE,MATHURA ROAD   NEW DELHI,-110044 ,DELHI</t>
  </si>
  <si>
    <t>Plot No. 36,Sector-8, Dharuhera Industrial Area,Dharuhera District,Rewari,Dharuhera District,Rewari,123106</t>
  </si>
  <si>
    <t>123 106</t>
  </si>
  <si>
    <t>57,KUNDRATHUR MAIN ROAD, GERUGAMBAKKAM VILLAGEPORURCHENNAI,-602101 ,TAMLNADU</t>
  </si>
  <si>
    <t>TAMLNADU</t>
  </si>
  <si>
    <t>ADROIT SYSTEMS</t>
  </si>
  <si>
    <t>Plot No 42, Tiny Co Op Indl. Estate, Pisoli Road Kondhwa BkPune,-411048 ,MAHARASHTRA</t>
  </si>
  <si>
    <t>AAXIS NANO TECHNOLOGIES..</t>
  </si>
  <si>
    <t xml:space="preserve">S.C.F. 78, 2nd &amp; 3rd FLOOR,   PHASE 2,MOHALI-160055,PUNJAB                                            </t>
  </si>
  <si>
    <t>0832- 2347500</t>
  </si>
  <si>
    <t>ponda.factory@in.nestle.com</t>
  </si>
  <si>
    <t>HALONIX  LIMITED (FORMALLY KNOWN AS PHOENIX LAMP LTD)</t>
  </si>
  <si>
    <t>59-A N.S.E.Z,PHASE IIDIST : GAUTAMBUDH NAGARNOIDA,-201305 ,UP</t>
  </si>
  <si>
    <t>0120-4012222</t>
  </si>
  <si>
    <t xml:space="preserve">halonix@halonix.co.in         </t>
  </si>
  <si>
    <t>NTPC NOIDA</t>
  </si>
  <si>
    <t xml:space="preserve">NTPC NOIDA, EOC NOIDA OFFICEEOC SECTOR 24NOIDA,.-201301,UTTAR PRADESH                                     </t>
  </si>
  <si>
    <t>COASTAL GUJARAT POWER LIMITED (TATA POWER CO.)</t>
  </si>
  <si>
    <t>Tata power Backbay Receiving Station,   148 Lt. Gen. J BhosaleMarg,   Nariman Point   Mumbai,400021  MAHARASHTRA</t>
  </si>
  <si>
    <t>+91 22 6717 3004</t>
  </si>
  <si>
    <t>joyeeta@tatapower.com</t>
  </si>
  <si>
    <t>HEG LIMITED GRAFITE DIVISION OFFICE &amp; PLANT</t>
  </si>
  <si>
    <t>MANDIDEEP 462 046(NEAR BHOPAL) MPMANDIDEEP,-462046 ,MADHYAPRADESH</t>
  </si>
  <si>
    <t>MADHYAPRADESH</t>
  </si>
  <si>
    <t>07480 233524</t>
  </si>
  <si>
    <t xml:space="preserve">purchase@hegmdp.com           </t>
  </si>
  <si>
    <t>SUMEET ENTERPRISES</t>
  </si>
  <si>
    <t>807,KASABA PETHPune,-411011 ,MAHARASHTRA</t>
  </si>
  <si>
    <t>SICHEM PEARL SHIPPING CO PTE L</t>
  </si>
  <si>
    <t>C/O. EMS SHIP SUPPORT SERVICES, F-401/402, REMI BIZ COURT 9,SHAH INDUSTRIAL ESTATE, VEERA DESAI ROAD, ANDHERI (W),MUMBAI,-400053 ,MANARASHTRA</t>
  </si>
  <si>
    <t>MANARASHTRA</t>
  </si>
  <si>
    <t>centralpurchasing.sg@ems-asa.c</t>
  </si>
  <si>
    <t>SYNTECH ENGINEERING SYSTEMS</t>
  </si>
  <si>
    <t>Plot No.231, Sector -7PCNTDA,Bhosari,PUNE,-411027 ,MAHARASHTRA</t>
  </si>
  <si>
    <t>BSES KERALA POWER LTD.</t>
  </si>
  <si>
    <t xml:space="preserve">Registered Office &amp; Power Station Udyogamandal,Kochi-683501,Kerala                                            </t>
  </si>
  <si>
    <t xml:space="preserve">Kerala                                            </t>
  </si>
  <si>
    <t>0484-3052020</t>
  </si>
  <si>
    <t>Shimna.Arwindakshan@reliancead</t>
  </si>
  <si>
    <t>38, Nutan Bharat Society, Alkapuri,VADODARA,-390007 ,GUJARAT</t>
  </si>
  <si>
    <t>linde-india.com</t>
  </si>
  <si>
    <t xml:space="preserve">vishal.rana@linde-le.com      </t>
  </si>
  <si>
    <t>SKY OXYGEN CO. LTD.</t>
  </si>
  <si>
    <t xml:space="preserve">203-204, Bell-e-Vista Complex, Opp.Income Tax Building Race Course Circle,,VADODARA-390007,GUJARAT                                           </t>
  </si>
  <si>
    <t>0265 2313140</t>
  </si>
  <si>
    <t>0265 2340511</t>
  </si>
  <si>
    <t>manojitghosh@skyoxyen.biz</t>
  </si>
  <si>
    <t>ISLAND VEER CHEMIE PRIVATE LIMITED</t>
  </si>
  <si>
    <t>A-4, C.I.E, BALANAGAR HYDERABAD,-500037 ,Aundhra Pradesh</t>
  </si>
  <si>
    <t>040-23775286</t>
  </si>
  <si>
    <t xml:space="preserve">suresh.nama@ivchyd.com        </t>
  </si>
  <si>
    <t>DUMMY A/C.</t>
  </si>
  <si>
    <t>as created manuallySEPL,-7474   ,sdf</t>
  </si>
  <si>
    <t>sdf</t>
  </si>
  <si>
    <t>PIDILITE INDUSTRIES LTD.</t>
  </si>
  <si>
    <t xml:space="preserve">Plot No., A21/A22, M.I.D.C. Mahad,Mahad, RaigadRAIGAD,MAHAD-402309,RAIGAD                                            </t>
  </si>
  <si>
    <t xml:space="preserve">RAIGAD                                            </t>
  </si>
  <si>
    <t>MAHAD</t>
  </si>
  <si>
    <t>PRASHA TRADERS</t>
  </si>
  <si>
    <t>OFFICE NO : 2, GRACE CORNER, 287, GURUWAR PETHBEHIND MECCA MASJID, PUNE-411042PUNE,-       ,MAHARASHTRA</t>
  </si>
  <si>
    <t>AKER POWERGAS PRIVATE LIMITED</t>
  </si>
  <si>
    <t>POWERGAS HOUSE, 177 VIDYANAGARI MARGKALINAMUMBAI,-400098 ,MAHARASHTRA</t>
  </si>
  <si>
    <t>C-279,M I D C, WALUJ,,AURANGABAD-431136,MAHARASTRA</t>
  </si>
  <si>
    <t>AAACE5283CXD001</t>
  </si>
  <si>
    <t>27800000381 V</t>
  </si>
  <si>
    <t>27800000381 C</t>
  </si>
  <si>
    <t xml:space="preserve">C-333 /1, INDIRA NAGAR LUCKNOW,LUCKNOW-226016,UP                                                </t>
  </si>
  <si>
    <t>Chakan.</t>
  </si>
  <si>
    <t>INDO RAMA SYNTHETICS (I) LIMITED</t>
  </si>
  <si>
    <t>PSF/POY DIVISION  A-31, M.I.D.C. INDL. AREA BUTIBORI,NAGPUR-441122,MAHARASHTRA</t>
  </si>
  <si>
    <t>07104-65314-09-12-13</t>
  </si>
  <si>
    <t>Hitesh Sharma</t>
  </si>
  <si>
    <t>07104-65305</t>
  </si>
  <si>
    <t>abhijit.udapure@indorama-ind.com</t>
  </si>
  <si>
    <t xml:space="preserve">APUROOPA TOWNSHIP, IDA,,JEEDIMETLA-500055,HYDERABAD                                         </t>
  </si>
  <si>
    <t xml:space="preserve">HYDERABAD                                         </t>
  </si>
  <si>
    <t>JEEDIMETLA</t>
  </si>
  <si>
    <t>JAYASWAL NECO IND LTD</t>
  </si>
  <si>
    <t>+91-40-2309 1801</t>
  </si>
  <si>
    <t>AAACT9825HXM001</t>
  </si>
  <si>
    <t>HYR/03/1/3336/95-96</t>
  </si>
  <si>
    <t>LARSEN &amp; TURBO LIMITED</t>
  </si>
  <si>
    <t>OGSP, EPC BLOCK, 3RD FLOOR,A-WING GATE 1,   POWAI CAMPUS, SAKI VIHAR ROAD, POWAI,MUMBAI-400072,MAHARASHTRA</t>
  </si>
  <si>
    <t>6705 2533</t>
  </si>
  <si>
    <t>ORISSA POWER GENERATION CORP. LTD.</t>
  </si>
  <si>
    <t>THERMAL POWER STATIONBANHARPALI,JHARSUDUDA,-768234 ,ORISSA</t>
  </si>
  <si>
    <t>INDRAPRASTA POWER GENERATION COMPANY</t>
  </si>
  <si>
    <t>IPGCL /PPCL, 220KV SUBSTATION BUILDINGPRAGATI POWER STATION, I.P. ESTATE, RING ROAD,  NEW DELHI,-110002</t>
  </si>
  <si>
    <t>RELIANCE INDUSTRIES LIMITED,</t>
  </si>
  <si>
    <t>Village:Meghpar/ Padana / Gagva,  PO Moti Khavdi,  District:Jamnagar-361140                                           State : Gujarat  Code : 24, India</t>
  </si>
  <si>
    <t>022 447 80946</t>
  </si>
  <si>
    <t>Mr.Kamal S. Modi</t>
  </si>
  <si>
    <t>Kamal.Modi@ril.com</t>
  </si>
  <si>
    <t>Renukoot, City/District:SONEBHADRA</t>
  </si>
  <si>
    <t>+91 9924448141</t>
  </si>
  <si>
    <t>kalyanam.jain@adityabirla.com</t>
  </si>
  <si>
    <t>JINDAL STAINLESS (HISAR) LIMITED</t>
  </si>
  <si>
    <t>Hot Rolling Division - Hisar  O.P. JINDAL MARG, HISAR-125005 ,HARYANA</t>
  </si>
  <si>
    <t>JAL INTERNATIONAL COMPANY LIMITED</t>
  </si>
  <si>
    <t xml:space="preserve">PO BOX 2989, AL-KHOBAR,-31952 KINGDOM OF SAUDI ARABIA.,---,-                                                 </t>
  </si>
  <si>
    <t>ABB LIMITED, FARIDABAD</t>
  </si>
  <si>
    <t>AP-IN-INSTRUMENTATION 32,  INDUSTRIAL AREA, NIT,FARIDABAD-121001,HARYANA</t>
  </si>
  <si>
    <t>GOGIA PERFECT SALES COMPANY</t>
  </si>
  <si>
    <t>S.C.F. 78, II Floor, Phase II,SAS Nagar, Mohali.PUNJAB,CITY-160055,-</t>
  </si>
  <si>
    <t>NTPC BANGALORE</t>
  </si>
  <si>
    <t>BAJAJ NAGARWALUJAURANGABAD,-       ,Aundhra Pardesh</t>
  </si>
  <si>
    <t xml:space="preserve">                    </t>
  </si>
  <si>
    <t>SAVANT INSTRUMENTS PVT. LTD</t>
  </si>
  <si>
    <t>418, 4TH FLOOR KUBERA TOWERS.NARAYANGUDA HYDERABAD-29,-500029 ,KARNATAKA</t>
  </si>
  <si>
    <t>7476151/7472851</t>
  </si>
  <si>
    <t>SHREE MAHALAXMI STEEL</t>
  </si>
  <si>
    <t>Survey No.62/5,  vadgaon Budruk. Pune,PUNE-411048,MAHARASHTRA</t>
  </si>
  <si>
    <t>020-24392783</t>
  </si>
  <si>
    <t>09422012452, 09049060631</t>
  </si>
  <si>
    <t>shrimahalaxmisteel9@gmail.com</t>
  </si>
  <si>
    <t>V.K. INDUSTRIES</t>
  </si>
  <si>
    <t>S.NO 136/137,DALVI WADI,NANDED PHATA,SINHGAD ROAD, DHAYRI,Pune,-411041 ,MAHARASHTRA</t>
  </si>
  <si>
    <t>020-24471294</t>
  </si>
  <si>
    <t>ELM COMPONENTS.</t>
  </si>
  <si>
    <t>29, ANDHERI IND. ESTATE, OFF. VEERA DESAI ROAD,ANDHERI (W).MUMBAI,MUMBAI-400058,MAHARASHTRA</t>
  </si>
  <si>
    <t>elmindia@icenet.net</t>
  </si>
  <si>
    <t>NATIONAL GLASS</t>
  </si>
  <si>
    <t>C5/703 ,LAKETOWN HOUSING SOCITY  KATRAJ , PUNE -46</t>
  </si>
  <si>
    <t>020-24227002</t>
  </si>
  <si>
    <t>maheshjoshi15@yahoo.com</t>
  </si>
  <si>
    <t>AAYPJ2266L</t>
  </si>
  <si>
    <t>27650527901 C w.e.f.1.4.2006</t>
  </si>
  <si>
    <t>27650527901 V w.e.f.1.4.2006</t>
  </si>
  <si>
    <t>ROTEX AUTOMATION LIMITED</t>
  </si>
  <si>
    <t>C-1 B/1501, 3,4 &amp; 5 GIDC,VITHAL UDYOGNAGAR  DIST.- ANAND-388121 GUJARAT</t>
  </si>
  <si>
    <t>+91265 2638136</t>
  </si>
  <si>
    <t>www.rotexindia.com</t>
  </si>
  <si>
    <t>planningvun@rotexautomation.com / pratyush.singh@r</t>
  </si>
  <si>
    <t>MARCK VALVES &amp; FLANGES</t>
  </si>
  <si>
    <t>D’ SQUARE OFFICE NO-1, 263 GANESH PETH DULLYA MARUTI CHOWK LAXMI ROAD PUNE-02,PUNE-411002,MAHARASHTRA</t>
  </si>
  <si>
    <t>020-26350304/3059881490306</t>
  </si>
  <si>
    <t>9545550100 ERSHAD/9545550062</t>
  </si>
  <si>
    <t>hawavalves@hotmail.com</t>
  </si>
  <si>
    <t>sales_marckvalves@hotmail.com;s.ingle@marckvalvesi</t>
  </si>
  <si>
    <t>TELEDYNE ANALYTICAL INSTRUMENTS</t>
  </si>
  <si>
    <t>16830 CHESTNUT STREET,P.O. BOX 1580,,CITY OF INDUSTRY-91748-1020,CALIFORNIA</t>
  </si>
  <si>
    <t>91748-1020</t>
  </si>
  <si>
    <t>CFAVELA@teledyne.com;KKothari@teledyne.com;cwellin</t>
  </si>
  <si>
    <t>ACRONICA ELECTROPLATERS</t>
  </si>
  <si>
    <t>J-295,M.I.D.C                                               BHOSARI, PUNE-26,Pune-411028,MAHARASHTRA</t>
  </si>
  <si>
    <t>ttt@err.com</t>
  </si>
  <si>
    <t>SHREYANS AUTOMATION</t>
  </si>
  <si>
    <t>512/3, Sant Kutya,opp. Mm High School, Jyotiba Nagar, KalewaPimpri.Pune,-4110   ,MAHARASHTRA</t>
  </si>
  <si>
    <t>ELECTRONIC LABORATORIES</t>
  </si>
  <si>
    <t>No.10, Electronic Co-op. Estate Ltd,Pune-Satara RoadPune,-411009 ,MAHARASHTRA</t>
  </si>
  <si>
    <t xml:space="preserve">sangave10@yahoo.co.in         </t>
  </si>
  <si>
    <t>B.V. SALES CORPORTION, HOUSE OF SPRINGS</t>
  </si>
  <si>
    <t>306, Nana Peth, near Ghodepeer Bus stop, pune -411 002Pune,PUNE-411028,MAHARASHTRA</t>
  </si>
  <si>
    <t>81 49 807676</t>
  </si>
  <si>
    <t>csl@bom3.vsnl.net.in</t>
  </si>
  <si>
    <t>100 % Within 15 Days PDC</t>
  </si>
  <si>
    <t>GULSHAN ENTERPRISES</t>
  </si>
  <si>
    <t>shop no 4, Vinodiwasti, Near poona bakery, Hinjewadi, MIDC WWakadPune,-411057 ,MAHARASHTRA</t>
  </si>
  <si>
    <t>NU TECHNOLOGIES</t>
  </si>
  <si>
    <t>137 , TRIVENI ENCLAVEKARAMCHARI NAGARBAREILLY,-243122 ,U.P</t>
  </si>
  <si>
    <t xml:space="preserve">nu.tech09@gmail.com           </t>
  </si>
  <si>
    <t>CHINTAMANI SALES CORPORATION</t>
  </si>
  <si>
    <t>Sr.No:20/3, HOTELSAMADHAN LANE,Near Mundhwa Bridge, KharadiPune 4110014Pune,pune-4110014,MAHARASHTRA</t>
  </si>
  <si>
    <t>www.chintamanisc.com</t>
  </si>
  <si>
    <t>sales@chintamanisc.com</t>
  </si>
  <si>
    <t>TURNER DESIGNS HYDROCARBON INSTRUMENTS, INC.</t>
  </si>
  <si>
    <t>2023 N. Gateway Blvd., Suite 101  Fresno CA  93727</t>
  </si>
  <si>
    <t>559 253-1414</t>
  </si>
  <si>
    <t>www.oilinwatermonitors.com</t>
  </si>
  <si>
    <t>rmcevoy@oilinwatermonitors.com</t>
  </si>
  <si>
    <t>100 % against readiness of material</t>
  </si>
  <si>
    <t>KISHORE INDUSTRIES</t>
  </si>
  <si>
    <t>28/30,khetwadi back road,shop no.3,opp.3rd khetwadi.MUMBAI,MUMBAI-400004,MAHARASHTRA</t>
  </si>
  <si>
    <t>022-56394565</t>
  </si>
  <si>
    <t>www.kishoreindustries.com</t>
  </si>
  <si>
    <t>kishoreind@hotmail.com</t>
  </si>
  <si>
    <t>SUPERIOR HYDRAULIC PVT LTD.</t>
  </si>
  <si>
    <t>SR NO 27. PLOT # 52. BURHANI  INDUSTRIAL ESTATEnear Maral  Weigh Bridge.KONDWA BUDRUK- Pune-48,PUNE-411048,MAHARASHTRA</t>
  </si>
  <si>
    <t>56787961  /  26932489</t>
  </si>
  <si>
    <t>asgar@alliancetrading.net</t>
  </si>
  <si>
    <t>S . K. INDUSTRIES</t>
  </si>
  <si>
    <t>S. no.: 43/2 Dattanagar, Ambegaon (BK) Pune 411046Pune,-411046 ,MAHARASHTRA</t>
  </si>
  <si>
    <t xml:space="preserve">skind@vsnl.net                </t>
  </si>
  <si>
    <t>INSTRUMENT ENGG. PVT. LTD.</t>
  </si>
  <si>
    <t>IEPL. : Plot 1,2,3 Phase III, IDA Jeedimetla: HYDERABAD - 500 055HYDERABAD,-500055 ,Andhra Pradesh</t>
  </si>
  <si>
    <t>040 23095147</t>
  </si>
  <si>
    <t xml:space="preserve">jayeshshah@rediffmail.com     </t>
  </si>
  <si>
    <t>MAHAVR METALS &amp; ALLOYS</t>
  </si>
  <si>
    <t>NILGIRI 6/90,H.I.G.M.H.B. COLONY, BHUJBAL PATH.GOKHALE NAGARPUNE 411016Pune,Mumbai-411016,MAHARASHTRA</t>
  </si>
  <si>
    <t>020-25652001</t>
  </si>
  <si>
    <t>ramesh_dogre@hotmail.com</t>
  </si>
  <si>
    <t>THERM-OMEGA-TECH INC</t>
  </si>
  <si>
    <t>353, IVYLAND ROAD,WARMINSTER-PA-18974-2205,PHILIDELPHIA</t>
  </si>
  <si>
    <t>WARMINSTER</t>
  </si>
  <si>
    <t>PA-18974-2205</t>
  </si>
  <si>
    <t>fallender@thermomegatech.com;pdriscoll@thermomegat</t>
  </si>
  <si>
    <t>M.P JAIN TUBING SOLUTIONS LLP</t>
  </si>
  <si>
    <t>101”, 1st floor, Shreepati Castle C-Wing, khetwadi Main Road, Mumbai, India    205,KIKA STREET,GODJI CHOWL (GULALWADI),,MUMBAI-400002,MAHARASHTRA</t>
  </si>
  <si>
    <t>022-23465538</t>
  </si>
  <si>
    <t>9223371300 Harish mehata</t>
  </si>
  <si>
    <t>www.mpjinco.com</t>
  </si>
  <si>
    <t>info@mpjainco.com / swaroop@mpjainco.com</t>
  </si>
  <si>
    <t>SHREYA ENTERPRISES.</t>
  </si>
  <si>
    <t xml:space="preserve">S.NO.15/3/4,'C' BUILDING, GANESH PARK,MANIK BAUG,PUNE-411051.,PUNE-411051,-                                                 </t>
  </si>
  <si>
    <t>nitinbhondave@hotmail.com</t>
  </si>
  <si>
    <t>SHREEYASH AUTOMATIONS.</t>
  </si>
  <si>
    <t>512/3 Sant Kutia  Opp : M.M High school  jyotiba nagar , kalewadi  Pimpri,Pune- 411017</t>
  </si>
  <si>
    <t>info@shreeyashautomation.com</t>
  </si>
  <si>
    <t>S.D. PROCESS INSTRUMENTS</t>
  </si>
  <si>
    <t>Plot no.9&amp;10,opp.Thakurpada, mahapa Road, post padle villageMumbra, Thane-421204.,-421204 ,MAHARASHTRA</t>
  </si>
  <si>
    <t>22-25491407</t>
  </si>
  <si>
    <t>IMI NORGREN HERION PVT.LTD.</t>
  </si>
  <si>
    <t>B-30A SECTOR 85,NOIDA GAUTAM BUDDHA NAGAR,UP-201305</t>
  </si>
  <si>
    <t>020-30522559</t>
  </si>
  <si>
    <t>91 (0) 7738411155</t>
  </si>
  <si>
    <t>www.norgren.com</t>
  </si>
  <si>
    <t>hemant.gomase@imi-precision.com;india@imi-precisio</t>
  </si>
  <si>
    <t>09AAACI7716A1ZV</t>
  </si>
  <si>
    <t>5, Ramamoorthy street, Nehru Nagar, Chromepet,Chennai-600044, Tamil Nadu, India.CHENNAI,-600044 ,TamilNadu</t>
  </si>
  <si>
    <t>TamilNadu</t>
  </si>
  <si>
    <t>44-22234562</t>
  </si>
  <si>
    <t>CHEMTRON SCIENCE LABORATORIES PVT. LTD.</t>
  </si>
  <si>
    <t>EI-47, ELECTRONIC ZONE, MAHAPE, TTC INDUSTRIAL AREA, MIDCNAVI MUMBAI - 400709MUMBAI,BOMBAY.-400710,MAHARASHTRA</t>
  </si>
  <si>
    <t>BOMBAY.</t>
  </si>
  <si>
    <t>27619312/67847348/9</t>
  </si>
  <si>
    <t>022 768 2758</t>
  </si>
  <si>
    <t>sales@chemtron.net.in;csl@bom3.vsnl.net.in</t>
  </si>
  <si>
    <t>AACCC3596JXM001</t>
  </si>
  <si>
    <t>AACCC3596J</t>
  </si>
  <si>
    <t>27810007796 C w.e.f 1.4.2006</t>
  </si>
  <si>
    <t>BHALCHANDRA INDUSTRIES</t>
  </si>
  <si>
    <t>32/1/6A, Erandwane, Pune411004PUNE,-411004 ,MAHARASHTRA</t>
  </si>
  <si>
    <t>020-25440683</t>
  </si>
  <si>
    <t>--------------</t>
  </si>
  <si>
    <t xml:space="preserve">-----------------             </t>
  </si>
  <si>
    <t>KAMLESH METAL INDUSTRIES</t>
  </si>
  <si>
    <t>ground floor, shop no.4 jairam bhana.21/234th kumbharwada laneMUMBAI,MUMBAI-400004,MAHARASHTRA</t>
  </si>
  <si>
    <t>022-67438189/23800437</t>
  </si>
  <si>
    <t>09869187549/9225518549</t>
  </si>
  <si>
    <t>www.kamleshmetal.com</t>
  </si>
  <si>
    <t>kamlesh.metals@yahoo.in</t>
  </si>
  <si>
    <t>M/S ADAGE AUTOMATION PVT.  LTD.</t>
  </si>
  <si>
    <t>W - 124 A, TTC INDUSTRIAL AREA KHAIRANE.MIDCNAVI MUMBAI,-400709 ,MAHARASHTRA</t>
  </si>
  <si>
    <t>BALDOTA VALVES &amp; FITTING CO. PVT. LTD.</t>
  </si>
  <si>
    <t>86-98, UNIVERSAL INDL. ESTATE, I.B. PATEL ROAD, GOREGAON(EAST)MUMBAI,mumbai-0,MAHARASHTRA</t>
  </si>
  <si>
    <t>022 2685 9995</t>
  </si>
  <si>
    <t>mbaldota@tubelok.com;</t>
  </si>
  <si>
    <t>AMEYA INDUSTRIAL SUPPLIER</t>
  </si>
  <si>
    <t>277/2,Shaniwar peth, Shriram Apartment, Tambe Lane, Near vishnukrupa hall, Pune-4111030,PUNE-4111030,MAHARASHTRA</t>
  </si>
  <si>
    <t>+91-20-2445 4093</t>
  </si>
  <si>
    <t>info@ameyagroup.co.in;atul@ameyagroup.co.in</t>
  </si>
  <si>
    <t>HOUSE OF GASKETS &amp; COMPONENTS</t>
  </si>
  <si>
    <t>UNIT 1 - 159/1, Amol Appt. Shaniwar PethPUNE,PUNE CITY-411030,MAHARASHTRA  UNIT 2 - S NO.26, VISHAL NAGAR, NEAR JAGTAP DAIRY, WAKAD ROAD, PUNE - 411027</t>
  </si>
  <si>
    <t>PUNE CITY</t>
  </si>
  <si>
    <t>hgctalekar@gmail.com</t>
  </si>
  <si>
    <t>PERFECT ENGINEERING</t>
  </si>
  <si>
    <t>Dhure Chawl, S. No. 48, Mithanagar, Kondhwa Kurd,PUNE,-411048 ,MAHARASHTRA</t>
  </si>
  <si>
    <t>FINIX FILTERS PVT LTD</t>
  </si>
  <si>
    <t>G-9, Ground Floor, Dhiraj Appt. J.D. Rd .Near Atithi Hotel Mulund (w)MUMBAI,MUMBAI-400080,MAHARASHTRA</t>
  </si>
  <si>
    <t>91222591/8872/259140</t>
  </si>
  <si>
    <t>finix@sify.in</t>
  </si>
  <si>
    <t>C. P. ENGINEERING WORKS</t>
  </si>
  <si>
    <t>320/8, Opp Rewale Talao,Kapurbawadi,THANE(W) MUMBAI-400007,MAHARASHTRA</t>
  </si>
  <si>
    <t>022 25415324 /25401714</t>
  </si>
  <si>
    <t>022 25401714</t>
  </si>
  <si>
    <t>sales.florite@gmail.com</t>
  </si>
  <si>
    <t>JETWELD AGENCIES</t>
  </si>
  <si>
    <t>MARUTI METAL INDUSTRIES</t>
  </si>
  <si>
    <t>4th Khetwadi lane, Labh Niwas, Shop No. 29,MUMBAI,-400004 ,MAHARASHTRA</t>
  </si>
  <si>
    <t>23873781, 23864775,</t>
  </si>
  <si>
    <t>BOMBAY FLUID SYSTEM COMPONENTS PVT LTD</t>
  </si>
  <si>
    <t>‘Swagelok House’, Plot No. 4, S. No. 87  Hissa No. 4, Swati Park,  Baner,PUNE-411 045,MAHARASHTRA</t>
  </si>
  <si>
    <t>411 045</t>
  </si>
  <si>
    <t>shubhangi.mate@bombay.swagelok.com;Sameer.Badve@bo</t>
  </si>
  <si>
    <t>#32, Industrial suburb,YeshwantpurP.O.BANGLORE,-560022 ,karnataka</t>
  </si>
  <si>
    <t>karnataka</t>
  </si>
  <si>
    <t>SAI CONTROL SYSTEMS</t>
  </si>
  <si>
    <t>S. No. 375, Block No 9,Navi Peth,PUNE,-411030 ,MAHARASHTRA</t>
  </si>
  <si>
    <t>GANPAT METALS PVT LTD.</t>
  </si>
  <si>
    <t>Cigratewala building, Shop no 3, 364, S.V.P. Rd,Opp, Leelavati High SchoolMUMBAI,MUMBAI-400004,MAHARASHTRA</t>
  </si>
  <si>
    <t>23883345/7</t>
  </si>
  <si>
    <t>www.gmpltd.net</t>
  </si>
  <si>
    <t>ngchouhan@gmail.com</t>
  </si>
  <si>
    <t>K.V. STEEL &amp; PIPES PRIVATE LIMITED</t>
  </si>
  <si>
    <t>538, GANESH PETH, HIMALAYA COMMERCIAL  COMPLEX, NEAR GHASETI BRIDGE,  SHOP NO: - 1 &amp; 2.,PUNE-411 002,MAHARASHTRA</t>
  </si>
  <si>
    <t>26383473/5</t>
  </si>
  <si>
    <t>jignesh9422361742@yahoo.com;kv@kvsteel.com</t>
  </si>
  <si>
    <t>AADCK8810EED001</t>
  </si>
  <si>
    <t>AADCK8810E</t>
  </si>
  <si>
    <t>27335224720 V DT:- 01/04/2010</t>
  </si>
  <si>
    <t>27335224720 C DT:- 01/04/2010</t>
  </si>
  <si>
    <t>MARCK VALVES N FLANGES</t>
  </si>
  <si>
    <t>D Square ,Office #1, 263 Dulya Maruti Chowk,laxmi road. PUNE-411002,MAHARASHTRA</t>
  </si>
  <si>
    <t>26350304/6</t>
  </si>
  <si>
    <t>020 26360306</t>
  </si>
  <si>
    <t>sales_marckvalves@hotmail.com</t>
  </si>
  <si>
    <t>27930755503 V w.e.f.10.3.2010</t>
  </si>
  <si>
    <t>27930755503 C w.e.f.10.3.2010</t>
  </si>
  <si>
    <t>K.V. HARDWARE CORPORATION</t>
  </si>
  <si>
    <t>538,ganesh peth, near ghasiti bridgehimalaya commercial  buildingPUNE,PUNE-411002,MAHARASHTRA</t>
  </si>
  <si>
    <t>SUDHIR SWITCHGEARS PVT. LTD.</t>
  </si>
  <si>
    <t>305/6, APEEJAY HOUSE, 130 ,B.S. MARG, FORT,,MUMBAI-400023,MAHARASHTRA</t>
  </si>
  <si>
    <t>akshay@sudhirswitchgears.com</t>
  </si>
  <si>
    <t>THAKUR SHROFFF &amp; ELECTRIC COMPANY</t>
  </si>
  <si>
    <t>467 &amp;475, BUDHWAR PETH, NEAR PASODYA VITHOBA TEMPLE,PUNE - 411002PUNE,PUNE-411002,MAHARASHTRA</t>
  </si>
  <si>
    <t>www.thakurshroff.com</t>
  </si>
  <si>
    <t>tshroff123@gmail.com</t>
  </si>
  <si>
    <t>SHREERAM INDUSTRIES</t>
  </si>
  <si>
    <t>KONDHWA KATRAJ ROAD, NEAR  KHADI MACHINE CHOWK, KONDHWA BK.PUNE 411048,DHAIRY PUNE-411048,MAHARASHTRA</t>
  </si>
  <si>
    <t>DHAIRY PUNE</t>
  </si>
  <si>
    <t>------------</t>
  </si>
  <si>
    <t>EUREKA INDUSTRIAL EQUIPMENTS PVT. LTD.</t>
  </si>
  <si>
    <t>J501, MIDC,PIMPRIPUNE 411048,MAHARASHTRA</t>
  </si>
  <si>
    <t>020-25443079</t>
  </si>
  <si>
    <t>020-25441323</t>
  </si>
  <si>
    <t>eurekapnmail@vsnl.net</t>
  </si>
  <si>
    <t>AAACE6188JXM001</t>
  </si>
  <si>
    <t>Bhosari V</t>
  </si>
  <si>
    <t>Pune V</t>
  </si>
  <si>
    <t>AAACE6188J</t>
  </si>
  <si>
    <t>27300003081 V Dtd:1.4.2006</t>
  </si>
  <si>
    <t>27300003081 C Dtd:1.4.2006</t>
  </si>
  <si>
    <t>MOHAMMEDI ENGINEERING COMPANY PVT LTD.</t>
  </si>
  <si>
    <t>shop No 8, Sterling Enclave,  2,  Nana peth, Near Alpana talkies,PUNE411002-411002,MAHARASHTRA</t>
  </si>
  <si>
    <t>mecipl@gmail.com</t>
  </si>
  <si>
    <t>SUPER COMPUTERS</t>
  </si>
  <si>
    <t>C-2/17,BRAHMA ESTASTE,  KONDHWA.,PUNE-411048,MAHARASHTRA</t>
  </si>
  <si>
    <t>naweez@sepsofterp.com</t>
  </si>
  <si>
    <t>United States of America</t>
  </si>
  <si>
    <t>France</t>
  </si>
  <si>
    <t>Assisstant Divisional Engineer(ADE) Stores &amp; Services, MANNUGURU MANDAL, KHAMMAM DISTRICT 507117 Telengana India , , India</t>
  </si>
  <si>
    <t>AM/NS Pellet Plant Paradeep  Village- Udayabatta, Paradeep  Tahasil- Kujang  Dist:Jagatsinghpur-754142  OdishaIndia.</t>
  </si>
  <si>
    <t>(Under the Management and Operation of Grasim Industries Limited)  P.B.No.22,Murbad Road, Shahad-421103,Dist-Thane   Maharashtra , - , India</t>
  </si>
  <si>
    <t>Unit- 3B,3 rd floor, 238B,A.J.C. Bose Road kolkata-700020India</t>
  </si>
  <si>
    <t>Bargadwa,Nepal Road Behind Reliance Petrol Pump, Gorakhpur,U.P-273007 , - , India</t>
  </si>
  <si>
    <t>Sayakha Industrial Estate Plot No. C-393 to C-396 Guj. State Highway 161, Argama, Tal. Vagra, Dist.  Bharuch-392140.,GujaratIndia</t>
  </si>
  <si>
    <t>Gat No.1083/1B,  Markal , Taluka : Khed, Dist Pune-  412105 Maharastra India</t>
  </si>
  <si>
    <t>R-14, TTC, MIDC, Nr. Thane Belapur,,Navi Mumbai  400701,MaharashtraIndia</t>
  </si>
  <si>
    <t>VILLAGE CHAPORA,TEHSIL-PUSSORE,DISTT-RAIGARH (CG)-496440,  RAIGARH, CHATTISGARH-496440India</t>
  </si>
  <si>
    <t>plot no 2909 nr prasad international,phase-4 vatva GIDC,AhmedabadIndia</t>
  </si>
  <si>
    <t>H.N. 19-924/1India BHAVAN (BHEL  GUEST HOUSE)</t>
  </si>
  <si>
    <t>Works :Rachagunneri-517641   Srikalahasti(M),Tirupati(Dist),Andhra PradeshIndia</t>
  </si>
  <si>
    <t>LMTG administrative Building, 1 st Floor  AM Naik Heavy Engineering Complec  Gate No 8A,Hazira Manufacturing Complex,Surat Hazira Road,PO:Bhatha,Surat-394510,GujaratIndia</t>
  </si>
  <si>
    <t>Shop 19 Mubarak  Apartment, Opp Union  Bank,Kanta Toli,Ranchi,  JharkhandIndia-834001</t>
  </si>
  <si>
    <t>P.O. GAIL COMPLEX,  VIJAPUR, DISTT. GUNA,  M.P. 473 112 , - , India</t>
  </si>
  <si>
    <t>Rachagunneri- Srikalahasthi(M),  Chittoor(Dt),Andhra Pradesh-517641 , - ,India</t>
  </si>
  <si>
    <t>VAYUSODH APPLIED SYSTEMS &amp;  TECHNOLOGIES LLP  B-493,Second Floor, Gate No.07  Greenfields, Sector - 42  Faridabad -121003  HaryanaIndia</t>
  </si>
  <si>
    <t>C3163,1st Floor,Business Complex,  Greenfields,Sectore-42,Faridabad  HaryanaIndia  Pin Code : 121010</t>
  </si>
  <si>
    <t>NSPCL Expansion Site PP3 Near Purena Village Bhilai (East),  Durg, Chhattisgarh-490021India</t>
  </si>
  <si>
    <t>Plant Code:1124  ISGEC Heavy Engineering Limited  13B,GIDC,Dahej    Bharuch,392130  GujratIndia  GSTIN :24AAACT5540KIZD</t>
  </si>
  <si>
    <t>1005 Rihand Super Thermal Power Station  P.O RIHANDNAGAR, DIST. SONEBHADRA SONEBHADRA  Uttar Pradesh- 231223, India , - ,India</t>
  </si>
  <si>
    <t>Survey no.1538,155&amp;156,gidc ambheti ,via vapi ,koparli road ,tal-kaprada ,vapi-396191,Valsad,Gujrat-324India  Contact no-7359764579</t>
  </si>
  <si>
    <t>NO. 901/1, KUDITHINI VILLAGE, KURUGODU HOBLI,,BALLARI,  KARNATAKA,BALLARI - 583115,India</t>
  </si>
  <si>
    <t>(A Gvernment of India Undertaking)  Ramachandrapuram, hyedarabad,32,TS,  India,</t>
  </si>
  <si>
    <t>HULLATTI VILLAGE,HALIYAL-581329  Uttara Kannada District,KarnatakaIndia,</t>
  </si>
  <si>
    <t>SY NO : 79/A,CHETLAPOTHARAM (Village),  JINNARAM (Mandal), SANGAREDDY (District),  HYDERABAD-  502319,TelanganaIndia</t>
  </si>
  <si>
    <t>BURJORJINAGAR,VILL:KANERAO,  TALUKA:VALIA (NR ANKLESHWAR) ,  DIST:BHARUCH, GUJ 393135 India-393135</t>
  </si>
  <si>
    <t>D1/2, MIDC, Lote Parshuram,  Tal- Khed,Dist-Ratnagiri-415722,MaharashtraIndia</t>
  </si>
  <si>
    <t>A Unit of Advance Labs Scientific Pvt. Ltd. Maharashtra India -110.00 -110.00 Sales Office: E-52, Market Yard (Gate No.9),,Opposite Sansui Electronics,  Pune,411037,MaharashtraIndia</t>
  </si>
  <si>
    <t>G11 AMRAWATI COMPLEX CIRCULAR ROAD LALPUR,                               Ranchi 834001 JharkhandIndia</t>
  </si>
  <si>
    <t>B-3 GROUND FLOOR ,PLOT NO-370,BWING,SHREEPATI  TOWER TAYA GHARPURE MARG,PIMPALWADI GIRGAON  MUMBAI ,MAHARASHTRA India -400004.</t>
  </si>
  <si>
    <t>2nd FLOOR ,MUZAMIL ARCADE ,NEAR HDFC BANK ,JEEDIMENLA(Vill),PETBASHEERABAD,HYDERABAD India-500055</t>
  </si>
  <si>
    <t>NAGARAL - NAINEGALI  BAGALKOT 587207  BAGALKOT,KarnatakaIndia</t>
  </si>
  <si>
    <t>SIPAT SUPER THERMAL POWER PROJECT ,POST OFFICE UJWAL NAGAR,DIST.BILASPUR(C.G.)BILASPUR,CHATTISGARH 495555India</t>
  </si>
  <si>
    <t>P.O. VIKAS BHAWAN JAMNIPALI KORBA CHHATTISGARH 495450India</t>
  </si>
  <si>
    <t xml:space="preserve"> No.756/2 A&amp;B,756/3 A&amp;B,756/4 A&amp;B,GIDC NOTIFIED INDUSTRIAL ESTATE JHAGADIA, GUJARAT 393110 , - India</t>
  </si>
  <si>
    <t>B-55 PAVANA INDL.PREMISES CO-OP.SOC.LTD,  PLOT NO.T-204,MIDC, BHOSARI,  PUNE-411026,MSIndia</t>
  </si>
  <si>
    <t>Plot no 22,653/1,Somnath co-op ind society ltd,Kachigam Road,Dabhel , India</t>
  </si>
  <si>
    <t>4D/6, Industrial Estate, Ambattur,  CHENNAI600058  TAMILNADUIndia</t>
  </si>
  <si>
    <t>Division of Oil &amp; Gas  Mangala Processing Terminal  Nagana Village,Via-Kawas ,N.H No-112  barner-344001  RajasthanIndia</t>
  </si>
  <si>
    <t>South Korea</t>
  </si>
  <si>
    <t>Zambia</t>
  </si>
  <si>
    <t>Senegal</t>
  </si>
  <si>
    <t>IndiaN OIL CORPORATION LIMITED(PARADIP REFINERY)</t>
  </si>
  <si>
    <t>E.I.D. PARRY (India) LIMITED DISTILLARY</t>
  </si>
  <si>
    <t>C-31 KRISHNA PURAM NEAR BIRLA MANDIR  MATHURA -281003 -UP  India</t>
  </si>
  <si>
    <t>India GELATINE &amp;CHEMICALS LTD.</t>
  </si>
  <si>
    <t>FACTORY PLOT NO.1/A,G.I.D.C. ,INDUSTRIAL ESTATE ,NATIONAL HIGHWAY VAPI -396 195 (GUJARAT ) India</t>
  </si>
  <si>
    <t>WEST ROCK India PRIVATE LIMITED</t>
  </si>
  <si>
    <t>AXIS ENGINEERING India PVT. LTD.</t>
  </si>
  <si>
    <t>PRAXIAR India PRIVATE LIMITED.</t>
  </si>
  <si>
    <t>DHARWD PFS   PRAXIAR India PRIVATE LIMITED NO.194 ,kIADB IND GROWTH CENTRE ,BELUR INDUSTRIAL AREA BELUR DHARWAD,MUMMIGATTI VILLAGE 580011</t>
  </si>
  <si>
    <t>PRAXIAR India PRIVATE LIMITED</t>
  </si>
  <si>
    <t>AKRIMOTA THERMAL POWER STATION,AT&amp;PO:NANI CHEER TAL-LAKHPAT,DIST: KUTCH GUJARAT-370602,India.</t>
  </si>
  <si>
    <t>AKRIMOTA THERMAL POWER STATION,AT&amp;PO:NANI CHEER ,TAL-LAKHPAT DIST: KUTCH GUJARAT-370602,India.</t>
  </si>
  <si>
    <t>SHRI SHYAM ISPAT (India) PVT. LTD.</t>
  </si>
  <si>
    <t>SHRI SHYAM ISPAT (India) PVT. LTD.  VILL-TARAIMAL, PO-GERWANI,  RAIGARH (C.G.),  Phone No.: 07762-229728 FAX: 07762-261530  Email : shrishyamispat@yahoo.in</t>
  </si>
  <si>
    <t>Office &amp; Works: Gat No.1083/1B, Markal,   Taluka Khed, Dist Pune - 412105.   Maharashtra, India. , - ,India</t>
  </si>
  <si>
    <t>HITACHI ZOSEN India PVT LTD</t>
  </si>
  <si>
    <t>INNOVATIVE SOLUTIONS India PVT.LTD.</t>
  </si>
  <si>
    <t>Plot No.95, Sector No.10 PCNTDA, Bhosari PUNE – 411 026 (MAHARASHTRA – India) Telefax ++91 20 66114097</t>
  </si>
  <si>
    <t>PRAXAIR India PRIVATE LIMITED(DODDABALLAPUR)</t>
  </si>
  <si>
    <t>CHEMINOVA India LIMITED</t>
  </si>
  <si>
    <t>SMS India PVT LTD.</t>
  </si>
  <si>
    <t>ION EXCHANGE India LIMITED</t>
  </si>
  <si>
    <t>VOLFRAM SYSTEMS India PRIVATE LIMITED</t>
  </si>
  <si>
    <t>INDORAMA India PRIVATE LIMITED</t>
  </si>
  <si>
    <t>NLC India LIMITED..</t>
  </si>
  <si>
    <t>ENCOTEC ENERGY India PVT LTD</t>
  </si>
  <si>
    <t>NESTLE India LIMITED.</t>
  </si>
  <si>
    <t>OM EXPORT India PRIVATE LIMITED</t>
  </si>
  <si>
    <t>SCHNEIDER ELECTRIC India PRIVATE LIMITED</t>
  </si>
  <si>
    <t>AIR WATER India PRIVATE LIMITED.</t>
  </si>
  <si>
    <t>TECHNO MATRIX India</t>
  </si>
  <si>
    <t>HYDROCARBONS SOLUTIONS (India) PVT. LTD.</t>
  </si>
  <si>
    <t>ELEMENT14 India PVT LTD</t>
  </si>
  <si>
    <t>BURKERT India PVT LTD</t>
  </si>
  <si>
    <t>M6-VIKRAM SARABHAI INSTRONIC, ESTATE TYPE-II,  THIRUVANMYUR, CHENNAI-600041, India</t>
  </si>
  <si>
    <t>C/O-IndiaN OIL CORPORATION LTD.  BONGAIGAON REFINERY,  DHALIGAON, CHIRANG, ASSAM- 783385.</t>
  </si>
  <si>
    <t>KEYENCE India PRIVATE LIMITED</t>
  </si>
  <si>
    <t>SKCL-TRITON SQUARE, 1st FLOOR, UNIT NO.C3-C7, THIRU-VI-KA INDUSTRIAL ESTATE, GUINDY, CHENNAI, TAMIL NADU 600032, India</t>
  </si>
  <si>
    <t>HP VALVES &amp; FITTINGS India PVT LTD</t>
  </si>
  <si>
    <t>RWTC, BUILDING NO.202 &amp; 213, UNIT NO. 6-9, IndiaN CORPORATION COMPLEX, DAPODE-BHIWANDI ROAD, MANKOLI NAKA,BHIWANDI, MUMBAI,MAHARASHTRA, India-421302</t>
  </si>
  <si>
    <t>DYNAMIC MOTORS (India) PRIVATE LIMITED.</t>
  </si>
  <si>
    <t>REVAN SALES India</t>
  </si>
  <si>
    <t>MOGLI LABS (India) PVT LTD</t>
  </si>
  <si>
    <t>SEMBCORP ENERGY India LIMITED</t>
  </si>
  <si>
    <t>DRAEGER SAFETY India PVT LTD</t>
  </si>
  <si>
    <t>ASVA ENTERPRISE, India</t>
  </si>
  <si>
    <t>319, PLOT NO. C-2 ORBIT PLAZA, CROSSING REPUBLIK, GHAZIABAD UTTAR PRADESH,  PIN CODE : 201016 India</t>
  </si>
  <si>
    <t>FIDICON DEVICES India</t>
  </si>
  <si>
    <t>RELIABLE METALS (India)</t>
  </si>
  <si>
    <t>PRAXAIR India PRIVATE LIMITED ..</t>
  </si>
  <si>
    <t>VILLAGE  Kanalus TALUKA:LALPUR,  DIST: JAMNAGAR-361280, GUJARAT, India</t>
  </si>
  <si>
    <t>17/B1, ABBAS BLDG. JALBHAI STREET, NEAR CAMA BAUG, KHETWADI, GRANT ROAD EAST MUMBAI-400004, India</t>
  </si>
  <si>
    <t>WIKA INSTRUMENTS India PVT LTD</t>
  </si>
  <si>
    <t>PLOT NO. 40 &amp; 54, GAT NO. 94+100  HI-CLIFF INDUSTRIAL ESTATE,  VILLAGE KESNAND, WAGHOLI PUNE - 412 207  MAHARASHTRA, India.</t>
  </si>
  <si>
    <t>ZEECO India PRIVATE LIMITED</t>
  </si>
  <si>
    <t>SWARAJ India AGRO LTD</t>
  </si>
  <si>
    <t>NESTLE India LTD DC ASLALI</t>
  </si>
  <si>
    <t>ASTEC VALVES &amp; FITTINGS PVT. LTD.(India)</t>
  </si>
  <si>
    <t>THERMON India PVT LTD</t>
  </si>
  <si>
    <t>(FORMERLY KNOWN AS BAJAJ ENERGY PRIVATE LIMITED)  Barkhera Kalan, Pilibhit-262201Uttar Pradesh - 09 India</t>
  </si>
  <si>
    <t>E.I.D. -  PARRY (India) LIMITED</t>
  </si>
  <si>
    <t>SCIndia RMC</t>
  </si>
  <si>
    <t>SCIndia COMPLEX , NEAR PANCHAYAT SAMITI   BHOR</t>
  </si>
  <si>
    <t>ENVYTECH SYSTEMS India PVT.LTD</t>
  </si>
  <si>
    <t>SECO/WARWICK SYSTEMS &amp; SERVICES(India)PRIVATE LIMITED</t>
  </si>
  <si>
    <t>ION EXCHANGE (India) LTD.</t>
  </si>
  <si>
    <t>GE POWER SYSTEMS India PVT LTD.</t>
  </si>
  <si>
    <t>HACH OTT India PRIVATE LIMITED</t>
  </si>
  <si>
    <t>PRAXAIR India PRIVATE LIMITED.....</t>
  </si>
  <si>
    <t>AIR LIQUIDE GLOBAL E&amp;C SOLUTIONS India PVT LTD</t>
  </si>
  <si>
    <t>ALFA LAVAL India PRIVATE LIMITED</t>
  </si>
  <si>
    <t>AIR WATER India PRIVATE LIMITED</t>
  </si>
  <si>
    <t>LINDE India LIMITED...</t>
  </si>
  <si>
    <t>SGS India PVT LTD</t>
  </si>
  <si>
    <t>IndiaN ADDITIVES LTD.</t>
  </si>
  <si>
    <t>FPI India PVT LTD</t>
  </si>
  <si>
    <t>AIR LIQUIDE NORTH India PVT LTD (KHED)</t>
  </si>
  <si>
    <t>IDEMI(GOVT OF India SOCIETY)</t>
  </si>
  <si>
    <t>Nirman Classic, Katraj-Kondhwa Road, Katraj, Pune – 411046, India</t>
  </si>
  <si>
    <t>NVENT ELECTRICAL PRODUCTS India PVT LTD</t>
  </si>
  <si>
    <t>GOODLUCK ENGINEERING CO.(UNIT OF GOODLUCK India LTD)</t>
  </si>
  <si>
    <t>GLOBAL VALVES AND FITTINGS (India) PRIVATE LIMITED</t>
  </si>
  <si>
    <t>PLOT NO 1-5,, PANCHRATNA INDUSTRIAL ESTATE, SARKHEJ BAVLA ROAD, CHANGODAR, AHMEDABAD - 382213, GUJARAT-India</t>
  </si>
  <si>
    <t>PRECISE TECHNOFAB India PVT. LTD.</t>
  </si>
  <si>
    <t>Gat No. 371/1, Village Bhare, Pirangut, Tal Mulshi, PUNE 412 115 (India)</t>
  </si>
  <si>
    <t>BAUMER TECHNOLOGIES India PRIVATE LIMITED</t>
  </si>
  <si>
    <t>Survey No. 47,Plot No.25-28,Hadamtala Ind. Estate,At. HADAMTALA,Tal. Kotda Sangani,RAJKOT,GUJARAT, India</t>
  </si>
  <si>
    <t>PRAXAIR India PRIVATE LIMITED (RACHGUNNERI)</t>
  </si>
  <si>
    <t>PRODAIR AIR PRODUCTS India PRIVATE LIMITED.</t>
  </si>
  <si>
    <t>C/o Inox Air Products Pvt Ltd  MIDC Chakan Phase-2  Village – Wasuli, Tal.- Khed,  410501 PUNE-PUNE  India</t>
  </si>
  <si>
    <t>Office:No.126, 2 nd Floor, Block-B, JayaMansion,  Opp.Kamat Hotel, S.D.Road,Paradise, Secunderabad.  Plot No 69 &amp; 70, IDA, Phase II, Cherlapally,R.R District,-500051  Telangana, India - 500 003.</t>
  </si>
  <si>
    <t>( A Division of DCM Shriram Ltd )  Shriram Nagar,Kota,Rajasthan-324004 (India)</t>
  </si>
  <si>
    <t>PHOENIX MECANO India PRIVATE LIMITED</t>
  </si>
  <si>
    <t>W-36, MIDC, Bhosari, PUNE – 411026.  Maharashtra, India</t>
  </si>
  <si>
    <t>BROOKS INSTRUMENT India PVT LTD</t>
  </si>
  <si>
    <t>ENERGY HOUSE, D-II BLOCK,  PLOT NO. 38 &amp; 39, MIDC, CHINCHWAD,  PUNE 411019 (India - MAHARASHTRA).</t>
  </si>
  <si>
    <t>TAIYO NIPPON SANSO India PVT. LTD.</t>
  </si>
  <si>
    <t>PRAXAIR India PRIVATE LIMITED....</t>
  </si>
  <si>
    <t>(UNIT : SIDHI CEMENT WORKS )  JAYPEE VIHAR , MAJHIGAWAN  SIDHI, (M.P) - 486776  India</t>
  </si>
  <si>
    <t>Sales Office:# 24,Perianna Maistry Street  Post Box No.2017  Chennai-600001  India</t>
  </si>
  <si>
    <t>SCORODITE STAINLESS (India) PVT. LTD</t>
  </si>
  <si>
    <t>203/204, 2nd Floor, Omkar Tower, 3rd Khetwadi Lane, SVP Road, Mumbai-400004 Maharashtra India</t>
  </si>
  <si>
    <t>METITO POLLUTION CONTROL India (PVT.) LTD.</t>
  </si>
  <si>
    <t>1024 FARAKKA SUPER THERMAL POWER STATION  Manager/ Senior Manager (Stores)  PO NABARUN MURSHIDABAD  WEST BENGAL -742236;  India</t>
  </si>
  <si>
    <t>FUJI ELECTRIC India PRIVATE LTD</t>
  </si>
  <si>
    <t>STEEL EXCHANGE India LTD</t>
  </si>
  <si>
    <t>ADVANTECH INDUSTRIAL COMPUTING India PRIVATE LIMITED</t>
  </si>
  <si>
    <t>DHATAV FACTORY, PLOT 42, 23-1-1, 23-1-2 &amp; 23-2 INDUSTRIAL AREA ROHA DIST. RAIGAD 402116 India</t>
  </si>
  <si>
    <t>M/S.SEMBCORP ENERGY India LIMITED#PROJECT 2</t>
  </si>
  <si>
    <t>M/S reliance Industries limited  BARABANKI MFG.DIVISION  DEWA Road  P.O. Somiya nagar  Barabanki -225123(UP) India</t>
  </si>
  <si>
    <t>NLC India  LIMITED.</t>
  </si>
  <si>
    <t>NLC India  LIMITED</t>
  </si>
  <si>
    <t>Sr. 26/1/A, Opp Khadi machine bus stop,Kondhwa Budruk, Pune (India) - 411 048</t>
  </si>
  <si>
    <t>MARUTI SUZUKI India LIMITED.</t>
  </si>
  <si>
    <t>Tahshil-Nalagarh Village- Paterh Bhonku, PO Panjehra Nalagarh -174101, HIMACHAL PRADESH, India</t>
  </si>
  <si>
    <t>Tahshil-Nalagarh Village- Paterh Bhonku, PO PanjehraNalagarh -174101, HIMACHAL PRADESH, India PHONE NO.-01795238497</t>
  </si>
  <si>
    <t>RS COMPONENTS &amp; CONTROLS (India) LTD.</t>
  </si>
  <si>
    <t>TUV India PVT LTD</t>
  </si>
  <si>
    <t>STUD CRAFT (India) PVT LTD</t>
  </si>
  <si>
    <t>Survey No. 2/6, Baner Road, Baner, Pune 411045. India.</t>
  </si>
  <si>
    <t>W-85/A ,MIDC AREA ,SATPUR  NASHIK - 422007  MAHARASHTRA , India</t>
  </si>
  <si>
    <t>M/S.STEAG ENERGY SERVICES(India) PVT.LTD</t>
  </si>
  <si>
    <t>EMKA India PANEL ACCESSORIES PVT LTD</t>
  </si>
  <si>
    <t>EXELLO India</t>
  </si>
  <si>
    <t>HENKEL ADHESIVES TECHNOLOGIES India PVT LTD (THERMAX LTD)</t>
  </si>
  <si>
    <t>GE POWER India LIMITED..</t>
  </si>
  <si>
    <t>WESTROCK India PRIVATE LIMITED</t>
  </si>
  <si>
    <t>266, Innawadi, Shree Sunder Vinayak Mandir Marg. Dharavi, MUMBAI - 400 017. MAHARASHTRA, India</t>
  </si>
  <si>
    <t>ZENNER AQUAMET India PRIVATE LIMITED</t>
  </si>
  <si>
    <t>39-B, HSIDC Industrial Estate, Sector - 31,  Faridabad - 121 003 (Haryana), India</t>
  </si>
  <si>
    <t>AKG India PRIVATE LIMITED</t>
  </si>
  <si>
    <t>(Unit:VIKRAM CEMENT WORKS)  KHOR, TEHSIL: JAWAD  NEEMUCH, (M.P)- 458470  India</t>
  </si>
  <si>
    <t>(Unit:VIKRA CEMENT WORKS)  KHOR, TEHSIL: JAWAD  NEEMUCH, (M.P)- 458470  India</t>
  </si>
  <si>
    <t>DOOSAN POWER SYSTEMS India PVT. LTD.</t>
  </si>
  <si>
    <t>MARATHON HEATER India PVT. LTD</t>
  </si>
  <si>
    <t>EGYPTIAN IndiaN POLYERSTER COMPANY S.A.E - PRIVATE FREE ZONE</t>
  </si>
  <si>
    <t>PROLUX ELECTROMECH India PVT LTD</t>
  </si>
  <si>
    <t>PRAXAIR India PVT LTD..</t>
  </si>
  <si>
    <t>ALL METAL India PRIVATE LIMITED</t>
  </si>
  <si>
    <t>M&amp;C TECHGROUP India LLP</t>
  </si>
  <si>
    <t>GEC India PVT LTD</t>
  </si>
  <si>
    <t>OPP :STATE BANK OF India  14,EAST STREET ,CAMP   PUNE-400 001</t>
  </si>
  <si>
    <t>TAIYO NIPPON SANSO India PVT.LTD.</t>
  </si>
  <si>
    <t>OERLIKON BALZERS COATING India PVT. LTD.</t>
  </si>
  <si>
    <t>TAIYO NIPPON SANSO India PVT LTD</t>
  </si>
  <si>
    <t>( FORMERLY KNOWN AS India POWER CORPORATION (HALDIA) LTD Opp.Electro Casting Steel After IOCL, Kashberia- Village, Sibaranmnagar - P.O Bhavanipore-P.S, Haldia, Purba Medinipur West Bengal</t>
  </si>
  <si>
    <t>( FORMERLY KNOWN AS India POWER CORPORATION (HALDIA) LTD  Opp.Electro Casting Steel After IOCL, Kashberia- Village, Sibaranmnagar - P.O Bhavanipore-P.S, Haldia, Purba Medinipur West Bengal</t>
  </si>
  <si>
    <t>MWV India PAPERBOARD PACKAGING PRIVATE LIMITED</t>
  </si>
  <si>
    <t>ALLWEILER India PVT LTD</t>
  </si>
  <si>
    <t>MELADOOR ,ANNAMANADA, THRISSUR ,KERELA , India</t>
  </si>
  <si>
    <t>THERMO FISHER SCIENTIFIC India PVT LTD.</t>
  </si>
  <si>
    <t>ABB India LIMITED ,</t>
  </si>
  <si>
    <t>NLC India LIMITED</t>
  </si>
  <si>
    <t>TOYO ENGINEERING India PVT LTD</t>
  </si>
  <si>
    <t>M/S.GAIL (India) LIMITED.</t>
  </si>
  <si>
    <t>IndiaN OIL CORPORATION LIMITED..</t>
  </si>
  <si>
    <t>RANJANB@IndiaNOIL.IN</t>
  </si>
  <si>
    <t>No 234, 3RD Floor Garudachar Complex (Above Hotel Vijay Vihar)  Chickpet ,BANGALORE - 560053  India</t>
  </si>
  <si>
    <t>Kakrapar Atomic Power Project - Unit 3&amp;4, Common Services Package,  P.O. Anumala,  Dist. :  Tapi,  Via : Vyara, Gujarat - 394 651 (India)</t>
  </si>
  <si>
    <t>PRAXAIR India PRIVATE LIMITED'</t>
  </si>
  <si>
    <t>STEEL AUTHORITY OF India LTD</t>
  </si>
  <si>
    <t>PRAXAIR India PVT LTD_</t>
  </si>
  <si>
    <t>SAERTEX India PRIVATE LIMITED</t>
  </si>
  <si>
    <t>Regd. Office &amp;Factory : SAERTEX Excellence Center, S. No. 282, Mann Village, Hinjewadi Phase II, Pune – 411057 (India)</t>
  </si>
  <si>
    <t>IndiaN FARMERS FERTILISER CO OPERATIVE LIMITED..</t>
  </si>
  <si>
    <t>SPEEDFAM (India) PVT LTD</t>
  </si>
  <si>
    <t>MECH-India ENGINEERS PVT LTD</t>
  </si>
  <si>
    <t>KNACK POWER India PRIVATE LIMITED</t>
  </si>
  <si>
    <t>ARCELORMITTAL NIPPON STEEL India PVT LTD.</t>
  </si>
  <si>
    <t>EASTERN India CEMENTS PVT. LTD.</t>
  </si>
  <si>
    <t>EASTERN India CEMENTS PVT. LTD.  ADD. PHASE IV,PLOT NO- B4 &amp; B10  INDUSTRIAL AREA ,BALIDHI B.S CITY,  JHARKHAND PIN-827014</t>
  </si>
  <si>
    <t>M/S EASTERN India BIOFUELS PRIVATE LIMITED</t>
  </si>
  <si>
    <t>EASTERN India BIOFUELS PRIVATE LIMITED  VILLAGE +P.O. -PARORA  10TH MILE STONE,STATE HIGHWAY NO.65  DISTRICT - PURNIA, PIN -854304,BIHAR</t>
  </si>
  <si>
    <t>Khambhalia,Dist. Devbhumi Dwarka,Vadinar  Gujarat - 361305  India</t>
  </si>
  <si>
    <t>ARCELORMITTAL NIPPON STEEL India PVT LTD</t>
  </si>
  <si>
    <t>GAIL India LIMITED (RAIGAD)-</t>
  </si>
  <si>
    <t>MARUTI SUZUKI India LIMITED"</t>
  </si>
  <si>
    <t>W‐14, MIDC, PHASE ‐ 2, BEHIND DNS BANK, DOMBIVALI EAST,  DIST.: THANE ‐ 401204, MAHARASTRA, India</t>
  </si>
  <si>
    <t>BANGLADESH-India FRIENDSHIP POWER COMPANY (PVT)LTD..</t>
  </si>
  <si>
    <t>MOGLI LABS (India) PRIVATE"</t>
  </si>
  <si>
    <t>YOKOGAWA India LIMITED"</t>
  </si>
  <si>
    <t>(UNIT :SIDHI CEMENT WORKS)  Cement Manufacturing Division Mumbai  Mumbai - 400093  India</t>
  </si>
  <si>
    <t>Gat No. 397,  Dehu-Alandi Road,  Talawade,  Pune - 411 062.  Maharashtra,  India.  GSTN : 27AAJFB1966D1ZJ</t>
  </si>
  <si>
    <t>BEIJER REF India PVT LTD</t>
  </si>
  <si>
    <t>HORIBA India PVT LTD</t>
  </si>
  <si>
    <t>D-225, MIDC Chakan, Phase II,  Bhamboli Village, Pune – 410501.  Maharashtra. India.  PUNE– 410501. Maharashtra.</t>
  </si>
  <si>
    <t>(UNIT :SIDHI CEMENT WORKS)  ADITYA VIHAR, MAJHIGAWAN  SIDHI , (M.P) - 486776  India</t>
  </si>
  <si>
    <t>STARFLEX SEALING India PVT.LTD.</t>
  </si>
  <si>
    <t>CHEMINOVA India LIMITED"</t>
  </si>
  <si>
    <t>Electronics Division  PB No. 2606, Mysore Road Bangalore - 560026  India</t>
  </si>
  <si>
    <t>ROXTEC India PVT. LTD.</t>
  </si>
  <si>
    <t>Plot No-307, Udyog Vihar, Phase IV  Gurgaon 122015  India</t>
  </si>
  <si>
    <t>B-1, MOHABALA MIDC GROWTH CENTRE, WARORA    CHANDRAPUR  442907  MAHARASHTRA India</t>
  </si>
  <si>
    <t>IndiaN OIL CORPORATION LIMITED'.</t>
  </si>
  <si>
    <t>NLC India LIMITED,</t>
  </si>
  <si>
    <t>SUB STORES, STAGE - I, THERMAL POWER STATION-II,  NLC India LIMITED, AMMERI, NEYVELI-7,Cuddalore, TAMIL NADU-607807, India</t>
  </si>
  <si>
    <t>SYENSQO SPECIALTIES India PRIVATE LIMITED</t>
  </si>
  <si>
    <t>ION EXCHANGE(India) LIMITED.,</t>
  </si>
  <si>
    <t>IndiaN REGISTER OF SHIPPING</t>
  </si>
  <si>
    <t>India GELATINE &amp;CHEMICALS LTD"</t>
  </si>
  <si>
    <t>CHEMINOVA India LTD.</t>
  </si>
  <si>
    <t>E WATER MISSION India PVT LTD</t>
  </si>
  <si>
    <t>S No. 297, plot no. 11/23 Village Ambadvet  Tal. Mulshi, Pune 412115(MH), India</t>
  </si>
  <si>
    <t>M&amp;C TECHGROUP India LLP.</t>
  </si>
  <si>
    <t>MOGLI LABS (India) PRIVATE LIMITED"</t>
  </si>
  <si>
    <t>INDPRO ELECTRONIC SYSTEM (India)PVT.LTD.-</t>
  </si>
  <si>
    <t>IndiaN OIL CORPORATION LIMITED (PANIPAT, HARYANA)</t>
  </si>
  <si>
    <t>Satna Cement Works,P O Birla  Vikas,,,,,Satna-485005, India</t>
  </si>
  <si>
    <t>IndiaN OIL CORPORATION LIMITED''</t>
  </si>
  <si>
    <t>ORIENTAL YEAST India PRIVATE LIMITED</t>
  </si>
  <si>
    <t>BANGLADESH-India FRIENDSHIP POWER COMPANY (PVT)LTD.</t>
  </si>
  <si>
    <t>Unit-85, Jhagadia  CROP PROTECTION  India TECHNICAL  Wholly Owned Subsidiary of UPL Limited  PLOT NO. 746 / 750,  P.O. BOX NO. 9,  393110 JHAGADIA-BHARUCH</t>
  </si>
  <si>
    <t>GLOBE STAR ENGINEERS (India) PVT LTD</t>
  </si>
  <si>
    <t>GAIL India LIMITED (RAIGAD)</t>
  </si>
  <si>
    <t>IndiaN OIL CORPORATION LIMITED'</t>
  </si>
  <si>
    <t>AOD (Digboi) Refinery  95000  Indian Oil Corporation Limited  Digboi  786171 DIGBOI  India</t>
  </si>
  <si>
    <t>IndiaN INSTITUTE OF TECHNOLOGY.</t>
  </si>
  <si>
    <t>MOGLI LABS (India) PRIVATE LIMITED</t>
  </si>
  <si>
    <t>3-3-11, Bagh Ameer,  Near Ramakrishna School,  Kukatpally, Hyderabad - 5000072  Telangana State, India</t>
  </si>
  <si>
    <t>nagarjuna nagar,  MIRYAKAGUDA, TELANGANA 508207    India,KESHAV RAV:9437484323</t>
  </si>
  <si>
    <t>Gala # 37, Ground Floor, Plot BG-95,  Dolphin Capital, Opposite  MSEDCL Power House,  MIDC Bhosari, Pune, Maharashtra 411026 (India)</t>
  </si>
  <si>
    <t>ZEECO India PVT LTD MUMBAI</t>
  </si>
  <si>
    <t>(cement division) VILLAGE MANKAHARI   PO BATHIA   SATNA MP India-485111</t>
  </si>
  <si>
    <t>SPECIALTY MINERALS India PRIVATE LIMITED ERODE</t>
  </si>
  <si>
    <t>CVG TECHNOCRAFTS India</t>
  </si>
  <si>
    <t>NLC India LIMITED'',</t>
  </si>
  <si>
    <t>SIPROX India PRIVATE LIMITED</t>
  </si>
  <si>
    <t>VOLFRAM SYSTEMS India PRIVATE LIMITED'''</t>
  </si>
  <si>
    <t>AVANTOR PERFORMANCE MATERIALS India PRIVATE LIMITED</t>
  </si>
  <si>
    <t>Bangaore, JIGANI INDUSTRIAL AREA  ASSESMENT NO 618/443,PLOT NO. 15/B4,JIG  562106 BANGALORE ,KARNATAKA India</t>
  </si>
  <si>
    <t>SUD-CHEMIE India PVT. LTD</t>
  </si>
  <si>
    <t>Refinery Site,39KM,Jamnagar-Okha Highway  Khambhalia,Dist. Devbhumi Dwarka,Vadinar  Gujarat - 361305  India</t>
  </si>
  <si>
    <t>MOGLI LABS (India) PRIVATE</t>
  </si>
  <si>
    <t>M/S. ROCKWELL AUTOMATION India PRIVATE LIMITED</t>
  </si>
  <si>
    <t>NUCLEAR POWER CORPORATION OF India LIMITED</t>
  </si>
  <si>
    <t>KELFOS INSTRUMENTS India PVT.LTD</t>
  </si>
  <si>
    <t>Plot No-95, Sector No-10, PCNTDA, Bhosari, Pune-411 026 (Maharashtra - India)</t>
  </si>
  <si>
    <t>Address: Serve No.57/2/1  Near Pune-Bangalore Highway.  Village Narhe. PUNE-411041 (India).</t>
  </si>
  <si>
    <t>DYNALOG India LIMITED</t>
  </si>
  <si>
    <t>TECHNIP ENERGIES India LIMITED.</t>
  </si>
  <si>
    <t>GAIL India LIMITED ......</t>
  </si>
  <si>
    <t>SF NO.237/A2 TO 243/3, KOVILPALAYA TO ,NEGAMM ROAD, KANIYALAMPALAYAM VILLAGE, KINATHUKADAVU(TK), COIMBATORE-642120, TN, India</t>
  </si>
  <si>
    <t>IndiaN CANE POWER LIMITED</t>
  </si>
  <si>
    <t>(UNIT :BELA CEMENT WORKS) JAYPEE PURAM P.O. JAYPEE PURAM REWA , (M.P) - 486450 India</t>
  </si>
  <si>
    <t>AGILON CABLES India PRIVATE LIMITED</t>
  </si>
  <si>
    <t>ADHUL MARKETO (India) PRIVATE LIMITED</t>
  </si>
  <si>
    <t>A-129/1, H Block, Near Morwadi Court, Behind Shivai Spree Hotel, MIDC Pimpri,  Pune-411018.India.</t>
  </si>
  <si>
    <t>Jhagadia CROP PROTECTION India TECHNICAL PLOT NO. 746 / 750, P.O. BOX NO. 9, 393110 JHAGADIA-BHARUCH</t>
  </si>
  <si>
    <t>EMERSON MEASUREMENT SYSTEMS AND SOLUTIONS India PVT LTD</t>
  </si>
  <si>
    <t>HACH OTT India PRIVATE LIMITED31/2</t>
  </si>
  <si>
    <t>(UNIT: RAJASHREE CEMENT WORKS) ADITYA NAGAR , MALKHED ROAD DIST.GULBARGA , KARNATAKA. - 585292 India</t>
  </si>
  <si>
    <t>M/S RITTAL India PVT LTD</t>
  </si>
  <si>
    <t>502, POONAM PLAZA, 5TH FLOOR,MARKET YARD, PUNE - 411037PUNE,-411037  ,MAHARASHTRA , India</t>
  </si>
  <si>
    <t>RITTAL India PRIVATE LIMITED</t>
  </si>
  <si>
    <t>HUMBOLDT WEDAG India PRIVATE LIMITED</t>
  </si>
  <si>
    <t>TUV India PVT LTD.</t>
  </si>
  <si>
    <t>ARCELORMITTAL NIPPON STEEL India LIMITED</t>
  </si>
  <si>
    <t>HACH- DHR India PVT LTD.</t>
  </si>
  <si>
    <t>M/S STEAG ENERGY  SERVICES  (India)  PVT  LTD.</t>
  </si>
  <si>
    <t>HYDRO LABS PVT. LTD. IN AHMEDABAD, India</t>
  </si>
  <si>
    <t>Nandrai, Thehsil, Kotri, Dist - Bhilwara,   Rajasthan, India 311601</t>
  </si>
  <si>
    <t>HONEYWELL AUTOMATION India LIMITED,</t>
  </si>
  <si>
    <t>Plot No. G-506, Lodhika GIDC, Vill-Metoda, Dist. Rajkot - 360 021. Gujarat (India)</t>
  </si>
  <si>
    <t>16/17/18, J.K. Chambers, 77,83, Nagdevi Street,   Mumbai- 400003, Maharashtra, India.  E-Mail ID: mtc180@gmail.com</t>
  </si>
  <si>
    <t>(UNIT: DALLA CEMENT WORKS) POST. DALLA DIST- SONEBHADRA - (U.P) - 231207 India</t>
  </si>
  <si>
    <t>MINERALS TECHNOLOGIES India PRIVATE LIMITED INLK</t>
  </si>
  <si>
    <t>IndiaN POTASH LIMITED</t>
  </si>
  <si>
    <t>HUMBOLDT WEDAG India PVT. LTD.</t>
  </si>
  <si>
    <t>KRUGER VENTILATION INDUSTRIES (India) PVT. LTD</t>
  </si>
  <si>
    <t>M/S. GE POWER SYSTEMS India PVT LTD</t>
  </si>
  <si>
    <t>16 &amp; 17 1ST FLOOR KEDIA ARACADE  92, INFANTRY ROAD, BANGALORE - 560001 India</t>
  </si>
  <si>
    <t>MINERALS TECHNOLOGIES India PRIVATE LIMITED INSK</t>
  </si>
  <si>
    <t>JINDAL India THERMAL POWER LIMITED</t>
  </si>
  <si>
    <t>NLC India LIMITED-</t>
  </si>
  <si>
    <t>M/s. RELIANCE INDUSTRIES LIMITED  BARABANKI MFG. DIVISION  DEWA ROAD  P.O. SOMIYA NAGAR  BARABANKI # 225123 (UTTAR PRADESH, India)</t>
  </si>
  <si>
    <t>A 702-703 7TH FLOOR RATNAKAR -9 SQUARE  OPP KESHAVBAUG PARTY PLOT  MANSI CIRCLE ROAD, VASTRAPUR  AHMEDABAD 38015 India</t>
  </si>
  <si>
    <t>PAE CONTROLS (India) PVT. LTD.</t>
  </si>
  <si>
    <t>NEW India INDUSTRIAL SERVICES</t>
  </si>
  <si>
    <t>CPG-03 USSC (Simhadri), NtPC limited, simhadri Super Thermal Power Station Via Parawada, P.o. NTPC-Simhadri VISAKHAPATNAM, ANdhra PARDESH-531020, India</t>
  </si>
  <si>
    <t>E.I.D. PARRY (India) LIMITED</t>
  </si>
  <si>
    <t>IndiaN OIL CORPORATION LIMITED (HALDIA OIL REFINERY)</t>
  </si>
  <si>
    <t>M/S. ION EXCHANGE (India) LIMITED</t>
  </si>
  <si>
    <t>TECHNIP ENERGIES India LIMITED</t>
  </si>
  <si>
    <t>SOFCON SYSTEMS India PVT. LTD.</t>
  </si>
  <si>
    <t>C - 87, SECTOR - 88, PHASE - 2,  NOIDA - 201305, U.P. ( India )</t>
  </si>
  <si>
    <t>IndiaN OIL CORPORATION LIMITED (BARAUNI REFINERY)</t>
  </si>
  <si>
    <t>KUSHAKO India</t>
  </si>
  <si>
    <t>305-306, GIDC, VITHAL UDYOGNAGAR, DIST:ANAND – 388 121 (GUJARAT) India.   Telephone : +   Mobile: +91</t>
  </si>
  <si>
    <t>MICRO TUBES (India)</t>
  </si>
  <si>
    <t>AMPOWER India.</t>
  </si>
  <si>
    <t>(ENGINEERING SOLUTION PROVIDERS)                        23/11,KASIM STREET, ROYAPETTAH  CHENNAI-600014, India</t>
  </si>
  <si>
    <t>PLATEX India</t>
  </si>
  <si>
    <t>ENMAX ENGINEERING (India) PRIVATE LIMITED</t>
  </si>
  <si>
    <t>ULTRATECH NATHDWARA CEMENT LTD  NATHDWARA CEMENT WORKS  VILLAGE.ADITYA NAGAR  SIROHI - 307031  India</t>
  </si>
  <si>
    <t>BARKHERA KALAN,   PILIBHIT-262201  UTTAR PARDESH-09 India</t>
  </si>
  <si>
    <t>GAT NO:-200/201, OPP VOLKSWAGEN MATERIAL GATE,  MAHALUNGE CHAKAN  PUNE-410501 , India</t>
  </si>
  <si>
    <t>INDUSTRIAL DEVELOPMENT AREA BOLLARAM SANGAREDDY DIST. HYDERABAD-502 325  TELANGANA India</t>
  </si>
  <si>
    <t>GE POWER SYSTEMS India PRIVATE LIMITED</t>
  </si>
  <si>
    <t>GAT NO. 55 DEHU ALANDI ROAD, TALWADE PUNE, MAHARASHTRA, 412114, India.</t>
  </si>
  <si>
    <t>SEMBCORP ENERGY India LIMITED PROJECT 2.</t>
  </si>
  <si>
    <t>27KM, SURAT-HAZIRA ROAD,  HAZIRA-394270,  GUJRAT, India</t>
  </si>
  <si>
    <t>GLOBAL TECH (India) PVT LTD</t>
  </si>
  <si>
    <t>WELSPUN India LTD.</t>
  </si>
  <si>
    <t>BUREAU VERITAS (India) PVT. LTD.</t>
  </si>
  <si>
    <t>YOKOGAWA India LIMITED.</t>
  </si>
  <si>
    <t>SV26, 7th Floor| Akash Mall, Aerodram Circle| Kota-324007| India</t>
  </si>
  <si>
    <t>S block :S 131 ,S 133 W 113,BHOSARI MIDC   PUNE 411026 MAHARASHRA India</t>
  </si>
  <si>
    <t>SOLVAY SPECIALITIES India PRIVATE LIMITED</t>
  </si>
  <si>
    <t>PLOT NO 991/1/16, GIDC MAKARPURA, VADODARA  GUJARAT, India - 390010</t>
  </si>
  <si>
    <t>PLOT NO. A3-A4, INDUSTRIAL GROWTH CENTRE, DEFEN  V.P.O. RANIPUR, PATHANKOT-145024, PUNJAB, India</t>
  </si>
  <si>
    <t>AMPOWER India</t>
  </si>
  <si>
    <t>VIJAY SALES(India )PVT.LTD.</t>
  </si>
  <si>
    <t>OFFICE NO.3/64,HARHARWALA BUILDING  S.V.P ROAD,MOTI TALKIES,  MUMBAI-400004,MAHARASHTRA India</t>
  </si>
  <si>
    <t>7-B ,1 ST FLOOR ,MAHAVIR INDL,ESTATE NEAR GAURAV CONTAINERS,DABHEL NANI.  DAMAN-396210.India</t>
  </si>
  <si>
    <t>Kukkuwada   577525,  Davangere  Taluk &amp; district,  Karnataka State,  India</t>
  </si>
  <si>
    <t>Kukkuwada 577525,  Davangere Taluk &amp; district,  Karnataka State,  India</t>
  </si>
  <si>
    <t>Hallmark Boilers Pvt. Ltd.    Works: - G-17, MIDC, Baramati, Pune,  MH, India - 413 133.</t>
  </si>
  <si>
    <t>#36, 14th Block,2ndStage, Nagarbhavi,  Bangalore-560072,  India    Factory #  45, Road No 24A, Vasanthanarasapura lndustrial  Area, 2nd Phase, Yalladadlu,  Kora Hobli, Tumakuru  Taluk  Tumakuru Dist  -  572 128, lNDlA.</t>
  </si>
  <si>
    <t>RELIABLE METALS India.</t>
  </si>
  <si>
    <t>1015 FARIDABAD GAS POWER STATION  VILLAGE  MUJEDI, PO   NIMKA FARIDABADHARYANA  121004, India</t>
  </si>
  <si>
    <t>GOVERNMENT OF India,</t>
  </si>
  <si>
    <t>AT-NARENDRAPUR, PO-SHIBAPUR,   VILLAGE- MERAMANDALI  DIST-DHENKANAL-759121  ORRISSA,India</t>
  </si>
  <si>
    <t>ABB India LIMITED'</t>
  </si>
  <si>
    <t>ABB India LIMITED</t>
  </si>
  <si>
    <t>IA-AP-ANLYTICS, BANGALORE WORKS  PLOT NO.4A,5&amp;6,  PENNYA INDUSTRIAL AREA  BANGALORE 560058  KARNATAKA India</t>
  </si>
  <si>
    <t>TECHNO-COAT SYSTEMS (India) |</t>
  </si>
  <si>
    <t>SICK India PVT. LTD</t>
  </si>
  <si>
    <t>BAKER GAUGES India PVT LTD ( H I P ) DIVISION</t>
  </si>
  <si>
    <t>FPI India PVT . LTD.</t>
  </si>
  <si>
    <t>317, MANJEERA MAJESTIC COMERCIAL . KPHB, JNTU ROAD.  HYDERRABAD - 500085,  TELENGNA STATE , India</t>
  </si>
  <si>
    <t>M/S. LINDE India LIMITED</t>
  </si>
  <si>
    <t>LG POLYMERS India PVT.LTD</t>
  </si>
  <si>
    <t>BANK NOTE PAPER MILL India PRIVATE LIMITED</t>
  </si>
  <si>
    <t>JOHNSON CONTROLS-HITACHI AIR CONDITIONING India LIMITED.</t>
  </si>
  <si>
    <t>GEA PROCESS ENGINEERING (India) PVT. LTD.</t>
  </si>
  <si>
    <t>IndiaN OIL CORPORATION LIMITED.(VADODARA)</t>
  </si>
  <si>
    <t>meshramsp@IndiaNOIL.IN</t>
  </si>
  <si>
    <t>SECO TOOLS India (P) LTD</t>
  </si>
  <si>
    <t>M/S. LAPP India PVT LTD</t>
  </si>
  <si>
    <t>M/S SCHENCK PROCESS SOLUTIONS India PRIVATE LTD</t>
  </si>
  <si>
    <t>ANSALDOCALDAIE BOILERS India PRIVATE LIMITED</t>
  </si>
  <si>
    <t>INTER-TECH FITTINGS (India) PVT. LTD.</t>
  </si>
  <si>
    <t>PLOT NO : 3712 | 3714, PHASE : IV, B/H. NEW NIRMA,  G.I.D.C, VATVA, AHMEDABAD-382 445, GUJARAT-India</t>
  </si>
  <si>
    <t>TEMPSENS INSTRUMENTS (India) PVT. LTD.</t>
  </si>
  <si>
    <t>Add : B-188 A, Road No. 5, M.I.A., Madri, Udaipur – 313003 (Rajasthan) India</t>
  </si>
  <si>
    <t>WELSPUN India LTD</t>
  </si>
  <si>
    <t>(Inside the premises of POSCO Maharashtra Steel Pvt. Ltd. )  PLOT NO C1, VILE / BHAGAD MIDC INDUSTRIAL AREA,  TALUK A:  MANGAON, DIST: RAIGAD. MAHARASHTRA 402 308, India  MAHARASHTRA - 402308</t>
  </si>
  <si>
    <t>PLOT NO C1, VILE / BHAGAD MIDC INDUSTRIAL AREA,  TALUK A:  MANGAON, DIST: RAIGAD. MAHARASHTRA 402 308, India  MAHARASHTRA - 402308</t>
  </si>
  <si>
    <t>GERDAU STEEL India PRIVATE LIMITED</t>
  </si>
  <si>
    <t>M/S MINCO India PVT. LTD</t>
  </si>
  <si>
    <t>TPSC (India) PRIVATE LIMITED</t>
  </si>
  <si>
    <t>DOVER India PVT LTD</t>
  </si>
  <si>
    <t>99/99A, Shiv Vila Bldg., Ground Floor, 2nd Pathan Street,  5th Kumbharwada Lane, Mumbai - 400004, Maharashtra (India)</t>
  </si>
  <si>
    <t>DHR HOLDING India PVT LTD.</t>
  </si>
  <si>
    <t>C/OAPL LOGISTICS(India) PVT LTD #31/2  ADAKAMARANAHALLI VILLAGE DASANAPURA  HOBLI MAKALI  BANGALORE-562123 KARNATAKA</t>
  </si>
  <si>
    <t>DHR HOLDING India PVT LTD</t>
  </si>
  <si>
    <t>TECNIMONT SPA India PROJECT OFFICE</t>
  </si>
  <si>
    <t>EVERGREEN TECHNOLOGIES (India) PRIVATE LIMITED</t>
  </si>
  <si>
    <t>No.17-5, 4th Street, Mosque Colony, Rajakilpakkam, Chennai – 600 073   India</t>
  </si>
  <si>
    <t>ABB India LIMITED.</t>
  </si>
  <si>
    <t>VALEO India PVT LTD.</t>
  </si>
  <si>
    <t>Plot no. AV-15,Sanand-II Industrial Estate, GIDC Sanand 382170  Ahmedabad India</t>
  </si>
  <si>
    <t>An ISO 9001-2008 Certified Co.  Office No. 29, Alankar Cinema Bldg.,   1st Flr., S.V.P Road, Near Petrol Pump,   Mumbai 400004, India</t>
  </si>
  <si>
    <t>PRAXAIR India PVT LTD.(MP)</t>
  </si>
  <si>
    <t>PRAXAIR India PVT LTD.</t>
  </si>
  <si>
    <t>STEAG ENERGY SERVICES (India) PVT. LTD</t>
  </si>
  <si>
    <t>PRAXAIR India PRIVATE LIMITED_</t>
  </si>
  <si>
    <t>PRAXAIR India PRIVATE LIMITED (PATANCHERU)</t>
  </si>
  <si>
    <t>UEM India PVT LTD ALLHABAD</t>
  </si>
  <si>
    <t>UEM India PVT LTD</t>
  </si>
  <si>
    <t>REXEL India PVT LTD</t>
  </si>
  <si>
    <t>GAIL (India) LIMITED.(GUJARAT)</t>
  </si>
  <si>
    <t>DORMA India PRIVATE LIMITED,</t>
  </si>
  <si>
    <t>MEGGITT India PRIVATE LIMITED</t>
  </si>
  <si>
    <t>DYNALOG [India] LIMITED</t>
  </si>
  <si>
    <t>M/S STOCK REDLER India PRIVATE LIMITED</t>
  </si>
  <si>
    <t>PRAXAIR India PRIVATE LIMITED (JHK)</t>
  </si>
  <si>
    <t>M/S.NAVA BHARAT ENERGY India LIMITED</t>
  </si>
  <si>
    <t>SERVEL India PRIVATE LIMITED</t>
  </si>
  <si>
    <t>ENGINEERS India LIMITED</t>
  </si>
  <si>
    <t>PRAXAIR India PRIVATE LIMITED-</t>
  </si>
  <si>
    <t>PRAXAIR India PRIVATE LIMITED(MURBAD)</t>
  </si>
  <si>
    <t>RATTAN  India POWER LIMITED</t>
  </si>
  <si>
    <t>RATTAN India POWER LIMITED</t>
  </si>
  <si>
    <t>PRAXAIR India PRIVATE LIMITED(KOPPAL)</t>
  </si>
  <si>
    <t>THYSSENKRUPP INDUSTRIAL SOLUTIONS (India) PRIVATE LIMITED</t>
  </si>
  <si>
    <t>AIR LIQUIDE NORTH India PVT LTD..</t>
  </si>
  <si>
    <t>BARTEC India PVT LTD</t>
  </si>
  <si>
    <t>SEALED AIR (India) PVT LTD</t>
  </si>
  <si>
    <t>AIR LIQUIDE NORTH India PVT LTD.</t>
  </si>
  <si>
    <t>AIR LIQUIDE NORTH India PVT LTD</t>
  </si>
  <si>
    <t>ARCELLOR CONTROLS India</t>
  </si>
  <si>
    <t>PRAXAIR India PRIVATE LIMITED (PARBANGLA)</t>
  </si>
  <si>
    <t>SCHENCK PROCESS India PRIVATE LIMITED</t>
  </si>
  <si>
    <t>EPC CONSTRUCTIONS India LTD</t>
  </si>
  <si>
    <t>SUPER TECHNICAL (India) PVT. LTD.</t>
  </si>
  <si>
    <t>HANON CLIMATE SYSTEMS India PVT.LTD</t>
  </si>
  <si>
    <t>HYDROCARBON SOLUTIONS (India) PRIVATE LIMITED.</t>
  </si>
  <si>
    <t># 506, 5th Floor, Rainbow Plaza, Rahatani, Pune - 411017 Maharashtra, India</t>
  </si>
  <si>
    <t>B 515, 1 FLOOR,NEHRU GROUND,  C/O IOCL PANIPAT REF. PROJ. PANIPAT,  FARIDABAD,HARIYANA-121001,  India</t>
  </si>
  <si>
    <t>ESSAR STEEL India LIMITED</t>
  </si>
  <si>
    <t>PRAXAIR India (P) LTD</t>
  </si>
  <si>
    <t>ALSTOM India LIMITED..</t>
  </si>
  <si>
    <t>LURGI India INTERNATIONALSERVICES PRIVATE LIMITED</t>
  </si>
  <si>
    <t>IndiaN OIL CORPORATION LIMITED (ASSAM)</t>
  </si>
  <si>
    <t>BORAH_R@IndiaNOIL.IN</t>
  </si>
  <si>
    <t>DELAIR India PVT.LTD.</t>
  </si>
  <si>
    <t>PRAXAIR India PRIVATE LIMITED..</t>
  </si>
  <si>
    <t>SEALEXCEL (India) PVT LTD</t>
  </si>
  <si>
    <t>EPCOS India PRIVATE LIMITED</t>
  </si>
  <si>
    <t>GOVERNMENT OF India.</t>
  </si>
  <si>
    <t>PLANT - I  PONNERI HIGH ROAD,MANALI, CHENNAI -600 068 India.</t>
  </si>
  <si>
    <t>C/O- GERDAU STEEL India LIMITED  JAMBULAPADU(V),  TADIPATRI MANDAL  ANANTAPUR ANP 515 411</t>
  </si>
  <si>
    <t>PRAXAIR India PRIVATE LIMITED (IOCL HYDROGEN PLANT)</t>
  </si>
  <si>
    <t>UNIT:ADITYA CEMENT WORKS  ADITYAPURAM,SHAMBHUPURA  CHITTORGARH,RAJASTHAN -312622  India</t>
  </si>
  <si>
    <t>84/2,MANAS BUNGLOW,SINHGAD COLONY,JAVALKARNAGAR,PIMPLE GURAV.  PIN:411061 PUNE-MAHARASHTRA(India)</t>
  </si>
  <si>
    <t>GREEN ELEPHANT India PVT LTD.</t>
  </si>
  <si>
    <t>M/S. SOMANI KUTTNER India PVT.LTD.</t>
  </si>
  <si>
    <t>MARUTI SUZUKI India LIMITED</t>
  </si>
  <si>
    <t>GURGAON PLANT:  PALAM GURAON ROAD,GURGAON-122015  HARYANA,India.</t>
  </si>
  <si>
    <t>EMERSON CLIMATE TECHNOLOGIES (India) PRIVATE LIMITED</t>
  </si>
  <si>
    <t>ELESA AND GANTER India PVT LTD</t>
  </si>
  <si>
    <t>A-54, Sector-83, Noida-201305 (Uttar Pradesh)- India</t>
  </si>
  <si>
    <t>SOMANI KUTTNER India (P) LTD.</t>
  </si>
  <si>
    <t>METTLER-TOLEDO India PVT LTD</t>
  </si>
  <si>
    <t>METTLER TOLEDO India PVT LTD BUILDING NO 3,SURVEY NO 44 &amp; 45 VILLAGE MOUJE SATIVALI,VASAI EAST,DIST THANE-401208 MAHARASHTRA India</t>
  </si>
  <si>
    <t>HYDROCARBON SOLUTIONS (India) PRIVATE LIMITED</t>
  </si>
  <si>
    <t>HYDROCARBON SOLUTIONS India PVT.LTD  NO.660 ,7TH FLOOR ,2 ND PHASE  BANASHANKARI 3RD STAGE  BANGALORE-560045</t>
  </si>
  <si>
    <t>BRAHMAPUTRA CRACKERS &amp; POLYMER LIMITED  BCPL PROJECT SITE,LEPETKATA,  DIBRUGARH 786006  ASSAM.India</t>
  </si>
  <si>
    <t>WANAKOBARI THERMAL POWER STATION.  TAL:GALTESHWAR  DIST:KHEDA.GUJRAT(India)</t>
  </si>
  <si>
    <t>UEM India PVT LTD(GUJARAT)</t>
  </si>
  <si>
    <t>PRAXAIR India PRIVATE LIMITED .</t>
  </si>
  <si>
    <t>PRAXAIR India PRIVATE LIMITED</t>
  </si>
  <si>
    <t>WEBEL IT PARK,2ND FLOOR,SURYA SEN SARANI,  NEAR GANDHI MORE,DURGAPUR-713208  WEST BENGAL,India.</t>
  </si>
  <si>
    <t>NEAR SAMSAN GHAT, SIVTALA ROAD.  VILL- GOPALPUR, DURGAPUR-713212.  WEST BENGAL,India.</t>
  </si>
  <si>
    <t>P.O SIMBHAOLI,DISTT.GHAZIABAD  SIMBHAOLI-245207 UTTAR PRADESH  India.</t>
  </si>
  <si>
    <t>VELAN VALVES India PVT LIMITED</t>
  </si>
  <si>
    <t>BAJAJ BHAVAN ,JAMNALAL BAJAJ MARG.201301 NOIDA DEHLI India</t>
  </si>
  <si>
    <t>BAJAJ BHAVAN ,JAMNALAL BAJAJ MARG.201301 NOIDA India</t>
  </si>
  <si>
    <t>IndiaN OIL CORPORATION LIMITED.</t>
  </si>
  <si>
    <t>TALCHER SUPER THERMAL POWER STATION  P.O.DEEPSHIKHA  ANGUL-759147  ODISHA,India</t>
  </si>
  <si>
    <t>ADVANCE ENGINEERS India PVT LTD.</t>
  </si>
  <si>
    <t>ADVANCE ENGINEERS India PVT LTD  SCF-23,TOP FLOOR,PHASE-VI,MOHALI-160 056,PB</t>
  </si>
  <si>
    <t>ADVANCE ENGINEERS India PVT LTD</t>
  </si>
  <si>
    <t>PRAXAIR India PRIVATE LIMITED  PLOT NO R-211,MIDC,TTC INDUSTRIAL AREA  RABALE</t>
  </si>
  <si>
    <t>PRAXAIR India PRIVATE LIMITED  PLOT NO R-211,MIDC,TTC INDUSTRIAL AREA  NAVI MUMBAI MAH 400</t>
  </si>
  <si>
    <t>PRAXAIR India PRIVATE LIMITED (TORANGALLU)</t>
  </si>
  <si>
    <t>PRAXAIR India PRIVATE LIMITED.</t>
  </si>
  <si>
    <t>M/S FINOLEX INDUSTRIES LIMITED  Village-Gholap,Tal-Ratnagiri  RATNAGIRI-415616,India.</t>
  </si>
  <si>
    <t>Navin Fluorine International Limited, 2nd Floor, Sunteck Centre, 37/40,Subhash Road, Vile Parle(East),Mumbai,Maharastra, India. PIN-400057</t>
  </si>
  <si>
    <t>ABB India LIMITED BANGLORE</t>
  </si>
  <si>
    <t>THERMAL POWERTECH CORPORATION India LTD</t>
  </si>
  <si>
    <t>PYANAMPURAM/NELATURU VILLAGE MUTHUKUR MANDAL SPSR NELLORE,524344 India</t>
  </si>
  <si>
    <t>THERMAL POWERTECH CORPORATION India LTD.</t>
  </si>
  <si>
    <t>TECHNICAS REUNIDAS ENGINEERS India PRIVATE LIMITED</t>
  </si>
  <si>
    <t>BAYER VAPI PRIVATELIMITEDFormerly BILAG IND. PVT. LTD Plot No 306/3, Phase II, G.I.D.C. Vapi - 396195Gujarat, IndiaPhone: +91 260 2407123Fax:   +91 260 2432774</t>
  </si>
  <si>
    <t>LINDE India LIMITED..</t>
  </si>
  <si>
    <t>SHAPOORJI PALLONJI FORBES SHIPPING LIMITED.  c/o: FLEET MANAGEMENT India PRIVATE LIMITED  401, ELEGANT BUSINESS PARK  OFF ANDHERI-KURLA ROAD,  NEAR KOHINOOR CONTINENTAL HOTEL,  ANDHERI (E)  MUMBAI 400 059, India.  TELEPHONE: +91 22 6772 6700,</t>
  </si>
  <si>
    <t>At Village Mora ,  Post BhathaSurat Hazira Road, Dist.Surat-394510, GUJARAT,  India Telephone : 0091-261 -2835274Fax : 0091-261 -2835407 Email: Rajendra.Mahida@ril.com</t>
  </si>
  <si>
    <t>9th Km. Mawana Road, Vill Saini Meerut (U.P)  India</t>
  </si>
  <si>
    <t>Nirman Classic, Katraj-Kondhwa Road,  Katraj, Pune – 411046. India.</t>
  </si>
  <si>
    <t>SEWA GAGANAPUR,JEYPORE(RS).ORRISA 764002,India</t>
  </si>
  <si>
    <t>Regd. Office  &amp; Works:   P.O.Petrochemicals    - 391346,  REGD.OFFICE&amp;WORKS P.O.PETROCHEMICALDist. Vadodara  (Gujarat)   India •  Phone: +91-265-2232681-2Fax: +91-265-3061305  /2230026</t>
  </si>
  <si>
    <t>CHINA STEEL CORPORATION India PVT LTD</t>
  </si>
  <si>
    <t>pet-3 project ssp plant taluka vagra dahejdist bharuch material gate 392130 gujrat India</t>
  </si>
  <si>
    <t>1 AF SAIT LAKE KOLKATA 700064,India</t>
  </si>
  <si>
    <t>WORLD TRADE CENTRE - 1  15TH FLOOR, IndiaCUFFE PARADE  MUMBAI 400005</t>
  </si>
  <si>
    <t>STIRLING CRYOGENICS India (P) LIMITED.</t>
  </si>
  <si>
    <t>LINDE India LIMITED</t>
  </si>
  <si>
    <t>GAIL (India) LIMITED.</t>
  </si>
  <si>
    <t>HITACHI ZOSEN India PRIVATE LIMITED</t>
  </si>
  <si>
    <t>C/O KANAKIA BROTHERS,NEAR DUDHWALI POLE,  GHEEKANTA ROAD,AHMEDABAD CITY-380001  GUJARAT STATE,India</t>
  </si>
  <si>
    <t>TAS India PVT. LTD.</t>
  </si>
  <si>
    <t>SURVEY NO.244/2 RAJIV GANDHI   INFOTECH PARK, HINJEWADI   PUNE-411057,MAHARAHTRA,India.</t>
  </si>
  <si>
    <t>M/S. ADVANCE ENGINEERS India PVT LTD</t>
  </si>
  <si>
    <t>FUJI ELECTRIC India PVT. LTD</t>
  </si>
  <si>
    <t>ELECTRONICS CORPORATION OF India LIMITED</t>
  </si>
  <si>
    <t>305-306 GIDC, V.U. NAGAR - 388 121, ANAND, GUJARAT, India.</t>
  </si>
  <si>
    <t>VISHAKHAPATNAM STEEL PLANT   VISHAKHAPATNAM.India</t>
  </si>
  <si>
    <t>VISHAKHAPATNAM STEEL PLANT VISHAKHAPATNAM.India</t>
  </si>
  <si>
    <t>SKF TECHNOLOGIES (India) PVT LTD.</t>
  </si>
  <si>
    <t>SKF TECHNOLOGIES (India) PVT LTD.  AHMEDABAD-RAJKOT HIGHWAY  KERALA VILLAGE, TALUKA - BAVLA  AHMEDABAD-382220</t>
  </si>
  <si>
    <t>(Formerly known as Bajaj Energy Private Limited)  Village Itai Maida, Utraula, P.O Sri Duttganj, Balrampur,-271607Uttar Pradesh - 09 India</t>
  </si>
  <si>
    <t>(Formerly known as Bajaj Energy Private Limited)    Village Itai Maida, Utraula, P.O Sri Duttganj, Balrampur,-271607Uttar Pradesh - 09 India</t>
  </si>
  <si>
    <t>CANON India PRIVATE LIMITED</t>
  </si>
  <si>
    <t>ATLAS COPCO (India) LTD..</t>
  </si>
  <si>
    <t>IPP PUMPS (India) PVT LTD</t>
  </si>
  <si>
    <t>ESSAR STEEL India LTD</t>
  </si>
  <si>
    <t>GRAPHITE India LTD</t>
  </si>
  <si>
    <t>PURIFLAIR India PVT LTD</t>
  </si>
  <si>
    <t>DELL INTERNATIONAL SERVICES India PVT. LTD</t>
  </si>
  <si>
    <t>PRAXAIR India PVT LTD</t>
  </si>
  <si>
    <t>LANXESS India PRIVATE LIMITED</t>
  </si>
  <si>
    <t>PENTAIR TECHNICAL PRODUCTS India PVT. LTD.</t>
  </si>
  <si>
    <t>CAIRN India LIMITED.</t>
  </si>
  <si>
    <t>GAIL India LIMITED</t>
  </si>
  <si>
    <t>ALSTOM India LIMITED.</t>
  </si>
  <si>
    <t>FERNAS CONSTRUCTION India PVT LTD.</t>
  </si>
  <si>
    <t>12/4 DELHI MATHURA ROAD,  NEAR SARAI KHWAJA CHOWK  FARIDABAD 121 003, HARYANA,India.</t>
  </si>
  <si>
    <t>NTPC FARAKKA (C&amp;I)-R&amp;M  MURSHIDABAD  742236   WEST BENGAL ,India.</t>
  </si>
  <si>
    <t>GAIL (India) LTD..</t>
  </si>
  <si>
    <t>ION EXCHANGE India LTD</t>
  </si>
  <si>
    <t>ION EXCHANGE (India) LTD</t>
  </si>
  <si>
    <t>39 KM, JAMNAGAR- OKHA HIGHWAY   ESSAR OIL REFINERY COMPLEX,  VADINAR- 361305 GUJARAT, India.</t>
  </si>
  <si>
    <t>VENTURA LIGHTING India LTD</t>
  </si>
  <si>
    <t>GAIL (India) LTD.</t>
  </si>
  <si>
    <t>E.I.D. - PARRY (India) LIMITED</t>
  </si>
  <si>
    <t>PRAXAIR India PVT LTD (T.N.).</t>
  </si>
  <si>
    <t>Plot No.43 , CIEEP, Gandhi Nagar,   Balanagar, Hyderabad,  - 500 037 , India</t>
  </si>
  <si>
    <t>6/317-318-319 , JOGANI INDUSTRIAL COMPLEX  SION-TROMBAY ROAD , CHUNABHATTI EAST  MUMBAI-400 022  India</t>
  </si>
  <si>
    <t>CAIRN India LIMITED</t>
  </si>
  <si>
    <t>TEMPEL PRECISION METAL PRODUCTS India PVT.LTD.</t>
  </si>
  <si>
    <t>S-2, Technocrat Indl. Estate, Balanagar,    Hyderabad-500037, A.p., India</t>
  </si>
  <si>
    <t>BUREAU VERITAS (India) PRIVATE LIMITED</t>
  </si>
  <si>
    <t>IndiaN FARMERS FERTILISER CO OPERATIVE LIMITED.</t>
  </si>
  <si>
    <t>IndiaN FARMERS FERTILISER CO OPERATIVE LIMITED</t>
  </si>
  <si>
    <t>ATLAS COPCO (India) LTD</t>
  </si>
  <si>
    <t>CT-CC India SERVICE CENTER CT  ATLAS COPCO (India) LTD  MARUTI WAREHOUSING LTD.GAT#397  VITTHALWADI ,LONIKAND ,PUNE-412216</t>
  </si>
  <si>
    <t>ATLAS COPCO (India) LTD CT-CC</t>
  </si>
  <si>
    <t>India SERVICE CENTER CT  ATLAS COPCO (India) LTD  Maruti Warehousing Ltd.GAT#397  Vitthalwadi ,Lonikand ,Pune-412216</t>
  </si>
  <si>
    <t>FLINT GROUP India PVT LTD</t>
  </si>
  <si>
    <t>Steam Plant  Mundiyampakkam  605601 VILLUPURAM  India</t>
  </si>
  <si>
    <t>No. 20/32, 3A, ABIRAMI CAMELLIA,  4TH MAIN ROAD, KASTURIBAI NAGAR, ADYAR  CHENNAI-20, India. PIN: 600020  Phone/Fax: +91-44-24402924  Mobile: 09444845965</t>
  </si>
  <si>
    <t>IndiaN SYNTHETIC RUBBER PRIVATE LIMITED</t>
  </si>
  <si>
    <t>GOVERNMENT OF India</t>
  </si>
  <si>
    <t>IndiaN INSTITUTE OF TECHNOLOGY .</t>
  </si>
  <si>
    <t>IndiaN INSTITUTE OF TECHNOLOGY</t>
  </si>
  <si>
    <t>ATLAS COPCO (India) LTD.</t>
  </si>
  <si>
    <t>WITTMANN BATTENFELD India PVT. LTD.,</t>
  </si>
  <si>
    <t>SGS India PVT. LTD.,</t>
  </si>
  <si>
    <t>ABB India LTD</t>
  </si>
  <si>
    <t>ECOCAT India PVT LTD</t>
  </si>
  <si>
    <t>HACH- DHR India PVT LTD</t>
  </si>
  <si>
    <t>MIDDLE EAST &amp; India REGION  SHARJAH UAE.</t>
  </si>
  <si>
    <t>PRAXAIR India PRIVATE LTD.</t>
  </si>
  <si>
    <t>BONFIGLIOLI RENEWABLE POWER CONVERSION India(P) LTD.</t>
  </si>
  <si>
    <t>MATHESON K-AIR India PVT LTD</t>
  </si>
  <si>
    <t>ESSAR PRJECT (India) LIMITED</t>
  </si>
  <si>
    <t>D/1225, "KARNIK HERITAGE"  12, 3rd FLOOR, F.C Road, Shivaji Nagar,  Pune – 411005, India.</t>
  </si>
  <si>
    <t>SI GROUP-India PRIVATE LIMITED</t>
  </si>
  <si>
    <t>SUD-CHEMIE India PRIVATE LIMITED</t>
  </si>
  <si>
    <t>EDAYAR INDUSTRIAL DEVELOPMENT AREA,  P.O.BINANIPURAM,KOCHI 683 502, KERALA,  India.</t>
  </si>
  <si>
    <t>DELL India PRIVATE LIMITED</t>
  </si>
  <si>
    <t>DURAG India INSTRUMENTATION PRIVATE LIMITED</t>
  </si>
  <si>
    <t>NIRMA HOUSE ASHRAM ROAD  AHMEDABAD-380009  GUJARAT India</t>
  </si>
  <si>
    <t>CAUVERY IRON &amp; STEEL (India) LTD..</t>
  </si>
  <si>
    <t>ENSAS India</t>
  </si>
  <si>
    <t>BARTEC India PVT LTD-NOIDA</t>
  </si>
  <si>
    <t>AIR LIQUIDE India</t>
  </si>
  <si>
    <t>IndiaN OIL CORPORATION LIMITED (HARYANA)</t>
  </si>
  <si>
    <t>IndiaN OIL CORPORATION LIMITED,  R &amp; D Center,  sector-13,  Faridabad-212007,  Haryana.</t>
  </si>
  <si>
    <t>vipuls@IndiaNOIL.IN</t>
  </si>
  <si>
    <t>NESTLE India LIMITED</t>
  </si>
  <si>
    <t>KOHLER India CORPORATION PVT LTD</t>
  </si>
  <si>
    <t>LINDE India LIMITED,</t>
  </si>
  <si>
    <t>Schlumberger Testing Services,  P-21, T.T.C Industrial Area, Thane-Belapur Road,  M.I.D.C.-Mhape, Navi Mumbai - 400 710India.  +  91 22 3383 0800 (Ext 320), +  91 8080250522</t>
  </si>
  <si>
    <t>ABB India LIMITED-BANGLORE</t>
  </si>
  <si>
    <t>GE India INDUSTRIAL PRIVATE LIMITED</t>
  </si>
  <si>
    <t>ALSTOM India LIMITED</t>
  </si>
  <si>
    <t>A/C ALSTOM India LIMITED  827001 BOKARO STEEL CITY</t>
  </si>
  <si>
    <t>STEEL EXCHANGE India LIMITED</t>
  </si>
  <si>
    <t>C/O CAIRN India LTD   MANGALA PROCESSING TERMINAL (MPT)   NAGANA VILLAGE (NEAR KAWAS)  NH-112, BARMER - 344001  RAJASTHAN</t>
  </si>
  <si>
    <t>ABI SHOWATECH (India) LIMITED</t>
  </si>
  <si>
    <t>(A GOVT. OF India UNDERTAKING)  (REFINERIES DIVISION)  PANIPAT NAPTHA CRACKER, COMPLEX  PO PANIPAT REFINERY 132140,  Haryana</t>
  </si>
  <si>
    <t>MUKESH STEEL ( India )</t>
  </si>
  <si>
    <t>FERNAS CONSTRUCTION India PVT LTD</t>
  </si>
  <si>
    <t>AIR LIQUIDE India HOLDING PVT LTD (WALUNJ)</t>
  </si>
  <si>
    <t>PRAXAIR India PVT LTD"</t>
  </si>
  <si>
    <t>PRAXAIR India PVT LTD (DHARWAD)</t>
  </si>
  <si>
    <t>D 1/2, LOTE PARSHURAM, LOTE, THAL KHED,  DIST: RATNAGIRI 415722, MAHARSHTRA – India  RATANAGIRI</t>
  </si>
  <si>
    <t>Professor   Department of Botany  Banaras Hindu University  Varanasi 221 005 (India)  Phone No. 0091 542 2368156  Fax No. 0091 542 368174</t>
  </si>
  <si>
    <t>DARLING MUESCO(India) PVT.LTD</t>
  </si>
  <si>
    <t>EFACC India PVT LTD</t>
  </si>
  <si>
    <t>GE India INDUSTRIAL PVT.LTD.</t>
  </si>
  <si>
    <t>ENVIRONNEMENT S A India PVT LTD</t>
  </si>
  <si>
    <t>315, A-1, 22 MANISHANAGR,   OFF SAHYADRINAGAR, SANGLI-416 416,  MAHARSTRA, India</t>
  </si>
  <si>
    <t>AURO MIRA BIOPOWER India PVT LTD</t>
  </si>
  <si>
    <t>THYSSENKRUPP ELECTRICAL STEEL India PVT LTD</t>
  </si>
  <si>
    <t>CAUVERY IRON &amp; STEEL (India) LTD</t>
  </si>
  <si>
    <t>COLE-PARMER India PVT.LTD</t>
  </si>
  <si>
    <t xml:space="preserve">( A GOVT. OF India ENTERPRISE)  SMELTER PLANT,Angul-759145,Orissa                                            </t>
  </si>
  <si>
    <t>METTLER TOLEDO India PRIVATE LIMITED</t>
  </si>
  <si>
    <t>BOC India LTD (KOLKATA)</t>
  </si>
  <si>
    <t>ESSAR PROJECTS India LIMITED</t>
  </si>
  <si>
    <t>SEALED AIR PACKAGING MATERIALS (India) LLP</t>
  </si>
  <si>
    <t xml:space="preserve">(A SUBSIDIARY OF BHARAT HEAVY ELECTRICALS LTD)  A GOVT. OF India ENTERPRISE,VISHAKHAPATNAM-530012,ANDRA PRADESH                                     </t>
  </si>
  <si>
    <t>POLY METAL India</t>
  </si>
  <si>
    <t>ROCKWOOD LITHIUM India PVT LTD</t>
  </si>
  <si>
    <t>PRAXAIR India PVT LTD (HOSUR)</t>
  </si>
  <si>
    <t xml:space="preserve">(SUBSIDIARY OF EID PARRY (India) LTD)  NH 13, 7TH KM ALMATTI,  NAGARAL - NAINEGALI,BAGALKOT-587207,KARNATAKA                                         </t>
  </si>
  <si>
    <t>PRAXAIR India PVT LTD (ORISSA)</t>
  </si>
  <si>
    <t>NESTLE R &amp; D CENTER India PRIVATE LIMITED</t>
  </si>
  <si>
    <t>LAUREN ENGINEERS &amp; CONSTRUCTORS India P LTD</t>
  </si>
  <si>
    <t>PRAXAIR India PVT LTD (W. BENGAL)</t>
  </si>
  <si>
    <t>HONEYWELL  AUTOMATION  India LTD (CHAKAN)</t>
  </si>
  <si>
    <t>SUD-CHEMIE India PVT LTD</t>
  </si>
  <si>
    <t>PRAXAIR India PRIVATE LIMITED(WEST BENGAL)</t>
  </si>
  <si>
    <t>ESSAR PROJECTS (India) LIMITED</t>
  </si>
  <si>
    <t>WALMIK STEEL (India)</t>
  </si>
  <si>
    <t>India.</t>
  </si>
  <si>
    <t>PRAXAIR India PVT LTD (THANE)</t>
  </si>
  <si>
    <t>YOKOGAWA India LIMITED</t>
  </si>
  <si>
    <t>PEPPERL+FUCHS (India) PVT LTD</t>
  </si>
  <si>
    <t>Madan Choudhary (+91- 9930003337)    Reg :- 177/181, JT Building, Dr.M.G Mahimtura Marg, 3rd Kumbhrwada Lane, Mumbai - 4000 004 ( India)  Telephones: +91 22 23892476 / 66394004  (Direct), Facsimile: + 91 22 23884109,   URL : :www.metalindustries.co / www.flanges.co, Email: info@metalindustries.com  metalinds@gmail.com , metalind@ymail.com,PUNE-400004,MAHARASHTRA</t>
  </si>
  <si>
    <t>PRAXAIR India PVT.LTD (CHAKAN)</t>
  </si>
  <si>
    <t>BWE ENERGY India PRIVATE LIMITED</t>
  </si>
  <si>
    <t>IndiaN OIL CORPORATION LIMITED (PANIPAT)</t>
  </si>
  <si>
    <t>PRAXAIR India PVT.LTD (BHILAI)</t>
  </si>
  <si>
    <t>OERLIKON TEXTILE India PVT.LTD.</t>
  </si>
  <si>
    <t>M/S GAUGES BOURDON (India) PVT LTD.</t>
  </si>
  <si>
    <t>TRANTER India PRIVATE LIMITED</t>
  </si>
  <si>
    <t>IndiaN OIL CORPORATION LIMITED(DELHI)</t>
  </si>
  <si>
    <t>DE NORA India LIMITED</t>
  </si>
  <si>
    <t>METITO POLLUTION CONTROL India PVT.LTD</t>
  </si>
  <si>
    <t>EXPEDITORS INTERNATIONAL (India) PVT.LTD.</t>
  </si>
  <si>
    <t>PARKER HANNIFIN India PVT LTD</t>
  </si>
  <si>
    <t>PRETECH AUTOMATION India PVT.LTD</t>
  </si>
  <si>
    <t>GEEKAYSIndia</t>
  </si>
  <si>
    <t>HONEYWELL AUTOMATION India LTD.</t>
  </si>
  <si>
    <t>NESTLE India LTD(HARYANA)</t>
  </si>
  <si>
    <t>CAIRN ENERGY India PTY.LTD</t>
  </si>
  <si>
    <t>RITTAL India PVT LTD.</t>
  </si>
  <si>
    <t>IndiaN OIL CORPORATION LIMITED</t>
  </si>
  <si>
    <t>AIR LIQUID India HOLDING PVT.LTD (AURANGABAD)</t>
  </si>
  <si>
    <t>AIR LIQUID India HOLDING PVT.LTD</t>
  </si>
  <si>
    <t>KENNAMETAL India LIMITED</t>
  </si>
  <si>
    <t>THERMO FISHER SCIENTIFIC India PVT LTD</t>
  </si>
  <si>
    <t>PRAXAIR India PVT LTD .</t>
  </si>
  <si>
    <t>ASCO NUMATICS India PVT.LTD.</t>
  </si>
  <si>
    <t>THYSSENKRUPP INDUSTRIES India PVT.LTD</t>
  </si>
  <si>
    <t xml:space="preserve">TOYO ENGINEERING India LTD  202 VINAY COMPLEX,  NEAR DUDHDHARA DAIRY  BHARUCH EAST  GUJRAT-392001,BHARUCH EAST-392001,GUJRAT                                            </t>
  </si>
  <si>
    <t>POWER LINKS (India)</t>
  </si>
  <si>
    <t>BIOPHARMAX India PVT LTD.</t>
  </si>
  <si>
    <t>BOC India LIMITED.</t>
  </si>
  <si>
    <t>BOC India LIMITED(NEW BOMBAY)</t>
  </si>
  <si>
    <t>ASCO NUMATICS ( India) PVT LIMITED</t>
  </si>
  <si>
    <t>PALL India PVT.LTD</t>
  </si>
  <si>
    <t>PRAXAIR India PVT LTD (MUMBAI)</t>
  </si>
  <si>
    <t>PRAXAIR India (P) LTD (ORISA)</t>
  </si>
  <si>
    <t>GAC SHIPPING(India) PVT LTD</t>
  </si>
  <si>
    <t>AIR LIQUIDE NORTH India PVT LTD(ROORKE)</t>
  </si>
  <si>
    <t>NESTLE India LTD</t>
  </si>
  <si>
    <t>NESTLE India LTD NANJANGUD FAC  POST BOX 24, INDUSTRIAL AREA,  NANJANGUD,MYSORE-571301,KARNATAKA</t>
  </si>
  <si>
    <t>AIR LIQUIDE India HOLDING PVT.LTD</t>
  </si>
  <si>
    <t>Navnidhi Steel  78/80,Goragandhi Bldg,  office No.16, 1st floor   ,C.P.Tank Road  ,MUMBAI-400 004,  India,MUMBAI-400 004,MAHARASHTRA</t>
  </si>
  <si>
    <t>IMPEX India CORPORATION</t>
  </si>
  <si>
    <t>XYTEL India PRIVATE LIMITED</t>
  </si>
  <si>
    <t>CHEMETALL LITHIUM India PVT LTD</t>
  </si>
  <si>
    <t xml:space="preserve">PLOT NO. L-62 TO L-64,  Verna Industrial Estate,  Verna, Salcette,   Goa - 403 722 India,--403 722,GOA                                               </t>
  </si>
  <si>
    <t>ABB India LIMITED (BGLR)</t>
  </si>
  <si>
    <t>India GLYCOLS LIMITED</t>
  </si>
  <si>
    <t>PRAXAIR India PVT LTD (KARNATAKA)</t>
  </si>
  <si>
    <t>BOC India LIMITED</t>
  </si>
  <si>
    <t>E.I.D.PARRY (India) LTD.</t>
  </si>
  <si>
    <t>HI-TECH ENGINEERING CORPORATION India PVT.LTD</t>
  </si>
  <si>
    <t>HONEYWELL AUTOMATION India LTD</t>
  </si>
  <si>
    <t>AIR LIQUIDE NORTH India PVT. LTD. (PANIPAT)</t>
  </si>
  <si>
    <t>AIR LIQUIDE NORTH India PVT. LTD.</t>
  </si>
  <si>
    <t>BOC India LIMITED ( A MEMBER OF THE LINDE GROUP )</t>
  </si>
  <si>
    <t>HONEYWELL AUTOMATION India LIMITED</t>
  </si>
  <si>
    <t>53,54,56 &amp; 57,HADAPSAR INDUSTRIAL ESTATE  PUNE 411013  MAHARASHTRA,India,---,-</t>
  </si>
  <si>
    <t>VORTEX India</t>
  </si>
  <si>
    <t>PRAXAIR India PVT LTD(ORISSA)</t>
  </si>
  <si>
    <t>PALL India PVT LTD</t>
  </si>
  <si>
    <t xml:space="preserve">T-21,M.I.D.C.AREA,  Taloja, Maharashtra 410 208  India.,---,-                                                 </t>
  </si>
  <si>
    <t>BIOPHARMAX India PVT LTD</t>
  </si>
  <si>
    <t xml:space="preserve">VISAKHAPATNAM STEEL PLANT(A GOVERNMENT OF India UNDERTAKING) PURCHASE DEPARTMENT,ADMINSTRATIVE BUILDING,(3RD FLOOR),VISAKHAPATNAM-530 031,ANDHRA PRADESH                                    </t>
  </si>
  <si>
    <t>PRAXAIR India PVT LTD (GINIGERA)</t>
  </si>
  <si>
    <t>EM-TECHNIK India PVT.LTD</t>
  </si>
  <si>
    <t xml:space="preserve">H.O. - 21B,DUFF STREET,KOLKATA-700006,WEST BENGAL, India,KOLKATA-700006,WEST BENGAL                                       </t>
  </si>
  <si>
    <t>INVENSYS India PRIVATE LIMITED</t>
  </si>
  <si>
    <t>BOC India LTD</t>
  </si>
  <si>
    <t>HONEYWELL AUTOMATION India LTD   HADAPSAR INDUSTRIAL ESTATE, HADAPSAR  53 &amp; 54 (PART) 56 &amp; 57,,PUNE-411 013,MAHARASHTRA</t>
  </si>
  <si>
    <t>PRAXAIR India PVT LTD (A.P)</t>
  </si>
  <si>
    <t>PRAXAIR India PVT LTD'</t>
  </si>
  <si>
    <t>GERDAU STEEL India LIMITED</t>
  </si>
  <si>
    <t>GAIL (India) LIMITED</t>
  </si>
  <si>
    <t>(A GOVERNMENT OF India ENTERPRISE),JALAHALLI-560013,BANGLORE</t>
  </si>
  <si>
    <t>PRAXAIR India PVT LTD (GUJARAT)</t>
  </si>
  <si>
    <t>INVENSYS India PVT LTD</t>
  </si>
  <si>
    <t>AIR LIQUIDE  India HOLDING PVT. LTD</t>
  </si>
  <si>
    <t>KNF PUMPS + SYSTEMS(India PVT. LTD.</t>
  </si>
  <si>
    <t>INVENSYS India PVT. LTD.</t>
  </si>
  <si>
    <t>IndiaN FARMERS FERTILIZERS COOPERATIVE LTD</t>
  </si>
  <si>
    <t>GE India INDUSTRIAL PVT LTD.</t>
  </si>
  <si>
    <t xml:space="preserve">GE India INDUSTRIAL PVT LTD.  Division of GE Sensing  90/B, ELECTRONICS CITY  BANGALORE 560100  India.,Banglore-560100,karnatka                                          </t>
  </si>
  <si>
    <t>1018 VINDHYACAL SUPER THERMAL POWER STATION   P.O. VINDHYANAGAR DISTRICT SINGRAULI  MADHYA PRADESH- 486885, MADHYA PRADESH India,</t>
  </si>
  <si>
    <t xml:space="preserve">TOURU-REWARI ROAD,VILLAGE:   NIZAMPUR  DIST: MEWAT (HARYANA)India,India-122105,Haryana                                           </t>
  </si>
  <si>
    <t>CEVA FRIEGHT (India)PRIVATE LIMITED</t>
  </si>
  <si>
    <t>CEVA FRIEGHT (India) PRIVATE LIMITED   FLAT NOS: 8 &amp;9, HERMES KUNJ,  MANGALDAS ROAD,   PUNE -411001, MAHARASHTRA, India,PUNE-411001,MAHARASHTRA</t>
  </si>
  <si>
    <t>NESTLE India LTD (BICHOLIM)</t>
  </si>
  <si>
    <t>CABOT India LTD</t>
  </si>
  <si>
    <t>AREVA T &amp; D India LTD</t>
  </si>
  <si>
    <t>PRAXAIR India PRIVATE LTD</t>
  </si>
  <si>
    <t>IndiaN OIL CORPORATION LIMITED I</t>
  </si>
  <si>
    <t>LAPP India PVT.LTD.</t>
  </si>
  <si>
    <t>GE India INDUSTRIAL PVT LTD</t>
  </si>
  <si>
    <t>NATIONAL HIGHWAY NO 8,MANEJA,GUJRAT,390013India,-390013 ,GUJRAT</t>
  </si>
  <si>
    <t>HONEYWELL AUTOMATION India LTD (LONIKAND)</t>
  </si>
  <si>
    <t>ENMAX ENGINEERING (India) PVT LTD.</t>
  </si>
  <si>
    <t>KENNAMETAL India LTD.</t>
  </si>
  <si>
    <t>AXIS ENGINEERING India PL</t>
  </si>
  <si>
    <t>HONEYWELL AUTOMATION India LTD.  SURVEY NO. 391/1,AT RAJESH LOGISTICS, LONIKAND, KOREGAON BHIMA. TAL. HAWELIPUNE,PUNE-412 216,MAHARASHTRA</t>
  </si>
  <si>
    <t>Essar Steel India Ltd,   A/C INOX AIR PRODUCTS LTD  Oxygen Plant-III  Hazira Main Road,  Hazira,Surat-394270,---,GUJRAT</t>
  </si>
  <si>
    <t>C/O ANGLO EASTERN SHIP MANAGEMENT India PVT LTDOFFOCE BLOCK NO 601, B WING GODREJCOLISEUM,BH EVERARD NAGAR,-400022 ,MUMBAI</t>
  </si>
  <si>
    <t>SHRI GANESH UDYOG (India)</t>
  </si>
  <si>
    <t>BASF India LIMITED</t>
  </si>
  <si>
    <t>HONEYWELL  AUTOMATION  India LTD</t>
  </si>
  <si>
    <t>INDPRO ELECTRONIC SYSTEM (India)PVT.LTD.</t>
  </si>
  <si>
    <t>HONEYWELL AUTOMATION India LIMITED (HADAPSAR)</t>
  </si>
  <si>
    <t>ABB India LIMITED (BANGLORE)</t>
  </si>
  <si>
    <t>HORIBA India PVT.LTD.</t>
  </si>
  <si>
    <t>AIR LIQUIDE India HOLDING PVT. LTD.</t>
  </si>
  <si>
    <t>AIR LIQUIDE NORTH India PRIVATE LIMITED (HARYANA)</t>
  </si>
  <si>
    <t>AIR LIQUIDE NORTH India PRIVATE LIMITED</t>
  </si>
  <si>
    <t>PLOT NO 36,DRUHERA LND. AREA  DRUHERA 123 106  REWARI,India-123 106,HARYANA</t>
  </si>
  <si>
    <t>ASCO India LIMITED</t>
  </si>
  <si>
    <t>NESTLE India LIMITED (PONDA)</t>
  </si>
  <si>
    <t xml:space="preserve">PLOT NO294 -297,USGAO INDUSTRIAL AREA, PO USGAO PONDA-403406,GOA, India,---,-                                                 </t>
  </si>
  <si>
    <t>LINDE ENGINEERING India PVT. LTD.</t>
  </si>
  <si>
    <t>ENDRESS+HAUSER India PVT. LTD.</t>
  </si>
  <si>
    <t xml:space="preserve">RAJ PLAZA, WING A &amp; B ,5TH FLOOR, L.B.S. MARG, VIKROLI (W),MUMBA 400083 IMAHARASHTRA, India  TIN NO:27800000381 V,.-.,.                                                 </t>
  </si>
  <si>
    <t>ENDRESS+HAUSER(India) PVT LTD.</t>
  </si>
  <si>
    <t>AMYLASE India PVT. LTD.</t>
  </si>
  <si>
    <t>WWW.THERMALIndia.COM</t>
  </si>
  <si>
    <t>PLACKA INSTRUMENTS India PVT. LTD.</t>
  </si>
  <si>
    <t>H GURU INSTRUMENTS (SOUTH India) PVT  LTD.</t>
  </si>
  <si>
    <t>Uruguay</t>
  </si>
  <si>
    <t>Prasol House, Plot No A-17/2/3, TTC Industrial Area, MIDC Industrial Area, Kopar Khairane, Navi Mumbai, Maharashtra 400710</t>
  </si>
  <si>
    <t>Estonia</t>
  </si>
  <si>
    <t>Iceland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</si>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</sst>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Y4110"/>
  <sheetViews>
    <sheetView tabSelected="1" topLeftCell="H111" zoomScale="107" zoomScaleNormal="100" workbookViewId="0">
      <selection activeCell="I111" sqref="I111"/>
    </sheetView>
  </sheetViews>
  <sheetFormatPr defaultRowHeight="14.5" x14ac:dyDescent="0.35"/>
  <cols>
    <col min="7" max="7" width="78.81640625" bestFit="1" customWidth="1"/>
    <col min="8" max="8" width="123.54296875" customWidth="1"/>
    <col min="9" max="9" width="22.453125" customWidth="1"/>
    <col min="14" max="14" width="255.6328125" bestFit="1" customWidth="1"/>
    <col min="15" max="15" width="21.81640625" bestFit="1" customWidth="1"/>
    <col min="20" max="20" width="30.26953125" bestFit="1" customWidth="1"/>
    <col min="21" max="21" width="14.36328125" bestFit="1" customWidth="1"/>
    <col min="23" max="23" width="47.26953125" bestFit="1" customWidth="1"/>
    <col min="25" max="25" width="14.81640625" customWidth="1"/>
    <col min="50" max="50" width="13.54296875" bestFit="1" customWidth="1"/>
  </cols>
  <sheetData>
    <row r="2" spans="1:5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</row>
    <row r="3" spans="1:51" x14ac:dyDescent="0.35">
      <c r="A3">
        <v>109151</v>
      </c>
      <c r="B3">
        <v>0</v>
      </c>
      <c r="C3" t="s">
        <v>51</v>
      </c>
      <c r="D3" t="s">
        <v>52</v>
      </c>
      <c r="E3" t="s">
        <v>51</v>
      </c>
      <c r="F3" t="s">
        <v>51</v>
      </c>
      <c r="G3" t="s">
        <v>53</v>
      </c>
      <c r="H3" t="s">
        <v>54</v>
      </c>
      <c r="I3" t="s">
        <v>56</v>
      </c>
      <c r="O3" t="s">
        <v>56</v>
      </c>
      <c r="U3" t="s">
        <v>57</v>
      </c>
      <c r="Z3">
        <v>8</v>
      </c>
      <c r="AI3">
        <v>0</v>
      </c>
      <c r="AJ3">
        <v>0</v>
      </c>
      <c r="AL3">
        <v>0</v>
      </c>
      <c r="AM3">
        <v>0</v>
      </c>
      <c r="AN3">
        <v>0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  <c r="AT3" t="s">
        <v>51</v>
      </c>
      <c r="AU3" t="s">
        <v>58</v>
      </c>
      <c r="AV3" t="s">
        <v>59</v>
      </c>
      <c r="AW3" t="s">
        <v>59</v>
      </c>
      <c r="AX3" s="1">
        <v>46106.455509490741</v>
      </c>
      <c r="AY3" s="1">
        <v>46106.600449571757</v>
      </c>
    </row>
    <row r="4" spans="1:51" x14ac:dyDescent="0.35">
      <c r="A4">
        <v>109150</v>
      </c>
      <c r="B4">
        <v>0</v>
      </c>
      <c r="C4" t="s">
        <v>51</v>
      </c>
      <c r="D4" t="s">
        <v>52</v>
      </c>
      <c r="E4" t="s">
        <v>51</v>
      </c>
      <c r="F4" t="s">
        <v>51</v>
      </c>
      <c r="G4" t="s">
        <v>60</v>
      </c>
      <c r="H4" t="s">
        <v>61</v>
      </c>
      <c r="I4" t="s">
        <v>56</v>
      </c>
      <c r="Z4">
        <v>8</v>
      </c>
      <c r="AA4" t="s">
        <v>62</v>
      </c>
      <c r="AF4" t="s">
        <v>63</v>
      </c>
      <c r="AG4" t="s">
        <v>62</v>
      </c>
      <c r="AI4">
        <v>0</v>
      </c>
      <c r="AJ4">
        <v>0</v>
      </c>
      <c r="AL4">
        <v>0</v>
      </c>
      <c r="AM4">
        <v>0</v>
      </c>
      <c r="AN4">
        <v>0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  <c r="AT4" t="s">
        <v>51</v>
      </c>
      <c r="AU4" t="s">
        <v>58</v>
      </c>
      <c r="AV4" t="s">
        <v>59</v>
      </c>
      <c r="AW4" t="s">
        <v>51</v>
      </c>
      <c r="AX4" s="1">
        <v>46106.436293483799</v>
      </c>
      <c r="AY4" t="s">
        <v>51</v>
      </c>
    </row>
    <row r="5" spans="1:51" x14ac:dyDescent="0.35">
      <c r="A5">
        <v>109149</v>
      </c>
      <c r="B5">
        <v>0</v>
      </c>
      <c r="C5" t="s">
        <v>51</v>
      </c>
      <c r="D5" t="s">
        <v>64</v>
      </c>
      <c r="E5" t="s">
        <v>51</v>
      </c>
      <c r="F5" t="s">
        <v>51</v>
      </c>
      <c r="G5" t="s">
        <v>65</v>
      </c>
      <c r="H5" t="s">
        <v>66</v>
      </c>
      <c r="I5" t="s">
        <v>56</v>
      </c>
      <c r="U5" t="s">
        <v>57</v>
      </c>
      <c r="Z5">
        <v>8</v>
      </c>
      <c r="AF5" t="s">
        <v>67</v>
      </c>
      <c r="AI5">
        <v>0</v>
      </c>
      <c r="AJ5">
        <v>0</v>
      </c>
      <c r="AL5">
        <v>0</v>
      </c>
      <c r="AM5">
        <v>0</v>
      </c>
      <c r="AN5">
        <v>0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  <c r="AT5" t="s">
        <v>51</v>
      </c>
      <c r="AU5" t="s">
        <v>58</v>
      </c>
      <c r="AV5" t="s">
        <v>68</v>
      </c>
      <c r="AW5" t="s">
        <v>68</v>
      </c>
      <c r="AX5" s="1">
        <v>46104.611872719906</v>
      </c>
      <c r="AY5" s="1">
        <v>46104.613362465279</v>
      </c>
    </row>
    <row r="6" spans="1:51" x14ac:dyDescent="0.35">
      <c r="A6">
        <v>109148</v>
      </c>
      <c r="B6">
        <v>0</v>
      </c>
      <c r="C6" t="s">
        <v>51</v>
      </c>
      <c r="D6" t="s">
        <v>52</v>
      </c>
      <c r="E6" t="s">
        <v>51</v>
      </c>
      <c r="F6" t="s">
        <v>51</v>
      </c>
      <c r="G6" t="s">
        <v>69</v>
      </c>
      <c r="H6" t="s">
        <v>70</v>
      </c>
      <c r="I6" t="s">
        <v>56</v>
      </c>
      <c r="U6" t="s">
        <v>57</v>
      </c>
      <c r="Z6">
        <v>8</v>
      </c>
      <c r="AF6" t="s">
        <v>71</v>
      </c>
      <c r="AI6">
        <v>0</v>
      </c>
      <c r="AJ6">
        <v>0</v>
      </c>
      <c r="AL6">
        <v>0</v>
      </c>
      <c r="AM6">
        <v>0</v>
      </c>
      <c r="AN6">
        <v>0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  <c r="AT6" t="s">
        <v>51</v>
      </c>
      <c r="AU6" t="s">
        <v>58</v>
      </c>
      <c r="AV6" t="s">
        <v>68</v>
      </c>
      <c r="AW6" t="s">
        <v>51</v>
      </c>
      <c r="AX6" s="1">
        <v>46100.652633020836</v>
      </c>
      <c r="AY6" t="s">
        <v>51</v>
      </c>
    </row>
    <row r="7" spans="1:51" x14ac:dyDescent="0.35">
      <c r="A7">
        <v>109147</v>
      </c>
      <c r="B7">
        <v>0</v>
      </c>
      <c r="C7" t="s">
        <v>51</v>
      </c>
      <c r="D7" t="s">
        <v>52</v>
      </c>
      <c r="E7" t="s">
        <v>51</v>
      </c>
      <c r="F7" t="s">
        <v>51</v>
      </c>
      <c r="G7" t="s">
        <v>72</v>
      </c>
      <c r="H7" t="s">
        <v>18764</v>
      </c>
      <c r="I7" t="s">
        <v>56</v>
      </c>
      <c r="U7" t="s">
        <v>57</v>
      </c>
      <c r="Z7">
        <v>8</v>
      </c>
      <c r="AF7" t="s">
        <v>73</v>
      </c>
      <c r="AI7">
        <v>0</v>
      </c>
      <c r="AJ7">
        <v>0</v>
      </c>
      <c r="AL7">
        <v>0</v>
      </c>
      <c r="AM7">
        <v>0</v>
      </c>
      <c r="AN7">
        <v>0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  <c r="AT7" t="s">
        <v>51</v>
      </c>
      <c r="AU7" t="s">
        <v>58</v>
      </c>
      <c r="AV7" t="s">
        <v>68</v>
      </c>
      <c r="AW7" t="s">
        <v>51</v>
      </c>
      <c r="AX7" s="1">
        <v>46100.507818206017</v>
      </c>
      <c r="AY7" t="s">
        <v>51</v>
      </c>
    </row>
    <row r="8" spans="1:51" x14ac:dyDescent="0.35">
      <c r="A8">
        <v>109146</v>
      </c>
      <c r="B8">
        <v>0</v>
      </c>
      <c r="C8" t="s">
        <v>51</v>
      </c>
      <c r="D8" t="s">
        <v>52</v>
      </c>
      <c r="E8" t="s">
        <v>51</v>
      </c>
      <c r="F8" t="s">
        <v>51</v>
      </c>
      <c r="G8" t="s">
        <v>74</v>
      </c>
      <c r="H8" t="s">
        <v>75</v>
      </c>
      <c r="I8" t="s">
        <v>56</v>
      </c>
      <c r="Z8">
        <v>8</v>
      </c>
      <c r="AA8">
        <v>29</v>
      </c>
      <c r="AD8" t="s">
        <v>76</v>
      </c>
      <c r="AE8" t="s">
        <v>77</v>
      </c>
      <c r="AG8" t="s">
        <v>78</v>
      </c>
      <c r="AH8" t="s">
        <v>77</v>
      </c>
      <c r="AI8">
        <v>0</v>
      </c>
      <c r="AJ8">
        <v>0</v>
      </c>
      <c r="AL8">
        <v>0</v>
      </c>
      <c r="AM8">
        <v>0</v>
      </c>
      <c r="AN8">
        <v>0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  <c r="AT8" t="s">
        <v>51</v>
      </c>
      <c r="AU8" t="s">
        <v>58</v>
      </c>
      <c r="AV8" t="s">
        <v>59</v>
      </c>
      <c r="AW8" t="s">
        <v>51</v>
      </c>
      <c r="AX8" s="1">
        <v>46099.463212268522</v>
      </c>
      <c r="AY8" t="s">
        <v>51</v>
      </c>
    </row>
    <row r="9" spans="1:51" x14ac:dyDescent="0.35">
      <c r="A9">
        <v>109145</v>
      </c>
      <c r="B9">
        <v>0</v>
      </c>
      <c r="C9" t="s">
        <v>51</v>
      </c>
      <c r="D9" t="s">
        <v>52</v>
      </c>
      <c r="E9" t="s">
        <v>51</v>
      </c>
      <c r="F9" t="s">
        <v>51</v>
      </c>
      <c r="G9" t="s">
        <v>18975</v>
      </c>
      <c r="H9" t="s">
        <v>18765</v>
      </c>
      <c r="I9" t="s">
        <v>56</v>
      </c>
      <c r="O9" t="s">
        <v>62</v>
      </c>
      <c r="U9" t="s">
        <v>79</v>
      </c>
      <c r="Z9">
        <v>8</v>
      </c>
      <c r="AD9" t="s">
        <v>80</v>
      </c>
      <c r="AE9" t="s">
        <v>81</v>
      </c>
      <c r="AF9" t="s">
        <v>82</v>
      </c>
      <c r="AG9" t="s">
        <v>83</v>
      </c>
      <c r="AH9" t="s">
        <v>81</v>
      </c>
      <c r="AI9">
        <v>0</v>
      </c>
      <c r="AJ9">
        <v>0</v>
      </c>
      <c r="AL9">
        <v>0</v>
      </c>
      <c r="AM9">
        <v>0</v>
      </c>
      <c r="AN9">
        <v>0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  <c r="AT9" t="s">
        <v>51</v>
      </c>
      <c r="AU9" t="s">
        <v>58</v>
      </c>
      <c r="AV9" t="s">
        <v>59</v>
      </c>
      <c r="AW9" t="s">
        <v>84</v>
      </c>
      <c r="AX9" s="1">
        <v>46098.638768750003</v>
      </c>
      <c r="AY9" s="1">
        <v>46098.723323229169</v>
      </c>
    </row>
    <row r="10" spans="1:51" x14ac:dyDescent="0.35">
      <c r="A10">
        <v>109143</v>
      </c>
      <c r="B10">
        <v>0</v>
      </c>
      <c r="C10" t="s">
        <v>51</v>
      </c>
      <c r="D10" t="s">
        <v>85</v>
      </c>
      <c r="E10">
        <v>0</v>
      </c>
      <c r="G10" t="s">
        <v>86</v>
      </c>
      <c r="H10" t="s">
        <v>87</v>
      </c>
      <c r="I10" t="s">
        <v>56</v>
      </c>
      <c r="T10" t="s">
        <v>51</v>
      </c>
      <c r="U10" t="s">
        <v>51</v>
      </c>
      <c r="W10">
        <v>7756043094</v>
      </c>
      <c r="Y10" t="s">
        <v>88</v>
      </c>
      <c r="Z10">
        <v>8</v>
      </c>
      <c r="AE10" t="s">
        <v>51</v>
      </c>
      <c r="AF10" t="s">
        <v>51</v>
      </c>
      <c r="AI10">
        <v>0</v>
      </c>
      <c r="AJ10">
        <v>0</v>
      </c>
      <c r="AL10">
        <v>0</v>
      </c>
      <c r="AM10">
        <v>0</v>
      </c>
      <c r="AN10">
        <v>0</v>
      </c>
      <c r="AO10" t="s">
        <v>62</v>
      </c>
      <c r="AP10" t="s">
        <v>62</v>
      </c>
      <c r="AQ10" t="s">
        <v>62</v>
      </c>
      <c r="AR10" t="s">
        <v>62</v>
      </c>
      <c r="AS10" t="s">
        <v>89</v>
      </c>
      <c r="AT10" t="s">
        <v>90</v>
      </c>
      <c r="AU10" t="s">
        <v>58</v>
      </c>
      <c r="AV10" t="s">
        <v>91</v>
      </c>
      <c r="AW10" t="s">
        <v>51</v>
      </c>
      <c r="AX10" s="1">
        <v>46097.714951307869</v>
      </c>
      <c r="AY10" t="s">
        <v>51</v>
      </c>
    </row>
    <row r="11" spans="1:51" x14ac:dyDescent="0.35">
      <c r="A11">
        <v>109142</v>
      </c>
      <c r="B11">
        <v>0</v>
      </c>
      <c r="C11" t="s">
        <v>51</v>
      </c>
      <c r="D11" t="s">
        <v>85</v>
      </c>
      <c r="E11">
        <v>0</v>
      </c>
      <c r="G11" t="s">
        <v>92</v>
      </c>
      <c r="H11" t="s">
        <v>93</v>
      </c>
      <c r="I11" t="s">
        <v>56</v>
      </c>
      <c r="T11" t="s">
        <v>51</v>
      </c>
      <c r="U11" t="s">
        <v>51</v>
      </c>
      <c r="W11">
        <v>9913472497</v>
      </c>
      <c r="Y11" t="s">
        <v>94</v>
      </c>
      <c r="Z11">
        <v>8</v>
      </c>
      <c r="AD11" t="s">
        <v>62</v>
      </c>
      <c r="AE11" t="s">
        <v>51</v>
      </c>
      <c r="AF11" t="s">
        <v>51</v>
      </c>
      <c r="AI11">
        <v>0</v>
      </c>
      <c r="AJ11">
        <v>0</v>
      </c>
      <c r="AL11">
        <v>0</v>
      </c>
      <c r="AM11">
        <v>0</v>
      </c>
      <c r="AN11">
        <v>0</v>
      </c>
      <c r="AO11" t="s">
        <v>62</v>
      </c>
      <c r="AP11" t="s">
        <v>62</v>
      </c>
      <c r="AQ11" t="s">
        <v>62</v>
      </c>
      <c r="AR11" t="s">
        <v>62</v>
      </c>
      <c r="AT11" t="s">
        <v>95</v>
      </c>
      <c r="AU11" t="s">
        <v>58</v>
      </c>
      <c r="AV11" t="s">
        <v>91</v>
      </c>
      <c r="AW11" t="s">
        <v>51</v>
      </c>
      <c r="AX11" s="1">
        <v>46093.717995752311</v>
      </c>
      <c r="AY11" t="s">
        <v>51</v>
      </c>
    </row>
    <row r="12" spans="1:51" x14ac:dyDescent="0.35">
      <c r="A12">
        <v>109141</v>
      </c>
      <c r="B12">
        <v>0</v>
      </c>
      <c r="C12" t="s">
        <v>51</v>
      </c>
      <c r="D12" t="s">
        <v>52</v>
      </c>
      <c r="E12" t="s">
        <v>51</v>
      </c>
      <c r="F12" t="s">
        <v>51</v>
      </c>
      <c r="G12" t="s">
        <v>18976</v>
      </c>
      <c r="H12" t="s">
        <v>18977</v>
      </c>
      <c r="I12" t="s">
        <v>56</v>
      </c>
      <c r="Z12">
        <v>8</v>
      </c>
      <c r="AD12" t="s">
        <v>96</v>
      </c>
      <c r="AE12" t="s">
        <v>97</v>
      </c>
      <c r="AG12" t="s">
        <v>98</v>
      </c>
      <c r="AH12" t="s">
        <v>97</v>
      </c>
      <c r="AI12">
        <v>0</v>
      </c>
      <c r="AJ12">
        <v>0</v>
      </c>
      <c r="AL12">
        <v>0</v>
      </c>
      <c r="AM12">
        <v>0</v>
      </c>
      <c r="AN12">
        <v>0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  <c r="AT12" t="s">
        <v>51</v>
      </c>
      <c r="AU12" t="s">
        <v>58</v>
      </c>
      <c r="AV12" t="s">
        <v>59</v>
      </c>
      <c r="AW12" t="s">
        <v>51</v>
      </c>
      <c r="AX12" s="1">
        <v>46093.652374305559</v>
      </c>
      <c r="AY12" t="s">
        <v>51</v>
      </c>
    </row>
    <row r="13" spans="1:51" x14ac:dyDescent="0.35">
      <c r="A13">
        <v>109140</v>
      </c>
      <c r="B13">
        <v>0</v>
      </c>
      <c r="C13" t="s">
        <v>51</v>
      </c>
      <c r="D13" t="s">
        <v>52</v>
      </c>
      <c r="E13" t="s">
        <v>51</v>
      </c>
      <c r="F13" t="s">
        <v>51</v>
      </c>
      <c r="G13" t="s">
        <v>18978</v>
      </c>
      <c r="H13" t="s">
        <v>18979</v>
      </c>
      <c r="I13" t="s">
        <v>56</v>
      </c>
      <c r="W13">
        <v>8303264104</v>
      </c>
      <c r="Y13" t="s">
        <v>99</v>
      </c>
      <c r="Z13">
        <v>8</v>
      </c>
      <c r="AD13" t="s">
        <v>100</v>
      </c>
      <c r="AF13" t="s">
        <v>101</v>
      </c>
      <c r="AG13" t="s">
        <v>102</v>
      </c>
      <c r="AI13">
        <v>0</v>
      </c>
      <c r="AJ13">
        <v>0</v>
      </c>
      <c r="AL13">
        <v>0</v>
      </c>
      <c r="AM13">
        <v>0</v>
      </c>
      <c r="AN13">
        <v>0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  <c r="AT13" t="s">
        <v>51</v>
      </c>
      <c r="AU13" t="s">
        <v>58</v>
      </c>
      <c r="AV13" t="s">
        <v>59</v>
      </c>
      <c r="AW13" t="s">
        <v>51</v>
      </c>
      <c r="AX13" s="1">
        <v>46093.636695983798</v>
      </c>
      <c r="AY13" t="s">
        <v>51</v>
      </c>
    </row>
    <row r="14" spans="1:51" x14ac:dyDescent="0.35">
      <c r="A14">
        <v>109139</v>
      </c>
      <c r="B14">
        <v>0</v>
      </c>
      <c r="C14" t="s">
        <v>51</v>
      </c>
      <c r="D14" t="s">
        <v>52</v>
      </c>
      <c r="E14" t="s">
        <v>51</v>
      </c>
      <c r="F14" t="s">
        <v>51</v>
      </c>
      <c r="G14" t="s">
        <v>103</v>
      </c>
      <c r="H14" t="s">
        <v>104</v>
      </c>
      <c r="I14" t="s">
        <v>56</v>
      </c>
      <c r="W14" t="s">
        <v>105</v>
      </c>
      <c r="Y14" t="s">
        <v>106</v>
      </c>
      <c r="Z14">
        <v>8</v>
      </c>
      <c r="AD14" t="s">
        <v>107</v>
      </c>
      <c r="AE14" t="s">
        <v>108</v>
      </c>
      <c r="AF14" t="s">
        <v>63</v>
      </c>
      <c r="AG14" t="s">
        <v>109</v>
      </c>
      <c r="AH14" t="s">
        <v>108</v>
      </c>
      <c r="AI14">
        <v>0</v>
      </c>
      <c r="AJ14">
        <v>0</v>
      </c>
      <c r="AL14">
        <v>0</v>
      </c>
      <c r="AM14">
        <v>0</v>
      </c>
      <c r="AN14">
        <v>0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  <c r="AT14" t="s">
        <v>51</v>
      </c>
      <c r="AU14" t="s">
        <v>58</v>
      </c>
      <c r="AV14" t="s">
        <v>59</v>
      </c>
      <c r="AW14" t="s">
        <v>51</v>
      </c>
      <c r="AX14" s="1">
        <v>46093.460486192133</v>
      </c>
      <c r="AY14" t="s">
        <v>51</v>
      </c>
    </row>
    <row r="15" spans="1:51" x14ac:dyDescent="0.35">
      <c r="A15">
        <v>109138</v>
      </c>
      <c r="B15">
        <v>0</v>
      </c>
      <c r="C15" t="s">
        <v>51</v>
      </c>
      <c r="D15" t="s">
        <v>52</v>
      </c>
      <c r="E15" t="s">
        <v>51</v>
      </c>
      <c r="F15" t="s">
        <v>51</v>
      </c>
      <c r="G15" t="s">
        <v>110</v>
      </c>
      <c r="H15" t="s">
        <v>111</v>
      </c>
      <c r="I15" t="s">
        <v>56</v>
      </c>
      <c r="W15">
        <v>8368126724</v>
      </c>
      <c r="Y15" t="s">
        <v>112</v>
      </c>
      <c r="Z15">
        <v>8</v>
      </c>
      <c r="AD15" t="s">
        <v>113</v>
      </c>
      <c r="AE15" t="s">
        <v>114</v>
      </c>
      <c r="AF15" t="s">
        <v>115</v>
      </c>
      <c r="AG15" t="s">
        <v>116</v>
      </c>
      <c r="AH15" t="s">
        <v>114</v>
      </c>
      <c r="AI15">
        <v>0</v>
      </c>
      <c r="AJ15">
        <v>0</v>
      </c>
      <c r="AL15">
        <v>0</v>
      </c>
      <c r="AM15">
        <v>0</v>
      </c>
      <c r="AN15">
        <v>0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  <c r="AT15" t="s">
        <v>51</v>
      </c>
      <c r="AU15" t="s">
        <v>58</v>
      </c>
      <c r="AV15" t="s">
        <v>59</v>
      </c>
      <c r="AW15" t="s">
        <v>51</v>
      </c>
      <c r="AX15" s="1">
        <v>46093.405787303243</v>
      </c>
      <c r="AY15" t="s">
        <v>51</v>
      </c>
    </row>
    <row r="16" spans="1:51" x14ac:dyDescent="0.35">
      <c r="A16">
        <v>109137</v>
      </c>
      <c r="B16">
        <v>0</v>
      </c>
      <c r="C16" t="s">
        <v>51</v>
      </c>
      <c r="D16" t="s">
        <v>85</v>
      </c>
      <c r="E16">
        <v>0</v>
      </c>
      <c r="G16" t="s">
        <v>117</v>
      </c>
      <c r="H16" t="s">
        <v>118</v>
      </c>
      <c r="I16" t="s">
        <v>56</v>
      </c>
      <c r="T16" t="s">
        <v>51</v>
      </c>
      <c r="U16" t="s">
        <v>51</v>
      </c>
      <c r="Y16" t="s">
        <v>119</v>
      </c>
      <c r="Z16">
        <v>8</v>
      </c>
      <c r="AE16" t="s">
        <v>51</v>
      </c>
      <c r="AF16" t="s">
        <v>51</v>
      </c>
      <c r="AI16">
        <v>0</v>
      </c>
      <c r="AJ16">
        <v>0</v>
      </c>
      <c r="AL16">
        <v>0</v>
      </c>
      <c r="AM16">
        <v>0</v>
      </c>
      <c r="AN16">
        <v>0</v>
      </c>
      <c r="AO16" t="s">
        <v>120</v>
      </c>
      <c r="AP16" t="s">
        <v>121</v>
      </c>
      <c r="AQ16" t="s">
        <v>122</v>
      </c>
      <c r="AR16" t="s">
        <v>123</v>
      </c>
      <c r="AS16" t="s">
        <v>89</v>
      </c>
      <c r="AU16" t="s">
        <v>58</v>
      </c>
      <c r="AV16" t="s">
        <v>91</v>
      </c>
      <c r="AW16" t="s">
        <v>51</v>
      </c>
      <c r="AX16" s="1">
        <v>46092.661742476848</v>
      </c>
      <c r="AY16" t="s">
        <v>51</v>
      </c>
    </row>
    <row r="17" spans="1:51" x14ac:dyDescent="0.35">
      <c r="A17">
        <v>109136</v>
      </c>
      <c r="B17">
        <v>0</v>
      </c>
      <c r="C17" t="s">
        <v>51</v>
      </c>
      <c r="D17" t="s">
        <v>52</v>
      </c>
      <c r="E17" t="s">
        <v>51</v>
      </c>
      <c r="F17" t="s">
        <v>51</v>
      </c>
      <c r="G17" t="s">
        <v>124</v>
      </c>
      <c r="H17" t="s">
        <v>125</v>
      </c>
      <c r="I17" t="s">
        <v>56</v>
      </c>
      <c r="Z17">
        <v>8</v>
      </c>
      <c r="AD17" t="s">
        <v>126</v>
      </c>
      <c r="AE17" t="s">
        <v>127</v>
      </c>
      <c r="AF17" t="s">
        <v>128</v>
      </c>
      <c r="AG17" t="s">
        <v>129</v>
      </c>
      <c r="AH17" t="s">
        <v>127</v>
      </c>
      <c r="AI17">
        <v>0</v>
      </c>
      <c r="AJ17">
        <v>0</v>
      </c>
      <c r="AL17">
        <v>0</v>
      </c>
      <c r="AM17">
        <v>0</v>
      </c>
      <c r="AN17">
        <v>0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  <c r="AT17" t="s">
        <v>51</v>
      </c>
      <c r="AU17" t="s">
        <v>58</v>
      </c>
      <c r="AV17" t="s">
        <v>59</v>
      </c>
      <c r="AW17" t="s">
        <v>59</v>
      </c>
      <c r="AX17" s="1">
        <v>46092.524706099539</v>
      </c>
      <c r="AY17" s="1">
        <v>46092.673216319447</v>
      </c>
    </row>
    <row r="18" spans="1:51" x14ac:dyDescent="0.35">
      <c r="A18">
        <v>109135</v>
      </c>
      <c r="B18">
        <v>0</v>
      </c>
      <c r="C18" t="s">
        <v>51</v>
      </c>
      <c r="D18" t="s">
        <v>52</v>
      </c>
      <c r="E18" t="s">
        <v>51</v>
      </c>
      <c r="F18" t="s">
        <v>51</v>
      </c>
      <c r="G18" t="s">
        <v>130</v>
      </c>
      <c r="H18" t="s">
        <v>131</v>
      </c>
      <c r="I18" t="s">
        <v>56</v>
      </c>
      <c r="Z18">
        <v>8</v>
      </c>
      <c r="AD18" t="s">
        <v>132</v>
      </c>
      <c r="AE18" t="s">
        <v>133</v>
      </c>
      <c r="AF18" t="s">
        <v>134</v>
      </c>
      <c r="AG18" t="s">
        <v>135</v>
      </c>
      <c r="AH18" t="s">
        <v>133</v>
      </c>
      <c r="AI18">
        <v>0</v>
      </c>
      <c r="AJ18">
        <v>0</v>
      </c>
      <c r="AL18">
        <v>0</v>
      </c>
      <c r="AM18">
        <v>0</v>
      </c>
      <c r="AN18">
        <v>0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  <c r="AT18" t="s">
        <v>51</v>
      </c>
      <c r="AU18" t="s">
        <v>58</v>
      </c>
      <c r="AV18" t="s">
        <v>59</v>
      </c>
      <c r="AW18" t="s">
        <v>59</v>
      </c>
      <c r="AX18" s="1">
        <v>46092.492212766207</v>
      </c>
      <c r="AY18" s="1">
        <v>46092.67364695602</v>
      </c>
    </row>
    <row r="19" spans="1:51" x14ac:dyDescent="0.35">
      <c r="A19">
        <v>109134</v>
      </c>
      <c r="B19">
        <v>0</v>
      </c>
      <c r="C19" t="s">
        <v>51</v>
      </c>
      <c r="D19" t="s">
        <v>52</v>
      </c>
      <c r="E19" t="s">
        <v>51</v>
      </c>
      <c r="F19" t="s">
        <v>51</v>
      </c>
      <c r="G19" t="s">
        <v>136</v>
      </c>
      <c r="H19" t="s">
        <v>18980</v>
      </c>
      <c r="I19" t="s">
        <v>56</v>
      </c>
      <c r="Z19">
        <v>8</v>
      </c>
      <c r="AD19" t="s">
        <v>137</v>
      </c>
      <c r="AE19" t="s">
        <v>138</v>
      </c>
      <c r="AF19" t="s">
        <v>138</v>
      </c>
      <c r="AG19" t="s">
        <v>139</v>
      </c>
      <c r="AH19" t="s">
        <v>138</v>
      </c>
      <c r="AI19">
        <v>0</v>
      </c>
      <c r="AJ19">
        <v>0</v>
      </c>
      <c r="AL19">
        <v>0</v>
      </c>
      <c r="AM19">
        <v>0</v>
      </c>
      <c r="AN19">
        <v>0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  <c r="AT19" t="s">
        <v>51</v>
      </c>
      <c r="AU19" t="s">
        <v>58</v>
      </c>
      <c r="AV19" t="s">
        <v>59</v>
      </c>
      <c r="AW19" t="s">
        <v>59</v>
      </c>
      <c r="AX19" s="1">
        <v>46090.635805937498</v>
      </c>
      <c r="AY19" s="1">
        <v>46092.673980937499</v>
      </c>
    </row>
    <row r="20" spans="1:51" x14ac:dyDescent="0.35">
      <c r="A20">
        <v>109133</v>
      </c>
      <c r="B20">
        <v>0</v>
      </c>
      <c r="C20" t="s">
        <v>51</v>
      </c>
      <c r="D20" t="s">
        <v>52</v>
      </c>
      <c r="E20" t="s">
        <v>51</v>
      </c>
      <c r="F20" t="s">
        <v>51</v>
      </c>
      <c r="G20" t="s">
        <v>140</v>
      </c>
      <c r="H20" t="s">
        <v>141</v>
      </c>
      <c r="I20" t="s">
        <v>56</v>
      </c>
      <c r="O20" t="s">
        <v>56</v>
      </c>
      <c r="U20" t="s">
        <v>57</v>
      </c>
      <c r="Z20">
        <v>8</v>
      </c>
      <c r="AD20" t="s">
        <v>142</v>
      </c>
      <c r="AF20" t="s">
        <v>143</v>
      </c>
      <c r="AG20" t="s">
        <v>144</v>
      </c>
      <c r="AI20">
        <v>0</v>
      </c>
      <c r="AJ20">
        <v>0</v>
      </c>
      <c r="AL20">
        <v>0</v>
      </c>
      <c r="AM20">
        <v>0</v>
      </c>
      <c r="AN20">
        <v>0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  <c r="AT20" t="s">
        <v>51</v>
      </c>
      <c r="AU20" t="s">
        <v>58</v>
      </c>
      <c r="AV20" t="s">
        <v>59</v>
      </c>
      <c r="AW20" t="s">
        <v>59</v>
      </c>
      <c r="AX20" s="1">
        <v>46090.586138078703</v>
      </c>
      <c r="AY20" s="1">
        <v>46092.669452199072</v>
      </c>
    </row>
    <row r="21" spans="1:51" x14ac:dyDescent="0.35">
      <c r="A21">
        <v>109132</v>
      </c>
      <c r="B21">
        <v>0</v>
      </c>
      <c r="C21" t="s">
        <v>51</v>
      </c>
      <c r="D21" t="s">
        <v>52</v>
      </c>
      <c r="E21" t="s">
        <v>51</v>
      </c>
      <c r="F21" t="s">
        <v>51</v>
      </c>
      <c r="G21" t="s">
        <v>145</v>
      </c>
      <c r="H21" t="s">
        <v>146</v>
      </c>
      <c r="I21" t="s">
        <v>56</v>
      </c>
      <c r="Z21">
        <v>8</v>
      </c>
      <c r="AD21" t="s">
        <v>142</v>
      </c>
      <c r="AG21" t="s">
        <v>144</v>
      </c>
      <c r="AI21">
        <v>0</v>
      </c>
      <c r="AJ21">
        <v>0</v>
      </c>
      <c r="AL21">
        <v>0</v>
      </c>
      <c r="AM21">
        <v>0</v>
      </c>
      <c r="AN21">
        <v>0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  <c r="AT21" t="s">
        <v>51</v>
      </c>
      <c r="AU21" t="s">
        <v>58</v>
      </c>
      <c r="AV21" t="s">
        <v>59</v>
      </c>
      <c r="AW21" t="s">
        <v>51</v>
      </c>
      <c r="AX21" s="1">
        <v>46088.604483530093</v>
      </c>
      <c r="AY21" t="s">
        <v>51</v>
      </c>
    </row>
    <row r="22" spans="1:51" x14ac:dyDescent="0.35">
      <c r="A22">
        <v>109131</v>
      </c>
      <c r="B22">
        <v>0</v>
      </c>
      <c r="C22" t="s">
        <v>51</v>
      </c>
      <c r="D22" t="s">
        <v>52</v>
      </c>
      <c r="E22" t="s">
        <v>51</v>
      </c>
      <c r="F22" t="s">
        <v>51</v>
      </c>
      <c r="G22" t="s">
        <v>147</v>
      </c>
      <c r="H22" t="s">
        <v>148</v>
      </c>
      <c r="I22" t="s">
        <v>149</v>
      </c>
      <c r="Z22">
        <v>2</v>
      </c>
      <c r="AI22">
        <v>0</v>
      </c>
      <c r="AJ22">
        <v>0</v>
      </c>
      <c r="AL22">
        <v>0</v>
      </c>
      <c r="AM22">
        <v>0</v>
      </c>
      <c r="AN22">
        <v>0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  <c r="AT22" t="s">
        <v>51</v>
      </c>
      <c r="AU22" t="s">
        <v>58</v>
      </c>
      <c r="AV22" t="s">
        <v>59</v>
      </c>
      <c r="AW22" t="s">
        <v>51</v>
      </c>
      <c r="AX22" s="1">
        <v>46086.676791203703</v>
      </c>
      <c r="AY22" t="s">
        <v>51</v>
      </c>
    </row>
    <row r="23" spans="1:51" x14ac:dyDescent="0.35">
      <c r="A23">
        <v>109130</v>
      </c>
      <c r="B23">
        <v>0</v>
      </c>
      <c r="C23" t="s">
        <v>51</v>
      </c>
      <c r="D23" t="s">
        <v>85</v>
      </c>
      <c r="E23">
        <v>0</v>
      </c>
      <c r="G23" t="s">
        <v>150</v>
      </c>
      <c r="H23" t="s">
        <v>151</v>
      </c>
      <c r="I23" t="s">
        <v>56</v>
      </c>
      <c r="T23" t="s">
        <v>51</v>
      </c>
      <c r="U23" t="s">
        <v>51</v>
      </c>
      <c r="W23">
        <v>9822192145</v>
      </c>
      <c r="Y23" t="s">
        <v>152</v>
      </c>
      <c r="Z23">
        <v>8</v>
      </c>
      <c r="AE23" t="s">
        <v>51</v>
      </c>
      <c r="AF23" t="s">
        <v>51</v>
      </c>
      <c r="AI23">
        <v>0</v>
      </c>
      <c r="AJ23">
        <v>0</v>
      </c>
      <c r="AL23">
        <v>0</v>
      </c>
      <c r="AM23">
        <v>0</v>
      </c>
      <c r="AN23">
        <v>0</v>
      </c>
      <c r="AO23" t="s">
        <v>120</v>
      </c>
      <c r="AP23" t="s">
        <v>121</v>
      </c>
      <c r="AQ23" t="s">
        <v>122</v>
      </c>
      <c r="AR23" t="s">
        <v>123</v>
      </c>
      <c r="AS23" t="s">
        <v>89</v>
      </c>
      <c r="AT23" t="s">
        <v>90</v>
      </c>
      <c r="AU23" t="s">
        <v>58</v>
      </c>
      <c r="AV23" t="s">
        <v>91</v>
      </c>
      <c r="AW23" t="s">
        <v>51</v>
      </c>
      <c r="AX23" s="1">
        <v>46086.626386111115</v>
      </c>
      <c r="AY23" t="s">
        <v>51</v>
      </c>
    </row>
    <row r="24" spans="1:51" x14ac:dyDescent="0.35">
      <c r="A24">
        <v>109129</v>
      </c>
      <c r="B24">
        <v>0</v>
      </c>
      <c r="C24" t="s">
        <v>51</v>
      </c>
      <c r="D24" t="s">
        <v>85</v>
      </c>
      <c r="E24">
        <v>0</v>
      </c>
      <c r="G24" t="s">
        <v>153</v>
      </c>
      <c r="H24" t="s">
        <v>154</v>
      </c>
      <c r="I24" t="s">
        <v>56</v>
      </c>
      <c r="T24" t="s">
        <v>51</v>
      </c>
      <c r="U24" t="s">
        <v>51</v>
      </c>
      <c r="W24">
        <v>9767863378</v>
      </c>
      <c r="Z24">
        <v>8</v>
      </c>
      <c r="AE24" t="s">
        <v>51</v>
      </c>
      <c r="AF24" t="s">
        <v>51</v>
      </c>
      <c r="AI24">
        <v>0</v>
      </c>
      <c r="AJ24">
        <v>0</v>
      </c>
      <c r="AL24">
        <v>0</v>
      </c>
      <c r="AM24">
        <v>0</v>
      </c>
      <c r="AN24">
        <v>0</v>
      </c>
      <c r="AO24" t="s">
        <v>120</v>
      </c>
      <c r="AP24" t="s">
        <v>121</v>
      </c>
      <c r="AQ24" t="s">
        <v>122</v>
      </c>
      <c r="AR24" t="s">
        <v>123</v>
      </c>
      <c r="AS24" t="s">
        <v>89</v>
      </c>
      <c r="AT24" t="s">
        <v>90</v>
      </c>
      <c r="AU24" t="s">
        <v>58</v>
      </c>
      <c r="AV24" t="s">
        <v>91</v>
      </c>
      <c r="AW24" t="s">
        <v>51</v>
      </c>
      <c r="AX24" s="1">
        <v>46086.614881678244</v>
      </c>
      <c r="AY24" t="s">
        <v>51</v>
      </c>
    </row>
    <row r="25" spans="1:51" x14ac:dyDescent="0.35">
      <c r="A25">
        <v>109128</v>
      </c>
      <c r="B25">
        <v>0</v>
      </c>
      <c r="C25" t="s">
        <v>51</v>
      </c>
      <c r="D25" t="s">
        <v>52</v>
      </c>
      <c r="E25" t="s">
        <v>51</v>
      </c>
      <c r="F25" t="s">
        <v>51</v>
      </c>
      <c r="G25" t="s">
        <v>155</v>
      </c>
      <c r="H25" t="s">
        <v>156</v>
      </c>
      <c r="I25" t="s">
        <v>56</v>
      </c>
      <c r="Z25">
        <v>8</v>
      </c>
      <c r="AD25" t="s">
        <v>157</v>
      </c>
      <c r="AE25" t="s">
        <v>158</v>
      </c>
      <c r="AF25" t="s">
        <v>134</v>
      </c>
      <c r="AG25" t="s">
        <v>159</v>
      </c>
      <c r="AH25" t="s">
        <v>158</v>
      </c>
      <c r="AI25">
        <v>0</v>
      </c>
      <c r="AJ25">
        <v>0</v>
      </c>
      <c r="AL25">
        <v>0</v>
      </c>
      <c r="AM25">
        <v>0</v>
      </c>
      <c r="AN25">
        <v>0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  <c r="AT25" t="s">
        <v>51</v>
      </c>
      <c r="AU25" t="s">
        <v>58</v>
      </c>
      <c r="AV25" t="s">
        <v>59</v>
      </c>
      <c r="AW25" t="s">
        <v>59</v>
      </c>
      <c r="AX25" s="1">
        <v>46086.425059108798</v>
      </c>
      <c r="AY25" s="1">
        <v>46092.675034803244</v>
      </c>
    </row>
    <row r="26" spans="1:51" x14ac:dyDescent="0.35">
      <c r="A26">
        <v>109127</v>
      </c>
      <c r="B26">
        <v>0</v>
      </c>
      <c r="C26" t="s">
        <v>51</v>
      </c>
      <c r="D26" t="s">
        <v>52</v>
      </c>
      <c r="E26" t="s">
        <v>51</v>
      </c>
      <c r="F26" t="s">
        <v>51</v>
      </c>
      <c r="G26" t="s">
        <v>160</v>
      </c>
      <c r="H26" t="s">
        <v>161</v>
      </c>
      <c r="I26" t="s">
        <v>6854</v>
      </c>
      <c r="Z26">
        <v>2</v>
      </c>
      <c r="AI26">
        <v>0</v>
      </c>
      <c r="AJ26">
        <v>0</v>
      </c>
      <c r="AL26">
        <v>0</v>
      </c>
      <c r="AM26">
        <v>0</v>
      </c>
      <c r="AN26">
        <v>0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  <c r="AT26" t="s">
        <v>51</v>
      </c>
      <c r="AU26" t="s">
        <v>58</v>
      </c>
      <c r="AV26" t="s">
        <v>59</v>
      </c>
      <c r="AW26" t="s">
        <v>51</v>
      </c>
      <c r="AX26" s="1">
        <v>46085.644518368055</v>
      </c>
      <c r="AY26" t="s">
        <v>51</v>
      </c>
    </row>
    <row r="27" spans="1:51" x14ac:dyDescent="0.35">
      <c r="A27">
        <v>109126</v>
      </c>
      <c r="B27">
        <v>0</v>
      </c>
      <c r="C27" t="s">
        <v>51</v>
      </c>
      <c r="D27" t="s">
        <v>52</v>
      </c>
      <c r="E27" t="s">
        <v>51</v>
      </c>
      <c r="F27" t="s">
        <v>51</v>
      </c>
      <c r="G27" t="s">
        <v>162</v>
      </c>
      <c r="H27" t="s">
        <v>163</v>
      </c>
      <c r="I27" t="s">
        <v>56</v>
      </c>
      <c r="Z27">
        <v>8</v>
      </c>
      <c r="AD27" t="s">
        <v>132</v>
      </c>
      <c r="AG27" t="s">
        <v>135</v>
      </c>
      <c r="AI27">
        <v>0</v>
      </c>
      <c r="AJ27">
        <v>0</v>
      </c>
      <c r="AL27">
        <v>0</v>
      </c>
      <c r="AM27">
        <v>0</v>
      </c>
      <c r="AN27">
        <v>0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  <c r="AT27" t="s">
        <v>51</v>
      </c>
      <c r="AU27" t="s">
        <v>58</v>
      </c>
      <c r="AV27" t="s">
        <v>59</v>
      </c>
      <c r="AW27" t="s">
        <v>51</v>
      </c>
      <c r="AX27" s="1">
        <v>46085.494984375</v>
      </c>
      <c r="AY27" t="s">
        <v>51</v>
      </c>
    </row>
    <row r="28" spans="1:51" x14ac:dyDescent="0.35">
      <c r="A28">
        <v>109125</v>
      </c>
      <c r="B28">
        <v>0</v>
      </c>
      <c r="C28" t="s">
        <v>51</v>
      </c>
      <c r="D28" t="s">
        <v>85</v>
      </c>
      <c r="E28">
        <v>0</v>
      </c>
      <c r="G28" t="s">
        <v>164</v>
      </c>
      <c r="H28" t="s">
        <v>165</v>
      </c>
      <c r="I28" t="s">
        <v>287</v>
      </c>
      <c r="T28" t="s">
        <v>51</v>
      </c>
      <c r="U28" t="s">
        <v>51</v>
      </c>
      <c r="W28" t="s">
        <v>167</v>
      </c>
      <c r="Y28" t="s">
        <v>168</v>
      </c>
      <c r="Z28">
        <v>2</v>
      </c>
      <c r="AE28" t="s">
        <v>51</v>
      </c>
      <c r="AF28" t="s">
        <v>51</v>
      </c>
      <c r="AG28" t="s">
        <v>62</v>
      </c>
      <c r="AI28">
        <v>0</v>
      </c>
      <c r="AJ28">
        <v>0</v>
      </c>
      <c r="AL28">
        <v>0</v>
      </c>
      <c r="AM28">
        <v>0</v>
      </c>
      <c r="AN28">
        <v>0</v>
      </c>
      <c r="AO28" t="s">
        <v>169</v>
      </c>
      <c r="AP28" t="s">
        <v>62</v>
      </c>
      <c r="AQ28" t="s">
        <v>62</v>
      </c>
      <c r="AR28" t="s">
        <v>62</v>
      </c>
      <c r="AS28" t="s">
        <v>89</v>
      </c>
      <c r="AT28" t="s">
        <v>62</v>
      </c>
      <c r="AU28" t="s">
        <v>58</v>
      </c>
      <c r="AV28" t="s">
        <v>91</v>
      </c>
      <c r="AW28" t="s">
        <v>51</v>
      </c>
      <c r="AX28" s="1">
        <v>46085.415307291667</v>
      </c>
      <c r="AY28" t="s">
        <v>51</v>
      </c>
    </row>
    <row r="29" spans="1:51" x14ac:dyDescent="0.35">
      <c r="A29">
        <v>109124</v>
      </c>
      <c r="B29">
        <v>0</v>
      </c>
      <c r="C29" t="s">
        <v>51</v>
      </c>
      <c r="D29" t="s">
        <v>85</v>
      </c>
      <c r="E29">
        <v>0</v>
      </c>
      <c r="G29" t="s">
        <v>170</v>
      </c>
      <c r="H29" t="s">
        <v>171</v>
      </c>
      <c r="I29" t="s">
        <v>56</v>
      </c>
      <c r="T29" t="s">
        <v>51</v>
      </c>
      <c r="U29" t="s">
        <v>51</v>
      </c>
      <c r="W29">
        <v>8459790592</v>
      </c>
      <c r="Y29" t="s">
        <v>172</v>
      </c>
      <c r="Z29">
        <v>8</v>
      </c>
      <c r="AE29" t="s">
        <v>51</v>
      </c>
      <c r="AF29" t="s">
        <v>51</v>
      </c>
      <c r="AI29">
        <v>0</v>
      </c>
      <c r="AJ29">
        <v>0</v>
      </c>
      <c r="AL29">
        <v>0</v>
      </c>
      <c r="AM29">
        <v>0</v>
      </c>
      <c r="AN29">
        <v>0</v>
      </c>
      <c r="AO29" t="s">
        <v>120</v>
      </c>
      <c r="AP29" t="s">
        <v>121</v>
      </c>
      <c r="AQ29" t="s">
        <v>122</v>
      </c>
      <c r="AR29" t="s">
        <v>123</v>
      </c>
      <c r="AS29" t="s">
        <v>89</v>
      </c>
      <c r="AT29" t="s">
        <v>90</v>
      </c>
      <c r="AU29" t="s">
        <v>58</v>
      </c>
      <c r="AV29" t="s">
        <v>91</v>
      </c>
      <c r="AW29" t="s">
        <v>51</v>
      </c>
      <c r="AX29" s="1">
        <v>46084.717346030091</v>
      </c>
      <c r="AY29" t="s">
        <v>51</v>
      </c>
    </row>
    <row r="30" spans="1:51" x14ac:dyDescent="0.35">
      <c r="A30">
        <v>109123</v>
      </c>
      <c r="B30">
        <v>0</v>
      </c>
      <c r="C30" t="s">
        <v>51</v>
      </c>
      <c r="D30" t="s">
        <v>52</v>
      </c>
      <c r="E30" t="s">
        <v>51</v>
      </c>
      <c r="F30" t="s">
        <v>51</v>
      </c>
      <c r="G30" t="s">
        <v>18981</v>
      </c>
      <c r="H30" t="s">
        <v>173</v>
      </c>
      <c r="I30" t="s">
        <v>56</v>
      </c>
      <c r="Z30">
        <v>8</v>
      </c>
      <c r="AD30" t="s">
        <v>80</v>
      </c>
      <c r="AG30" t="s">
        <v>83</v>
      </c>
      <c r="AI30">
        <v>0</v>
      </c>
      <c r="AJ30">
        <v>0</v>
      </c>
      <c r="AL30">
        <v>0</v>
      </c>
      <c r="AM30">
        <v>0</v>
      </c>
      <c r="AN30">
        <v>0</v>
      </c>
      <c r="AO30" t="s">
        <v>51</v>
      </c>
      <c r="AP30" t="s">
        <v>51</v>
      </c>
      <c r="AQ30" t="s">
        <v>51</v>
      </c>
      <c r="AR30" t="s">
        <v>51</v>
      </c>
      <c r="AS30" t="s">
        <v>51</v>
      </c>
      <c r="AT30" t="s">
        <v>51</v>
      </c>
      <c r="AU30" t="s">
        <v>58</v>
      </c>
      <c r="AV30" t="s">
        <v>59</v>
      </c>
      <c r="AW30" t="s">
        <v>51</v>
      </c>
      <c r="AX30" s="1">
        <v>46084.548633182872</v>
      </c>
      <c r="AY30" t="s">
        <v>51</v>
      </c>
    </row>
    <row r="31" spans="1:51" x14ac:dyDescent="0.35">
      <c r="A31">
        <v>109122</v>
      </c>
      <c r="B31">
        <v>0</v>
      </c>
      <c r="C31" t="s">
        <v>51</v>
      </c>
      <c r="D31" t="s">
        <v>52</v>
      </c>
      <c r="E31" t="s">
        <v>51</v>
      </c>
      <c r="F31" t="s">
        <v>51</v>
      </c>
      <c r="G31" t="s">
        <v>174</v>
      </c>
      <c r="H31" t="s">
        <v>175</v>
      </c>
      <c r="I31" t="s">
        <v>56</v>
      </c>
      <c r="Z31">
        <v>8</v>
      </c>
      <c r="AD31" t="s">
        <v>176</v>
      </c>
      <c r="AG31" t="s">
        <v>177</v>
      </c>
      <c r="AI31">
        <v>0</v>
      </c>
      <c r="AJ31">
        <v>0</v>
      </c>
      <c r="AL31">
        <v>0</v>
      </c>
      <c r="AM31">
        <v>0</v>
      </c>
      <c r="AN31">
        <v>0</v>
      </c>
      <c r="AO31" t="s">
        <v>51</v>
      </c>
      <c r="AP31" t="s">
        <v>51</v>
      </c>
      <c r="AQ31" t="s">
        <v>51</v>
      </c>
      <c r="AR31" t="s">
        <v>51</v>
      </c>
      <c r="AS31" t="s">
        <v>51</v>
      </c>
      <c r="AT31" t="s">
        <v>51</v>
      </c>
      <c r="AU31" t="s">
        <v>58</v>
      </c>
      <c r="AV31" t="s">
        <v>59</v>
      </c>
      <c r="AW31" t="s">
        <v>51</v>
      </c>
      <c r="AX31" s="1">
        <v>46084.501731446762</v>
      </c>
      <c r="AY31" t="s">
        <v>51</v>
      </c>
    </row>
    <row r="32" spans="1:51" x14ac:dyDescent="0.35">
      <c r="A32">
        <v>109121</v>
      </c>
      <c r="B32">
        <v>0</v>
      </c>
      <c r="C32" t="s">
        <v>51</v>
      </c>
      <c r="D32" t="s">
        <v>52</v>
      </c>
      <c r="E32" t="s">
        <v>51</v>
      </c>
      <c r="F32" t="s">
        <v>51</v>
      </c>
      <c r="G32" t="s">
        <v>178</v>
      </c>
      <c r="H32" t="s">
        <v>179</v>
      </c>
      <c r="I32" t="s">
        <v>56</v>
      </c>
      <c r="O32" t="s">
        <v>62</v>
      </c>
      <c r="Z32">
        <v>8</v>
      </c>
      <c r="AD32" t="s">
        <v>180</v>
      </c>
      <c r="AG32" t="s">
        <v>181</v>
      </c>
      <c r="AI32">
        <v>0</v>
      </c>
      <c r="AJ32">
        <v>0</v>
      </c>
      <c r="AL32">
        <v>0</v>
      </c>
      <c r="AM32">
        <v>0</v>
      </c>
      <c r="AN32">
        <v>0</v>
      </c>
      <c r="AO32" t="s">
        <v>51</v>
      </c>
      <c r="AP32" t="s">
        <v>51</v>
      </c>
      <c r="AQ32" t="s">
        <v>51</v>
      </c>
      <c r="AR32" t="s">
        <v>51</v>
      </c>
      <c r="AS32" t="s">
        <v>51</v>
      </c>
      <c r="AT32" t="s">
        <v>51</v>
      </c>
      <c r="AU32" t="s">
        <v>58</v>
      </c>
      <c r="AV32" t="s">
        <v>59</v>
      </c>
      <c r="AW32" t="s">
        <v>59</v>
      </c>
      <c r="AX32" s="1">
        <v>46084.472984641201</v>
      </c>
      <c r="AY32" s="1">
        <v>46084.487256747685</v>
      </c>
    </row>
    <row r="33" spans="1:51" x14ac:dyDescent="0.35">
      <c r="A33">
        <v>109120</v>
      </c>
      <c r="B33">
        <v>0</v>
      </c>
      <c r="C33" t="s">
        <v>51</v>
      </c>
      <c r="D33" t="s">
        <v>52</v>
      </c>
      <c r="E33" t="s">
        <v>51</v>
      </c>
      <c r="F33" t="s">
        <v>51</v>
      </c>
      <c r="G33" t="s">
        <v>182</v>
      </c>
      <c r="H33" t="s">
        <v>161</v>
      </c>
      <c r="I33" t="s">
        <v>6854</v>
      </c>
      <c r="Z33">
        <v>2</v>
      </c>
      <c r="AI33">
        <v>0</v>
      </c>
      <c r="AJ33">
        <v>0</v>
      </c>
      <c r="AL33">
        <v>0</v>
      </c>
      <c r="AM33">
        <v>0</v>
      </c>
      <c r="AN33">
        <v>0</v>
      </c>
      <c r="AO33" t="s">
        <v>51</v>
      </c>
      <c r="AP33" t="s">
        <v>51</v>
      </c>
      <c r="AQ33" t="s">
        <v>51</v>
      </c>
      <c r="AR33" t="s">
        <v>51</v>
      </c>
      <c r="AS33" t="s">
        <v>51</v>
      </c>
      <c r="AT33" t="s">
        <v>51</v>
      </c>
      <c r="AU33" t="s">
        <v>58</v>
      </c>
      <c r="AV33" t="s">
        <v>59</v>
      </c>
      <c r="AW33" t="s">
        <v>51</v>
      </c>
      <c r="AX33" s="1">
        <v>46084.444541435187</v>
      </c>
      <c r="AY33" t="s">
        <v>51</v>
      </c>
    </row>
    <row r="34" spans="1:51" x14ac:dyDescent="0.35">
      <c r="A34">
        <v>109119</v>
      </c>
      <c r="B34">
        <v>0</v>
      </c>
      <c r="C34" t="s">
        <v>51</v>
      </c>
      <c r="D34" t="s">
        <v>52</v>
      </c>
      <c r="E34" t="s">
        <v>51</v>
      </c>
      <c r="F34" t="s">
        <v>51</v>
      </c>
      <c r="G34" t="s">
        <v>183</v>
      </c>
      <c r="H34" t="s">
        <v>184</v>
      </c>
      <c r="I34" t="s">
        <v>56</v>
      </c>
      <c r="Z34">
        <v>8</v>
      </c>
      <c r="AD34" t="s">
        <v>185</v>
      </c>
      <c r="AG34" t="s">
        <v>186</v>
      </c>
      <c r="AI34">
        <v>0</v>
      </c>
      <c r="AJ34">
        <v>0</v>
      </c>
      <c r="AL34">
        <v>0</v>
      </c>
      <c r="AM34">
        <v>0</v>
      </c>
      <c r="AN34">
        <v>0</v>
      </c>
      <c r="AO34" t="s">
        <v>51</v>
      </c>
      <c r="AP34" t="s">
        <v>51</v>
      </c>
      <c r="AQ34" t="s">
        <v>51</v>
      </c>
      <c r="AR34" t="s">
        <v>51</v>
      </c>
      <c r="AS34" t="s">
        <v>51</v>
      </c>
      <c r="AT34" t="s">
        <v>51</v>
      </c>
      <c r="AU34" t="s">
        <v>58</v>
      </c>
      <c r="AV34" t="s">
        <v>59</v>
      </c>
      <c r="AW34" t="s">
        <v>51</v>
      </c>
      <c r="AX34" s="1">
        <v>46083.514274224537</v>
      </c>
      <c r="AY34" t="s">
        <v>51</v>
      </c>
    </row>
    <row r="35" spans="1:51" x14ac:dyDescent="0.35">
      <c r="A35">
        <v>109118</v>
      </c>
      <c r="B35">
        <v>0</v>
      </c>
      <c r="C35" t="s">
        <v>51</v>
      </c>
      <c r="D35" t="s">
        <v>52</v>
      </c>
      <c r="E35" t="s">
        <v>51</v>
      </c>
      <c r="F35" t="s">
        <v>51</v>
      </c>
      <c r="G35" t="s">
        <v>187</v>
      </c>
      <c r="H35" t="s">
        <v>188</v>
      </c>
      <c r="I35" t="s">
        <v>56</v>
      </c>
      <c r="Z35">
        <v>8</v>
      </c>
      <c r="AD35" t="s">
        <v>189</v>
      </c>
      <c r="AG35" t="s">
        <v>190</v>
      </c>
      <c r="AI35">
        <v>0</v>
      </c>
      <c r="AJ35">
        <v>0</v>
      </c>
      <c r="AL35">
        <v>0</v>
      </c>
      <c r="AM35">
        <v>0</v>
      </c>
      <c r="AN35">
        <v>0</v>
      </c>
      <c r="AO35" t="s">
        <v>51</v>
      </c>
      <c r="AP35" t="s">
        <v>51</v>
      </c>
      <c r="AQ35" t="s">
        <v>51</v>
      </c>
      <c r="AR35" t="s">
        <v>51</v>
      </c>
      <c r="AS35" t="s">
        <v>51</v>
      </c>
      <c r="AT35" t="s">
        <v>51</v>
      </c>
      <c r="AU35" t="s">
        <v>58</v>
      </c>
      <c r="AV35" t="s">
        <v>59</v>
      </c>
      <c r="AW35" t="s">
        <v>51</v>
      </c>
      <c r="AX35" s="1">
        <v>46083.495431828705</v>
      </c>
      <c r="AY35" t="s">
        <v>51</v>
      </c>
    </row>
    <row r="36" spans="1:51" x14ac:dyDescent="0.35">
      <c r="A36">
        <v>109117</v>
      </c>
      <c r="B36">
        <v>0</v>
      </c>
      <c r="C36" t="s">
        <v>51</v>
      </c>
      <c r="D36" t="s">
        <v>52</v>
      </c>
      <c r="E36" t="s">
        <v>51</v>
      </c>
      <c r="F36" t="s">
        <v>51</v>
      </c>
      <c r="G36" t="s">
        <v>191</v>
      </c>
      <c r="H36" t="s">
        <v>148</v>
      </c>
      <c r="I36" t="s">
        <v>149</v>
      </c>
      <c r="Z36">
        <v>2</v>
      </c>
      <c r="AI36">
        <v>0</v>
      </c>
      <c r="AJ36">
        <v>0</v>
      </c>
      <c r="AL36">
        <v>0</v>
      </c>
      <c r="AM36">
        <v>0</v>
      </c>
      <c r="AN36">
        <v>0</v>
      </c>
      <c r="AO36" t="s">
        <v>51</v>
      </c>
      <c r="AP36" t="s">
        <v>51</v>
      </c>
      <c r="AQ36" t="s">
        <v>51</v>
      </c>
      <c r="AR36" t="s">
        <v>51</v>
      </c>
      <c r="AS36" t="s">
        <v>51</v>
      </c>
      <c r="AT36" t="s">
        <v>51</v>
      </c>
      <c r="AU36" t="s">
        <v>58</v>
      </c>
      <c r="AV36" t="s">
        <v>59</v>
      </c>
      <c r="AW36" t="s">
        <v>51</v>
      </c>
      <c r="AX36" s="1">
        <v>46083.41230300926</v>
      </c>
      <c r="AY36" t="s">
        <v>51</v>
      </c>
    </row>
    <row r="37" spans="1:51" x14ac:dyDescent="0.35">
      <c r="A37">
        <v>109116</v>
      </c>
      <c r="B37">
        <v>0</v>
      </c>
      <c r="C37" t="s">
        <v>51</v>
      </c>
      <c r="D37" t="s">
        <v>52</v>
      </c>
      <c r="E37" t="s">
        <v>51</v>
      </c>
      <c r="F37" t="s">
        <v>51</v>
      </c>
      <c r="G37" t="s">
        <v>192</v>
      </c>
      <c r="H37" t="s">
        <v>193</v>
      </c>
      <c r="I37" t="s">
        <v>56</v>
      </c>
      <c r="O37" t="s">
        <v>62</v>
      </c>
      <c r="Z37">
        <v>8</v>
      </c>
      <c r="AA37">
        <v>27</v>
      </c>
      <c r="AD37" t="s">
        <v>194</v>
      </c>
      <c r="AE37" t="s">
        <v>143</v>
      </c>
      <c r="AF37" t="s">
        <v>143</v>
      </c>
      <c r="AG37" t="s">
        <v>195</v>
      </c>
      <c r="AH37" t="s">
        <v>143</v>
      </c>
      <c r="AI37">
        <v>0</v>
      </c>
      <c r="AJ37">
        <v>0</v>
      </c>
      <c r="AL37">
        <v>0</v>
      </c>
      <c r="AM37">
        <v>0</v>
      </c>
      <c r="AN37">
        <v>0</v>
      </c>
      <c r="AO37" t="s">
        <v>51</v>
      </c>
      <c r="AP37" t="s">
        <v>51</v>
      </c>
      <c r="AQ37" t="s">
        <v>51</v>
      </c>
      <c r="AR37" t="s">
        <v>51</v>
      </c>
      <c r="AS37" t="s">
        <v>51</v>
      </c>
      <c r="AT37" t="s">
        <v>51</v>
      </c>
      <c r="AU37" t="s">
        <v>58</v>
      </c>
      <c r="AV37" t="s">
        <v>59</v>
      </c>
      <c r="AW37" t="s">
        <v>196</v>
      </c>
      <c r="AX37" s="1">
        <v>46080.673829826388</v>
      </c>
      <c r="AY37" s="1">
        <v>46080.703656944446</v>
      </c>
    </row>
    <row r="38" spans="1:51" x14ac:dyDescent="0.35">
      <c r="A38">
        <v>109115</v>
      </c>
      <c r="B38">
        <v>0</v>
      </c>
      <c r="C38" t="s">
        <v>51</v>
      </c>
      <c r="D38" t="s">
        <v>85</v>
      </c>
      <c r="E38">
        <v>0</v>
      </c>
      <c r="G38" t="s">
        <v>197</v>
      </c>
      <c r="H38" t="s">
        <v>198</v>
      </c>
      <c r="I38" t="s">
        <v>56</v>
      </c>
      <c r="T38" t="s">
        <v>51</v>
      </c>
      <c r="U38" t="s">
        <v>51</v>
      </c>
      <c r="Y38" t="s">
        <v>199</v>
      </c>
      <c r="Z38">
        <v>8</v>
      </c>
      <c r="AE38" t="s">
        <v>51</v>
      </c>
      <c r="AF38" t="s">
        <v>51</v>
      </c>
      <c r="AI38">
        <v>0</v>
      </c>
      <c r="AJ38">
        <v>0</v>
      </c>
      <c r="AL38">
        <v>0</v>
      </c>
      <c r="AM38">
        <v>0</v>
      </c>
      <c r="AN38">
        <v>0</v>
      </c>
      <c r="AO38" t="s">
        <v>120</v>
      </c>
      <c r="AP38" t="s">
        <v>121</v>
      </c>
      <c r="AQ38" t="s">
        <v>122</v>
      </c>
      <c r="AR38" t="s">
        <v>123</v>
      </c>
      <c r="AS38" t="s">
        <v>89</v>
      </c>
      <c r="AT38" t="s">
        <v>90</v>
      </c>
      <c r="AU38" t="s">
        <v>58</v>
      </c>
      <c r="AV38" t="s">
        <v>91</v>
      </c>
      <c r="AW38" t="s">
        <v>51</v>
      </c>
      <c r="AX38" s="1">
        <v>46080.647575844909</v>
      </c>
      <c r="AY38" t="s">
        <v>51</v>
      </c>
    </row>
    <row r="39" spans="1:51" x14ac:dyDescent="0.35">
      <c r="A39">
        <v>109114</v>
      </c>
      <c r="B39">
        <v>0</v>
      </c>
      <c r="C39" t="s">
        <v>51</v>
      </c>
      <c r="D39" t="s">
        <v>52</v>
      </c>
      <c r="E39" t="s">
        <v>51</v>
      </c>
      <c r="F39" t="s">
        <v>51</v>
      </c>
      <c r="G39" t="s">
        <v>200</v>
      </c>
      <c r="H39" t="s">
        <v>201</v>
      </c>
      <c r="I39" t="s">
        <v>56</v>
      </c>
      <c r="M39" t="s">
        <v>200</v>
      </c>
      <c r="N39" t="s">
        <v>201</v>
      </c>
      <c r="O39" t="s">
        <v>56</v>
      </c>
      <c r="S39" t="s">
        <v>62</v>
      </c>
      <c r="U39" t="s">
        <v>202</v>
      </c>
      <c r="W39">
        <v>9579567706</v>
      </c>
      <c r="X39" t="s">
        <v>62</v>
      </c>
      <c r="Y39" t="s">
        <v>62</v>
      </c>
      <c r="Z39">
        <v>8</v>
      </c>
      <c r="AA39" t="s">
        <v>62</v>
      </c>
      <c r="AD39" t="s">
        <v>62</v>
      </c>
      <c r="AE39" t="s">
        <v>62</v>
      </c>
      <c r="AF39" t="s">
        <v>134</v>
      </c>
      <c r="AG39" t="s">
        <v>62</v>
      </c>
      <c r="AH39" t="s">
        <v>62</v>
      </c>
      <c r="AI39">
        <v>0</v>
      </c>
      <c r="AJ39">
        <v>0</v>
      </c>
      <c r="AK39" t="s">
        <v>62</v>
      </c>
      <c r="AL39">
        <v>0</v>
      </c>
      <c r="AM39">
        <v>0</v>
      </c>
      <c r="AN39">
        <v>0</v>
      </c>
      <c r="AO39" t="s">
        <v>51</v>
      </c>
      <c r="AP39" t="s">
        <v>51</v>
      </c>
      <c r="AQ39" t="s">
        <v>51</v>
      </c>
      <c r="AR39" t="s">
        <v>51</v>
      </c>
      <c r="AS39" t="s">
        <v>51</v>
      </c>
      <c r="AT39" t="s">
        <v>51</v>
      </c>
      <c r="AU39" t="s">
        <v>58</v>
      </c>
      <c r="AV39" t="s">
        <v>203</v>
      </c>
      <c r="AW39" t="s">
        <v>51</v>
      </c>
      <c r="AX39" s="1">
        <v>46080.506886608797</v>
      </c>
      <c r="AY39" t="s">
        <v>51</v>
      </c>
    </row>
    <row r="40" spans="1:51" x14ac:dyDescent="0.35">
      <c r="A40">
        <v>109113</v>
      </c>
      <c r="B40">
        <v>0</v>
      </c>
      <c r="C40" t="s">
        <v>51</v>
      </c>
      <c r="D40" t="s">
        <v>52</v>
      </c>
      <c r="E40" t="s">
        <v>51</v>
      </c>
      <c r="F40" t="s">
        <v>51</v>
      </c>
      <c r="G40" t="s">
        <v>204</v>
      </c>
      <c r="H40" t="s">
        <v>205</v>
      </c>
      <c r="I40" t="s">
        <v>56</v>
      </c>
      <c r="M40" t="s">
        <v>204</v>
      </c>
      <c r="N40" t="s">
        <v>205</v>
      </c>
      <c r="O40" t="s">
        <v>55</v>
      </c>
      <c r="S40" t="s">
        <v>62</v>
      </c>
      <c r="U40" t="s">
        <v>202</v>
      </c>
      <c r="W40">
        <v>9363244617</v>
      </c>
      <c r="X40" t="s">
        <v>62</v>
      </c>
      <c r="Y40" t="s">
        <v>62</v>
      </c>
      <c r="Z40">
        <v>8</v>
      </c>
      <c r="AA40" t="s">
        <v>62</v>
      </c>
      <c r="AD40" t="s">
        <v>62</v>
      </c>
      <c r="AE40" t="s">
        <v>62</v>
      </c>
      <c r="AF40" t="s">
        <v>206</v>
      </c>
      <c r="AG40" t="s">
        <v>62</v>
      </c>
      <c r="AH40" t="s">
        <v>62</v>
      </c>
      <c r="AI40">
        <v>0</v>
      </c>
      <c r="AJ40">
        <v>0</v>
      </c>
      <c r="AL40">
        <v>0</v>
      </c>
      <c r="AM40">
        <v>0</v>
      </c>
      <c r="AN40">
        <v>0</v>
      </c>
      <c r="AO40" t="s">
        <v>51</v>
      </c>
      <c r="AP40" t="s">
        <v>51</v>
      </c>
      <c r="AQ40" t="s">
        <v>51</v>
      </c>
      <c r="AR40" t="s">
        <v>51</v>
      </c>
      <c r="AS40" t="s">
        <v>51</v>
      </c>
      <c r="AT40" t="s">
        <v>51</v>
      </c>
      <c r="AU40" t="s">
        <v>58</v>
      </c>
      <c r="AV40" t="s">
        <v>203</v>
      </c>
      <c r="AW40" t="s">
        <v>51</v>
      </c>
      <c r="AX40" s="1">
        <v>46080.505908298612</v>
      </c>
      <c r="AY40" t="s">
        <v>51</v>
      </c>
    </row>
    <row r="41" spans="1:51" x14ac:dyDescent="0.35">
      <c r="A41">
        <v>109112</v>
      </c>
      <c r="B41">
        <v>0</v>
      </c>
      <c r="C41" t="s">
        <v>51</v>
      </c>
      <c r="D41" t="s">
        <v>52</v>
      </c>
      <c r="E41" t="s">
        <v>51</v>
      </c>
      <c r="F41" t="s">
        <v>51</v>
      </c>
      <c r="G41" t="s">
        <v>207</v>
      </c>
      <c r="H41" t="s">
        <v>208</v>
      </c>
      <c r="I41" t="s">
        <v>56</v>
      </c>
      <c r="Z41">
        <v>8</v>
      </c>
      <c r="AD41" t="s">
        <v>209</v>
      </c>
      <c r="AG41" t="s">
        <v>210</v>
      </c>
      <c r="AI41">
        <v>0</v>
      </c>
      <c r="AJ41">
        <v>0</v>
      </c>
      <c r="AL41">
        <v>0</v>
      </c>
      <c r="AM41">
        <v>0</v>
      </c>
      <c r="AN41">
        <v>0</v>
      </c>
      <c r="AO41" t="s">
        <v>51</v>
      </c>
      <c r="AP41" t="s">
        <v>51</v>
      </c>
      <c r="AQ41" t="s">
        <v>51</v>
      </c>
      <c r="AR41" t="s">
        <v>51</v>
      </c>
      <c r="AS41" t="s">
        <v>51</v>
      </c>
      <c r="AT41" t="s">
        <v>51</v>
      </c>
      <c r="AU41" t="s">
        <v>58</v>
      </c>
      <c r="AV41" t="s">
        <v>59</v>
      </c>
      <c r="AW41" t="s">
        <v>51</v>
      </c>
      <c r="AX41" s="1">
        <v>46078.652898460648</v>
      </c>
      <c r="AY41" t="s">
        <v>51</v>
      </c>
    </row>
    <row r="42" spans="1:51" x14ac:dyDescent="0.35">
      <c r="A42">
        <v>108113</v>
      </c>
      <c r="B42">
        <v>0</v>
      </c>
      <c r="C42" t="s">
        <v>51</v>
      </c>
      <c r="D42" t="s">
        <v>52</v>
      </c>
      <c r="E42" t="s">
        <v>51</v>
      </c>
      <c r="F42" t="s">
        <v>51</v>
      </c>
      <c r="G42" t="s">
        <v>211</v>
      </c>
      <c r="H42" t="s">
        <v>212</v>
      </c>
      <c r="I42" t="s">
        <v>56</v>
      </c>
      <c r="O42" t="s">
        <v>62</v>
      </c>
      <c r="Z42">
        <v>8</v>
      </c>
      <c r="AD42" t="s">
        <v>213</v>
      </c>
      <c r="AG42" t="s">
        <v>214</v>
      </c>
      <c r="AI42">
        <v>0</v>
      </c>
      <c r="AJ42">
        <v>0</v>
      </c>
      <c r="AL42">
        <v>0</v>
      </c>
      <c r="AM42">
        <v>0</v>
      </c>
      <c r="AN42">
        <v>0</v>
      </c>
      <c r="AO42" t="s">
        <v>51</v>
      </c>
      <c r="AP42" t="s">
        <v>51</v>
      </c>
      <c r="AQ42" t="s">
        <v>51</v>
      </c>
      <c r="AR42" t="s">
        <v>51</v>
      </c>
      <c r="AS42" t="s">
        <v>51</v>
      </c>
      <c r="AT42" t="s">
        <v>51</v>
      </c>
      <c r="AU42" t="s">
        <v>58</v>
      </c>
      <c r="AV42" t="s">
        <v>59</v>
      </c>
      <c r="AW42" t="s">
        <v>215</v>
      </c>
      <c r="AX42" s="1">
        <v>46077.584730590279</v>
      </c>
      <c r="AY42" s="1">
        <v>46078.55267109954</v>
      </c>
    </row>
    <row r="43" spans="1:51" x14ac:dyDescent="0.35">
      <c r="A43">
        <v>108112</v>
      </c>
      <c r="B43">
        <v>0</v>
      </c>
      <c r="C43" t="s">
        <v>51</v>
      </c>
      <c r="D43" t="s">
        <v>52</v>
      </c>
      <c r="E43" t="s">
        <v>51</v>
      </c>
      <c r="F43" t="s">
        <v>51</v>
      </c>
      <c r="G43" t="s">
        <v>216</v>
      </c>
      <c r="H43" t="s">
        <v>217</v>
      </c>
      <c r="I43" t="s">
        <v>56</v>
      </c>
      <c r="Z43">
        <v>8</v>
      </c>
      <c r="AD43" t="s">
        <v>62</v>
      </c>
      <c r="AG43" t="s">
        <v>62</v>
      </c>
      <c r="AI43">
        <v>0</v>
      </c>
      <c r="AJ43">
        <v>0</v>
      </c>
      <c r="AL43">
        <v>0</v>
      </c>
      <c r="AM43">
        <v>0</v>
      </c>
      <c r="AN43">
        <v>0</v>
      </c>
      <c r="AO43" t="s">
        <v>51</v>
      </c>
      <c r="AP43" t="s">
        <v>51</v>
      </c>
      <c r="AQ43" t="s">
        <v>51</v>
      </c>
      <c r="AR43" t="s">
        <v>51</v>
      </c>
      <c r="AS43" t="s">
        <v>51</v>
      </c>
      <c r="AT43" t="s">
        <v>51</v>
      </c>
      <c r="AU43" t="s">
        <v>58</v>
      </c>
      <c r="AV43" t="s">
        <v>59</v>
      </c>
      <c r="AW43" t="s">
        <v>51</v>
      </c>
      <c r="AX43" s="1">
        <v>46077.533944328701</v>
      </c>
      <c r="AY43" t="s">
        <v>51</v>
      </c>
    </row>
    <row r="44" spans="1:51" x14ac:dyDescent="0.35">
      <c r="A44">
        <v>108111</v>
      </c>
      <c r="B44">
        <v>0</v>
      </c>
      <c r="C44" t="s">
        <v>51</v>
      </c>
      <c r="D44" t="s">
        <v>52</v>
      </c>
      <c r="E44" t="s">
        <v>51</v>
      </c>
      <c r="F44" t="s">
        <v>51</v>
      </c>
      <c r="G44" t="s">
        <v>218</v>
      </c>
      <c r="H44" t="s">
        <v>219</v>
      </c>
      <c r="I44" t="s">
        <v>56</v>
      </c>
      <c r="Z44">
        <v>8</v>
      </c>
      <c r="AD44" t="s">
        <v>213</v>
      </c>
      <c r="AG44" t="s">
        <v>214</v>
      </c>
      <c r="AI44">
        <v>0</v>
      </c>
      <c r="AJ44">
        <v>0</v>
      </c>
      <c r="AL44">
        <v>0</v>
      </c>
      <c r="AM44">
        <v>0</v>
      </c>
      <c r="AN44">
        <v>0</v>
      </c>
      <c r="AO44" t="s">
        <v>51</v>
      </c>
      <c r="AP44" t="s">
        <v>51</v>
      </c>
      <c r="AQ44" t="s">
        <v>51</v>
      </c>
      <c r="AR44" t="s">
        <v>51</v>
      </c>
      <c r="AS44" t="s">
        <v>51</v>
      </c>
      <c r="AT44" t="s">
        <v>51</v>
      </c>
      <c r="AU44" t="s">
        <v>58</v>
      </c>
      <c r="AV44" t="s">
        <v>59</v>
      </c>
      <c r="AW44" t="s">
        <v>51</v>
      </c>
      <c r="AX44" s="1">
        <v>46076.432468136576</v>
      </c>
      <c r="AY44" t="s">
        <v>51</v>
      </c>
    </row>
    <row r="45" spans="1:51" x14ac:dyDescent="0.35">
      <c r="A45">
        <v>108110</v>
      </c>
      <c r="B45">
        <v>0</v>
      </c>
      <c r="C45" t="s">
        <v>51</v>
      </c>
      <c r="D45" t="s">
        <v>85</v>
      </c>
      <c r="E45">
        <v>0</v>
      </c>
      <c r="G45" t="s">
        <v>220</v>
      </c>
      <c r="H45" t="s">
        <v>221</v>
      </c>
      <c r="I45" t="s">
        <v>222</v>
      </c>
      <c r="T45" t="s">
        <v>51</v>
      </c>
      <c r="U45" t="s">
        <v>51</v>
      </c>
      <c r="W45">
        <f>86-13841389007</f>
        <v>-13841388921</v>
      </c>
      <c r="Y45" t="s">
        <v>223</v>
      </c>
      <c r="Z45">
        <v>2</v>
      </c>
      <c r="AE45" t="s">
        <v>51</v>
      </c>
      <c r="AF45" t="s">
        <v>51</v>
      </c>
      <c r="AI45">
        <v>0</v>
      </c>
      <c r="AJ45">
        <v>0</v>
      </c>
      <c r="AL45">
        <v>0</v>
      </c>
      <c r="AM45">
        <v>0</v>
      </c>
      <c r="AN45">
        <v>0</v>
      </c>
      <c r="AO45" t="s">
        <v>120</v>
      </c>
      <c r="AP45" t="s">
        <v>121</v>
      </c>
      <c r="AQ45" t="s">
        <v>224</v>
      </c>
      <c r="AR45" t="s">
        <v>123</v>
      </c>
      <c r="AS45" t="s">
        <v>89</v>
      </c>
      <c r="AT45" t="s">
        <v>90</v>
      </c>
      <c r="AU45" t="s">
        <v>58</v>
      </c>
      <c r="AV45" t="s">
        <v>91</v>
      </c>
      <c r="AW45" t="s">
        <v>91</v>
      </c>
      <c r="AX45" s="1">
        <v>46074.738183333335</v>
      </c>
      <c r="AY45" s="1">
        <v>46087.65356875</v>
      </c>
    </row>
    <row r="46" spans="1:51" x14ac:dyDescent="0.35">
      <c r="A46">
        <v>108109</v>
      </c>
      <c r="B46">
        <v>0</v>
      </c>
      <c r="C46" t="s">
        <v>51</v>
      </c>
      <c r="D46" t="s">
        <v>52</v>
      </c>
      <c r="E46" t="s">
        <v>51</v>
      </c>
      <c r="F46" t="s">
        <v>51</v>
      </c>
      <c r="G46" t="s">
        <v>225</v>
      </c>
      <c r="H46" t="s">
        <v>18766</v>
      </c>
      <c r="I46" t="s">
        <v>56</v>
      </c>
      <c r="Z46">
        <v>8</v>
      </c>
      <c r="AD46" t="s">
        <v>176</v>
      </c>
      <c r="AG46" t="s">
        <v>226</v>
      </c>
      <c r="AI46">
        <v>0</v>
      </c>
      <c r="AJ46">
        <v>0</v>
      </c>
      <c r="AL46">
        <v>0</v>
      </c>
      <c r="AM46">
        <v>0</v>
      </c>
      <c r="AN46">
        <v>0</v>
      </c>
      <c r="AO46" t="s">
        <v>51</v>
      </c>
      <c r="AP46" t="s">
        <v>51</v>
      </c>
      <c r="AQ46" t="s">
        <v>51</v>
      </c>
      <c r="AR46" t="s">
        <v>51</v>
      </c>
      <c r="AS46" t="s">
        <v>51</v>
      </c>
      <c r="AT46" t="s">
        <v>51</v>
      </c>
      <c r="AU46" t="s">
        <v>58</v>
      </c>
      <c r="AV46" t="s">
        <v>59</v>
      </c>
      <c r="AW46" t="s">
        <v>51</v>
      </c>
      <c r="AX46" s="1">
        <v>46073.461603935182</v>
      </c>
      <c r="AY46" t="s">
        <v>51</v>
      </c>
    </row>
    <row r="47" spans="1:51" x14ac:dyDescent="0.35">
      <c r="A47">
        <v>107109</v>
      </c>
      <c r="B47">
        <v>0</v>
      </c>
      <c r="C47" t="s">
        <v>51</v>
      </c>
      <c r="D47" t="s">
        <v>52</v>
      </c>
      <c r="E47" t="s">
        <v>51</v>
      </c>
      <c r="F47" t="s">
        <v>51</v>
      </c>
      <c r="G47" t="s">
        <v>18982</v>
      </c>
      <c r="H47" t="s">
        <v>227</v>
      </c>
      <c r="I47" t="s">
        <v>56</v>
      </c>
      <c r="Z47">
        <v>8</v>
      </c>
      <c r="AF47" t="s">
        <v>143</v>
      </c>
      <c r="AI47">
        <v>0</v>
      </c>
      <c r="AJ47">
        <v>0</v>
      </c>
      <c r="AL47">
        <v>0</v>
      </c>
      <c r="AM47">
        <v>0</v>
      </c>
      <c r="AN47">
        <v>0</v>
      </c>
      <c r="AO47" t="s">
        <v>51</v>
      </c>
      <c r="AP47" t="s">
        <v>51</v>
      </c>
      <c r="AQ47" t="s">
        <v>51</v>
      </c>
      <c r="AR47" t="s">
        <v>51</v>
      </c>
      <c r="AS47" t="s">
        <v>51</v>
      </c>
      <c r="AT47" t="s">
        <v>51</v>
      </c>
      <c r="AU47" t="s">
        <v>58</v>
      </c>
      <c r="AV47" t="s">
        <v>59</v>
      </c>
      <c r="AW47" t="s">
        <v>51</v>
      </c>
      <c r="AX47" s="1">
        <v>46072.53093591435</v>
      </c>
      <c r="AY47" t="s">
        <v>51</v>
      </c>
    </row>
    <row r="48" spans="1:51" x14ac:dyDescent="0.35">
      <c r="A48">
        <v>107108</v>
      </c>
      <c r="B48">
        <v>0</v>
      </c>
      <c r="C48" t="s">
        <v>51</v>
      </c>
      <c r="D48" t="s">
        <v>85</v>
      </c>
      <c r="E48">
        <v>0</v>
      </c>
      <c r="G48" t="s">
        <v>228</v>
      </c>
      <c r="H48" t="s">
        <v>229</v>
      </c>
      <c r="I48" t="s">
        <v>56</v>
      </c>
      <c r="S48">
        <v>0</v>
      </c>
      <c r="T48" t="s">
        <v>51</v>
      </c>
      <c r="U48" t="s">
        <v>51</v>
      </c>
      <c r="V48">
        <v>0</v>
      </c>
      <c r="W48">
        <v>0</v>
      </c>
      <c r="X48">
        <v>0</v>
      </c>
      <c r="Y48">
        <v>0</v>
      </c>
      <c r="Z48">
        <v>8</v>
      </c>
      <c r="AD48">
        <v>0</v>
      </c>
      <c r="AE48" t="s">
        <v>51</v>
      </c>
      <c r="AF48" t="s">
        <v>51</v>
      </c>
      <c r="AG48">
        <v>0</v>
      </c>
      <c r="AI48">
        <v>0</v>
      </c>
      <c r="AJ48">
        <v>0</v>
      </c>
      <c r="AL48">
        <v>0</v>
      </c>
      <c r="AM48">
        <v>0</v>
      </c>
      <c r="AN48">
        <v>0</v>
      </c>
      <c r="AO48" t="s">
        <v>230</v>
      </c>
      <c r="AP48" t="s">
        <v>121</v>
      </c>
      <c r="AQ48" t="s">
        <v>122</v>
      </c>
      <c r="AS48" t="s">
        <v>89</v>
      </c>
      <c r="AT48">
        <v>0</v>
      </c>
      <c r="AU48" t="s">
        <v>58</v>
      </c>
      <c r="AV48" t="s">
        <v>196</v>
      </c>
      <c r="AW48" t="s">
        <v>196</v>
      </c>
      <c r="AX48" s="1">
        <v>46069.737999733799</v>
      </c>
      <c r="AY48" s="1">
        <v>46072.724626157411</v>
      </c>
    </row>
    <row r="49" spans="1:51" x14ac:dyDescent="0.35">
      <c r="A49">
        <v>107107</v>
      </c>
      <c r="B49">
        <v>0</v>
      </c>
      <c r="C49" t="s">
        <v>51</v>
      </c>
      <c r="D49" t="s">
        <v>52</v>
      </c>
      <c r="E49" t="s">
        <v>51</v>
      </c>
      <c r="F49" t="s">
        <v>51</v>
      </c>
      <c r="G49" t="s">
        <v>231</v>
      </c>
      <c r="H49" t="s">
        <v>232</v>
      </c>
      <c r="I49" t="s">
        <v>56</v>
      </c>
      <c r="U49" t="s">
        <v>57</v>
      </c>
      <c r="Z49">
        <v>8</v>
      </c>
      <c r="AF49" t="s">
        <v>206</v>
      </c>
      <c r="AI49">
        <v>0</v>
      </c>
      <c r="AJ49">
        <v>0</v>
      </c>
      <c r="AL49">
        <v>0</v>
      </c>
      <c r="AM49">
        <v>0</v>
      </c>
      <c r="AN49">
        <v>0</v>
      </c>
      <c r="AO49" t="s">
        <v>51</v>
      </c>
      <c r="AP49" t="s">
        <v>51</v>
      </c>
      <c r="AQ49" t="s">
        <v>51</v>
      </c>
      <c r="AR49" t="s">
        <v>51</v>
      </c>
      <c r="AS49" t="s">
        <v>51</v>
      </c>
      <c r="AT49" t="s">
        <v>51</v>
      </c>
      <c r="AU49" t="s">
        <v>58</v>
      </c>
      <c r="AV49" t="s">
        <v>68</v>
      </c>
      <c r="AW49" t="s">
        <v>51</v>
      </c>
      <c r="AX49" s="1">
        <v>46069.660365312498</v>
      </c>
      <c r="AY49" t="s">
        <v>51</v>
      </c>
    </row>
    <row r="50" spans="1:51" x14ac:dyDescent="0.35">
      <c r="A50">
        <v>107106</v>
      </c>
      <c r="B50">
        <v>0</v>
      </c>
      <c r="C50" t="s">
        <v>51</v>
      </c>
      <c r="D50" t="s">
        <v>52</v>
      </c>
      <c r="E50" t="s">
        <v>51</v>
      </c>
      <c r="F50" t="s">
        <v>51</v>
      </c>
      <c r="G50" t="s">
        <v>233</v>
      </c>
      <c r="H50" t="s">
        <v>234</v>
      </c>
      <c r="I50" t="s">
        <v>235</v>
      </c>
      <c r="Z50">
        <v>2</v>
      </c>
      <c r="AI50">
        <v>0</v>
      </c>
      <c r="AJ50">
        <v>0</v>
      </c>
      <c r="AL50">
        <v>0</v>
      </c>
      <c r="AM50">
        <v>0</v>
      </c>
      <c r="AN50">
        <v>0</v>
      </c>
      <c r="AO50" t="s">
        <v>51</v>
      </c>
      <c r="AP50" t="s">
        <v>51</v>
      </c>
      <c r="AQ50" t="s">
        <v>51</v>
      </c>
      <c r="AR50" t="s">
        <v>51</v>
      </c>
      <c r="AS50" t="s">
        <v>51</v>
      </c>
      <c r="AT50" t="s">
        <v>51</v>
      </c>
      <c r="AU50" t="s">
        <v>58</v>
      </c>
      <c r="AV50" t="s">
        <v>59</v>
      </c>
      <c r="AW50" t="s">
        <v>51</v>
      </c>
      <c r="AX50" s="1">
        <v>46066.463032835651</v>
      </c>
      <c r="AY50" t="s">
        <v>51</v>
      </c>
    </row>
    <row r="51" spans="1:51" x14ac:dyDescent="0.35">
      <c r="A51">
        <v>107105</v>
      </c>
      <c r="B51">
        <v>0</v>
      </c>
      <c r="C51" t="s">
        <v>51</v>
      </c>
      <c r="D51" t="s">
        <v>52</v>
      </c>
      <c r="E51" t="s">
        <v>51</v>
      </c>
      <c r="F51" t="s">
        <v>51</v>
      </c>
      <c r="G51" t="s">
        <v>236</v>
      </c>
      <c r="H51" t="s">
        <v>237</v>
      </c>
      <c r="I51" t="s">
        <v>56</v>
      </c>
      <c r="O51" t="s">
        <v>62</v>
      </c>
      <c r="U51" t="s">
        <v>57</v>
      </c>
      <c r="Z51">
        <v>8</v>
      </c>
      <c r="AF51" t="s">
        <v>206</v>
      </c>
      <c r="AI51">
        <v>0</v>
      </c>
      <c r="AJ51">
        <v>0</v>
      </c>
      <c r="AL51">
        <v>0</v>
      </c>
      <c r="AM51">
        <v>0</v>
      </c>
      <c r="AN51">
        <v>0</v>
      </c>
      <c r="AO51" t="s">
        <v>51</v>
      </c>
      <c r="AP51" t="s">
        <v>51</v>
      </c>
      <c r="AQ51" t="s">
        <v>51</v>
      </c>
      <c r="AR51" t="s">
        <v>51</v>
      </c>
      <c r="AS51" t="s">
        <v>51</v>
      </c>
      <c r="AT51" t="s">
        <v>51</v>
      </c>
      <c r="AU51" t="s">
        <v>58</v>
      </c>
      <c r="AV51" t="s">
        <v>68</v>
      </c>
      <c r="AW51" t="s">
        <v>68</v>
      </c>
      <c r="AX51" s="1">
        <v>46065.713769178241</v>
      </c>
      <c r="AY51" s="1">
        <v>46065.76637769676</v>
      </c>
    </row>
    <row r="52" spans="1:51" x14ac:dyDescent="0.35">
      <c r="A52">
        <v>107104</v>
      </c>
      <c r="B52">
        <v>0</v>
      </c>
      <c r="C52" t="s">
        <v>51</v>
      </c>
      <c r="D52" t="s">
        <v>52</v>
      </c>
      <c r="E52" t="s">
        <v>51</v>
      </c>
      <c r="F52" t="s">
        <v>51</v>
      </c>
      <c r="G52" t="s">
        <v>238</v>
      </c>
      <c r="H52" t="s">
        <v>239</v>
      </c>
      <c r="I52" t="s">
        <v>56</v>
      </c>
      <c r="Z52">
        <v>8</v>
      </c>
      <c r="AD52" t="s">
        <v>240</v>
      </c>
      <c r="AF52" t="s">
        <v>143</v>
      </c>
      <c r="AG52" t="s">
        <v>241</v>
      </c>
      <c r="AI52">
        <v>0</v>
      </c>
      <c r="AJ52">
        <v>0</v>
      </c>
      <c r="AL52">
        <v>0</v>
      </c>
      <c r="AM52">
        <v>0</v>
      </c>
      <c r="AN52">
        <v>0</v>
      </c>
      <c r="AO52" t="s">
        <v>51</v>
      </c>
      <c r="AP52" t="s">
        <v>51</v>
      </c>
      <c r="AQ52" t="s">
        <v>51</v>
      </c>
      <c r="AR52" t="s">
        <v>51</v>
      </c>
      <c r="AS52" t="s">
        <v>51</v>
      </c>
      <c r="AT52" t="s">
        <v>51</v>
      </c>
      <c r="AU52" t="s">
        <v>58</v>
      </c>
      <c r="AV52" t="s">
        <v>59</v>
      </c>
      <c r="AW52" t="s">
        <v>51</v>
      </c>
      <c r="AX52" s="1">
        <v>46064.740108182872</v>
      </c>
      <c r="AY52" t="s">
        <v>51</v>
      </c>
    </row>
    <row r="53" spans="1:51" x14ac:dyDescent="0.35">
      <c r="A53">
        <v>107103</v>
      </c>
      <c r="B53">
        <v>0</v>
      </c>
      <c r="C53" t="s">
        <v>51</v>
      </c>
      <c r="D53" t="s">
        <v>52</v>
      </c>
      <c r="E53" t="s">
        <v>51</v>
      </c>
      <c r="F53" t="s">
        <v>51</v>
      </c>
      <c r="G53" t="s">
        <v>242</v>
      </c>
      <c r="H53" t="s">
        <v>161</v>
      </c>
      <c r="I53" t="s">
        <v>6854</v>
      </c>
      <c r="Z53">
        <v>2</v>
      </c>
      <c r="AI53">
        <v>0</v>
      </c>
      <c r="AJ53">
        <v>0</v>
      </c>
      <c r="AL53">
        <v>0</v>
      </c>
      <c r="AM53">
        <v>0</v>
      </c>
      <c r="AN53">
        <v>0</v>
      </c>
      <c r="AO53" t="s">
        <v>51</v>
      </c>
      <c r="AP53" t="s">
        <v>51</v>
      </c>
      <c r="AQ53" t="s">
        <v>51</v>
      </c>
      <c r="AR53" t="s">
        <v>51</v>
      </c>
      <c r="AS53" t="s">
        <v>51</v>
      </c>
      <c r="AT53" t="s">
        <v>51</v>
      </c>
      <c r="AU53" t="s">
        <v>58</v>
      </c>
      <c r="AV53" t="s">
        <v>59</v>
      </c>
      <c r="AW53" t="s">
        <v>51</v>
      </c>
      <c r="AX53" s="1">
        <v>46064.436240509262</v>
      </c>
      <c r="AY53" t="s">
        <v>51</v>
      </c>
    </row>
    <row r="54" spans="1:51" x14ac:dyDescent="0.35">
      <c r="A54">
        <v>107102</v>
      </c>
      <c r="B54">
        <v>0</v>
      </c>
      <c r="C54" t="s">
        <v>51</v>
      </c>
      <c r="D54" t="s">
        <v>52</v>
      </c>
      <c r="E54" t="s">
        <v>51</v>
      </c>
      <c r="F54" t="s">
        <v>51</v>
      </c>
      <c r="G54" t="s">
        <v>18983</v>
      </c>
      <c r="H54" t="s">
        <v>243</v>
      </c>
      <c r="I54" t="s">
        <v>56</v>
      </c>
      <c r="Z54">
        <v>8</v>
      </c>
      <c r="AD54" t="s">
        <v>244</v>
      </c>
      <c r="AG54" t="s">
        <v>245</v>
      </c>
      <c r="AI54">
        <v>0</v>
      </c>
      <c r="AJ54">
        <v>0</v>
      </c>
      <c r="AL54">
        <v>0</v>
      </c>
      <c r="AM54">
        <v>0</v>
      </c>
      <c r="AN54">
        <v>0</v>
      </c>
      <c r="AO54" t="s">
        <v>51</v>
      </c>
      <c r="AP54" t="s">
        <v>51</v>
      </c>
      <c r="AQ54" t="s">
        <v>51</v>
      </c>
      <c r="AR54" t="s">
        <v>51</v>
      </c>
      <c r="AS54" t="s">
        <v>51</v>
      </c>
      <c r="AT54" t="s">
        <v>51</v>
      </c>
      <c r="AU54" t="s">
        <v>58</v>
      </c>
      <c r="AV54" t="s">
        <v>59</v>
      </c>
      <c r="AW54" t="s">
        <v>51</v>
      </c>
      <c r="AX54" s="1">
        <v>46062.598587465276</v>
      </c>
      <c r="AY54" t="s">
        <v>51</v>
      </c>
    </row>
    <row r="55" spans="1:51" x14ac:dyDescent="0.35">
      <c r="A55">
        <v>107101</v>
      </c>
      <c r="B55">
        <v>0</v>
      </c>
      <c r="C55" t="s">
        <v>51</v>
      </c>
      <c r="D55" t="s">
        <v>52</v>
      </c>
      <c r="E55" t="s">
        <v>51</v>
      </c>
      <c r="F55" t="s">
        <v>51</v>
      </c>
      <c r="G55" t="s">
        <v>246</v>
      </c>
      <c r="H55" t="s">
        <v>247</v>
      </c>
      <c r="I55" t="s">
        <v>56</v>
      </c>
      <c r="O55" t="s">
        <v>62</v>
      </c>
      <c r="Z55">
        <v>8</v>
      </c>
      <c r="AD55" t="s">
        <v>248</v>
      </c>
      <c r="AF55" t="s">
        <v>63</v>
      </c>
      <c r="AG55" t="s">
        <v>249</v>
      </c>
      <c r="AI55">
        <v>0</v>
      </c>
      <c r="AJ55">
        <v>0</v>
      </c>
      <c r="AL55">
        <v>0</v>
      </c>
      <c r="AM55">
        <v>0</v>
      </c>
      <c r="AN55">
        <v>0</v>
      </c>
      <c r="AO55" t="s">
        <v>51</v>
      </c>
      <c r="AP55" t="s">
        <v>51</v>
      </c>
      <c r="AQ55" t="s">
        <v>51</v>
      </c>
      <c r="AR55" t="s">
        <v>51</v>
      </c>
      <c r="AS55" t="s">
        <v>51</v>
      </c>
      <c r="AT55" t="s">
        <v>51</v>
      </c>
      <c r="AU55" t="s">
        <v>58</v>
      </c>
      <c r="AV55" t="s">
        <v>59</v>
      </c>
      <c r="AW55" t="s">
        <v>59</v>
      </c>
      <c r="AX55" s="1">
        <v>46062.423739085651</v>
      </c>
      <c r="AY55" s="1">
        <v>46062.597646215276</v>
      </c>
    </row>
    <row r="56" spans="1:51" x14ac:dyDescent="0.35">
      <c r="A56">
        <v>107100</v>
      </c>
      <c r="B56">
        <v>0</v>
      </c>
      <c r="C56" t="s">
        <v>51</v>
      </c>
      <c r="D56" t="s">
        <v>85</v>
      </c>
      <c r="E56">
        <v>0</v>
      </c>
      <c r="G56" t="s">
        <v>250</v>
      </c>
      <c r="H56" t="s">
        <v>251</v>
      </c>
      <c r="I56" t="s">
        <v>56</v>
      </c>
      <c r="T56" t="s">
        <v>51</v>
      </c>
      <c r="U56" t="s">
        <v>51</v>
      </c>
      <c r="W56">
        <v>8329967499</v>
      </c>
      <c r="Y56" t="s">
        <v>252</v>
      </c>
      <c r="Z56">
        <v>8</v>
      </c>
      <c r="AE56" t="s">
        <v>51</v>
      </c>
      <c r="AF56" t="s">
        <v>51</v>
      </c>
      <c r="AI56">
        <v>0</v>
      </c>
      <c r="AJ56">
        <v>0</v>
      </c>
      <c r="AL56">
        <v>0</v>
      </c>
      <c r="AM56">
        <v>0</v>
      </c>
      <c r="AN56">
        <v>0</v>
      </c>
      <c r="AO56" t="s">
        <v>120</v>
      </c>
      <c r="AP56" t="s">
        <v>121</v>
      </c>
      <c r="AQ56" t="s">
        <v>122</v>
      </c>
      <c r="AR56" t="s">
        <v>123</v>
      </c>
      <c r="AS56" t="s">
        <v>89</v>
      </c>
      <c r="AT56" t="s">
        <v>90</v>
      </c>
      <c r="AU56" t="s">
        <v>58</v>
      </c>
      <c r="AV56" t="s">
        <v>91</v>
      </c>
      <c r="AW56" t="s">
        <v>51</v>
      </c>
      <c r="AX56" s="1">
        <v>46059.651960185183</v>
      </c>
      <c r="AY56" t="s">
        <v>51</v>
      </c>
    </row>
    <row r="57" spans="1:51" x14ac:dyDescent="0.35">
      <c r="A57">
        <v>107099</v>
      </c>
      <c r="B57">
        <v>0</v>
      </c>
      <c r="C57" t="s">
        <v>51</v>
      </c>
      <c r="D57" t="s">
        <v>85</v>
      </c>
      <c r="E57">
        <v>0</v>
      </c>
      <c r="G57" t="s">
        <v>253</v>
      </c>
      <c r="H57" t="s">
        <v>254</v>
      </c>
      <c r="I57" t="s">
        <v>56</v>
      </c>
      <c r="T57" t="s">
        <v>51</v>
      </c>
      <c r="U57" t="s">
        <v>51</v>
      </c>
      <c r="W57">
        <v>9890335133</v>
      </c>
      <c r="Z57">
        <v>8</v>
      </c>
      <c r="AE57" t="s">
        <v>51</v>
      </c>
      <c r="AF57" t="s">
        <v>51</v>
      </c>
      <c r="AI57">
        <v>0</v>
      </c>
      <c r="AJ57">
        <v>0</v>
      </c>
      <c r="AL57">
        <v>0</v>
      </c>
      <c r="AM57">
        <v>0</v>
      </c>
      <c r="AN57">
        <v>0</v>
      </c>
      <c r="AO57" t="s">
        <v>120</v>
      </c>
      <c r="AP57" t="s">
        <v>121</v>
      </c>
      <c r="AQ57" t="s">
        <v>255</v>
      </c>
      <c r="AR57" t="s">
        <v>123</v>
      </c>
      <c r="AS57" t="s">
        <v>89</v>
      </c>
      <c r="AT57" t="s">
        <v>90</v>
      </c>
      <c r="AU57" t="s">
        <v>58</v>
      </c>
      <c r="AV57" t="s">
        <v>91</v>
      </c>
      <c r="AW57" t="s">
        <v>51</v>
      </c>
      <c r="AX57" s="1">
        <v>46059.541387152778</v>
      </c>
      <c r="AY57" t="s">
        <v>51</v>
      </c>
    </row>
    <row r="58" spans="1:51" x14ac:dyDescent="0.35">
      <c r="A58">
        <v>107098</v>
      </c>
      <c r="B58">
        <v>0</v>
      </c>
      <c r="C58" t="s">
        <v>51</v>
      </c>
      <c r="D58" t="s">
        <v>52</v>
      </c>
      <c r="E58" t="s">
        <v>51</v>
      </c>
      <c r="F58" t="s">
        <v>51</v>
      </c>
      <c r="G58" t="s">
        <v>256</v>
      </c>
      <c r="H58" t="s">
        <v>257</v>
      </c>
      <c r="I58" t="s">
        <v>56</v>
      </c>
      <c r="Z58">
        <v>8</v>
      </c>
      <c r="AD58" t="s">
        <v>258</v>
      </c>
      <c r="AF58" t="s">
        <v>62</v>
      </c>
      <c r="AG58" t="s">
        <v>259</v>
      </c>
      <c r="AI58">
        <v>0</v>
      </c>
      <c r="AJ58">
        <v>0</v>
      </c>
      <c r="AL58">
        <v>0</v>
      </c>
      <c r="AM58">
        <v>0</v>
      </c>
      <c r="AN58">
        <v>0</v>
      </c>
      <c r="AO58" t="s">
        <v>51</v>
      </c>
      <c r="AP58" t="s">
        <v>51</v>
      </c>
      <c r="AQ58" t="s">
        <v>51</v>
      </c>
      <c r="AR58" t="s">
        <v>51</v>
      </c>
      <c r="AS58" t="s">
        <v>51</v>
      </c>
      <c r="AT58" t="s">
        <v>51</v>
      </c>
      <c r="AU58" t="s">
        <v>58</v>
      </c>
      <c r="AV58" t="s">
        <v>59</v>
      </c>
      <c r="AW58" t="s">
        <v>51</v>
      </c>
      <c r="AX58" s="1">
        <v>46058.621832291668</v>
      </c>
      <c r="AY58" t="s">
        <v>51</v>
      </c>
    </row>
    <row r="59" spans="1:51" x14ac:dyDescent="0.35">
      <c r="A59">
        <v>107097</v>
      </c>
      <c r="B59">
        <v>0</v>
      </c>
      <c r="C59" t="s">
        <v>51</v>
      </c>
      <c r="D59" t="s">
        <v>52</v>
      </c>
      <c r="E59" t="s">
        <v>51</v>
      </c>
      <c r="F59" t="s">
        <v>51</v>
      </c>
      <c r="G59" t="s">
        <v>260</v>
      </c>
      <c r="H59" t="s">
        <v>261</v>
      </c>
      <c r="I59" t="s">
        <v>56</v>
      </c>
      <c r="Z59">
        <v>8</v>
      </c>
      <c r="AD59" t="s">
        <v>262</v>
      </c>
      <c r="AF59" t="s">
        <v>62</v>
      </c>
      <c r="AG59" t="s">
        <v>263</v>
      </c>
      <c r="AI59">
        <v>0</v>
      </c>
      <c r="AJ59">
        <v>0</v>
      </c>
      <c r="AL59">
        <v>0</v>
      </c>
      <c r="AM59">
        <v>0</v>
      </c>
      <c r="AN59">
        <v>0</v>
      </c>
      <c r="AO59" t="s">
        <v>51</v>
      </c>
      <c r="AP59" t="s">
        <v>51</v>
      </c>
      <c r="AQ59" t="s">
        <v>51</v>
      </c>
      <c r="AR59" t="s">
        <v>51</v>
      </c>
      <c r="AS59" t="s">
        <v>51</v>
      </c>
      <c r="AT59" t="s">
        <v>51</v>
      </c>
      <c r="AU59" t="s">
        <v>58</v>
      </c>
      <c r="AV59" t="s">
        <v>59</v>
      </c>
      <c r="AW59" t="s">
        <v>51</v>
      </c>
      <c r="AX59" s="1">
        <v>46058.459724768516</v>
      </c>
      <c r="AY59" t="s">
        <v>51</v>
      </c>
    </row>
    <row r="60" spans="1:51" x14ac:dyDescent="0.35">
      <c r="A60">
        <v>107096</v>
      </c>
      <c r="B60">
        <v>0</v>
      </c>
      <c r="C60" t="s">
        <v>51</v>
      </c>
      <c r="D60" t="s">
        <v>85</v>
      </c>
      <c r="E60">
        <v>0</v>
      </c>
      <c r="G60" t="s">
        <v>264</v>
      </c>
      <c r="H60" t="s">
        <v>265</v>
      </c>
      <c r="I60" t="s">
        <v>56</v>
      </c>
      <c r="T60" t="s">
        <v>51</v>
      </c>
      <c r="U60" t="s">
        <v>51</v>
      </c>
      <c r="W60">
        <v>9028331268</v>
      </c>
      <c r="Y60" t="s">
        <v>266</v>
      </c>
      <c r="Z60">
        <v>8</v>
      </c>
      <c r="AE60" t="s">
        <v>51</v>
      </c>
      <c r="AF60" t="s">
        <v>51</v>
      </c>
      <c r="AI60">
        <v>0</v>
      </c>
      <c r="AJ60">
        <v>0</v>
      </c>
      <c r="AL60">
        <v>0</v>
      </c>
      <c r="AM60">
        <v>0</v>
      </c>
      <c r="AN60">
        <v>0</v>
      </c>
      <c r="AO60" t="s">
        <v>120</v>
      </c>
      <c r="AP60" t="s">
        <v>121</v>
      </c>
      <c r="AQ60" t="s">
        <v>122</v>
      </c>
      <c r="AR60" t="s">
        <v>123</v>
      </c>
      <c r="AS60" t="s">
        <v>89</v>
      </c>
      <c r="AT60" t="s">
        <v>90</v>
      </c>
      <c r="AU60" t="s">
        <v>58</v>
      </c>
      <c r="AV60" t="s">
        <v>91</v>
      </c>
      <c r="AW60" t="s">
        <v>51</v>
      </c>
      <c r="AX60" s="1">
        <v>46057.702015856485</v>
      </c>
      <c r="AY60" t="s">
        <v>51</v>
      </c>
    </row>
    <row r="61" spans="1:51" x14ac:dyDescent="0.35">
      <c r="A61">
        <v>107095</v>
      </c>
      <c r="B61">
        <v>0</v>
      </c>
      <c r="C61" t="s">
        <v>51</v>
      </c>
      <c r="D61" t="s">
        <v>52</v>
      </c>
      <c r="E61" t="s">
        <v>51</v>
      </c>
      <c r="F61" t="s">
        <v>51</v>
      </c>
      <c r="G61" t="s">
        <v>267</v>
      </c>
      <c r="H61" t="s">
        <v>268</v>
      </c>
      <c r="I61" t="s">
        <v>56</v>
      </c>
      <c r="Z61">
        <v>8</v>
      </c>
      <c r="AD61" t="s">
        <v>269</v>
      </c>
      <c r="AF61" t="s">
        <v>62</v>
      </c>
      <c r="AG61" t="s">
        <v>270</v>
      </c>
      <c r="AI61">
        <v>0</v>
      </c>
      <c r="AJ61">
        <v>0</v>
      </c>
      <c r="AL61">
        <v>0</v>
      </c>
      <c r="AM61">
        <v>0</v>
      </c>
      <c r="AN61">
        <v>0</v>
      </c>
      <c r="AO61" t="s">
        <v>51</v>
      </c>
      <c r="AP61" t="s">
        <v>51</v>
      </c>
      <c r="AQ61" t="s">
        <v>51</v>
      </c>
      <c r="AR61" t="s">
        <v>51</v>
      </c>
      <c r="AS61" t="s">
        <v>51</v>
      </c>
      <c r="AT61" t="s">
        <v>51</v>
      </c>
      <c r="AU61" t="s">
        <v>58</v>
      </c>
      <c r="AV61" t="s">
        <v>59</v>
      </c>
      <c r="AW61" t="s">
        <v>51</v>
      </c>
      <c r="AX61" s="1">
        <v>46057.464199502312</v>
      </c>
      <c r="AY61" t="s">
        <v>51</v>
      </c>
    </row>
    <row r="62" spans="1:51" x14ac:dyDescent="0.35">
      <c r="A62">
        <v>107094</v>
      </c>
      <c r="B62">
        <v>0</v>
      </c>
      <c r="C62" t="s">
        <v>51</v>
      </c>
      <c r="D62" t="s">
        <v>52</v>
      </c>
      <c r="E62" t="s">
        <v>51</v>
      </c>
      <c r="F62" t="s">
        <v>51</v>
      </c>
      <c r="G62" t="s">
        <v>271</v>
      </c>
      <c r="H62" t="s">
        <v>272</v>
      </c>
      <c r="I62" t="s">
        <v>56</v>
      </c>
      <c r="Z62">
        <v>8</v>
      </c>
      <c r="AD62" t="s">
        <v>273</v>
      </c>
      <c r="AG62" t="s">
        <v>274</v>
      </c>
      <c r="AI62">
        <v>0</v>
      </c>
      <c r="AJ62">
        <v>0</v>
      </c>
      <c r="AL62">
        <v>0</v>
      </c>
      <c r="AM62">
        <v>0</v>
      </c>
      <c r="AN62">
        <v>0</v>
      </c>
      <c r="AO62" t="s">
        <v>51</v>
      </c>
      <c r="AP62" t="s">
        <v>51</v>
      </c>
      <c r="AQ62" t="s">
        <v>51</v>
      </c>
      <c r="AR62" t="s">
        <v>51</v>
      </c>
      <c r="AS62" t="s">
        <v>51</v>
      </c>
      <c r="AT62" t="s">
        <v>51</v>
      </c>
      <c r="AU62" t="s">
        <v>58</v>
      </c>
      <c r="AV62" t="s">
        <v>59</v>
      </c>
      <c r="AW62" t="s">
        <v>51</v>
      </c>
      <c r="AX62" s="1">
        <v>46056.599640706016</v>
      </c>
      <c r="AY62" t="s">
        <v>51</v>
      </c>
    </row>
    <row r="63" spans="1:51" x14ac:dyDescent="0.35">
      <c r="A63">
        <v>107093</v>
      </c>
      <c r="B63">
        <v>0</v>
      </c>
      <c r="C63" t="s">
        <v>51</v>
      </c>
      <c r="D63" t="s">
        <v>52</v>
      </c>
      <c r="E63" t="s">
        <v>51</v>
      </c>
      <c r="F63" t="s">
        <v>51</v>
      </c>
      <c r="G63" t="s">
        <v>275</v>
      </c>
      <c r="H63" t="s">
        <v>276</v>
      </c>
      <c r="I63" t="s">
        <v>277</v>
      </c>
      <c r="Z63">
        <v>2</v>
      </c>
      <c r="AI63">
        <v>0</v>
      </c>
      <c r="AJ63">
        <v>0</v>
      </c>
      <c r="AL63">
        <v>0</v>
      </c>
      <c r="AM63">
        <v>0</v>
      </c>
      <c r="AN63">
        <v>0</v>
      </c>
      <c r="AO63" t="s">
        <v>51</v>
      </c>
      <c r="AP63" t="s">
        <v>51</v>
      </c>
      <c r="AQ63" t="s">
        <v>51</v>
      </c>
      <c r="AR63" t="s">
        <v>51</v>
      </c>
      <c r="AS63" t="s">
        <v>51</v>
      </c>
      <c r="AT63" t="s">
        <v>51</v>
      </c>
      <c r="AU63" t="s">
        <v>58</v>
      </c>
      <c r="AV63" t="s">
        <v>59</v>
      </c>
      <c r="AW63" t="s">
        <v>51</v>
      </c>
      <c r="AX63" s="1">
        <v>46056.449880474538</v>
      </c>
      <c r="AY63" t="s">
        <v>51</v>
      </c>
    </row>
    <row r="64" spans="1:51" x14ac:dyDescent="0.35">
      <c r="A64">
        <v>107092</v>
      </c>
      <c r="B64">
        <v>0</v>
      </c>
      <c r="C64" t="s">
        <v>51</v>
      </c>
      <c r="D64" t="s">
        <v>52</v>
      </c>
      <c r="E64" t="s">
        <v>51</v>
      </c>
      <c r="F64" t="s">
        <v>51</v>
      </c>
      <c r="G64" t="s">
        <v>278</v>
      </c>
      <c r="H64" t="s">
        <v>279</v>
      </c>
      <c r="I64" t="s">
        <v>56</v>
      </c>
      <c r="Z64">
        <v>8</v>
      </c>
      <c r="AD64" t="s">
        <v>113</v>
      </c>
      <c r="AF64" t="s">
        <v>280</v>
      </c>
      <c r="AG64" t="s">
        <v>116</v>
      </c>
      <c r="AI64">
        <v>0</v>
      </c>
      <c r="AJ64">
        <v>0</v>
      </c>
      <c r="AL64">
        <v>0</v>
      </c>
      <c r="AM64">
        <v>0</v>
      </c>
      <c r="AN64">
        <v>0</v>
      </c>
      <c r="AO64" t="s">
        <v>51</v>
      </c>
      <c r="AP64" t="s">
        <v>51</v>
      </c>
      <c r="AQ64" t="s">
        <v>51</v>
      </c>
      <c r="AR64" t="s">
        <v>51</v>
      </c>
      <c r="AS64" t="s">
        <v>51</v>
      </c>
      <c r="AT64" t="s">
        <v>51</v>
      </c>
      <c r="AU64" t="s">
        <v>58</v>
      </c>
      <c r="AV64" t="s">
        <v>59</v>
      </c>
      <c r="AW64" t="s">
        <v>51</v>
      </c>
      <c r="AX64" s="1">
        <v>46056.418709178244</v>
      </c>
      <c r="AY64" t="s">
        <v>51</v>
      </c>
    </row>
    <row r="65" spans="1:51" x14ac:dyDescent="0.35">
      <c r="A65">
        <v>107091</v>
      </c>
      <c r="B65">
        <v>0</v>
      </c>
      <c r="C65" t="s">
        <v>51</v>
      </c>
      <c r="D65" t="s">
        <v>52</v>
      </c>
      <c r="E65" t="s">
        <v>51</v>
      </c>
      <c r="F65" t="s">
        <v>51</v>
      </c>
      <c r="G65" t="s">
        <v>281</v>
      </c>
      <c r="H65" t="s">
        <v>282</v>
      </c>
      <c r="I65" t="s">
        <v>56</v>
      </c>
      <c r="Z65">
        <v>8</v>
      </c>
      <c r="AD65" t="s">
        <v>283</v>
      </c>
      <c r="AF65" t="s">
        <v>280</v>
      </c>
      <c r="AG65" t="s">
        <v>284</v>
      </c>
      <c r="AI65">
        <v>0</v>
      </c>
      <c r="AJ65">
        <v>0</v>
      </c>
      <c r="AL65">
        <v>0</v>
      </c>
      <c r="AM65">
        <v>0</v>
      </c>
      <c r="AN65">
        <v>0</v>
      </c>
      <c r="AO65" t="s">
        <v>51</v>
      </c>
      <c r="AP65" t="s">
        <v>51</v>
      </c>
      <c r="AQ65" t="s">
        <v>51</v>
      </c>
      <c r="AR65" t="s">
        <v>51</v>
      </c>
      <c r="AS65" t="s">
        <v>51</v>
      </c>
      <c r="AT65" t="s">
        <v>51</v>
      </c>
      <c r="AU65" t="s">
        <v>58</v>
      </c>
      <c r="AV65" t="s">
        <v>59</v>
      </c>
      <c r="AW65" t="s">
        <v>51</v>
      </c>
      <c r="AX65" s="1">
        <v>46053.660591666667</v>
      </c>
      <c r="AY65" t="s">
        <v>51</v>
      </c>
    </row>
    <row r="66" spans="1:51" x14ac:dyDescent="0.35">
      <c r="A66">
        <v>107090</v>
      </c>
      <c r="B66">
        <v>0</v>
      </c>
      <c r="C66" t="s">
        <v>51</v>
      </c>
      <c r="D66" t="s">
        <v>52</v>
      </c>
      <c r="E66" t="s">
        <v>51</v>
      </c>
      <c r="F66" t="s">
        <v>51</v>
      </c>
      <c r="G66" t="s">
        <v>285</v>
      </c>
      <c r="H66" t="s">
        <v>286</v>
      </c>
      <c r="I66" t="s">
        <v>287</v>
      </c>
      <c r="Z66">
        <v>2</v>
      </c>
      <c r="AI66">
        <v>0</v>
      </c>
      <c r="AJ66">
        <v>0</v>
      </c>
      <c r="AL66">
        <v>0</v>
      </c>
      <c r="AM66">
        <v>0</v>
      </c>
      <c r="AN66">
        <v>0</v>
      </c>
      <c r="AO66" t="s">
        <v>51</v>
      </c>
      <c r="AP66" t="s">
        <v>51</v>
      </c>
      <c r="AQ66" t="s">
        <v>51</v>
      </c>
      <c r="AR66" t="s">
        <v>51</v>
      </c>
      <c r="AS66" t="s">
        <v>51</v>
      </c>
      <c r="AT66" t="s">
        <v>51</v>
      </c>
      <c r="AU66" t="s">
        <v>58</v>
      </c>
      <c r="AV66" t="s">
        <v>59</v>
      </c>
      <c r="AW66" t="s">
        <v>51</v>
      </c>
      <c r="AX66" s="1">
        <v>46053.442459872684</v>
      </c>
      <c r="AY66" t="s">
        <v>51</v>
      </c>
    </row>
    <row r="67" spans="1:51" x14ac:dyDescent="0.35">
      <c r="A67">
        <v>107089</v>
      </c>
      <c r="B67">
        <v>0</v>
      </c>
      <c r="C67" t="s">
        <v>51</v>
      </c>
      <c r="D67" t="s">
        <v>52</v>
      </c>
      <c r="E67" t="s">
        <v>51</v>
      </c>
      <c r="F67" t="s">
        <v>51</v>
      </c>
      <c r="G67" t="s">
        <v>288</v>
      </c>
      <c r="H67" t="s">
        <v>18984</v>
      </c>
      <c r="I67" t="s">
        <v>56</v>
      </c>
      <c r="Z67">
        <v>8</v>
      </c>
      <c r="AD67" t="s">
        <v>289</v>
      </c>
      <c r="AG67" t="s">
        <v>290</v>
      </c>
      <c r="AI67">
        <v>0</v>
      </c>
      <c r="AJ67">
        <v>0</v>
      </c>
      <c r="AL67">
        <v>0</v>
      </c>
      <c r="AM67">
        <v>0</v>
      </c>
      <c r="AN67">
        <v>0</v>
      </c>
      <c r="AO67" t="s">
        <v>51</v>
      </c>
      <c r="AP67" t="s">
        <v>51</v>
      </c>
      <c r="AQ67" t="s">
        <v>51</v>
      </c>
      <c r="AR67" t="s">
        <v>51</v>
      </c>
      <c r="AS67" t="s">
        <v>51</v>
      </c>
      <c r="AT67" t="s">
        <v>51</v>
      </c>
      <c r="AU67" t="s">
        <v>58</v>
      </c>
      <c r="AV67" t="s">
        <v>59</v>
      </c>
      <c r="AW67" t="s">
        <v>51</v>
      </c>
      <c r="AX67" s="1">
        <v>46052.686365127316</v>
      </c>
      <c r="AY67" t="s">
        <v>51</v>
      </c>
    </row>
    <row r="68" spans="1:51" x14ac:dyDescent="0.35">
      <c r="A68">
        <v>107088</v>
      </c>
      <c r="B68">
        <v>0</v>
      </c>
      <c r="C68" t="s">
        <v>51</v>
      </c>
      <c r="D68" t="s">
        <v>52</v>
      </c>
      <c r="E68" t="s">
        <v>51</v>
      </c>
      <c r="F68" t="s">
        <v>51</v>
      </c>
      <c r="G68" t="s">
        <v>18985</v>
      </c>
      <c r="H68" t="s">
        <v>291</v>
      </c>
      <c r="I68" t="s">
        <v>292</v>
      </c>
      <c r="Z68">
        <v>2</v>
      </c>
      <c r="AI68">
        <v>0</v>
      </c>
      <c r="AJ68">
        <v>0</v>
      </c>
      <c r="AL68">
        <v>0</v>
      </c>
      <c r="AM68">
        <v>0</v>
      </c>
      <c r="AN68">
        <v>0</v>
      </c>
      <c r="AO68" t="s">
        <v>51</v>
      </c>
      <c r="AP68" t="s">
        <v>51</v>
      </c>
      <c r="AQ68" t="s">
        <v>51</v>
      </c>
      <c r="AR68" t="s">
        <v>51</v>
      </c>
      <c r="AS68" t="s">
        <v>51</v>
      </c>
      <c r="AT68" t="s">
        <v>51</v>
      </c>
      <c r="AU68" t="s">
        <v>58</v>
      </c>
      <c r="AV68" t="s">
        <v>59</v>
      </c>
      <c r="AW68" t="s">
        <v>51</v>
      </c>
      <c r="AX68" s="1">
        <v>46051.449573877311</v>
      </c>
      <c r="AY68" t="s">
        <v>51</v>
      </c>
    </row>
    <row r="69" spans="1:51" x14ac:dyDescent="0.35">
      <c r="A69">
        <v>107087</v>
      </c>
      <c r="B69">
        <v>0</v>
      </c>
      <c r="C69" t="s">
        <v>51</v>
      </c>
      <c r="D69" t="s">
        <v>52</v>
      </c>
      <c r="E69" t="s">
        <v>51</v>
      </c>
      <c r="F69" t="s">
        <v>51</v>
      </c>
      <c r="G69" t="s">
        <v>293</v>
      </c>
      <c r="H69" t="s">
        <v>294</v>
      </c>
      <c r="I69" t="s">
        <v>56</v>
      </c>
      <c r="Z69">
        <v>8</v>
      </c>
      <c r="AD69" t="s">
        <v>283</v>
      </c>
      <c r="AG69" t="s">
        <v>284</v>
      </c>
      <c r="AI69">
        <v>0</v>
      </c>
      <c r="AJ69">
        <v>0</v>
      </c>
      <c r="AL69">
        <v>0</v>
      </c>
      <c r="AM69">
        <v>0</v>
      </c>
      <c r="AN69">
        <v>0</v>
      </c>
      <c r="AO69" t="s">
        <v>51</v>
      </c>
      <c r="AP69" t="s">
        <v>51</v>
      </c>
      <c r="AQ69" t="s">
        <v>51</v>
      </c>
      <c r="AR69" t="s">
        <v>51</v>
      </c>
      <c r="AS69" t="s">
        <v>51</v>
      </c>
      <c r="AT69" t="s">
        <v>51</v>
      </c>
      <c r="AU69" t="s">
        <v>58</v>
      </c>
      <c r="AV69" t="s">
        <v>59</v>
      </c>
      <c r="AW69" t="s">
        <v>51</v>
      </c>
      <c r="AX69" s="1">
        <v>46051.405209340279</v>
      </c>
      <c r="AY69" t="s">
        <v>51</v>
      </c>
    </row>
    <row r="70" spans="1:51" x14ac:dyDescent="0.35">
      <c r="A70">
        <v>107086</v>
      </c>
      <c r="B70">
        <v>0</v>
      </c>
      <c r="C70" t="s">
        <v>51</v>
      </c>
      <c r="D70" t="s">
        <v>52</v>
      </c>
      <c r="E70" t="s">
        <v>51</v>
      </c>
      <c r="F70" t="s">
        <v>51</v>
      </c>
      <c r="G70" t="s">
        <v>18986</v>
      </c>
      <c r="H70" t="s">
        <v>295</v>
      </c>
      <c r="I70" t="s">
        <v>56</v>
      </c>
      <c r="Z70">
        <v>8</v>
      </c>
      <c r="AD70" t="s">
        <v>296</v>
      </c>
      <c r="AG70" t="s">
        <v>297</v>
      </c>
      <c r="AI70">
        <v>0</v>
      </c>
      <c r="AJ70">
        <v>0</v>
      </c>
      <c r="AL70">
        <v>0</v>
      </c>
      <c r="AM70">
        <v>0</v>
      </c>
      <c r="AN70">
        <v>0</v>
      </c>
      <c r="AO70" t="s">
        <v>51</v>
      </c>
      <c r="AP70" t="s">
        <v>51</v>
      </c>
      <c r="AQ70" t="s">
        <v>51</v>
      </c>
      <c r="AR70" t="s">
        <v>51</v>
      </c>
      <c r="AS70" t="s">
        <v>51</v>
      </c>
      <c r="AT70" t="s">
        <v>51</v>
      </c>
      <c r="AU70" t="s">
        <v>58</v>
      </c>
      <c r="AV70" t="s">
        <v>59</v>
      </c>
      <c r="AW70" t="s">
        <v>51</v>
      </c>
      <c r="AX70" s="1">
        <v>46050.65492523148</v>
      </c>
      <c r="AY70" t="s">
        <v>51</v>
      </c>
    </row>
    <row r="71" spans="1:51" x14ac:dyDescent="0.35">
      <c r="A71">
        <v>107085</v>
      </c>
      <c r="B71">
        <v>0</v>
      </c>
      <c r="C71" t="s">
        <v>51</v>
      </c>
      <c r="D71" t="s">
        <v>52</v>
      </c>
      <c r="E71" t="s">
        <v>51</v>
      </c>
      <c r="F71" t="s">
        <v>51</v>
      </c>
      <c r="G71" t="s">
        <v>298</v>
      </c>
      <c r="H71" t="s">
        <v>299</v>
      </c>
      <c r="I71" t="s">
        <v>149</v>
      </c>
      <c r="O71" t="s">
        <v>62</v>
      </c>
      <c r="Z71">
        <v>2</v>
      </c>
      <c r="AG71" t="s">
        <v>62</v>
      </c>
      <c r="AI71">
        <v>0</v>
      </c>
      <c r="AJ71">
        <v>0</v>
      </c>
      <c r="AL71">
        <v>0</v>
      </c>
      <c r="AM71">
        <v>0</v>
      </c>
      <c r="AN71">
        <v>0</v>
      </c>
      <c r="AO71" t="s">
        <v>51</v>
      </c>
      <c r="AP71" t="s">
        <v>51</v>
      </c>
      <c r="AQ71" t="s">
        <v>51</v>
      </c>
      <c r="AR71" t="s">
        <v>51</v>
      </c>
      <c r="AS71" t="s">
        <v>51</v>
      </c>
      <c r="AT71" t="s">
        <v>51</v>
      </c>
      <c r="AU71" t="s">
        <v>58</v>
      </c>
      <c r="AV71" t="s">
        <v>59</v>
      </c>
      <c r="AW71" t="s">
        <v>59</v>
      </c>
      <c r="AX71" s="1">
        <v>46049.693846643517</v>
      </c>
      <c r="AY71" s="1">
        <v>46053.650673298609</v>
      </c>
    </row>
    <row r="72" spans="1:51" x14ac:dyDescent="0.35">
      <c r="A72">
        <v>107084</v>
      </c>
      <c r="B72">
        <v>0</v>
      </c>
      <c r="C72" t="s">
        <v>51</v>
      </c>
      <c r="D72" t="s">
        <v>52</v>
      </c>
      <c r="E72" t="s">
        <v>51</v>
      </c>
      <c r="F72" t="s">
        <v>51</v>
      </c>
      <c r="G72" t="s">
        <v>300</v>
      </c>
      <c r="H72" t="s">
        <v>301</v>
      </c>
      <c r="I72" t="s">
        <v>56</v>
      </c>
      <c r="U72" t="s">
        <v>57</v>
      </c>
      <c r="Z72">
        <v>8</v>
      </c>
      <c r="AI72">
        <v>0</v>
      </c>
      <c r="AJ72">
        <v>0</v>
      </c>
      <c r="AL72">
        <v>0</v>
      </c>
      <c r="AM72">
        <v>0</v>
      </c>
      <c r="AN72">
        <v>0</v>
      </c>
      <c r="AO72" t="s">
        <v>51</v>
      </c>
      <c r="AP72" t="s">
        <v>51</v>
      </c>
      <c r="AQ72" t="s">
        <v>51</v>
      </c>
      <c r="AR72" t="s">
        <v>51</v>
      </c>
      <c r="AS72" t="s">
        <v>51</v>
      </c>
      <c r="AT72" t="s">
        <v>51</v>
      </c>
      <c r="AU72" t="s">
        <v>58</v>
      </c>
      <c r="AV72" t="s">
        <v>68</v>
      </c>
      <c r="AW72" t="s">
        <v>51</v>
      </c>
      <c r="AX72" s="1">
        <v>46049.657745104167</v>
      </c>
      <c r="AY72" t="s">
        <v>51</v>
      </c>
    </row>
    <row r="73" spans="1:51" x14ac:dyDescent="0.35">
      <c r="A73">
        <v>107083</v>
      </c>
      <c r="B73">
        <v>0</v>
      </c>
      <c r="C73" t="s">
        <v>51</v>
      </c>
      <c r="D73" t="s">
        <v>52</v>
      </c>
      <c r="E73" t="s">
        <v>51</v>
      </c>
      <c r="F73" t="s">
        <v>51</v>
      </c>
      <c r="G73" t="s">
        <v>302</v>
      </c>
      <c r="H73" t="s">
        <v>303</v>
      </c>
      <c r="I73" t="s">
        <v>56</v>
      </c>
      <c r="Z73">
        <v>8</v>
      </c>
      <c r="AD73" t="s">
        <v>304</v>
      </c>
      <c r="AG73" t="s">
        <v>305</v>
      </c>
      <c r="AI73">
        <v>0</v>
      </c>
      <c r="AJ73">
        <v>0</v>
      </c>
      <c r="AL73">
        <v>0</v>
      </c>
      <c r="AM73">
        <v>0</v>
      </c>
      <c r="AN73">
        <v>0</v>
      </c>
      <c r="AO73" t="s">
        <v>51</v>
      </c>
      <c r="AP73" t="s">
        <v>51</v>
      </c>
      <c r="AQ73" t="s">
        <v>51</v>
      </c>
      <c r="AR73" t="s">
        <v>51</v>
      </c>
      <c r="AS73" t="s">
        <v>51</v>
      </c>
      <c r="AT73" t="s">
        <v>51</v>
      </c>
      <c r="AU73" t="s">
        <v>58</v>
      </c>
      <c r="AV73" t="s">
        <v>59</v>
      </c>
      <c r="AW73" t="s">
        <v>51</v>
      </c>
      <c r="AX73" s="1">
        <v>46049.629146099534</v>
      </c>
      <c r="AY73" t="s">
        <v>51</v>
      </c>
    </row>
    <row r="74" spans="1:51" x14ac:dyDescent="0.35">
      <c r="A74">
        <v>107082</v>
      </c>
      <c r="B74">
        <v>0</v>
      </c>
      <c r="C74" t="s">
        <v>51</v>
      </c>
      <c r="D74" t="s">
        <v>52</v>
      </c>
      <c r="E74" t="s">
        <v>51</v>
      </c>
      <c r="F74" t="s">
        <v>51</v>
      </c>
      <c r="G74" t="s">
        <v>306</v>
      </c>
      <c r="H74" t="s">
        <v>307</v>
      </c>
      <c r="I74" t="s">
        <v>56</v>
      </c>
      <c r="Z74">
        <v>8</v>
      </c>
      <c r="AD74" t="s">
        <v>308</v>
      </c>
      <c r="AG74" t="s">
        <v>309</v>
      </c>
      <c r="AI74">
        <v>0</v>
      </c>
      <c r="AJ74">
        <v>0</v>
      </c>
      <c r="AL74">
        <v>0</v>
      </c>
      <c r="AM74">
        <v>0</v>
      </c>
      <c r="AN74">
        <v>0</v>
      </c>
      <c r="AO74" t="s">
        <v>51</v>
      </c>
      <c r="AP74" t="s">
        <v>51</v>
      </c>
      <c r="AQ74" t="s">
        <v>51</v>
      </c>
      <c r="AR74" t="s">
        <v>51</v>
      </c>
      <c r="AS74" t="s">
        <v>51</v>
      </c>
      <c r="AT74" t="s">
        <v>51</v>
      </c>
      <c r="AU74" t="s">
        <v>58</v>
      </c>
      <c r="AV74" t="s">
        <v>59</v>
      </c>
      <c r="AW74" t="s">
        <v>51</v>
      </c>
      <c r="AX74" s="1">
        <v>46049.613804166664</v>
      </c>
      <c r="AY74" t="s">
        <v>51</v>
      </c>
    </row>
    <row r="75" spans="1:51" x14ac:dyDescent="0.35">
      <c r="A75">
        <v>107081</v>
      </c>
      <c r="B75">
        <v>0</v>
      </c>
      <c r="C75" t="s">
        <v>51</v>
      </c>
      <c r="D75" t="s">
        <v>85</v>
      </c>
      <c r="E75">
        <v>0</v>
      </c>
      <c r="G75" t="s">
        <v>310</v>
      </c>
      <c r="H75" t="s">
        <v>311</v>
      </c>
      <c r="I75" t="s">
        <v>56</v>
      </c>
      <c r="S75">
        <v>9136106163</v>
      </c>
      <c r="T75" t="s">
        <v>51</v>
      </c>
      <c r="U75" t="s">
        <v>51</v>
      </c>
      <c r="V75">
        <v>9136106163</v>
      </c>
      <c r="W75">
        <v>9136106163</v>
      </c>
      <c r="Y75" t="s">
        <v>312</v>
      </c>
      <c r="Z75">
        <v>8</v>
      </c>
      <c r="AD75" t="s">
        <v>313</v>
      </c>
      <c r="AE75" t="s">
        <v>51</v>
      </c>
      <c r="AF75" t="s">
        <v>51</v>
      </c>
      <c r="AG75" t="s">
        <v>314</v>
      </c>
      <c r="AI75">
        <v>0</v>
      </c>
      <c r="AJ75">
        <v>0</v>
      </c>
      <c r="AL75">
        <v>0</v>
      </c>
      <c r="AM75">
        <v>0</v>
      </c>
      <c r="AN75">
        <v>0</v>
      </c>
      <c r="AO75" t="s">
        <v>315</v>
      </c>
      <c r="AP75" t="s">
        <v>121</v>
      </c>
      <c r="AQ75" t="s">
        <v>122</v>
      </c>
      <c r="AR75" t="s">
        <v>123</v>
      </c>
      <c r="AS75" t="s">
        <v>89</v>
      </c>
      <c r="AU75" t="s">
        <v>58</v>
      </c>
      <c r="AV75" t="s">
        <v>196</v>
      </c>
      <c r="AW75" t="s">
        <v>51</v>
      </c>
      <c r="AX75" s="1">
        <v>46044.791938773145</v>
      </c>
      <c r="AY75" t="s">
        <v>51</v>
      </c>
    </row>
    <row r="76" spans="1:51" x14ac:dyDescent="0.35">
      <c r="A76">
        <v>107080</v>
      </c>
      <c r="B76">
        <v>0</v>
      </c>
      <c r="C76" t="s">
        <v>51</v>
      </c>
      <c r="D76" t="s">
        <v>52</v>
      </c>
      <c r="E76" t="s">
        <v>51</v>
      </c>
      <c r="F76" t="s">
        <v>51</v>
      </c>
      <c r="G76" t="s">
        <v>316</v>
      </c>
      <c r="H76" t="s">
        <v>317</v>
      </c>
      <c r="I76" t="s">
        <v>56</v>
      </c>
      <c r="Z76">
        <v>8</v>
      </c>
      <c r="AD76" t="s">
        <v>318</v>
      </c>
      <c r="AG76" t="s">
        <v>319</v>
      </c>
      <c r="AI76">
        <v>0</v>
      </c>
      <c r="AJ76">
        <v>0</v>
      </c>
      <c r="AL76">
        <v>0</v>
      </c>
      <c r="AM76">
        <v>0</v>
      </c>
      <c r="AN76">
        <v>0</v>
      </c>
      <c r="AO76" t="s">
        <v>51</v>
      </c>
      <c r="AP76" t="s">
        <v>51</v>
      </c>
      <c r="AQ76" t="s">
        <v>51</v>
      </c>
      <c r="AR76" t="s">
        <v>51</v>
      </c>
      <c r="AS76" t="s">
        <v>51</v>
      </c>
      <c r="AT76" t="s">
        <v>51</v>
      </c>
      <c r="AU76" t="s">
        <v>58</v>
      </c>
      <c r="AV76" t="s">
        <v>59</v>
      </c>
      <c r="AW76" t="s">
        <v>51</v>
      </c>
      <c r="AX76" s="1">
        <v>46043.612249618054</v>
      </c>
      <c r="AY76" t="s">
        <v>51</v>
      </c>
    </row>
    <row r="77" spans="1:51" x14ac:dyDescent="0.35">
      <c r="A77">
        <v>107079</v>
      </c>
      <c r="B77">
        <v>0</v>
      </c>
      <c r="C77" t="s">
        <v>51</v>
      </c>
      <c r="D77" t="s">
        <v>52</v>
      </c>
      <c r="E77" t="s">
        <v>51</v>
      </c>
      <c r="F77" t="s">
        <v>51</v>
      </c>
      <c r="G77" t="s">
        <v>320</v>
      </c>
      <c r="H77" t="s">
        <v>321</v>
      </c>
      <c r="I77" t="s">
        <v>56</v>
      </c>
      <c r="Z77">
        <v>8</v>
      </c>
      <c r="AD77" t="s">
        <v>322</v>
      </c>
      <c r="AG77" t="s">
        <v>323</v>
      </c>
      <c r="AI77">
        <v>0</v>
      </c>
      <c r="AJ77">
        <v>0</v>
      </c>
      <c r="AL77">
        <v>0</v>
      </c>
      <c r="AM77">
        <v>0</v>
      </c>
      <c r="AN77">
        <v>0</v>
      </c>
      <c r="AO77" t="s">
        <v>51</v>
      </c>
      <c r="AP77" t="s">
        <v>51</v>
      </c>
      <c r="AQ77" t="s">
        <v>51</v>
      </c>
      <c r="AR77" t="s">
        <v>51</v>
      </c>
      <c r="AS77" t="s">
        <v>51</v>
      </c>
      <c r="AT77" t="s">
        <v>51</v>
      </c>
      <c r="AU77" t="s">
        <v>58</v>
      </c>
      <c r="AV77" t="s">
        <v>59</v>
      </c>
      <c r="AW77" t="s">
        <v>59</v>
      </c>
      <c r="AX77" s="1">
        <v>46043.475332604168</v>
      </c>
      <c r="AY77" s="1">
        <v>46043.475839467596</v>
      </c>
    </row>
    <row r="78" spans="1:51" x14ac:dyDescent="0.35">
      <c r="A78">
        <v>107078</v>
      </c>
      <c r="B78">
        <v>0</v>
      </c>
      <c r="C78" t="s">
        <v>51</v>
      </c>
      <c r="D78" t="s">
        <v>52</v>
      </c>
      <c r="E78" t="s">
        <v>51</v>
      </c>
      <c r="F78" t="s">
        <v>51</v>
      </c>
      <c r="G78" t="s">
        <v>18987</v>
      </c>
      <c r="H78" t="s">
        <v>324</v>
      </c>
      <c r="I78" t="s">
        <v>56</v>
      </c>
      <c r="Z78">
        <v>8</v>
      </c>
      <c r="AD78" t="s">
        <v>325</v>
      </c>
      <c r="AG78" t="s">
        <v>326</v>
      </c>
      <c r="AI78">
        <v>0</v>
      </c>
      <c r="AJ78">
        <v>0</v>
      </c>
      <c r="AL78">
        <v>0</v>
      </c>
      <c r="AM78">
        <v>0</v>
      </c>
      <c r="AN78">
        <v>0</v>
      </c>
      <c r="AO78" t="s">
        <v>51</v>
      </c>
      <c r="AP78" t="s">
        <v>51</v>
      </c>
      <c r="AQ78" t="s">
        <v>51</v>
      </c>
      <c r="AR78" t="s">
        <v>51</v>
      </c>
      <c r="AS78" t="s">
        <v>51</v>
      </c>
      <c r="AT78" t="s">
        <v>51</v>
      </c>
      <c r="AU78" t="s">
        <v>58</v>
      </c>
      <c r="AV78" t="s">
        <v>59</v>
      </c>
      <c r="AW78" t="s">
        <v>51</v>
      </c>
      <c r="AX78" s="1">
        <v>46043.42108915509</v>
      </c>
      <c r="AY78" t="s">
        <v>51</v>
      </c>
    </row>
    <row r="79" spans="1:51" x14ac:dyDescent="0.35">
      <c r="A79">
        <v>107077</v>
      </c>
      <c r="B79">
        <v>0</v>
      </c>
      <c r="C79" t="s">
        <v>51</v>
      </c>
      <c r="D79" t="s">
        <v>52</v>
      </c>
      <c r="E79" t="s">
        <v>51</v>
      </c>
      <c r="F79" t="s">
        <v>51</v>
      </c>
      <c r="G79" t="s">
        <v>327</v>
      </c>
      <c r="H79" t="s">
        <v>328</v>
      </c>
      <c r="I79" t="s">
        <v>56</v>
      </c>
      <c r="O79" t="s">
        <v>62</v>
      </c>
      <c r="Z79">
        <v>8</v>
      </c>
      <c r="AI79">
        <v>0</v>
      </c>
      <c r="AJ79">
        <v>0</v>
      </c>
      <c r="AL79">
        <v>0</v>
      </c>
      <c r="AM79">
        <v>0</v>
      </c>
      <c r="AN79">
        <v>0</v>
      </c>
      <c r="AO79" t="s">
        <v>51</v>
      </c>
      <c r="AP79" t="s">
        <v>51</v>
      </c>
      <c r="AQ79" t="s">
        <v>51</v>
      </c>
      <c r="AR79" t="s">
        <v>51</v>
      </c>
      <c r="AS79" t="s">
        <v>51</v>
      </c>
      <c r="AT79" t="s">
        <v>51</v>
      </c>
      <c r="AU79" t="s">
        <v>58</v>
      </c>
      <c r="AV79" t="s">
        <v>59</v>
      </c>
      <c r="AW79" t="s">
        <v>59</v>
      </c>
      <c r="AX79" s="1">
        <v>46042.702066585647</v>
      </c>
      <c r="AY79" s="1">
        <v>46051.608186342593</v>
      </c>
    </row>
    <row r="80" spans="1:51" x14ac:dyDescent="0.35">
      <c r="A80">
        <v>107076</v>
      </c>
      <c r="B80">
        <v>0</v>
      </c>
      <c r="C80" t="s">
        <v>51</v>
      </c>
      <c r="D80" t="s">
        <v>52</v>
      </c>
      <c r="E80" t="s">
        <v>51</v>
      </c>
      <c r="F80" t="s">
        <v>51</v>
      </c>
      <c r="G80" t="s">
        <v>329</v>
      </c>
      <c r="H80" t="s">
        <v>18988</v>
      </c>
      <c r="I80" t="s">
        <v>56</v>
      </c>
      <c r="Z80">
        <v>8</v>
      </c>
      <c r="AD80" t="s">
        <v>273</v>
      </c>
      <c r="AG80" t="s">
        <v>330</v>
      </c>
      <c r="AI80">
        <v>0</v>
      </c>
      <c r="AJ80">
        <v>0</v>
      </c>
      <c r="AL80">
        <v>0</v>
      </c>
      <c r="AM80">
        <v>0</v>
      </c>
      <c r="AN80">
        <v>0</v>
      </c>
      <c r="AO80" t="s">
        <v>51</v>
      </c>
      <c r="AP80" t="s">
        <v>51</v>
      </c>
      <c r="AQ80" t="s">
        <v>51</v>
      </c>
      <c r="AR80" t="s">
        <v>51</v>
      </c>
      <c r="AS80" t="s">
        <v>51</v>
      </c>
      <c r="AT80" t="s">
        <v>51</v>
      </c>
      <c r="AU80" t="s">
        <v>58</v>
      </c>
      <c r="AV80" t="s">
        <v>59</v>
      </c>
      <c r="AW80" t="s">
        <v>51</v>
      </c>
      <c r="AX80" s="1">
        <v>46042.680518483794</v>
      </c>
      <c r="AY80" t="s">
        <v>51</v>
      </c>
    </row>
    <row r="81" spans="1:51" x14ac:dyDescent="0.35">
      <c r="A81">
        <v>107075</v>
      </c>
      <c r="B81">
        <v>0</v>
      </c>
      <c r="C81" t="s">
        <v>51</v>
      </c>
      <c r="D81" t="s">
        <v>52</v>
      </c>
      <c r="E81" t="s">
        <v>51</v>
      </c>
      <c r="F81" t="s">
        <v>51</v>
      </c>
      <c r="G81" t="s">
        <v>331</v>
      </c>
      <c r="H81" t="s">
        <v>332</v>
      </c>
      <c r="I81" t="s">
        <v>56</v>
      </c>
      <c r="Z81">
        <v>8</v>
      </c>
      <c r="AD81" t="s">
        <v>333</v>
      </c>
      <c r="AG81" t="s">
        <v>334</v>
      </c>
      <c r="AI81">
        <v>0</v>
      </c>
      <c r="AJ81">
        <v>0</v>
      </c>
      <c r="AL81">
        <v>0</v>
      </c>
      <c r="AM81">
        <v>0</v>
      </c>
      <c r="AN81">
        <v>0</v>
      </c>
      <c r="AO81" t="s">
        <v>51</v>
      </c>
      <c r="AP81" t="s">
        <v>51</v>
      </c>
      <c r="AQ81" t="s">
        <v>51</v>
      </c>
      <c r="AR81" t="s">
        <v>51</v>
      </c>
      <c r="AS81" t="s">
        <v>51</v>
      </c>
      <c r="AT81" t="s">
        <v>51</v>
      </c>
      <c r="AU81" t="s">
        <v>58</v>
      </c>
      <c r="AV81" t="s">
        <v>59</v>
      </c>
      <c r="AW81" t="s">
        <v>51</v>
      </c>
      <c r="AX81" s="1">
        <v>46041.506731678244</v>
      </c>
      <c r="AY81" t="s">
        <v>51</v>
      </c>
    </row>
    <row r="82" spans="1:51" x14ac:dyDescent="0.35">
      <c r="A82">
        <v>107074</v>
      </c>
      <c r="B82">
        <v>0</v>
      </c>
      <c r="C82" t="s">
        <v>51</v>
      </c>
      <c r="D82" t="s">
        <v>52</v>
      </c>
      <c r="E82" t="s">
        <v>51</v>
      </c>
      <c r="F82" t="s">
        <v>51</v>
      </c>
      <c r="G82" t="s">
        <v>335</v>
      </c>
      <c r="H82" t="s">
        <v>336</v>
      </c>
      <c r="I82" t="s">
        <v>56</v>
      </c>
      <c r="O82" t="s">
        <v>62</v>
      </c>
      <c r="Z82">
        <v>8</v>
      </c>
      <c r="AD82" t="s">
        <v>337</v>
      </c>
      <c r="AF82" t="s">
        <v>338</v>
      </c>
      <c r="AG82" t="s">
        <v>339</v>
      </c>
      <c r="AI82">
        <v>0</v>
      </c>
      <c r="AJ82">
        <v>0</v>
      </c>
      <c r="AL82">
        <v>0</v>
      </c>
      <c r="AM82">
        <v>0</v>
      </c>
      <c r="AN82">
        <v>0</v>
      </c>
      <c r="AO82" t="s">
        <v>51</v>
      </c>
      <c r="AP82" t="s">
        <v>51</v>
      </c>
      <c r="AQ82" t="s">
        <v>51</v>
      </c>
      <c r="AR82" t="s">
        <v>51</v>
      </c>
      <c r="AS82" t="s">
        <v>51</v>
      </c>
      <c r="AT82" t="s">
        <v>51</v>
      </c>
      <c r="AU82" t="s">
        <v>58</v>
      </c>
      <c r="AV82" t="s">
        <v>59</v>
      </c>
      <c r="AW82" t="s">
        <v>59</v>
      </c>
      <c r="AX82" s="1">
        <v>46038.646601307868</v>
      </c>
      <c r="AY82" s="1">
        <v>46038.650133645831</v>
      </c>
    </row>
    <row r="83" spans="1:51" x14ac:dyDescent="0.35">
      <c r="A83">
        <v>107073</v>
      </c>
      <c r="B83">
        <v>0</v>
      </c>
      <c r="C83" t="s">
        <v>51</v>
      </c>
      <c r="D83" t="s">
        <v>85</v>
      </c>
      <c r="E83">
        <v>0</v>
      </c>
      <c r="G83" t="s">
        <v>340</v>
      </c>
      <c r="H83" t="s">
        <v>18989</v>
      </c>
      <c r="I83" t="s">
        <v>56</v>
      </c>
      <c r="T83" t="s">
        <v>51</v>
      </c>
      <c r="U83" t="s">
        <v>51</v>
      </c>
      <c r="W83">
        <v>9763704011</v>
      </c>
      <c r="Y83" t="s">
        <v>341</v>
      </c>
      <c r="Z83">
        <v>8</v>
      </c>
      <c r="AE83" t="s">
        <v>51</v>
      </c>
      <c r="AF83" t="s">
        <v>51</v>
      </c>
      <c r="AG83" t="s">
        <v>342</v>
      </c>
      <c r="AI83">
        <v>0</v>
      </c>
      <c r="AJ83">
        <v>0</v>
      </c>
      <c r="AL83">
        <v>0</v>
      </c>
      <c r="AM83">
        <v>0</v>
      </c>
      <c r="AN83">
        <v>0</v>
      </c>
      <c r="AO83" t="s">
        <v>120</v>
      </c>
      <c r="AP83" t="s">
        <v>121</v>
      </c>
      <c r="AQ83" t="s">
        <v>122</v>
      </c>
      <c r="AR83" t="s">
        <v>123</v>
      </c>
      <c r="AS83" t="s">
        <v>89</v>
      </c>
      <c r="AT83" t="s">
        <v>90</v>
      </c>
      <c r="AU83" t="s">
        <v>58</v>
      </c>
      <c r="AV83" t="s">
        <v>91</v>
      </c>
      <c r="AW83" t="s">
        <v>51</v>
      </c>
      <c r="AX83" s="1">
        <v>46038.618665312497</v>
      </c>
      <c r="AY83" t="s">
        <v>51</v>
      </c>
    </row>
    <row r="84" spans="1:51" x14ac:dyDescent="0.35">
      <c r="A84">
        <v>107072</v>
      </c>
      <c r="B84">
        <v>0</v>
      </c>
      <c r="C84" t="s">
        <v>51</v>
      </c>
      <c r="D84" t="s">
        <v>52</v>
      </c>
      <c r="E84" t="s">
        <v>51</v>
      </c>
      <c r="F84" t="s">
        <v>51</v>
      </c>
      <c r="G84" t="s">
        <v>343</v>
      </c>
      <c r="H84" t="s">
        <v>344</v>
      </c>
      <c r="I84" t="s">
        <v>56</v>
      </c>
      <c r="Z84">
        <v>8</v>
      </c>
      <c r="AD84" t="s">
        <v>345</v>
      </c>
      <c r="AG84" t="s">
        <v>346</v>
      </c>
      <c r="AI84">
        <v>0</v>
      </c>
      <c r="AJ84">
        <v>0</v>
      </c>
      <c r="AL84">
        <v>0</v>
      </c>
      <c r="AM84">
        <v>0</v>
      </c>
      <c r="AN84">
        <v>0</v>
      </c>
      <c r="AO84" t="s">
        <v>51</v>
      </c>
      <c r="AP84" t="s">
        <v>51</v>
      </c>
      <c r="AQ84" t="s">
        <v>51</v>
      </c>
      <c r="AR84" t="s">
        <v>51</v>
      </c>
      <c r="AS84" t="s">
        <v>51</v>
      </c>
      <c r="AT84" t="s">
        <v>51</v>
      </c>
      <c r="AU84" t="s">
        <v>58</v>
      </c>
      <c r="AV84" t="s">
        <v>59</v>
      </c>
      <c r="AW84" t="s">
        <v>51</v>
      </c>
      <c r="AX84" s="1">
        <v>46037.66492422454</v>
      </c>
      <c r="AY84" t="s">
        <v>51</v>
      </c>
    </row>
    <row r="85" spans="1:51" x14ac:dyDescent="0.35">
      <c r="A85">
        <v>107071</v>
      </c>
      <c r="B85">
        <v>0</v>
      </c>
      <c r="C85" t="s">
        <v>51</v>
      </c>
      <c r="D85" t="s">
        <v>52</v>
      </c>
      <c r="E85" t="s">
        <v>51</v>
      </c>
      <c r="F85" t="s">
        <v>51</v>
      </c>
      <c r="G85" t="s">
        <v>347</v>
      </c>
      <c r="H85" t="s">
        <v>348</v>
      </c>
      <c r="I85" t="s">
        <v>56</v>
      </c>
      <c r="Z85">
        <v>8</v>
      </c>
      <c r="AD85" t="s">
        <v>349</v>
      </c>
      <c r="AG85" t="s">
        <v>350</v>
      </c>
      <c r="AI85">
        <v>0</v>
      </c>
      <c r="AJ85">
        <v>0</v>
      </c>
      <c r="AL85">
        <v>0</v>
      </c>
      <c r="AM85">
        <v>0</v>
      </c>
      <c r="AN85">
        <v>0</v>
      </c>
      <c r="AO85" t="s">
        <v>51</v>
      </c>
      <c r="AP85" t="s">
        <v>51</v>
      </c>
      <c r="AQ85" t="s">
        <v>51</v>
      </c>
      <c r="AR85" t="s">
        <v>51</v>
      </c>
      <c r="AS85" t="s">
        <v>51</v>
      </c>
      <c r="AT85" t="s">
        <v>51</v>
      </c>
      <c r="AU85" t="s">
        <v>58</v>
      </c>
      <c r="AV85" t="s">
        <v>59</v>
      </c>
      <c r="AW85" t="s">
        <v>51</v>
      </c>
      <c r="AX85" s="1">
        <v>46036.44556670139</v>
      </c>
      <c r="AY85" t="s">
        <v>51</v>
      </c>
    </row>
    <row r="86" spans="1:51" x14ac:dyDescent="0.35">
      <c r="A86">
        <v>107070</v>
      </c>
      <c r="B86">
        <v>0</v>
      </c>
      <c r="C86" t="s">
        <v>51</v>
      </c>
      <c r="D86" t="s">
        <v>52</v>
      </c>
      <c r="E86" t="s">
        <v>51</v>
      </c>
      <c r="F86" t="s">
        <v>51</v>
      </c>
      <c r="G86" t="s">
        <v>351</v>
      </c>
      <c r="H86" t="s">
        <v>18767</v>
      </c>
      <c r="I86" t="s">
        <v>56</v>
      </c>
      <c r="Z86">
        <v>8</v>
      </c>
      <c r="AD86" t="s">
        <v>352</v>
      </c>
      <c r="AG86" t="s">
        <v>353</v>
      </c>
      <c r="AI86">
        <v>0</v>
      </c>
      <c r="AJ86">
        <v>0</v>
      </c>
      <c r="AL86">
        <v>0</v>
      </c>
      <c r="AM86">
        <v>0</v>
      </c>
      <c r="AN86">
        <v>0</v>
      </c>
      <c r="AO86" t="s">
        <v>51</v>
      </c>
      <c r="AP86" t="s">
        <v>51</v>
      </c>
      <c r="AQ86" t="s">
        <v>51</v>
      </c>
      <c r="AR86" t="s">
        <v>51</v>
      </c>
      <c r="AS86" t="s">
        <v>51</v>
      </c>
      <c r="AT86" t="s">
        <v>51</v>
      </c>
      <c r="AU86" t="s">
        <v>58</v>
      </c>
      <c r="AV86" t="s">
        <v>59</v>
      </c>
      <c r="AW86" t="s">
        <v>59</v>
      </c>
      <c r="AX86" s="1">
        <v>46036.427520983794</v>
      </c>
      <c r="AY86" s="1">
        <v>46036.42903796296</v>
      </c>
    </row>
    <row r="87" spans="1:51" x14ac:dyDescent="0.35">
      <c r="A87">
        <v>107069</v>
      </c>
      <c r="B87">
        <v>0</v>
      </c>
      <c r="C87" t="s">
        <v>51</v>
      </c>
      <c r="D87" t="s">
        <v>52</v>
      </c>
      <c r="E87" t="s">
        <v>51</v>
      </c>
      <c r="F87" t="s">
        <v>51</v>
      </c>
      <c r="G87" t="s">
        <v>354</v>
      </c>
      <c r="H87" t="s">
        <v>355</v>
      </c>
      <c r="I87" t="s">
        <v>56</v>
      </c>
      <c r="Z87">
        <v>8</v>
      </c>
      <c r="AD87" t="s">
        <v>356</v>
      </c>
      <c r="AG87" t="s">
        <v>357</v>
      </c>
      <c r="AI87">
        <v>0</v>
      </c>
      <c r="AJ87">
        <v>0</v>
      </c>
      <c r="AL87">
        <v>0</v>
      </c>
      <c r="AM87">
        <v>0</v>
      </c>
      <c r="AN87">
        <v>0</v>
      </c>
      <c r="AO87" t="s">
        <v>51</v>
      </c>
      <c r="AP87" t="s">
        <v>51</v>
      </c>
      <c r="AQ87" t="s">
        <v>51</v>
      </c>
      <c r="AR87" t="s">
        <v>51</v>
      </c>
      <c r="AS87" t="s">
        <v>51</v>
      </c>
      <c r="AT87" t="s">
        <v>51</v>
      </c>
      <c r="AU87" t="s">
        <v>58</v>
      </c>
      <c r="AV87" t="s">
        <v>59</v>
      </c>
      <c r="AW87" t="s">
        <v>51</v>
      </c>
      <c r="AX87" s="1">
        <v>46032.721834837961</v>
      </c>
      <c r="AY87" t="s">
        <v>51</v>
      </c>
    </row>
    <row r="88" spans="1:51" x14ac:dyDescent="0.35">
      <c r="A88">
        <v>107068</v>
      </c>
      <c r="B88">
        <v>0</v>
      </c>
      <c r="C88" t="s">
        <v>51</v>
      </c>
      <c r="D88" t="s">
        <v>52</v>
      </c>
      <c r="E88" t="s">
        <v>51</v>
      </c>
      <c r="F88" t="s">
        <v>51</v>
      </c>
      <c r="G88" t="s">
        <v>358</v>
      </c>
      <c r="H88" t="s">
        <v>359</v>
      </c>
      <c r="I88" t="s">
        <v>56</v>
      </c>
      <c r="Z88">
        <v>8</v>
      </c>
      <c r="AD88" t="s">
        <v>360</v>
      </c>
      <c r="AG88" t="s">
        <v>361</v>
      </c>
      <c r="AI88">
        <v>0</v>
      </c>
      <c r="AJ88">
        <v>0</v>
      </c>
      <c r="AL88">
        <v>0</v>
      </c>
      <c r="AM88">
        <v>0</v>
      </c>
      <c r="AN88">
        <v>0</v>
      </c>
      <c r="AO88" t="s">
        <v>51</v>
      </c>
      <c r="AP88" t="s">
        <v>51</v>
      </c>
      <c r="AQ88" t="s">
        <v>51</v>
      </c>
      <c r="AR88" t="s">
        <v>51</v>
      </c>
      <c r="AS88" t="s">
        <v>51</v>
      </c>
      <c r="AT88" t="s">
        <v>51</v>
      </c>
      <c r="AU88" t="s">
        <v>58</v>
      </c>
      <c r="AV88" t="s">
        <v>59</v>
      </c>
      <c r="AW88" t="s">
        <v>51</v>
      </c>
      <c r="AX88" s="1">
        <v>46032.708378668984</v>
      </c>
      <c r="AY88" t="s">
        <v>51</v>
      </c>
    </row>
    <row r="89" spans="1:51" x14ac:dyDescent="0.35">
      <c r="A89">
        <v>107067</v>
      </c>
      <c r="B89">
        <v>0</v>
      </c>
      <c r="C89" t="s">
        <v>51</v>
      </c>
      <c r="D89" t="s">
        <v>52</v>
      </c>
      <c r="E89" t="s">
        <v>51</v>
      </c>
      <c r="F89" t="s">
        <v>51</v>
      </c>
      <c r="G89" t="s">
        <v>362</v>
      </c>
      <c r="H89" t="s">
        <v>363</v>
      </c>
      <c r="I89" t="s">
        <v>56</v>
      </c>
      <c r="Z89">
        <v>8</v>
      </c>
      <c r="AD89" t="s">
        <v>364</v>
      </c>
      <c r="AF89" t="s">
        <v>143</v>
      </c>
      <c r="AG89" t="s">
        <v>365</v>
      </c>
      <c r="AI89">
        <v>0</v>
      </c>
      <c r="AJ89">
        <v>0</v>
      </c>
      <c r="AL89">
        <v>0</v>
      </c>
      <c r="AM89">
        <v>0</v>
      </c>
      <c r="AN89">
        <v>0</v>
      </c>
      <c r="AO89" t="s">
        <v>51</v>
      </c>
      <c r="AP89" t="s">
        <v>51</v>
      </c>
      <c r="AQ89" t="s">
        <v>51</v>
      </c>
      <c r="AR89" t="s">
        <v>51</v>
      </c>
      <c r="AS89" t="s">
        <v>51</v>
      </c>
      <c r="AT89" t="s">
        <v>51</v>
      </c>
      <c r="AU89" t="s">
        <v>58</v>
      </c>
      <c r="AV89" t="s">
        <v>59</v>
      </c>
      <c r="AW89" t="s">
        <v>51</v>
      </c>
      <c r="AX89" s="1">
        <v>46032.668009108798</v>
      </c>
      <c r="AY89" t="s">
        <v>51</v>
      </c>
    </row>
    <row r="90" spans="1:51" x14ac:dyDescent="0.35">
      <c r="A90">
        <v>107066</v>
      </c>
      <c r="B90">
        <v>0</v>
      </c>
      <c r="C90" t="s">
        <v>51</v>
      </c>
      <c r="D90" t="s">
        <v>52</v>
      </c>
      <c r="E90" t="s">
        <v>51</v>
      </c>
      <c r="F90" t="s">
        <v>51</v>
      </c>
      <c r="G90" t="s">
        <v>366</v>
      </c>
      <c r="H90" t="s">
        <v>367</v>
      </c>
      <c r="I90" t="s">
        <v>56</v>
      </c>
      <c r="Z90">
        <v>8</v>
      </c>
      <c r="AD90" t="s">
        <v>368</v>
      </c>
      <c r="AG90" t="s">
        <v>369</v>
      </c>
      <c r="AI90">
        <v>0</v>
      </c>
      <c r="AJ90">
        <v>0</v>
      </c>
      <c r="AL90">
        <v>0</v>
      </c>
      <c r="AM90">
        <v>0</v>
      </c>
      <c r="AN90">
        <v>0</v>
      </c>
      <c r="AO90" t="s">
        <v>51</v>
      </c>
      <c r="AP90" t="s">
        <v>51</v>
      </c>
      <c r="AQ90" t="s">
        <v>51</v>
      </c>
      <c r="AR90" t="s">
        <v>51</v>
      </c>
      <c r="AS90" t="s">
        <v>51</v>
      </c>
      <c r="AT90" t="s">
        <v>51</v>
      </c>
      <c r="AU90" t="s">
        <v>58</v>
      </c>
      <c r="AV90" t="s">
        <v>59</v>
      </c>
      <c r="AW90" t="s">
        <v>51</v>
      </c>
      <c r="AX90" s="1">
        <v>46032.644461458331</v>
      </c>
      <c r="AY90" t="s">
        <v>51</v>
      </c>
    </row>
    <row r="91" spans="1:51" x14ac:dyDescent="0.35">
      <c r="A91">
        <v>107065</v>
      </c>
      <c r="B91">
        <v>0</v>
      </c>
      <c r="C91" t="s">
        <v>51</v>
      </c>
      <c r="D91" t="s">
        <v>85</v>
      </c>
      <c r="E91">
        <v>0</v>
      </c>
      <c r="G91" t="s">
        <v>18990</v>
      </c>
      <c r="H91" t="s">
        <v>370</v>
      </c>
      <c r="I91" t="s">
        <v>56</v>
      </c>
      <c r="T91" t="s">
        <v>51</v>
      </c>
      <c r="U91" t="s">
        <v>51</v>
      </c>
      <c r="W91">
        <v>9650900639</v>
      </c>
      <c r="Y91" t="s">
        <v>371</v>
      </c>
      <c r="Z91">
        <v>8</v>
      </c>
      <c r="AE91" t="s">
        <v>51</v>
      </c>
      <c r="AF91" t="s">
        <v>51</v>
      </c>
      <c r="AI91">
        <v>0</v>
      </c>
      <c r="AJ91">
        <v>0</v>
      </c>
      <c r="AL91">
        <v>0</v>
      </c>
      <c r="AM91">
        <v>0</v>
      </c>
      <c r="AN91">
        <v>0</v>
      </c>
      <c r="AO91" t="s">
        <v>120</v>
      </c>
      <c r="AP91" t="s">
        <v>121</v>
      </c>
      <c r="AQ91" t="s">
        <v>122</v>
      </c>
      <c r="AR91" t="s">
        <v>123</v>
      </c>
      <c r="AS91" t="s">
        <v>89</v>
      </c>
      <c r="AT91" t="s">
        <v>90</v>
      </c>
      <c r="AU91" t="s">
        <v>58</v>
      </c>
      <c r="AV91" t="s">
        <v>91</v>
      </c>
      <c r="AW91" t="s">
        <v>51</v>
      </c>
      <c r="AX91" s="1">
        <v>46031.638501041663</v>
      </c>
      <c r="AY91" t="s">
        <v>51</v>
      </c>
    </row>
    <row r="92" spans="1:51" x14ac:dyDescent="0.35">
      <c r="A92">
        <v>107064</v>
      </c>
      <c r="B92">
        <v>0</v>
      </c>
      <c r="C92" t="s">
        <v>51</v>
      </c>
      <c r="D92" t="s">
        <v>85</v>
      </c>
      <c r="E92">
        <v>0</v>
      </c>
      <c r="G92" t="s">
        <v>18991</v>
      </c>
      <c r="H92" t="s">
        <v>18992</v>
      </c>
      <c r="I92" t="s">
        <v>56</v>
      </c>
      <c r="T92" t="s">
        <v>51</v>
      </c>
      <c r="U92" t="s">
        <v>51</v>
      </c>
      <c r="W92" t="s">
        <v>372</v>
      </c>
      <c r="Y92" t="s">
        <v>373</v>
      </c>
      <c r="Z92">
        <v>8</v>
      </c>
      <c r="AE92" t="s">
        <v>51</v>
      </c>
      <c r="AF92" t="s">
        <v>51</v>
      </c>
      <c r="AG92" t="s">
        <v>374</v>
      </c>
      <c r="AI92">
        <v>0</v>
      </c>
      <c r="AJ92">
        <v>0</v>
      </c>
      <c r="AL92">
        <v>0</v>
      </c>
      <c r="AM92">
        <v>0</v>
      </c>
      <c r="AN92">
        <v>0</v>
      </c>
      <c r="AO92" t="s">
        <v>230</v>
      </c>
      <c r="AP92" t="s">
        <v>121</v>
      </c>
      <c r="AS92" t="s">
        <v>89</v>
      </c>
      <c r="AU92" t="s">
        <v>58</v>
      </c>
      <c r="AV92" t="s">
        <v>68</v>
      </c>
      <c r="AW92" t="s">
        <v>51</v>
      </c>
      <c r="AX92" s="1">
        <v>46030.787181631946</v>
      </c>
      <c r="AY92" t="s">
        <v>51</v>
      </c>
    </row>
    <row r="93" spans="1:51" x14ac:dyDescent="0.35">
      <c r="A93">
        <v>107063</v>
      </c>
      <c r="B93">
        <v>0</v>
      </c>
      <c r="C93" t="s">
        <v>51</v>
      </c>
      <c r="D93" t="s">
        <v>52</v>
      </c>
      <c r="E93" t="s">
        <v>51</v>
      </c>
      <c r="F93" t="s">
        <v>51</v>
      </c>
      <c r="G93" t="s">
        <v>375</v>
      </c>
      <c r="H93" t="s">
        <v>18768</v>
      </c>
      <c r="I93" t="s">
        <v>56</v>
      </c>
      <c r="Z93">
        <v>8</v>
      </c>
      <c r="AF93" t="s">
        <v>376</v>
      </c>
      <c r="AI93">
        <v>0</v>
      </c>
      <c r="AJ93">
        <v>0</v>
      </c>
      <c r="AL93">
        <v>0</v>
      </c>
      <c r="AM93">
        <v>0</v>
      </c>
      <c r="AN93">
        <v>0</v>
      </c>
      <c r="AO93" t="s">
        <v>51</v>
      </c>
      <c r="AP93" t="s">
        <v>51</v>
      </c>
      <c r="AQ93" t="s">
        <v>51</v>
      </c>
      <c r="AR93" t="s">
        <v>51</v>
      </c>
      <c r="AS93" t="s">
        <v>51</v>
      </c>
      <c r="AT93" t="s">
        <v>51</v>
      </c>
      <c r="AU93" t="s">
        <v>58</v>
      </c>
      <c r="AV93" t="s">
        <v>59</v>
      </c>
      <c r="AW93" t="s">
        <v>51</v>
      </c>
      <c r="AX93" s="1">
        <v>46030.69059421296</v>
      </c>
      <c r="AY93" t="s">
        <v>51</v>
      </c>
    </row>
    <row r="94" spans="1:51" x14ac:dyDescent="0.35">
      <c r="A94">
        <v>107062</v>
      </c>
      <c r="B94">
        <v>0</v>
      </c>
      <c r="C94" t="s">
        <v>51</v>
      </c>
      <c r="D94" t="s">
        <v>52</v>
      </c>
      <c r="E94" t="s">
        <v>51</v>
      </c>
      <c r="F94" t="s">
        <v>51</v>
      </c>
      <c r="G94" t="s">
        <v>377</v>
      </c>
      <c r="H94" t="s">
        <v>378</v>
      </c>
      <c r="I94" t="s">
        <v>56</v>
      </c>
      <c r="Z94">
        <v>8</v>
      </c>
      <c r="AD94" t="s">
        <v>379</v>
      </c>
      <c r="AF94" t="s">
        <v>280</v>
      </c>
      <c r="AG94" t="s">
        <v>380</v>
      </c>
      <c r="AI94">
        <v>0</v>
      </c>
      <c r="AJ94">
        <v>0</v>
      </c>
      <c r="AL94">
        <v>0</v>
      </c>
      <c r="AM94">
        <v>0</v>
      </c>
      <c r="AN94">
        <v>0</v>
      </c>
      <c r="AO94" t="s">
        <v>51</v>
      </c>
      <c r="AP94" t="s">
        <v>51</v>
      </c>
      <c r="AQ94" t="s">
        <v>51</v>
      </c>
      <c r="AR94" t="s">
        <v>51</v>
      </c>
      <c r="AS94" t="s">
        <v>51</v>
      </c>
      <c r="AT94" t="s">
        <v>51</v>
      </c>
      <c r="AU94" t="s">
        <v>58</v>
      </c>
      <c r="AV94" t="s">
        <v>59</v>
      </c>
      <c r="AW94" t="s">
        <v>51</v>
      </c>
      <c r="AX94" s="1">
        <v>46030.668957638889</v>
      </c>
      <c r="AY94" t="s">
        <v>51</v>
      </c>
    </row>
    <row r="95" spans="1:51" x14ac:dyDescent="0.35">
      <c r="A95">
        <v>107061</v>
      </c>
      <c r="B95">
        <v>0</v>
      </c>
      <c r="C95" t="s">
        <v>51</v>
      </c>
      <c r="D95" t="s">
        <v>52</v>
      </c>
      <c r="E95" t="s">
        <v>51</v>
      </c>
      <c r="F95" t="s">
        <v>51</v>
      </c>
      <c r="G95" t="s">
        <v>381</v>
      </c>
      <c r="H95" t="s">
        <v>18993</v>
      </c>
      <c r="I95" t="s">
        <v>56</v>
      </c>
      <c r="Z95">
        <v>8</v>
      </c>
      <c r="AD95" t="s">
        <v>273</v>
      </c>
      <c r="AF95" t="s">
        <v>128</v>
      </c>
      <c r="AG95" t="s">
        <v>330</v>
      </c>
      <c r="AI95">
        <v>0</v>
      </c>
      <c r="AJ95">
        <v>0</v>
      </c>
      <c r="AL95">
        <v>0</v>
      </c>
      <c r="AM95">
        <v>0</v>
      </c>
      <c r="AN95">
        <v>0</v>
      </c>
      <c r="AO95" t="s">
        <v>51</v>
      </c>
      <c r="AP95" t="s">
        <v>51</v>
      </c>
      <c r="AQ95" t="s">
        <v>51</v>
      </c>
      <c r="AR95" t="s">
        <v>51</v>
      </c>
      <c r="AS95" t="s">
        <v>51</v>
      </c>
      <c r="AT95" t="s">
        <v>51</v>
      </c>
      <c r="AU95" t="s">
        <v>58</v>
      </c>
      <c r="AV95" t="s">
        <v>59</v>
      </c>
      <c r="AW95" t="s">
        <v>51</v>
      </c>
      <c r="AX95" s="1">
        <v>46030.616783333331</v>
      </c>
      <c r="AY95" t="s">
        <v>51</v>
      </c>
    </row>
    <row r="96" spans="1:51" x14ac:dyDescent="0.35">
      <c r="A96">
        <v>107060</v>
      </c>
      <c r="B96">
        <v>0</v>
      </c>
      <c r="C96" t="s">
        <v>51</v>
      </c>
      <c r="D96" t="s">
        <v>52</v>
      </c>
      <c r="E96" t="s">
        <v>51</v>
      </c>
      <c r="F96" t="s">
        <v>51</v>
      </c>
      <c r="G96" t="s">
        <v>382</v>
      </c>
      <c r="H96" t="s">
        <v>383</v>
      </c>
      <c r="I96" t="s">
        <v>56</v>
      </c>
      <c r="Z96">
        <v>8</v>
      </c>
      <c r="AD96" t="s">
        <v>384</v>
      </c>
      <c r="AF96" t="s">
        <v>143</v>
      </c>
      <c r="AG96" t="s">
        <v>385</v>
      </c>
      <c r="AI96">
        <v>0</v>
      </c>
      <c r="AJ96">
        <v>0</v>
      </c>
      <c r="AL96">
        <v>0</v>
      </c>
      <c r="AM96">
        <v>0</v>
      </c>
      <c r="AN96">
        <v>0</v>
      </c>
      <c r="AO96" t="s">
        <v>51</v>
      </c>
      <c r="AP96" t="s">
        <v>51</v>
      </c>
      <c r="AQ96" t="s">
        <v>51</v>
      </c>
      <c r="AR96" t="s">
        <v>51</v>
      </c>
      <c r="AS96" t="s">
        <v>51</v>
      </c>
      <c r="AT96" t="s">
        <v>51</v>
      </c>
      <c r="AU96" t="s">
        <v>58</v>
      </c>
      <c r="AV96" t="s">
        <v>59</v>
      </c>
      <c r="AW96" t="s">
        <v>51</v>
      </c>
      <c r="AX96" s="1">
        <v>46030.597413194446</v>
      </c>
      <c r="AY96" t="s">
        <v>51</v>
      </c>
    </row>
    <row r="97" spans="1:51" x14ac:dyDescent="0.35">
      <c r="A97">
        <v>107059</v>
      </c>
      <c r="B97">
        <v>0</v>
      </c>
      <c r="C97" t="s">
        <v>51</v>
      </c>
      <c r="D97" t="s">
        <v>85</v>
      </c>
      <c r="E97">
        <v>0</v>
      </c>
      <c r="G97" t="s">
        <v>386</v>
      </c>
      <c r="H97" t="s">
        <v>387</v>
      </c>
      <c r="I97" t="s">
        <v>56</v>
      </c>
      <c r="T97" t="s">
        <v>51</v>
      </c>
      <c r="U97" t="s">
        <v>51</v>
      </c>
      <c r="W97" t="s">
        <v>388</v>
      </c>
      <c r="Y97" t="s">
        <v>389</v>
      </c>
      <c r="Z97">
        <v>8</v>
      </c>
      <c r="AE97" t="s">
        <v>51</v>
      </c>
      <c r="AF97" t="s">
        <v>51</v>
      </c>
      <c r="AI97">
        <v>0</v>
      </c>
      <c r="AJ97">
        <v>0</v>
      </c>
      <c r="AL97">
        <v>0</v>
      </c>
      <c r="AM97">
        <v>0</v>
      </c>
      <c r="AN97">
        <v>0</v>
      </c>
      <c r="AO97" t="s">
        <v>120</v>
      </c>
      <c r="AP97" t="s">
        <v>121</v>
      </c>
      <c r="AQ97" t="s">
        <v>122</v>
      </c>
      <c r="AR97" t="s">
        <v>123</v>
      </c>
      <c r="AS97" t="s">
        <v>89</v>
      </c>
      <c r="AT97" t="s">
        <v>90</v>
      </c>
      <c r="AU97" t="s">
        <v>58</v>
      </c>
      <c r="AV97" t="s">
        <v>91</v>
      </c>
      <c r="AW97" t="s">
        <v>51</v>
      </c>
      <c r="AX97" s="1">
        <v>46030.490505057867</v>
      </c>
      <c r="AY97" t="s">
        <v>51</v>
      </c>
    </row>
    <row r="98" spans="1:51" x14ac:dyDescent="0.35">
      <c r="A98">
        <v>107058</v>
      </c>
      <c r="B98">
        <v>0</v>
      </c>
      <c r="C98" t="s">
        <v>51</v>
      </c>
      <c r="D98" t="s">
        <v>85</v>
      </c>
      <c r="E98">
        <v>0</v>
      </c>
      <c r="G98" t="s">
        <v>18994</v>
      </c>
      <c r="H98" t="s">
        <v>390</v>
      </c>
      <c r="I98" t="s">
        <v>56</v>
      </c>
      <c r="T98" t="s">
        <v>51</v>
      </c>
      <c r="U98" t="s">
        <v>51</v>
      </c>
      <c r="W98">
        <v>919226512907</v>
      </c>
      <c r="Y98" t="s">
        <v>391</v>
      </c>
      <c r="Z98">
        <v>8</v>
      </c>
      <c r="AE98" t="s">
        <v>51</v>
      </c>
      <c r="AF98" t="s">
        <v>51</v>
      </c>
      <c r="AI98">
        <v>0</v>
      </c>
      <c r="AJ98">
        <v>0</v>
      </c>
      <c r="AL98">
        <v>0</v>
      </c>
      <c r="AM98">
        <v>0</v>
      </c>
      <c r="AN98">
        <v>0</v>
      </c>
      <c r="AO98" t="s">
        <v>120</v>
      </c>
      <c r="AP98" t="s">
        <v>121</v>
      </c>
      <c r="AQ98" t="s">
        <v>122</v>
      </c>
      <c r="AR98" t="s">
        <v>123</v>
      </c>
      <c r="AS98" t="s">
        <v>89</v>
      </c>
      <c r="AT98" t="s">
        <v>90</v>
      </c>
      <c r="AU98" t="s">
        <v>58</v>
      </c>
      <c r="AV98" t="s">
        <v>91</v>
      </c>
      <c r="AW98" t="s">
        <v>51</v>
      </c>
      <c r="AX98" s="1">
        <v>46030.47864332176</v>
      </c>
      <c r="AY98" t="s">
        <v>51</v>
      </c>
    </row>
    <row r="99" spans="1:51" x14ac:dyDescent="0.35">
      <c r="A99">
        <v>107057</v>
      </c>
      <c r="B99">
        <v>0</v>
      </c>
      <c r="C99" t="s">
        <v>51</v>
      </c>
      <c r="D99" t="s">
        <v>85</v>
      </c>
      <c r="E99">
        <v>0</v>
      </c>
      <c r="G99" t="s">
        <v>392</v>
      </c>
      <c r="H99" t="s">
        <v>393</v>
      </c>
      <c r="I99" t="s">
        <v>56</v>
      </c>
      <c r="T99" t="s">
        <v>51</v>
      </c>
      <c r="U99" t="s">
        <v>51</v>
      </c>
      <c r="Y99" t="s">
        <v>394</v>
      </c>
      <c r="Z99">
        <v>8</v>
      </c>
      <c r="AE99" t="s">
        <v>51</v>
      </c>
      <c r="AF99" t="s">
        <v>51</v>
      </c>
      <c r="AI99">
        <v>0</v>
      </c>
      <c r="AJ99">
        <v>0</v>
      </c>
      <c r="AL99">
        <v>0</v>
      </c>
      <c r="AM99">
        <v>0</v>
      </c>
      <c r="AN99">
        <v>0</v>
      </c>
      <c r="AO99" t="s">
        <v>120</v>
      </c>
      <c r="AP99" t="s">
        <v>121</v>
      </c>
      <c r="AQ99" t="s">
        <v>122</v>
      </c>
      <c r="AR99" t="s">
        <v>123</v>
      </c>
      <c r="AS99" t="s">
        <v>89</v>
      </c>
      <c r="AT99" t="s">
        <v>90</v>
      </c>
      <c r="AU99" t="s">
        <v>58</v>
      </c>
      <c r="AV99" t="s">
        <v>91</v>
      </c>
      <c r="AW99" t="s">
        <v>51</v>
      </c>
      <c r="AX99" s="1">
        <v>46029.448726273149</v>
      </c>
      <c r="AY99" t="s">
        <v>51</v>
      </c>
    </row>
    <row r="100" spans="1:51" x14ac:dyDescent="0.35">
      <c r="A100">
        <v>107056</v>
      </c>
      <c r="B100">
        <v>0</v>
      </c>
      <c r="C100" t="s">
        <v>51</v>
      </c>
      <c r="D100" t="s">
        <v>85</v>
      </c>
      <c r="E100">
        <v>0</v>
      </c>
      <c r="G100" t="s">
        <v>395</v>
      </c>
      <c r="H100" t="s">
        <v>396</v>
      </c>
      <c r="I100" t="s">
        <v>56</v>
      </c>
      <c r="T100" t="s">
        <v>51</v>
      </c>
      <c r="U100" t="s">
        <v>51</v>
      </c>
      <c r="W100" t="s">
        <v>397</v>
      </c>
      <c r="Y100" t="s">
        <v>398</v>
      </c>
      <c r="Z100">
        <v>8</v>
      </c>
      <c r="AE100" t="s">
        <v>51</v>
      </c>
      <c r="AF100" t="s">
        <v>51</v>
      </c>
      <c r="AI100">
        <v>0</v>
      </c>
      <c r="AJ100">
        <v>0</v>
      </c>
      <c r="AL100">
        <v>0</v>
      </c>
      <c r="AM100">
        <v>0</v>
      </c>
      <c r="AN100">
        <v>0</v>
      </c>
      <c r="AO100" t="s">
        <v>120</v>
      </c>
      <c r="AP100" t="s">
        <v>121</v>
      </c>
      <c r="AQ100" t="s">
        <v>122</v>
      </c>
      <c r="AR100" t="s">
        <v>123</v>
      </c>
      <c r="AS100" t="s">
        <v>89</v>
      </c>
      <c r="AT100" t="s">
        <v>90</v>
      </c>
      <c r="AU100" t="s">
        <v>58</v>
      </c>
      <c r="AV100" t="s">
        <v>91</v>
      </c>
      <c r="AW100" t="s">
        <v>51</v>
      </c>
      <c r="AX100" s="1">
        <v>46029.430484143515</v>
      </c>
      <c r="AY100" t="s">
        <v>51</v>
      </c>
    </row>
    <row r="101" spans="1:51" x14ac:dyDescent="0.35">
      <c r="A101">
        <v>107055</v>
      </c>
      <c r="B101">
        <v>0</v>
      </c>
      <c r="C101" t="s">
        <v>51</v>
      </c>
      <c r="D101" t="s">
        <v>52</v>
      </c>
      <c r="E101" t="s">
        <v>51</v>
      </c>
      <c r="F101" t="s">
        <v>51</v>
      </c>
      <c r="G101" t="s">
        <v>18995</v>
      </c>
      <c r="H101" t="s">
        <v>399</v>
      </c>
      <c r="I101" t="s">
        <v>56</v>
      </c>
      <c r="Z101">
        <v>8</v>
      </c>
      <c r="AD101" t="s">
        <v>400</v>
      </c>
      <c r="AG101" t="s">
        <v>401</v>
      </c>
      <c r="AI101">
        <v>0</v>
      </c>
      <c r="AJ101">
        <v>0</v>
      </c>
      <c r="AL101">
        <v>0</v>
      </c>
      <c r="AM101">
        <v>0</v>
      </c>
      <c r="AN101">
        <v>0</v>
      </c>
      <c r="AO101" t="s">
        <v>51</v>
      </c>
      <c r="AP101" t="s">
        <v>51</v>
      </c>
      <c r="AQ101" t="s">
        <v>51</v>
      </c>
      <c r="AR101" t="s">
        <v>51</v>
      </c>
      <c r="AS101" t="s">
        <v>51</v>
      </c>
      <c r="AT101" t="s">
        <v>51</v>
      </c>
      <c r="AU101" t="s">
        <v>58</v>
      </c>
      <c r="AV101" t="s">
        <v>59</v>
      </c>
      <c r="AW101" t="s">
        <v>51</v>
      </c>
      <c r="AX101" s="1">
        <v>46027.640350231479</v>
      </c>
      <c r="AY101" t="s">
        <v>51</v>
      </c>
    </row>
    <row r="102" spans="1:51" x14ac:dyDescent="0.35">
      <c r="A102">
        <v>107054</v>
      </c>
      <c r="B102">
        <v>0</v>
      </c>
      <c r="C102" t="s">
        <v>51</v>
      </c>
      <c r="D102" t="s">
        <v>52</v>
      </c>
      <c r="E102" t="s">
        <v>51</v>
      </c>
      <c r="F102" t="s">
        <v>51</v>
      </c>
      <c r="G102" t="s">
        <v>402</v>
      </c>
      <c r="H102" t="s">
        <v>403</v>
      </c>
      <c r="I102" t="s">
        <v>56</v>
      </c>
      <c r="Z102">
        <v>8</v>
      </c>
      <c r="AD102" t="s">
        <v>248</v>
      </c>
      <c r="AF102" t="s">
        <v>376</v>
      </c>
      <c r="AG102" t="s">
        <v>249</v>
      </c>
      <c r="AI102">
        <v>0</v>
      </c>
      <c r="AJ102">
        <v>0</v>
      </c>
      <c r="AL102">
        <v>0</v>
      </c>
      <c r="AM102">
        <v>0</v>
      </c>
      <c r="AN102">
        <v>0</v>
      </c>
      <c r="AO102" t="s">
        <v>51</v>
      </c>
      <c r="AP102" t="s">
        <v>51</v>
      </c>
      <c r="AQ102" t="s">
        <v>51</v>
      </c>
      <c r="AR102" t="s">
        <v>51</v>
      </c>
      <c r="AS102" t="s">
        <v>51</v>
      </c>
      <c r="AT102" t="s">
        <v>51</v>
      </c>
      <c r="AU102" t="s">
        <v>58</v>
      </c>
      <c r="AV102" t="s">
        <v>59</v>
      </c>
      <c r="AW102" t="s">
        <v>51</v>
      </c>
      <c r="AX102" s="1">
        <v>46027.535199768521</v>
      </c>
      <c r="AY102" t="s">
        <v>51</v>
      </c>
    </row>
    <row r="103" spans="1:51" x14ac:dyDescent="0.35">
      <c r="A103">
        <v>107053</v>
      </c>
      <c r="B103">
        <v>0</v>
      </c>
      <c r="C103" t="s">
        <v>51</v>
      </c>
      <c r="D103" t="s">
        <v>52</v>
      </c>
      <c r="E103" t="s">
        <v>51</v>
      </c>
      <c r="F103" t="s">
        <v>51</v>
      </c>
      <c r="G103" t="s">
        <v>404</v>
      </c>
      <c r="H103" t="s">
        <v>405</v>
      </c>
      <c r="I103" t="s">
        <v>56</v>
      </c>
      <c r="Z103">
        <v>8</v>
      </c>
      <c r="AD103" t="s">
        <v>406</v>
      </c>
      <c r="AF103" t="s">
        <v>407</v>
      </c>
      <c r="AG103" t="s">
        <v>408</v>
      </c>
      <c r="AI103">
        <v>0</v>
      </c>
      <c r="AJ103">
        <v>0</v>
      </c>
      <c r="AL103">
        <v>0</v>
      </c>
      <c r="AM103">
        <v>0</v>
      </c>
      <c r="AN103">
        <v>0</v>
      </c>
      <c r="AO103" t="s">
        <v>51</v>
      </c>
      <c r="AP103" t="s">
        <v>51</v>
      </c>
      <c r="AQ103" t="s">
        <v>51</v>
      </c>
      <c r="AR103" t="s">
        <v>51</v>
      </c>
      <c r="AS103" t="s">
        <v>51</v>
      </c>
      <c r="AT103" t="s">
        <v>51</v>
      </c>
      <c r="AU103" t="s">
        <v>58</v>
      </c>
      <c r="AV103" t="s">
        <v>59</v>
      </c>
      <c r="AW103" t="s">
        <v>51</v>
      </c>
      <c r="AX103" s="1">
        <v>46027.473964583332</v>
      </c>
      <c r="AY103" t="s">
        <v>51</v>
      </c>
    </row>
    <row r="104" spans="1:51" x14ac:dyDescent="0.35">
      <c r="A104">
        <v>107052</v>
      </c>
      <c r="B104">
        <v>0</v>
      </c>
      <c r="C104" t="s">
        <v>51</v>
      </c>
      <c r="D104" t="s">
        <v>52</v>
      </c>
      <c r="E104" t="s">
        <v>51</v>
      </c>
      <c r="F104" t="s">
        <v>51</v>
      </c>
      <c r="G104" t="s">
        <v>409</v>
      </c>
      <c r="H104" t="s">
        <v>410</v>
      </c>
      <c r="I104" t="s">
        <v>56</v>
      </c>
      <c r="Z104">
        <v>8</v>
      </c>
      <c r="AD104" t="s">
        <v>283</v>
      </c>
      <c r="AF104" t="s">
        <v>411</v>
      </c>
      <c r="AI104">
        <v>0</v>
      </c>
      <c r="AJ104">
        <v>0</v>
      </c>
      <c r="AL104">
        <v>0</v>
      </c>
      <c r="AM104">
        <v>0</v>
      </c>
      <c r="AN104">
        <v>0</v>
      </c>
      <c r="AO104" t="s">
        <v>51</v>
      </c>
      <c r="AP104" t="s">
        <v>51</v>
      </c>
      <c r="AQ104" t="s">
        <v>51</v>
      </c>
      <c r="AR104" t="s">
        <v>51</v>
      </c>
      <c r="AS104" t="s">
        <v>51</v>
      </c>
      <c r="AT104" t="s">
        <v>51</v>
      </c>
      <c r="AU104" t="s">
        <v>58</v>
      </c>
      <c r="AV104" t="s">
        <v>59</v>
      </c>
      <c r="AW104" t="s">
        <v>51</v>
      </c>
      <c r="AX104" s="1">
        <v>46027.456532870368</v>
      </c>
      <c r="AY104" t="s">
        <v>51</v>
      </c>
    </row>
    <row r="105" spans="1:51" x14ac:dyDescent="0.35">
      <c r="A105">
        <v>107051</v>
      </c>
      <c r="B105">
        <v>0</v>
      </c>
      <c r="C105" t="s">
        <v>51</v>
      </c>
      <c r="D105" t="s">
        <v>52</v>
      </c>
      <c r="E105" t="s">
        <v>51</v>
      </c>
      <c r="F105" t="s">
        <v>51</v>
      </c>
      <c r="G105" t="s">
        <v>412</v>
      </c>
      <c r="H105" t="s">
        <v>413</v>
      </c>
      <c r="I105" t="s">
        <v>56</v>
      </c>
      <c r="Z105">
        <v>8</v>
      </c>
      <c r="AF105" t="s">
        <v>73</v>
      </c>
      <c r="AI105">
        <v>0</v>
      </c>
      <c r="AJ105">
        <v>0</v>
      </c>
      <c r="AL105">
        <v>0</v>
      </c>
      <c r="AM105">
        <v>0</v>
      </c>
      <c r="AN105">
        <v>0</v>
      </c>
      <c r="AO105" t="s">
        <v>51</v>
      </c>
      <c r="AP105" t="s">
        <v>51</v>
      </c>
      <c r="AQ105" t="s">
        <v>51</v>
      </c>
      <c r="AR105" t="s">
        <v>51</v>
      </c>
      <c r="AS105" t="s">
        <v>51</v>
      </c>
      <c r="AT105" t="s">
        <v>51</v>
      </c>
      <c r="AU105" t="s">
        <v>58</v>
      </c>
      <c r="AV105" t="s">
        <v>68</v>
      </c>
      <c r="AW105" t="s">
        <v>51</v>
      </c>
      <c r="AX105" s="1">
        <v>46025.681163773152</v>
      </c>
      <c r="AY105" t="s">
        <v>51</v>
      </c>
    </row>
    <row r="106" spans="1:51" x14ac:dyDescent="0.35">
      <c r="A106">
        <v>107050</v>
      </c>
      <c r="B106">
        <v>0</v>
      </c>
      <c r="C106" t="s">
        <v>51</v>
      </c>
      <c r="D106" t="s">
        <v>52</v>
      </c>
      <c r="E106" t="s">
        <v>51</v>
      </c>
      <c r="F106" t="s">
        <v>51</v>
      </c>
      <c r="G106" t="s">
        <v>414</v>
      </c>
      <c r="H106" t="s">
        <v>410</v>
      </c>
      <c r="I106" t="s">
        <v>56</v>
      </c>
      <c r="Z106">
        <v>8</v>
      </c>
      <c r="AD106" t="s">
        <v>62</v>
      </c>
      <c r="AF106" t="s">
        <v>411</v>
      </c>
      <c r="AG106" t="s">
        <v>62</v>
      </c>
      <c r="AI106">
        <v>0</v>
      </c>
      <c r="AJ106">
        <v>0</v>
      </c>
      <c r="AL106">
        <v>0</v>
      </c>
      <c r="AM106">
        <v>0</v>
      </c>
      <c r="AN106">
        <v>0</v>
      </c>
      <c r="AO106" t="s">
        <v>51</v>
      </c>
      <c r="AP106" t="s">
        <v>51</v>
      </c>
      <c r="AQ106" t="s">
        <v>51</v>
      </c>
      <c r="AR106" t="s">
        <v>51</v>
      </c>
      <c r="AS106" t="s">
        <v>51</v>
      </c>
      <c r="AT106" t="s">
        <v>51</v>
      </c>
      <c r="AU106" t="s">
        <v>58</v>
      </c>
      <c r="AV106" t="s">
        <v>59</v>
      </c>
      <c r="AW106" t="s">
        <v>51</v>
      </c>
      <c r="AX106" s="1">
        <v>46024.450815127311</v>
      </c>
      <c r="AY106" t="s">
        <v>51</v>
      </c>
    </row>
    <row r="107" spans="1:51" x14ac:dyDescent="0.35">
      <c r="A107">
        <v>107049</v>
      </c>
      <c r="B107">
        <v>0</v>
      </c>
      <c r="C107" t="s">
        <v>51</v>
      </c>
      <c r="D107" t="s">
        <v>52</v>
      </c>
      <c r="E107" t="s">
        <v>51</v>
      </c>
      <c r="F107" t="s">
        <v>51</v>
      </c>
      <c r="G107" t="s">
        <v>415</v>
      </c>
      <c r="H107" t="s">
        <v>18769</v>
      </c>
      <c r="I107" t="s">
        <v>56</v>
      </c>
      <c r="O107" t="s">
        <v>416</v>
      </c>
      <c r="U107" t="s">
        <v>57</v>
      </c>
      <c r="Z107">
        <v>8</v>
      </c>
      <c r="AD107" t="s">
        <v>417</v>
      </c>
      <c r="AF107" t="s">
        <v>143</v>
      </c>
      <c r="AG107" t="s">
        <v>418</v>
      </c>
      <c r="AI107">
        <v>0</v>
      </c>
      <c r="AJ107">
        <v>0</v>
      </c>
      <c r="AL107">
        <v>0</v>
      </c>
      <c r="AM107">
        <v>0</v>
      </c>
      <c r="AN107">
        <v>0</v>
      </c>
      <c r="AO107" t="s">
        <v>51</v>
      </c>
      <c r="AP107" t="s">
        <v>51</v>
      </c>
      <c r="AQ107" t="s">
        <v>51</v>
      </c>
      <c r="AR107" t="s">
        <v>51</v>
      </c>
      <c r="AS107" t="s">
        <v>51</v>
      </c>
      <c r="AT107" t="s">
        <v>51</v>
      </c>
      <c r="AU107" t="s">
        <v>58</v>
      </c>
      <c r="AV107" t="s">
        <v>59</v>
      </c>
      <c r="AW107" t="s">
        <v>59</v>
      </c>
      <c r="AX107" s="1">
        <v>46023.496280173611</v>
      </c>
      <c r="AY107" s="1">
        <v>46078.639434178243</v>
      </c>
    </row>
    <row r="108" spans="1:51" x14ac:dyDescent="0.35">
      <c r="A108">
        <v>107048</v>
      </c>
      <c r="B108">
        <v>0</v>
      </c>
      <c r="C108" t="s">
        <v>51</v>
      </c>
      <c r="D108" t="s">
        <v>85</v>
      </c>
      <c r="E108">
        <v>0</v>
      </c>
      <c r="G108" t="s">
        <v>419</v>
      </c>
      <c r="H108" t="s">
        <v>420</v>
      </c>
      <c r="I108" t="s">
        <v>56</v>
      </c>
      <c r="T108" t="s">
        <v>51</v>
      </c>
      <c r="U108" t="s">
        <v>51</v>
      </c>
      <c r="W108">
        <v>9167492510</v>
      </c>
      <c r="Y108" t="s">
        <v>421</v>
      </c>
      <c r="Z108">
        <v>8</v>
      </c>
      <c r="AE108" t="s">
        <v>51</v>
      </c>
      <c r="AF108" t="s">
        <v>51</v>
      </c>
      <c r="AI108">
        <v>0</v>
      </c>
      <c r="AJ108">
        <v>0</v>
      </c>
      <c r="AL108">
        <v>0</v>
      </c>
      <c r="AM108">
        <v>0</v>
      </c>
      <c r="AN108">
        <v>0</v>
      </c>
      <c r="AO108" t="s">
        <v>422</v>
      </c>
      <c r="AP108" t="s">
        <v>121</v>
      </c>
      <c r="AQ108" t="s">
        <v>122</v>
      </c>
      <c r="AR108" t="s">
        <v>123</v>
      </c>
      <c r="AS108" t="s">
        <v>89</v>
      </c>
      <c r="AT108" t="s">
        <v>90</v>
      </c>
      <c r="AU108" t="s">
        <v>58</v>
      </c>
      <c r="AV108" t="s">
        <v>91</v>
      </c>
      <c r="AW108" t="s">
        <v>51</v>
      </c>
      <c r="AX108" s="1">
        <v>46022.758295949076</v>
      </c>
      <c r="AY108" t="s">
        <v>51</v>
      </c>
    </row>
    <row r="109" spans="1:51" x14ac:dyDescent="0.35">
      <c r="A109">
        <v>107047</v>
      </c>
      <c r="B109">
        <v>0</v>
      </c>
      <c r="C109" t="s">
        <v>51</v>
      </c>
      <c r="D109" t="s">
        <v>85</v>
      </c>
      <c r="E109">
        <v>0</v>
      </c>
      <c r="G109" t="s">
        <v>423</v>
      </c>
      <c r="H109" t="s">
        <v>424</v>
      </c>
      <c r="I109" t="s">
        <v>56</v>
      </c>
      <c r="T109" t="s">
        <v>51</v>
      </c>
      <c r="U109" t="s">
        <v>51</v>
      </c>
      <c r="W109" t="s">
        <v>425</v>
      </c>
      <c r="Y109" t="s">
        <v>426</v>
      </c>
      <c r="Z109">
        <v>8</v>
      </c>
      <c r="AE109" t="s">
        <v>51</v>
      </c>
      <c r="AF109" t="s">
        <v>51</v>
      </c>
      <c r="AI109">
        <v>0</v>
      </c>
      <c r="AJ109">
        <v>0</v>
      </c>
      <c r="AL109">
        <v>0</v>
      </c>
      <c r="AM109">
        <v>0</v>
      </c>
      <c r="AN109">
        <v>0</v>
      </c>
      <c r="AO109" t="s">
        <v>120</v>
      </c>
      <c r="AP109" t="s">
        <v>121</v>
      </c>
      <c r="AQ109" t="s">
        <v>122</v>
      </c>
      <c r="AR109" t="s">
        <v>123</v>
      </c>
      <c r="AS109" t="s">
        <v>89</v>
      </c>
      <c r="AT109" t="s">
        <v>90</v>
      </c>
      <c r="AU109" t="s">
        <v>58</v>
      </c>
      <c r="AV109" t="s">
        <v>91</v>
      </c>
      <c r="AW109" t="s">
        <v>51</v>
      </c>
      <c r="AX109" s="1">
        <v>46022.64062997685</v>
      </c>
      <c r="AY109" t="s">
        <v>51</v>
      </c>
    </row>
    <row r="110" spans="1:51" x14ac:dyDescent="0.35">
      <c r="A110">
        <v>107046</v>
      </c>
      <c r="B110">
        <v>0</v>
      </c>
      <c r="C110" t="s">
        <v>51</v>
      </c>
      <c r="D110" t="s">
        <v>52</v>
      </c>
      <c r="E110" t="s">
        <v>51</v>
      </c>
      <c r="F110" t="s">
        <v>51</v>
      </c>
      <c r="G110" t="s">
        <v>427</v>
      </c>
      <c r="H110" t="s">
        <v>18996</v>
      </c>
      <c r="I110" t="s">
        <v>56</v>
      </c>
      <c r="Z110">
        <v>8</v>
      </c>
      <c r="AD110" t="s">
        <v>62</v>
      </c>
      <c r="AF110" t="s">
        <v>428</v>
      </c>
      <c r="AG110" t="s">
        <v>62</v>
      </c>
      <c r="AI110">
        <v>0</v>
      </c>
      <c r="AJ110">
        <v>0</v>
      </c>
      <c r="AL110">
        <v>0</v>
      </c>
      <c r="AM110">
        <v>0</v>
      </c>
      <c r="AN110">
        <v>0</v>
      </c>
      <c r="AO110" t="s">
        <v>51</v>
      </c>
      <c r="AP110" t="s">
        <v>51</v>
      </c>
      <c r="AQ110" t="s">
        <v>51</v>
      </c>
      <c r="AR110" t="s">
        <v>51</v>
      </c>
      <c r="AS110" t="s">
        <v>51</v>
      </c>
      <c r="AT110" t="s">
        <v>51</v>
      </c>
      <c r="AU110" t="s">
        <v>58</v>
      </c>
      <c r="AV110" t="s">
        <v>59</v>
      </c>
      <c r="AW110" t="s">
        <v>59</v>
      </c>
      <c r="AX110" s="1">
        <v>46022.615822650463</v>
      </c>
      <c r="AY110" s="1">
        <v>46022.616583645831</v>
      </c>
    </row>
    <row r="111" spans="1:51" x14ac:dyDescent="0.35">
      <c r="A111">
        <v>107045</v>
      </c>
      <c r="B111">
        <v>0</v>
      </c>
      <c r="C111" t="s">
        <v>51</v>
      </c>
      <c r="D111" t="s">
        <v>52</v>
      </c>
      <c r="E111" t="s">
        <v>51</v>
      </c>
      <c r="F111" t="s">
        <v>51</v>
      </c>
      <c r="G111" t="s">
        <v>429</v>
      </c>
      <c r="H111" t="s">
        <v>430</v>
      </c>
      <c r="I111" t="s">
        <v>56</v>
      </c>
      <c r="Z111">
        <v>8</v>
      </c>
      <c r="AD111" t="s">
        <v>368</v>
      </c>
      <c r="AF111" t="s">
        <v>428</v>
      </c>
      <c r="AG111" t="s">
        <v>431</v>
      </c>
      <c r="AI111">
        <v>0</v>
      </c>
      <c r="AJ111">
        <v>0</v>
      </c>
      <c r="AL111">
        <v>0</v>
      </c>
      <c r="AM111">
        <v>0</v>
      </c>
      <c r="AN111">
        <v>0</v>
      </c>
      <c r="AO111" t="s">
        <v>51</v>
      </c>
      <c r="AP111" t="s">
        <v>51</v>
      </c>
      <c r="AQ111" t="s">
        <v>51</v>
      </c>
      <c r="AR111" t="s">
        <v>51</v>
      </c>
      <c r="AS111" t="s">
        <v>51</v>
      </c>
      <c r="AT111" t="s">
        <v>51</v>
      </c>
      <c r="AU111" t="s">
        <v>58</v>
      </c>
      <c r="AV111" t="s">
        <v>59</v>
      </c>
      <c r="AW111" t="s">
        <v>51</v>
      </c>
      <c r="AX111" s="1">
        <v>46022.490927662038</v>
      </c>
      <c r="AY111" t="s">
        <v>51</v>
      </c>
    </row>
    <row r="112" spans="1:51" x14ac:dyDescent="0.35">
      <c r="A112">
        <v>107044</v>
      </c>
      <c r="B112">
        <v>0</v>
      </c>
      <c r="C112" t="s">
        <v>51</v>
      </c>
      <c r="D112" t="s">
        <v>52</v>
      </c>
      <c r="E112" t="s">
        <v>51</v>
      </c>
      <c r="F112" t="s">
        <v>51</v>
      </c>
      <c r="G112" t="s">
        <v>432</v>
      </c>
      <c r="H112" t="s">
        <v>433</v>
      </c>
      <c r="I112" t="s">
        <v>18806</v>
      </c>
      <c r="Z112">
        <v>2</v>
      </c>
      <c r="AI112">
        <v>0</v>
      </c>
      <c r="AJ112">
        <v>0</v>
      </c>
      <c r="AL112">
        <v>0</v>
      </c>
      <c r="AM112">
        <v>0</v>
      </c>
      <c r="AN112">
        <v>0</v>
      </c>
      <c r="AO112" t="s">
        <v>51</v>
      </c>
      <c r="AP112" t="s">
        <v>51</v>
      </c>
      <c r="AQ112" t="s">
        <v>51</v>
      </c>
      <c r="AR112" t="s">
        <v>51</v>
      </c>
      <c r="AS112" t="s">
        <v>51</v>
      </c>
      <c r="AT112" t="s">
        <v>51</v>
      </c>
      <c r="AU112" t="s">
        <v>58</v>
      </c>
      <c r="AV112" t="s">
        <v>59</v>
      </c>
      <c r="AW112" t="s">
        <v>51</v>
      </c>
      <c r="AX112" s="1">
        <v>46022.460327349538</v>
      </c>
      <c r="AY112" t="s">
        <v>51</v>
      </c>
    </row>
    <row r="113" spans="1:51" x14ac:dyDescent="0.35">
      <c r="A113">
        <v>107043</v>
      </c>
      <c r="B113">
        <v>0</v>
      </c>
      <c r="C113" t="s">
        <v>51</v>
      </c>
      <c r="D113" t="s">
        <v>85</v>
      </c>
      <c r="E113">
        <v>0</v>
      </c>
      <c r="G113" t="s">
        <v>435</v>
      </c>
      <c r="H113" t="s">
        <v>436</v>
      </c>
      <c r="I113" t="s">
        <v>6854</v>
      </c>
      <c r="T113" t="s">
        <v>51</v>
      </c>
      <c r="U113" t="s">
        <v>51</v>
      </c>
      <c r="W113" t="s">
        <v>438</v>
      </c>
      <c r="Y113" t="s">
        <v>439</v>
      </c>
      <c r="Z113">
        <v>2</v>
      </c>
      <c r="AE113" t="s">
        <v>51</v>
      </c>
      <c r="AF113" t="s">
        <v>51</v>
      </c>
      <c r="AI113">
        <v>0</v>
      </c>
      <c r="AJ113">
        <v>0</v>
      </c>
      <c r="AL113">
        <v>0</v>
      </c>
      <c r="AM113">
        <v>0</v>
      </c>
      <c r="AN113">
        <v>0</v>
      </c>
      <c r="AO113" t="s">
        <v>440</v>
      </c>
      <c r="AP113" t="s">
        <v>121</v>
      </c>
      <c r="AS113" t="s">
        <v>89</v>
      </c>
      <c r="AU113" t="s">
        <v>58</v>
      </c>
      <c r="AV113" t="s">
        <v>68</v>
      </c>
      <c r="AW113" t="s">
        <v>51</v>
      </c>
      <c r="AX113" s="1">
        <v>46017.78612207176</v>
      </c>
      <c r="AY113" t="s">
        <v>51</v>
      </c>
    </row>
    <row r="114" spans="1:51" x14ac:dyDescent="0.35">
      <c r="A114">
        <v>107042</v>
      </c>
      <c r="B114">
        <v>0</v>
      </c>
      <c r="C114" t="s">
        <v>51</v>
      </c>
      <c r="D114" t="s">
        <v>52</v>
      </c>
      <c r="E114" t="s">
        <v>51</v>
      </c>
      <c r="F114" t="s">
        <v>51</v>
      </c>
      <c r="G114" t="s">
        <v>441</v>
      </c>
      <c r="H114" t="s">
        <v>442</v>
      </c>
      <c r="I114" t="s">
        <v>56</v>
      </c>
      <c r="Z114">
        <v>8</v>
      </c>
      <c r="AD114" t="s">
        <v>443</v>
      </c>
      <c r="AG114" t="s">
        <v>444</v>
      </c>
      <c r="AI114">
        <v>0</v>
      </c>
      <c r="AJ114">
        <v>0</v>
      </c>
      <c r="AL114">
        <v>0</v>
      </c>
      <c r="AM114">
        <v>0</v>
      </c>
      <c r="AN114">
        <v>0</v>
      </c>
      <c r="AO114" t="s">
        <v>51</v>
      </c>
      <c r="AP114" t="s">
        <v>51</v>
      </c>
      <c r="AQ114" t="s">
        <v>51</v>
      </c>
      <c r="AR114" t="s">
        <v>51</v>
      </c>
      <c r="AS114" t="s">
        <v>51</v>
      </c>
      <c r="AT114" t="s">
        <v>51</v>
      </c>
      <c r="AU114" t="s">
        <v>58</v>
      </c>
      <c r="AV114" t="s">
        <v>59</v>
      </c>
      <c r="AW114" t="s">
        <v>51</v>
      </c>
      <c r="AX114" s="1">
        <v>46016.473362881945</v>
      </c>
      <c r="AY114" t="s">
        <v>51</v>
      </c>
    </row>
    <row r="115" spans="1:51" x14ac:dyDescent="0.35">
      <c r="A115">
        <v>107041</v>
      </c>
      <c r="B115">
        <v>0</v>
      </c>
      <c r="C115" t="s">
        <v>51</v>
      </c>
      <c r="D115" t="s">
        <v>52</v>
      </c>
      <c r="E115" t="s">
        <v>51</v>
      </c>
      <c r="F115" t="s">
        <v>51</v>
      </c>
      <c r="G115" t="s">
        <v>445</v>
      </c>
      <c r="H115" t="s">
        <v>446</v>
      </c>
      <c r="I115" t="s">
        <v>149</v>
      </c>
      <c r="Z115">
        <v>2</v>
      </c>
      <c r="AI115">
        <v>0</v>
      </c>
      <c r="AJ115">
        <v>0</v>
      </c>
      <c r="AL115">
        <v>0</v>
      </c>
      <c r="AM115">
        <v>0</v>
      </c>
      <c r="AN115">
        <v>0</v>
      </c>
      <c r="AO115" t="s">
        <v>51</v>
      </c>
      <c r="AP115" t="s">
        <v>51</v>
      </c>
      <c r="AQ115" t="s">
        <v>51</v>
      </c>
      <c r="AR115" t="s">
        <v>51</v>
      </c>
      <c r="AS115" t="s">
        <v>51</v>
      </c>
      <c r="AT115" t="s">
        <v>51</v>
      </c>
      <c r="AU115" t="s">
        <v>58</v>
      </c>
      <c r="AV115" t="s">
        <v>59</v>
      </c>
      <c r="AW115" t="s">
        <v>51</v>
      </c>
      <c r="AX115" s="1">
        <v>46015.601952696758</v>
      </c>
      <c r="AY115" t="s">
        <v>51</v>
      </c>
    </row>
    <row r="116" spans="1:51" x14ac:dyDescent="0.35">
      <c r="A116">
        <v>107040</v>
      </c>
      <c r="B116">
        <v>0</v>
      </c>
      <c r="C116" t="s">
        <v>51</v>
      </c>
      <c r="D116" t="s">
        <v>85</v>
      </c>
      <c r="E116">
        <v>0</v>
      </c>
      <c r="G116" t="s">
        <v>447</v>
      </c>
      <c r="H116" t="s">
        <v>448</v>
      </c>
      <c r="I116" t="s">
        <v>56</v>
      </c>
      <c r="T116" t="s">
        <v>51</v>
      </c>
      <c r="U116" t="s">
        <v>51</v>
      </c>
      <c r="W116">
        <v>9175029246</v>
      </c>
      <c r="Y116" t="s">
        <v>449</v>
      </c>
      <c r="Z116">
        <v>8</v>
      </c>
      <c r="AE116" t="s">
        <v>51</v>
      </c>
      <c r="AF116" t="s">
        <v>51</v>
      </c>
      <c r="AI116">
        <v>0</v>
      </c>
      <c r="AJ116">
        <v>0</v>
      </c>
      <c r="AL116">
        <v>0</v>
      </c>
      <c r="AM116">
        <v>0</v>
      </c>
      <c r="AN116">
        <v>0</v>
      </c>
      <c r="AO116" t="s">
        <v>230</v>
      </c>
      <c r="AP116" t="s">
        <v>121</v>
      </c>
      <c r="AQ116" t="s">
        <v>122</v>
      </c>
      <c r="AR116" t="s">
        <v>123</v>
      </c>
      <c r="AS116" t="s">
        <v>89</v>
      </c>
      <c r="AT116" t="s">
        <v>90</v>
      </c>
      <c r="AU116" t="s">
        <v>58</v>
      </c>
      <c r="AV116" t="s">
        <v>91</v>
      </c>
      <c r="AW116" t="s">
        <v>51</v>
      </c>
      <c r="AX116" s="1">
        <v>46015.532953738424</v>
      </c>
      <c r="AY116" t="s">
        <v>51</v>
      </c>
    </row>
    <row r="117" spans="1:51" x14ac:dyDescent="0.35">
      <c r="A117">
        <v>107039</v>
      </c>
      <c r="B117">
        <v>0</v>
      </c>
      <c r="C117" t="s">
        <v>51</v>
      </c>
      <c r="D117" t="s">
        <v>52</v>
      </c>
      <c r="E117" t="s">
        <v>51</v>
      </c>
      <c r="F117" t="s">
        <v>51</v>
      </c>
      <c r="G117" t="s">
        <v>450</v>
      </c>
      <c r="H117" t="s">
        <v>451</v>
      </c>
      <c r="I117" t="s">
        <v>56</v>
      </c>
      <c r="O117" t="s">
        <v>62</v>
      </c>
      <c r="Z117">
        <v>8</v>
      </c>
      <c r="AD117" t="s">
        <v>452</v>
      </c>
      <c r="AG117" t="s">
        <v>453</v>
      </c>
      <c r="AI117">
        <v>0</v>
      </c>
      <c r="AJ117">
        <v>0</v>
      </c>
      <c r="AL117">
        <v>0</v>
      </c>
      <c r="AM117">
        <v>0</v>
      </c>
      <c r="AN117">
        <v>0</v>
      </c>
      <c r="AO117" t="s">
        <v>51</v>
      </c>
      <c r="AP117" t="s">
        <v>51</v>
      </c>
      <c r="AQ117" t="s">
        <v>51</v>
      </c>
      <c r="AR117" t="s">
        <v>51</v>
      </c>
      <c r="AS117" t="s">
        <v>51</v>
      </c>
      <c r="AT117" t="s">
        <v>51</v>
      </c>
      <c r="AU117" t="s">
        <v>58</v>
      </c>
      <c r="AV117" t="s">
        <v>59</v>
      </c>
      <c r="AW117" t="s">
        <v>59</v>
      </c>
      <c r="AX117" s="1">
        <v>46014.449742824072</v>
      </c>
      <c r="AY117" s="1">
        <v>46014.474556712965</v>
      </c>
    </row>
    <row r="118" spans="1:51" x14ac:dyDescent="0.35">
      <c r="A118">
        <v>107038</v>
      </c>
      <c r="B118">
        <v>0</v>
      </c>
      <c r="C118" t="s">
        <v>51</v>
      </c>
      <c r="D118" t="s">
        <v>52</v>
      </c>
      <c r="E118" t="s">
        <v>51</v>
      </c>
      <c r="F118" t="s">
        <v>51</v>
      </c>
      <c r="G118" t="s">
        <v>454</v>
      </c>
      <c r="H118" t="s">
        <v>455</v>
      </c>
      <c r="I118" t="s">
        <v>56</v>
      </c>
      <c r="Z118">
        <v>8</v>
      </c>
      <c r="AD118" t="s">
        <v>456</v>
      </c>
      <c r="AG118" t="s">
        <v>457</v>
      </c>
      <c r="AI118">
        <v>0</v>
      </c>
      <c r="AJ118">
        <v>0</v>
      </c>
      <c r="AL118">
        <v>0</v>
      </c>
      <c r="AM118">
        <v>0</v>
      </c>
      <c r="AN118">
        <v>0</v>
      </c>
      <c r="AO118" t="s">
        <v>51</v>
      </c>
      <c r="AP118" t="s">
        <v>51</v>
      </c>
      <c r="AQ118" t="s">
        <v>51</v>
      </c>
      <c r="AR118" t="s">
        <v>51</v>
      </c>
      <c r="AS118" t="s">
        <v>51</v>
      </c>
      <c r="AT118" t="s">
        <v>51</v>
      </c>
      <c r="AU118" t="s">
        <v>58</v>
      </c>
      <c r="AV118" t="s">
        <v>59</v>
      </c>
      <c r="AW118" t="s">
        <v>51</v>
      </c>
      <c r="AX118" s="1">
        <v>46010.6231658912</v>
      </c>
      <c r="AY118" t="s">
        <v>51</v>
      </c>
    </row>
    <row r="119" spans="1:51" x14ac:dyDescent="0.35">
      <c r="A119">
        <v>107037</v>
      </c>
      <c r="B119">
        <v>0</v>
      </c>
      <c r="C119" t="s">
        <v>51</v>
      </c>
      <c r="D119" t="s">
        <v>85</v>
      </c>
      <c r="E119">
        <v>0</v>
      </c>
      <c r="G119" t="s">
        <v>18997</v>
      </c>
      <c r="H119" t="s">
        <v>18998</v>
      </c>
      <c r="I119" t="s">
        <v>56</v>
      </c>
      <c r="T119" t="s">
        <v>51</v>
      </c>
      <c r="U119" t="s">
        <v>51</v>
      </c>
      <c r="W119" t="s">
        <v>458</v>
      </c>
      <c r="Y119" t="s">
        <v>459</v>
      </c>
      <c r="Z119">
        <v>8</v>
      </c>
      <c r="AE119" t="s">
        <v>51</v>
      </c>
      <c r="AF119" t="s">
        <v>51</v>
      </c>
      <c r="AI119">
        <v>0</v>
      </c>
      <c r="AJ119">
        <v>0</v>
      </c>
      <c r="AL119">
        <v>0</v>
      </c>
      <c r="AM119">
        <v>0</v>
      </c>
      <c r="AN119">
        <v>0</v>
      </c>
      <c r="AO119" t="s">
        <v>120</v>
      </c>
      <c r="AP119" t="s">
        <v>121</v>
      </c>
      <c r="AQ119" t="s">
        <v>122</v>
      </c>
      <c r="AR119" t="s">
        <v>123</v>
      </c>
      <c r="AS119" t="s">
        <v>89</v>
      </c>
      <c r="AT119" t="s">
        <v>90</v>
      </c>
      <c r="AU119" t="s">
        <v>58</v>
      </c>
      <c r="AV119" t="s">
        <v>91</v>
      </c>
      <c r="AW119" t="s">
        <v>51</v>
      </c>
      <c r="AX119" s="1">
        <v>46010.609660648151</v>
      </c>
      <c r="AY119" t="s">
        <v>51</v>
      </c>
    </row>
    <row r="120" spans="1:51" x14ac:dyDescent="0.35">
      <c r="A120">
        <v>107036</v>
      </c>
      <c r="B120">
        <v>0</v>
      </c>
      <c r="C120" t="s">
        <v>51</v>
      </c>
      <c r="D120" t="s">
        <v>52</v>
      </c>
      <c r="E120" t="s">
        <v>51</v>
      </c>
      <c r="F120" t="s">
        <v>51</v>
      </c>
      <c r="G120" t="s">
        <v>460</v>
      </c>
      <c r="H120" t="s">
        <v>461</v>
      </c>
      <c r="I120" t="s">
        <v>56</v>
      </c>
      <c r="Z120">
        <v>8</v>
      </c>
      <c r="AD120" t="s">
        <v>462</v>
      </c>
      <c r="AF120" t="s">
        <v>138</v>
      </c>
      <c r="AG120" t="s">
        <v>463</v>
      </c>
      <c r="AI120">
        <v>0</v>
      </c>
      <c r="AJ120">
        <v>0</v>
      </c>
      <c r="AL120">
        <v>0</v>
      </c>
      <c r="AM120">
        <v>0</v>
      </c>
      <c r="AN120">
        <v>0</v>
      </c>
      <c r="AO120" t="s">
        <v>51</v>
      </c>
      <c r="AP120" t="s">
        <v>51</v>
      </c>
      <c r="AQ120" t="s">
        <v>51</v>
      </c>
      <c r="AR120" t="s">
        <v>51</v>
      </c>
      <c r="AS120" t="s">
        <v>51</v>
      </c>
      <c r="AT120" t="s">
        <v>51</v>
      </c>
      <c r="AU120" t="s">
        <v>58</v>
      </c>
      <c r="AV120" t="s">
        <v>59</v>
      </c>
      <c r="AW120" t="s">
        <v>51</v>
      </c>
      <c r="AX120" s="1">
        <v>46010.480271990738</v>
      </c>
      <c r="AY120" t="s">
        <v>51</v>
      </c>
    </row>
    <row r="121" spans="1:51" x14ac:dyDescent="0.35">
      <c r="A121">
        <v>106036</v>
      </c>
      <c r="B121">
        <v>0</v>
      </c>
      <c r="C121" t="s">
        <v>51</v>
      </c>
      <c r="D121" t="s">
        <v>52</v>
      </c>
      <c r="E121" t="s">
        <v>51</v>
      </c>
      <c r="F121" t="s">
        <v>51</v>
      </c>
      <c r="G121" t="s">
        <v>464</v>
      </c>
      <c r="H121" t="s">
        <v>465</v>
      </c>
      <c r="I121" t="s">
        <v>56</v>
      </c>
      <c r="Z121">
        <v>8</v>
      </c>
      <c r="AD121" t="s">
        <v>466</v>
      </c>
      <c r="AF121" t="s">
        <v>115</v>
      </c>
      <c r="AG121" t="s">
        <v>467</v>
      </c>
      <c r="AI121">
        <v>0</v>
      </c>
      <c r="AJ121">
        <v>0</v>
      </c>
      <c r="AL121">
        <v>0</v>
      </c>
      <c r="AM121">
        <v>0</v>
      </c>
      <c r="AN121">
        <v>0</v>
      </c>
      <c r="AO121" t="s">
        <v>51</v>
      </c>
      <c r="AP121" t="s">
        <v>51</v>
      </c>
      <c r="AQ121" t="s">
        <v>51</v>
      </c>
      <c r="AR121" t="s">
        <v>51</v>
      </c>
      <c r="AS121" t="s">
        <v>51</v>
      </c>
      <c r="AT121" t="s">
        <v>51</v>
      </c>
      <c r="AU121" t="s">
        <v>58</v>
      </c>
      <c r="AV121" t="s">
        <v>59</v>
      </c>
      <c r="AW121" t="s">
        <v>51</v>
      </c>
      <c r="AX121" s="1">
        <v>46009.662770636576</v>
      </c>
      <c r="AY121" t="s">
        <v>51</v>
      </c>
    </row>
    <row r="122" spans="1:51" x14ac:dyDescent="0.35">
      <c r="A122">
        <v>106035</v>
      </c>
      <c r="B122">
        <v>0</v>
      </c>
      <c r="C122" t="s">
        <v>51</v>
      </c>
      <c r="D122" t="s">
        <v>52</v>
      </c>
      <c r="E122" t="s">
        <v>51</v>
      </c>
      <c r="F122" t="s">
        <v>51</v>
      </c>
      <c r="G122" t="s">
        <v>468</v>
      </c>
      <c r="H122" t="s">
        <v>469</v>
      </c>
      <c r="I122" t="s">
        <v>56</v>
      </c>
      <c r="O122" t="s">
        <v>62</v>
      </c>
      <c r="Z122">
        <v>8</v>
      </c>
      <c r="AD122" t="s">
        <v>470</v>
      </c>
      <c r="AF122" t="s">
        <v>471</v>
      </c>
      <c r="AG122" t="s">
        <v>472</v>
      </c>
      <c r="AI122">
        <v>0</v>
      </c>
      <c r="AJ122">
        <v>0</v>
      </c>
      <c r="AL122">
        <v>0</v>
      </c>
      <c r="AM122">
        <v>0</v>
      </c>
      <c r="AN122">
        <v>0</v>
      </c>
      <c r="AO122" t="s">
        <v>51</v>
      </c>
      <c r="AP122" t="s">
        <v>51</v>
      </c>
      <c r="AQ122" t="s">
        <v>51</v>
      </c>
      <c r="AR122" t="s">
        <v>51</v>
      </c>
      <c r="AS122" t="s">
        <v>51</v>
      </c>
      <c r="AT122" t="s">
        <v>51</v>
      </c>
      <c r="AU122" t="s">
        <v>58</v>
      </c>
      <c r="AV122" t="s">
        <v>59</v>
      </c>
      <c r="AW122" t="s">
        <v>59</v>
      </c>
      <c r="AX122" s="1">
        <v>46004.530794131948</v>
      </c>
      <c r="AY122" s="1">
        <v>46006.633462152779</v>
      </c>
    </row>
    <row r="123" spans="1:51" x14ac:dyDescent="0.35">
      <c r="A123">
        <v>106034</v>
      </c>
      <c r="B123">
        <v>0</v>
      </c>
      <c r="C123" t="s">
        <v>51</v>
      </c>
      <c r="D123" t="s">
        <v>52</v>
      </c>
      <c r="E123" t="s">
        <v>51</v>
      </c>
      <c r="F123" t="s">
        <v>51</v>
      </c>
      <c r="G123" t="s">
        <v>473</v>
      </c>
      <c r="H123" t="s">
        <v>474</v>
      </c>
      <c r="I123" t="s">
        <v>56</v>
      </c>
      <c r="Z123">
        <v>8</v>
      </c>
      <c r="AD123" t="s">
        <v>475</v>
      </c>
      <c r="AF123" t="s">
        <v>471</v>
      </c>
      <c r="AG123" t="s">
        <v>476</v>
      </c>
      <c r="AI123">
        <v>0</v>
      </c>
      <c r="AJ123">
        <v>0</v>
      </c>
      <c r="AL123">
        <v>0</v>
      </c>
      <c r="AM123">
        <v>0</v>
      </c>
      <c r="AN123">
        <v>0</v>
      </c>
      <c r="AO123" t="s">
        <v>51</v>
      </c>
      <c r="AP123" t="s">
        <v>51</v>
      </c>
      <c r="AQ123" t="s">
        <v>51</v>
      </c>
      <c r="AR123" t="s">
        <v>51</v>
      </c>
      <c r="AS123" t="s">
        <v>51</v>
      </c>
      <c r="AT123" t="s">
        <v>51</v>
      </c>
      <c r="AU123" t="s">
        <v>58</v>
      </c>
      <c r="AV123" t="s">
        <v>59</v>
      </c>
      <c r="AW123" t="s">
        <v>51</v>
      </c>
      <c r="AX123" s="1">
        <v>46004.49657797454</v>
      </c>
      <c r="AY123" t="s">
        <v>51</v>
      </c>
    </row>
    <row r="124" spans="1:51" x14ac:dyDescent="0.35">
      <c r="A124">
        <v>106033</v>
      </c>
      <c r="B124">
        <v>0</v>
      </c>
      <c r="C124" t="s">
        <v>51</v>
      </c>
      <c r="D124" t="s">
        <v>52</v>
      </c>
      <c r="E124" t="s">
        <v>51</v>
      </c>
      <c r="F124" t="s">
        <v>51</v>
      </c>
      <c r="G124" t="s">
        <v>477</v>
      </c>
      <c r="H124" t="s">
        <v>478</v>
      </c>
      <c r="I124" t="s">
        <v>56</v>
      </c>
      <c r="Z124">
        <v>8</v>
      </c>
      <c r="AD124" t="s">
        <v>479</v>
      </c>
      <c r="AF124" t="s">
        <v>480</v>
      </c>
      <c r="AG124" t="s">
        <v>481</v>
      </c>
      <c r="AI124">
        <v>0</v>
      </c>
      <c r="AJ124">
        <v>0</v>
      </c>
      <c r="AL124">
        <v>0</v>
      </c>
      <c r="AM124">
        <v>0</v>
      </c>
      <c r="AN124">
        <v>0</v>
      </c>
      <c r="AO124" t="s">
        <v>51</v>
      </c>
      <c r="AP124" t="s">
        <v>51</v>
      </c>
      <c r="AQ124" t="s">
        <v>51</v>
      </c>
      <c r="AR124" t="s">
        <v>51</v>
      </c>
      <c r="AS124" t="s">
        <v>51</v>
      </c>
      <c r="AT124" t="s">
        <v>51</v>
      </c>
      <c r="AU124" t="s">
        <v>58</v>
      </c>
      <c r="AV124" t="s">
        <v>59</v>
      </c>
      <c r="AW124" t="s">
        <v>51</v>
      </c>
      <c r="AX124" s="1">
        <v>46004.464277280094</v>
      </c>
      <c r="AY124" t="s">
        <v>51</v>
      </c>
    </row>
    <row r="125" spans="1:51" x14ac:dyDescent="0.35">
      <c r="A125">
        <v>106032</v>
      </c>
      <c r="B125">
        <v>0</v>
      </c>
      <c r="C125" t="s">
        <v>51</v>
      </c>
      <c r="D125" t="s">
        <v>85</v>
      </c>
      <c r="E125">
        <v>0</v>
      </c>
      <c r="G125" t="s">
        <v>482</v>
      </c>
      <c r="H125" t="s">
        <v>483</v>
      </c>
      <c r="I125" t="s">
        <v>222</v>
      </c>
      <c r="S125">
        <f>86-25-87756351</f>
        <v>-87756290</v>
      </c>
      <c r="T125" t="s">
        <v>51</v>
      </c>
      <c r="U125" t="s">
        <v>51</v>
      </c>
      <c r="W125">
        <f>86-18021406890</f>
        <v>-18021406804</v>
      </c>
      <c r="Y125" t="s">
        <v>484</v>
      </c>
      <c r="Z125">
        <v>2</v>
      </c>
      <c r="AE125" t="s">
        <v>51</v>
      </c>
      <c r="AF125" t="s">
        <v>51</v>
      </c>
      <c r="AG125" t="s">
        <v>485</v>
      </c>
      <c r="AI125">
        <v>0</v>
      </c>
      <c r="AJ125">
        <v>0</v>
      </c>
      <c r="AL125">
        <v>0</v>
      </c>
      <c r="AM125">
        <v>0</v>
      </c>
      <c r="AN125">
        <v>0</v>
      </c>
      <c r="AO125" t="s">
        <v>120</v>
      </c>
      <c r="AP125" t="s">
        <v>486</v>
      </c>
      <c r="AQ125" t="s">
        <v>487</v>
      </c>
      <c r="AR125" t="s">
        <v>123</v>
      </c>
      <c r="AS125" t="s">
        <v>89</v>
      </c>
      <c r="AU125" t="s">
        <v>58</v>
      </c>
      <c r="AV125" t="s">
        <v>196</v>
      </c>
      <c r="AW125" t="s">
        <v>51</v>
      </c>
      <c r="AX125" s="1">
        <v>46003.659646527776</v>
      </c>
      <c r="AY125" t="s">
        <v>51</v>
      </c>
    </row>
    <row r="126" spans="1:51" x14ac:dyDescent="0.35">
      <c r="A126">
        <v>106031</v>
      </c>
      <c r="B126">
        <v>0</v>
      </c>
      <c r="C126" t="s">
        <v>51</v>
      </c>
      <c r="D126" t="s">
        <v>85</v>
      </c>
      <c r="E126">
        <v>0</v>
      </c>
      <c r="G126" t="s">
        <v>488</v>
      </c>
      <c r="H126" t="s">
        <v>489</v>
      </c>
      <c r="I126" t="s">
        <v>56</v>
      </c>
      <c r="T126" t="s">
        <v>51</v>
      </c>
      <c r="U126" t="s">
        <v>51</v>
      </c>
      <c r="W126">
        <v>9924200352</v>
      </c>
      <c r="Y126" t="s">
        <v>490</v>
      </c>
      <c r="Z126">
        <v>8</v>
      </c>
      <c r="AE126" t="s">
        <v>51</v>
      </c>
      <c r="AF126" t="s">
        <v>51</v>
      </c>
      <c r="AI126">
        <v>0</v>
      </c>
      <c r="AJ126">
        <v>0</v>
      </c>
      <c r="AL126">
        <v>0</v>
      </c>
      <c r="AM126">
        <v>0</v>
      </c>
      <c r="AN126">
        <v>0</v>
      </c>
      <c r="AO126" t="s">
        <v>230</v>
      </c>
      <c r="AP126" t="s">
        <v>121</v>
      </c>
      <c r="AS126" t="s">
        <v>89</v>
      </c>
      <c r="AU126" t="s">
        <v>58</v>
      </c>
      <c r="AV126" t="s">
        <v>68</v>
      </c>
      <c r="AW126" t="s">
        <v>51</v>
      </c>
      <c r="AX126" s="1">
        <v>46002.688954363424</v>
      </c>
      <c r="AY126" t="s">
        <v>51</v>
      </c>
    </row>
    <row r="127" spans="1:51" x14ac:dyDescent="0.35">
      <c r="A127">
        <v>106030</v>
      </c>
      <c r="B127">
        <v>0</v>
      </c>
      <c r="C127" t="s">
        <v>51</v>
      </c>
      <c r="D127" t="s">
        <v>85</v>
      </c>
      <c r="E127">
        <v>0</v>
      </c>
      <c r="G127" t="s">
        <v>491</v>
      </c>
      <c r="H127" t="s">
        <v>492</v>
      </c>
      <c r="I127" t="s">
        <v>56</v>
      </c>
      <c r="T127" t="s">
        <v>51</v>
      </c>
      <c r="U127" t="s">
        <v>51</v>
      </c>
      <c r="W127">
        <v>9604486392</v>
      </c>
      <c r="Y127" t="s">
        <v>493</v>
      </c>
      <c r="Z127">
        <v>8</v>
      </c>
      <c r="AE127" t="s">
        <v>51</v>
      </c>
      <c r="AF127" t="s">
        <v>51</v>
      </c>
      <c r="AI127">
        <v>0</v>
      </c>
      <c r="AJ127">
        <v>0</v>
      </c>
      <c r="AL127">
        <v>0</v>
      </c>
      <c r="AM127">
        <v>0</v>
      </c>
      <c r="AN127">
        <v>0</v>
      </c>
      <c r="AO127" t="s">
        <v>120</v>
      </c>
      <c r="AP127" t="s">
        <v>121</v>
      </c>
      <c r="AQ127" t="s">
        <v>122</v>
      </c>
      <c r="AR127" t="s">
        <v>123</v>
      </c>
      <c r="AS127" t="s">
        <v>89</v>
      </c>
      <c r="AT127" t="s">
        <v>90</v>
      </c>
      <c r="AU127" t="s">
        <v>58</v>
      </c>
      <c r="AV127" t="s">
        <v>91</v>
      </c>
      <c r="AW127" t="s">
        <v>51</v>
      </c>
      <c r="AX127" s="1">
        <v>46002.486514236109</v>
      </c>
      <c r="AY127" t="s">
        <v>51</v>
      </c>
    </row>
    <row r="128" spans="1:51" x14ac:dyDescent="0.35">
      <c r="A128">
        <v>106029</v>
      </c>
      <c r="B128">
        <v>0</v>
      </c>
      <c r="C128" t="s">
        <v>51</v>
      </c>
      <c r="D128" t="s">
        <v>85</v>
      </c>
      <c r="E128">
        <v>0</v>
      </c>
      <c r="G128" t="s">
        <v>494</v>
      </c>
      <c r="H128" t="s">
        <v>495</v>
      </c>
      <c r="I128" t="s">
        <v>56</v>
      </c>
      <c r="T128" t="s">
        <v>51</v>
      </c>
      <c r="U128" t="s">
        <v>51</v>
      </c>
      <c r="W128">
        <v>8839379768</v>
      </c>
      <c r="Y128" t="s">
        <v>496</v>
      </c>
      <c r="Z128">
        <v>8</v>
      </c>
      <c r="AE128" t="s">
        <v>51</v>
      </c>
      <c r="AF128" t="s">
        <v>51</v>
      </c>
      <c r="AI128">
        <v>0</v>
      </c>
      <c r="AJ128">
        <v>0</v>
      </c>
      <c r="AL128">
        <v>0</v>
      </c>
      <c r="AM128">
        <v>0</v>
      </c>
      <c r="AN128">
        <v>0</v>
      </c>
      <c r="AO128" t="s">
        <v>497</v>
      </c>
      <c r="AP128" t="s">
        <v>121</v>
      </c>
      <c r="AQ128" t="s">
        <v>122</v>
      </c>
      <c r="AR128" t="s">
        <v>123</v>
      </c>
      <c r="AS128" t="s">
        <v>89</v>
      </c>
      <c r="AT128" t="s">
        <v>90</v>
      </c>
      <c r="AU128" t="s">
        <v>58</v>
      </c>
      <c r="AV128" t="s">
        <v>91</v>
      </c>
      <c r="AW128" t="s">
        <v>51</v>
      </c>
      <c r="AX128" s="1">
        <v>46001.550952893522</v>
      </c>
      <c r="AY128" t="s">
        <v>51</v>
      </c>
    </row>
    <row r="129" spans="1:51" x14ac:dyDescent="0.35">
      <c r="A129">
        <v>106028</v>
      </c>
      <c r="B129">
        <v>0</v>
      </c>
      <c r="C129" t="s">
        <v>51</v>
      </c>
      <c r="D129" t="s">
        <v>52</v>
      </c>
      <c r="E129" t="s">
        <v>51</v>
      </c>
      <c r="F129" t="s">
        <v>51</v>
      </c>
      <c r="G129" t="s">
        <v>498</v>
      </c>
      <c r="H129" t="s">
        <v>499</v>
      </c>
      <c r="I129" t="s">
        <v>56</v>
      </c>
      <c r="O129" t="s">
        <v>62</v>
      </c>
      <c r="Z129">
        <v>8</v>
      </c>
      <c r="AD129" t="s">
        <v>62</v>
      </c>
      <c r="AF129" t="s">
        <v>143</v>
      </c>
      <c r="AG129" t="s">
        <v>62</v>
      </c>
      <c r="AI129">
        <v>0</v>
      </c>
      <c r="AJ129">
        <v>0</v>
      </c>
      <c r="AL129">
        <v>0</v>
      </c>
      <c r="AM129">
        <v>0</v>
      </c>
      <c r="AN129">
        <v>0</v>
      </c>
      <c r="AO129" t="s">
        <v>51</v>
      </c>
      <c r="AP129" t="s">
        <v>51</v>
      </c>
      <c r="AQ129" t="s">
        <v>51</v>
      </c>
      <c r="AR129" t="s">
        <v>51</v>
      </c>
      <c r="AS129" t="s">
        <v>51</v>
      </c>
      <c r="AT129" t="s">
        <v>51</v>
      </c>
      <c r="AU129" t="s">
        <v>58</v>
      </c>
      <c r="AV129" t="s">
        <v>59</v>
      </c>
      <c r="AW129" t="s">
        <v>59</v>
      </c>
      <c r="AX129" s="1">
        <v>46000.645493402779</v>
      </c>
      <c r="AY129" s="1">
        <v>46099.508087847222</v>
      </c>
    </row>
    <row r="130" spans="1:51" x14ac:dyDescent="0.35">
      <c r="A130">
        <v>106027</v>
      </c>
      <c r="B130">
        <v>0</v>
      </c>
      <c r="C130" t="s">
        <v>51</v>
      </c>
      <c r="D130" t="s">
        <v>52</v>
      </c>
      <c r="E130" t="s">
        <v>51</v>
      </c>
      <c r="F130" t="s">
        <v>51</v>
      </c>
      <c r="G130" t="s">
        <v>500</v>
      </c>
      <c r="H130" t="s">
        <v>501</v>
      </c>
      <c r="I130" t="s">
        <v>56</v>
      </c>
      <c r="Z130">
        <v>8</v>
      </c>
      <c r="AD130" t="s">
        <v>502</v>
      </c>
      <c r="AF130" t="s">
        <v>143</v>
      </c>
      <c r="AG130" t="s">
        <v>503</v>
      </c>
      <c r="AI130">
        <v>0</v>
      </c>
      <c r="AJ130">
        <v>0</v>
      </c>
      <c r="AL130">
        <v>0</v>
      </c>
      <c r="AM130">
        <v>0</v>
      </c>
      <c r="AN130">
        <v>0</v>
      </c>
      <c r="AO130" t="s">
        <v>51</v>
      </c>
      <c r="AP130" t="s">
        <v>51</v>
      </c>
      <c r="AQ130" t="s">
        <v>51</v>
      </c>
      <c r="AR130" t="s">
        <v>51</v>
      </c>
      <c r="AS130" t="s">
        <v>51</v>
      </c>
      <c r="AT130" t="s">
        <v>51</v>
      </c>
      <c r="AU130" t="s">
        <v>58</v>
      </c>
      <c r="AV130" t="s">
        <v>59</v>
      </c>
      <c r="AW130" t="s">
        <v>51</v>
      </c>
      <c r="AX130" s="1">
        <v>46000.61001704861</v>
      </c>
      <c r="AY130" t="s">
        <v>51</v>
      </c>
    </row>
    <row r="131" spans="1:51" x14ac:dyDescent="0.35">
      <c r="A131">
        <v>106026</v>
      </c>
      <c r="B131">
        <v>0</v>
      </c>
      <c r="C131" t="s">
        <v>51</v>
      </c>
      <c r="D131" t="s">
        <v>52</v>
      </c>
      <c r="E131" t="s">
        <v>51</v>
      </c>
      <c r="F131" t="s">
        <v>51</v>
      </c>
      <c r="G131" t="s">
        <v>504</v>
      </c>
      <c r="H131" t="s">
        <v>18999</v>
      </c>
      <c r="I131" t="s">
        <v>56</v>
      </c>
      <c r="O131" t="s">
        <v>62</v>
      </c>
      <c r="Z131">
        <v>8</v>
      </c>
      <c r="AD131" t="s">
        <v>505</v>
      </c>
      <c r="AF131" t="s">
        <v>138</v>
      </c>
      <c r="AG131" t="s">
        <v>506</v>
      </c>
      <c r="AI131">
        <v>0</v>
      </c>
      <c r="AJ131">
        <v>0</v>
      </c>
      <c r="AL131">
        <v>0</v>
      </c>
      <c r="AM131">
        <v>0</v>
      </c>
      <c r="AN131">
        <v>0</v>
      </c>
      <c r="AO131" t="s">
        <v>51</v>
      </c>
      <c r="AP131" t="s">
        <v>51</v>
      </c>
      <c r="AQ131" t="s">
        <v>51</v>
      </c>
      <c r="AR131" t="s">
        <v>51</v>
      </c>
      <c r="AS131" t="s">
        <v>51</v>
      </c>
      <c r="AT131" t="s">
        <v>51</v>
      </c>
      <c r="AU131" t="s">
        <v>58</v>
      </c>
      <c r="AV131" t="s">
        <v>59</v>
      </c>
      <c r="AW131" t="s">
        <v>59</v>
      </c>
      <c r="AX131" s="1">
        <v>46000.553336307872</v>
      </c>
      <c r="AY131" s="1">
        <v>46000.598581168982</v>
      </c>
    </row>
    <row r="132" spans="1:51" x14ac:dyDescent="0.35">
      <c r="A132">
        <v>106025</v>
      </c>
      <c r="B132">
        <v>0</v>
      </c>
      <c r="C132" t="s">
        <v>51</v>
      </c>
      <c r="D132" t="s">
        <v>52</v>
      </c>
      <c r="E132" t="s">
        <v>51</v>
      </c>
      <c r="F132" t="s">
        <v>51</v>
      </c>
      <c r="G132" t="s">
        <v>507</v>
      </c>
      <c r="H132" t="s">
        <v>508</v>
      </c>
      <c r="I132" t="s">
        <v>56</v>
      </c>
      <c r="Z132">
        <v>8</v>
      </c>
      <c r="AD132" t="s">
        <v>509</v>
      </c>
      <c r="AF132" t="s">
        <v>138</v>
      </c>
      <c r="AG132" t="s">
        <v>510</v>
      </c>
      <c r="AI132">
        <v>0</v>
      </c>
      <c r="AJ132">
        <v>0</v>
      </c>
      <c r="AL132">
        <v>0</v>
      </c>
      <c r="AM132">
        <v>0</v>
      </c>
      <c r="AN132">
        <v>0</v>
      </c>
      <c r="AO132" t="s">
        <v>51</v>
      </c>
      <c r="AP132" t="s">
        <v>51</v>
      </c>
      <c r="AQ132" t="s">
        <v>51</v>
      </c>
      <c r="AR132" t="s">
        <v>51</v>
      </c>
      <c r="AS132" t="s">
        <v>51</v>
      </c>
      <c r="AT132" t="s">
        <v>51</v>
      </c>
      <c r="AU132" t="s">
        <v>58</v>
      </c>
      <c r="AV132" t="s">
        <v>59</v>
      </c>
      <c r="AW132" t="s">
        <v>51</v>
      </c>
      <c r="AX132" s="1">
        <v>46000.520018668984</v>
      </c>
      <c r="AY132" t="s">
        <v>51</v>
      </c>
    </row>
    <row r="133" spans="1:51" x14ac:dyDescent="0.35">
      <c r="A133">
        <v>106024</v>
      </c>
      <c r="B133">
        <v>0</v>
      </c>
      <c r="C133" t="s">
        <v>51</v>
      </c>
      <c r="D133" t="s">
        <v>52</v>
      </c>
      <c r="E133" t="s">
        <v>51</v>
      </c>
      <c r="F133" t="s">
        <v>51</v>
      </c>
      <c r="G133" t="s">
        <v>511</v>
      </c>
      <c r="H133" t="s">
        <v>131</v>
      </c>
      <c r="I133" t="s">
        <v>56</v>
      </c>
      <c r="Z133">
        <v>8</v>
      </c>
      <c r="AD133" t="s">
        <v>132</v>
      </c>
      <c r="AG133" t="s">
        <v>135</v>
      </c>
      <c r="AI133">
        <v>0</v>
      </c>
      <c r="AJ133">
        <v>0</v>
      </c>
      <c r="AL133">
        <v>0</v>
      </c>
      <c r="AM133">
        <v>0</v>
      </c>
      <c r="AN133">
        <v>0</v>
      </c>
      <c r="AO133" t="s">
        <v>51</v>
      </c>
      <c r="AP133" t="s">
        <v>51</v>
      </c>
      <c r="AQ133" t="s">
        <v>51</v>
      </c>
      <c r="AR133" t="s">
        <v>51</v>
      </c>
      <c r="AS133" t="s">
        <v>51</v>
      </c>
      <c r="AT133" t="s">
        <v>51</v>
      </c>
      <c r="AU133" t="s">
        <v>58</v>
      </c>
      <c r="AV133" t="s">
        <v>59</v>
      </c>
      <c r="AW133" t="s">
        <v>51</v>
      </c>
      <c r="AX133" s="1">
        <v>46000.464676655094</v>
      </c>
      <c r="AY133" t="s">
        <v>51</v>
      </c>
    </row>
    <row r="134" spans="1:51" x14ac:dyDescent="0.35">
      <c r="A134">
        <v>105025</v>
      </c>
      <c r="B134">
        <v>0</v>
      </c>
      <c r="C134" t="s">
        <v>51</v>
      </c>
      <c r="D134" t="s">
        <v>52</v>
      </c>
      <c r="E134" t="s">
        <v>51</v>
      </c>
      <c r="F134" t="s">
        <v>51</v>
      </c>
      <c r="G134" t="s">
        <v>512</v>
      </c>
      <c r="H134" t="s">
        <v>513</v>
      </c>
      <c r="I134" t="s">
        <v>56</v>
      </c>
      <c r="Z134">
        <v>8</v>
      </c>
      <c r="AD134" t="s">
        <v>283</v>
      </c>
      <c r="AG134" t="s">
        <v>514</v>
      </c>
      <c r="AI134">
        <v>0</v>
      </c>
      <c r="AJ134">
        <v>0</v>
      </c>
      <c r="AL134">
        <v>0</v>
      </c>
      <c r="AM134">
        <v>0</v>
      </c>
      <c r="AN134">
        <v>0</v>
      </c>
      <c r="AO134" t="s">
        <v>51</v>
      </c>
      <c r="AP134" t="s">
        <v>51</v>
      </c>
      <c r="AQ134" t="s">
        <v>51</v>
      </c>
      <c r="AR134" t="s">
        <v>51</v>
      </c>
      <c r="AS134" t="s">
        <v>51</v>
      </c>
      <c r="AT134" t="s">
        <v>51</v>
      </c>
      <c r="AU134" t="s">
        <v>58</v>
      </c>
      <c r="AV134" t="s">
        <v>59</v>
      </c>
      <c r="AW134" t="s">
        <v>51</v>
      </c>
      <c r="AX134" s="1">
        <v>45999.445769293983</v>
      </c>
      <c r="AY134" t="s">
        <v>51</v>
      </c>
    </row>
    <row r="135" spans="1:51" x14ac:dyDescent="0.35">
      <c r="A135">
        <v>105024</v>
      </c>
      <c r="B135">
        <v>0</v>
      </c>
      <c r="C135" t="s">
        <v>51</v>
      </c>
      <c r="D135" t="s">
        <v>52</v>
      </c>
      <c r="E135" t="s">
        <v>51</v>
      </c>
      <c r="F135" t="s">
        <v>51</v>
      </c>
      <c r="G135" t="s">
        <v>515</v>
      </c>
      <c r="H135" t="s">
        <v>516</v>
      </c>
      <c r="I135" t="s">
        <v>56</v>
      </c>
      <c r="Z135">
        <v>8</v>
      </c>
      <c r="AD135" t="s">
        <v>107</v>
      </c>
      <c r="AF135" t="s">
        <v>63</v>
      </c>
      <c r="AG135" t="s">
        <v>109</v>
      </c>
      <c r="AI135">
        <v>0</v>
      </c>
      <c r="AJ135">
        <v>0</v>
      </c>
      <c r="AL135">
        <v>0</v>
      </c>
      <c r="AM135">
        <v>0</v>
      </c>
      <c r="AN135">
        <v>0</v>
      </c>
      <c r="AO135" t="s">
        <v>51</v>
      </c>
      <c r="AP135" t="s">
        <v>51</v>
      </c>
      <c r="AQ135" t="s">
        <v>51</v>
      </c>
      <c r="AR135" t="s">
        <v>51</v>
      </c>
      <c r="AS135" t="s">
        <v>51</v>
      </c>
      <c r="AT135" t="s">
        <v>51</v>
      </c>
      <c r="AU135" t="s">
        <v>58</v>
      </c>
      <c r="AV135" t="s">
        <v>59</v>
      </c>
      <c r="AW135" t="s">
        <v>51</v>
      </c>
      <c r="AX135" s="1">
        <v>45999.434351388889</v>
      </c>
      <c r="AY135" t="s">
        <v>51</v>
      </c>
    </row>
    <row r="136" spans="1:51" x14ac:dyDescent="0.35">
      <c r="A136">
        <v>105023</v>
      </c>
      <c r="B136">
        <v>0</v>
      </c>
      <c r="C136" t="s">
        <v>51</v>
      </c>
      <c r="D136" t="s">
        <v>52</v>
      </c>
      <c r="E136" t="s">
        <v>51</v>
      </c>
      <c r="F136" t="s">
        <v>51</v>
      </c>
      <c r="G136" t="s">
        <v>517</v>
      </c>
      <c r="H136" t="s">
        <v>518</v>
      </c>
      <c r="I136" t="s">
        <v>56</v>
      </c>
      <c r="O136" t="s">
        <v>62</v>
      </c>
      <c r="Z136">
        <v>8</v>
      </c>
      <c r="AG136" t="s">
        <v>519</v>
      </c>
      <c r="AI136">
        <v>0</v>
      </c>
      <c r="AJ136">
        <v>0</v>
      </c>
      <c r="AL136">
        <v>0</v>
      </c>
      <c r="AM136">
        <v>0</v>
      </c>
      <c r="AN136">
        <v>0</v>
      </c>
      <c r="AO136" t="s">
        <v>51</v>
      </c>
      <c r="AP136" t="s">
        <v>51</v>
      </c>
      <c r="AQ136" t="s">
        <v>51</v>
      </c>
      <c r="AR136" t="s">
        <v>51</v>
      </c>
      <c r="AS136" t="s">
        <v>51</v>
      </c>
      <c r="AT136" t="s">
        <v>51</v>
      </c>
      <c r="AU136" t="s">
        <v>58</v>
      </c>
      <c r="AV136" t="s">
        <v>59</v>
      </c>
      <c r="AW136" t="s">
        <v>59</v>
      </c>
      <c r="AX136" s="1">
        <v>45995.671831215281</v>
      </c>
      <c r="AY136" s="1">
        <v>46000.657558252315</v>
      </c>
    </row>
    <row r="137" spans="1:51" x14ac:dyDescent="0.35">
      <c r="A137">
        <v>105022</v>
      </c>
      <c r="B137">
        <v>0</v>
      </c>
      <c r="C137" t="s">
        <v>51</v>
      </c>
      <c r="D137" t="s">
        <v>52</v>
      </c>
      <c r="E137" t="s">
        <v>51</v>
      </c>
      <c r="F137" t="s">
        <v>51</v>
      </c>
      <c r="G137" t="s">
        <v>520</v>
      </c>
      <c r="H137" t="s">
        <v>521</v>
      </c>
      <c r="I137" t="s">
        <v>56</v>
      </c>
      <c r="Z137">
        <v>8</v>
      </c>
      <c r="AD137" t="s">
        <v>522</v>
      </c>
      <c r="AG137" t="s">
        <v>523</v>
      </c>
      <c r="AI137">
        <v>0</v>
      </c>
      <c r="AJ137">
        <v>0</v>
      </c>
      <c r="AL137">
        <v>0</v>
      </c>
      <c r="AM137">
        <v>0</v>
      </c>
      <c r="AN137">
        <v>0</v>
      </c>
      <c r="AO137" t="s">
        <v>51</v>
      </c>
      <c r="AP137" t="s">
        <v>51</v>
      </c>
      <c r="AQ137" t="s">
        <v>51</v>
      </c>
      <c r="AR137" t="s">
        <v>51</v>
      </c>
      <c r="AS137" t="s">
        <v>51</v>
      </c>
      <c r="AT137" t="s">
        <v>51</v>
      </c>
      <c r="AU137" t="s">
        <v>58</v>
      </c>
      <c r="AV137" t="s">
        <v>59</v>
      </c>
      <c r="AW137" t="s">
        <v>51</v>
      </c>
      <c r="AX137" s="1">
        <v>45995.405448576392</v>
      </c>
      <c r="AY137" t="s">
        <v>51</v>
      </c>
    </row>
    <row r="138" spans="1:51" x14ac:dyDescent="0.35">
      <c r="A138">
        <v>105021</v>
      </c>
      <c r="B138">
        <v>0</v>
      </c>
      <c r="C138" t="s">
        <v>51</v>
      </c>
      <c r="D138" t="s">
        <v>85</v>
      </c>
      <c r="E138">
        <v>0</v>
      </c>
      <c r="G138" t="s">
        <v>524</v>
      </c>
      <c r="H138" t="s">
        <v>525</v>
      </c>
      <c r="I138" t="s">
        <v>56</v>
      </c>
      <c r="T138" t="s">
        <v>51</v>
      </c>
      <c r="U138" t="s">
        <v>51</v>
      </c>
      <c r="Y138" t="s">
        <v>526</v>
      </c>
      <c r="Z138">
        <v>8</v>
      </c>
      <c r="AE138" t="s">
        <v>51</v>
      </c>
      <c r="AF138" t="s">
        <v>51</v>
      </c>
      <c r="AI138">
        <v>0</v>
      </c>
      <c r="AJ138">
        <v>0</v>
      </c>
      <c r="AL138">
        <v>0</v>
      </c>
      <c r="AM138">
        <v>0</v>
      </c>
      <c r="AN138">
        <v>0</v>
      </c>
      <c r="AO138" t="s">
        <v>120</v>
      </c>
      <c r="AP138" t="s">
        <v>121</v>
      </c>
      <c r="AS138" t="s">
        <v>89</v>
      </c>
      <c r="AU138" t="s">
        <v>58</v>
      </c>
      <c r="AV138" t="s">
        <v>91</v>
      </c>
      <c r="AW138" t="s">
        <v>51</v>
      </c>
      <c r="AX138" s="1">
        <v>45994.681470567128</v>
      </c>
      <c r="AY138" t="s">
        <v>51</v>
      </c>
    </row>
    <row r="139" spans="1:51" x14ac:dyDescent="0.35">
      <c r="A139">
        <v>105020</v>
      </c>
      <c r="B139">
        <v>0</v>
      </c>
      <c r="C139" t="s">
        <v>51</v>
      </c>
      <c r="D139" t="s">
        <v>85</v>
      </c>
      <c r="E139">
        <v>0</v>
      </c>
      <c r="G139" t="s">
        <v>527</v>
      </c>
      <c r="H139" t="s">
        <v>528</v>
      </c>
      <c r="I139" t="s">
        <v>56</v>
      </c>
      <c r="T139" t="s">
        <v>51</v>
      </c>
      <c r="U139" t="s">
        <v>51</v>
      </c>
      <c r="W139">
        <v>7249656471</v>
      </c>
      <c r="Y139" t="s">
        <v>529</v>
      </c>
      <c r="Z139">
        <v>8</v>
      </c>
      <c r="AE139" t="s">
        <v>51</v>
      </c>
      <c r="AF139" t="s">
        <v>51</v>
      </c>
      <c r="AI139">
        <v>0</v>
      </c>
      <c r="AJ139">
        <v>0</v>
      </c>
      <c r="AL139">
        <v>0</v>
      </c>
      <c r="AM139">
        <v>0</v>
      </c>
      <c r="AN139">
        <v>0</v>
      </c>
      <c r="AO139" t="s">
        <v>120</v>
      </c>
      <c r="AP139" t="s">
        <v>121</v>
      </c>
      <c r="AQ139" t="s">
        <v>122</v>
      </c>
      <c r="AR139" t="s">
        <v>123</v>
      </c>
      <c r="AS139" t="s">
        <v>89</v>
      </c>
      <c r="AT139" t="s">
        <v>90</v>
      </c>
      <c r="AU139" t="s">
        <v>58</v>
      </c>
      <c r="AV139" t="s">
        <v>91</v>
      </c>
      <c r="AW139" t="s">
        <v>51</v>
      </c>
      <c r="AX139" s="1">
        <v>45994.656035763888</v>
      </c>
      <c r="AY139" t="s">
        <v>51</v>
      </c>
    </row>
    <row r="140" spans="1:51" x14ac:dyDescent="0.35">
      <c r="A140">
        <v>105019</v>
      </c>
      <c r="B140">
        <v>0</v>
      </c>
      <c r="C140" t="s">
        <v>51</v>
      </c>
      <c r="D140" t="s">
        <v>85</v>
      </c>
      <c r="E140">
        <v>0</v>
      </c>
      <c r="G140" t="s">
        <v>530</v>
      </c>
      <c r="H140" t="s">
        <v>531</v>
      </c>
      <c r="I140" t="s">
        <v>56</v>
      </c>
      <c r="T140" t="s">
        <v>51</v>
      </c>
      <c r="U140" t="s">
        <v>51</v>
      </c>
      <c r="W140">
        <v>9822096484</v>
      </c>
      <c r="Y140" t="s">
        <v>532</v>
      </c>
      <c r="Z140">
        <v>8</v>
      </c>
      <c r="AE140" t="s">
        <v>51</v>
      </c>
      <c r="AF140" t="s">
        <v>51</v>
      </c>
      <c r="AG140" t="s">
        <v>533</v>
      </c>
      <c r="AI140">
        <v>0</v>
      </c>
      <c r="AJ140">
        <v>0</v>
      </c>
      <c r="AL140">
        <v>0</v>
      </c>
      <c r="AM140">
        <v>0</v>
      </c>
      <c r="AN140">
        <v>0</v>
      </c>
      <c r="AO140" t="s">
        <v>230</v>
      </c>
      <c r="AP140" t="s">
        <v>121</v>
      </c>
      <c r="AQ140" t="s">
        <v>122</v>
      </c>
      <c r="AS140" t="s">
        <v>89</v>
      </c>
      <c r="AU140" t="s">
        <v>58</v>
      </c>
      <c r="AV140" t="s">
        <v>196</v>
      </c>
      <c r="AW140" t="s">
        <v>51</v>
      </c>
      <c r="AX140" s="1">
        <v>45994.619613043978</v>
      </c>
      <c r="AY140" t="s">
        <v>51</v>
      </c>
    </row>
    <row r="141" spans="1:51" x14ac:dyDescent="0.35">
      <c r="A141">
        <v>105018</v>
      </c>
      <c r="B141">
        <v>0</v>
      </c>
      <c r="C141" t="s">
        <v>51</v>
      </c>
      <c r="D141" t="s">
        <v>85</v>
      </c>
      <c r="E141">
        <v>0</v>
      </c>
      <c r="G141" t="s">
        <v>534</v>
      </c>
      <c r="H141" t="s">
        <v>535</v>
      </c>
      <c r="I141" t="s">
        <v>149</v>
      </c>
      <c r="S141">
        <v>966578356118</v>
      </c>
      <c r="T141" t="s">
        <v>51</v>
      </c>
      <c r="U141" t="s">
        <v>51</v>
      </c>
      <c r="W141">
        <v>966578356118</v>
      </c>
      <c r="Y141" t="s">
        <v>537</v>
      </c>
      <c r="Z141">
        <v>9</v>
      </c>
      <c r="AE141" t="s">
        <v>51</v>
      </c>
      <c r="AF141" t="s">
        <v>51</v>
      </c>
      <c r="AI141">
        <v>0</v>
      </c>
      <c r="AJ141">
        <v>0</v>
      </c>
      <c r="AL141">
        <v>0</v>
      </c>
      <c r="AM141">
        <v>0</v>
      </c>
      <c r="AN141">
        <v>0</v>
      </c>
      <c r="AO141" t="s">
        <v>538</v>
      </c>
      <c r="AP141" t="s">
        <v>121</v>
      </c>
      <c r="AS141" t="s">
        <v>89</v>
      </c>
      <c r="AU141" t="s">
        <v>58</v>
      </c>
      <c r="AV141" t="s">
        <v>68</v>
      </c>
      <c r="AW141" t="s">
        <v>51</v>
      </c>
      <c r="AX141" s="1">
        <v>45994.488067673614</v>
      </c>
      <c r="AY141" t="s">
        <v>51</v>
      </c>
    </row>
    <row r="142" spans="1:51" x14ac:dyDescent="0.35">
      <c r="A142">
        <v>105017</v>
      </c>
      <c r="B142">
        <v>0</v>
      </c>
      <c r="C142" t="s">
        <v>51</v>
      </c>
      <c r="D142" t="s">
        <v>52</v>
      </c>
      <c r="E142" t="s">
        <v>51</v>
      </c>
      <c r="F142" t="s">
        <v>51</v>
      </c>
      <c r="G142" t="s">
        <v>19000</v>
      </c>
      <c r="H142" t="s">
        <v>539</v>
      </c>
      <c r="I142" t="s">
        <v>56</v>
      </c>
      <c r="Z142">
        <v>8</v>
      </c>
      <c r="AD142" t="s">
        <v>540</v>
      </c>
      <c r="AF142" t="s">
        <v>376</v>
      </c>
      <c r="AG142" t="s">
        <v>541</v>
      </c>
      <c r="AI142">
        <v>0</v>
      </c>
      <c r="AJ142">
        <v>0</v>
      </c>
      <c r="AL142">
        <v>0</v>
      </c>
      <c r="AM142">
        <v>0</v>
      </c>
      <c r="AN142">
        <v>0</v>
      </c>
      <c r="AO142" t="s">
        <v>51</v>
      </c>
      <c r="AP142" t="s">
        <v>51</v>
      </c>
      <c r="AQ142" t="s">
        <v>51</v>
      </c>
      <c r="AR142" t="s">
        <v>51</v>
      </c>
      <c r="AS142" t="s">
        <v>51</v>
      </c>
      <c r="AT142" t="s">
        <v>51</v>
      </c>
      <c r="AU142" t="s">
        <v>58</v>
      </c>
      <c r="AV142" t="s">
        <v>59</v>
      </c>
      <c r="AW142" t="s">
        <v>51</v>
      </c>
      <c r="AX142" s="1">
        <v>45992.731957905089</v>
      </c>
      <c r="AY142" t="s">
        <v>51</v>
      </c>
    </row>
    <row r="143" spans="1:51" x14ac:dyDescent="0.35">
      <c r="A143">
        <v>105016</v>
      </c>
      <c r="B143">
        <v>0</v>
      </c>
      <c r="C143" t="s">
        <v>51</v>
      </c>
      <c r="D143" t="s">
        <v>52</v>
      </c>
      <c r="E143" t="s">
        <v>51</v>
      </c>
      <c r="F143" t="s">
        <v>51</v>
      </c>
      <c r="G143" t="s">
        <v>542</v>
      </c>
      <c r="H143" t="s">
        <v>543</v>
      </c>
      <c r="I143" t="s">
        <v>56</v>
      </c>
      <c r="O143" t="s">
        <v>62</v>
      </c>
      <c r="Z143">
        <v>8</v>
      </c>
      <c r="AF143" t="s">
        <v>544</v>
      </c>
      <c r="AG143" t="s">
        <v>62</v>
      </c>
      <c r="AI143">
        <v>0</v>
      </c>
      <c r="AJ143">
        <v>0</v>
      </c>
      <c r="AL143">
        <v>0</v>
      </c>
      <c r="AM143">
        <v>0</v>
      </c>
      <c r="AN143">
        <v>0</v>
      </c>
      <c r="AO143" t="s">
        <v>51</v>
      </c>
      <c r="AP143" t="s">
        <v>51</v>
      </c>
      <c r="AQ143" t="s">
        <v>51</v>
      </c>
      <c r="AR143" t="s">
        <v>51</v>
      </c>
      <c r="AS143" t="s">
        <v>51</v>
      </c>
      <c r="AT143" t="s">
        <v>51</v>
      </c>
      <c r="AU143" t="s">
        <v>58</v>
      </c>
      <c r="AV143" t="s">
        <v>59</v>
      </c>
      <c r="AW143" t="s">
        <v>59</v>
      </c>
      <c r="AX143" s="1">
        <v>45989.617096215276</v>
      </c>
      <c r="AY143" s="1">
        <v>45989.628689386576</v>
      </c>
    </row>
    <row r="144" spans="1:51" x14ac:dyDescent="0.35">
      <c r="A144">
        <v>105015</v>
      </c>
      <c r="B144">
        <v>0</v>
      </c>
      <c r="C144" t="s">
        <v>51</v>
      </c>
      <c r="D144" t="s">
        <v>52</v>
      </c>
      <c r="E144" t="s">
        <v>51</v>
      </c>
      <c r="F144" t="s">
        <v>51</v>
      </c>
      <c r="G144" t="s">
        <v>545</v>
      </c>
      <c r="H144" t="s">
        <v>546</v>
      </c>
      <c r="I144" t="s">
        <v>56</v>
      </c>
      <c r="Z144">
        <v>8</v>
      </c>
      <c r="AF144" t="s">
        <v>138</v>
      </c>
      <c r="AI144">
        <v>0</v>
      </c>
      <c r="AJ144">
        <v>0</v>
      </c>
      <c r="AL144">
        <v>0</v>
      </c>
      <c r="AM144">
        <v>0</v>
      </c>
      <c r="AN144">
        <v>0</v>
      </c>
      <c r="AO144" t="s">
        <v>51</v>
      </c>
      <c r="AP144" t="s">
        <v>51</v>
      </c>
      <c r="AQ144" t="s">
        <v>51</v>
      </c>
      <c r="AR144" t="s">
        <v>51</v>
      </c>
      <c r="AS144" t="s">
        <v>51</v>
      </c>
      <c r="AT144" t="s">
        <v>51</v>
      </c>
      <c r="AU144" t="s">
        <v>58</v>
      </c>
      <c r="AV144" t="s">
        <v>59</v>
      </c>
      <c r="AW144" t="s">
        <v>51</v>
      </c>
      <c r="AX144" s="1">
        <v>45988.65023402778</v>
      </c>
      <c r="AY144" t="s">
        <v>51</v>
      </c>
    </row>
    <row r="145" spans="1:51" x14ac:dyDescent="0.35">
      <c r="A145">
        <v>105014</v>
      </c>
      <c r="B145">
        <v>0</v>
      </c>
      <c r="C145" t="s">
        <v>51</v>
      </c>
      <c r="D145" t="s">
        <v>85</v>
      </c>
      <c r="E145">
        <v>0</v>
      </c>
      <c r="G145" t="s">
        <v>547</v>
      </c>
      <c r="H145" t="s">
        <v>548</v>
      </c>
      <c r="I145" t="s">
        <v>222</v>
      </c>
      <c r="T145" t="s">
        <v>51</v>
      </c>
      <c r="U145" t="s">
        <v>51</v>
      </c>
      <c r="W145" t="s">
        <v>549</v>
      </c>
      <c r="X145" t="s">
        <v>550</v>
      </c>
      <c r="Y145" t="s">
        <v>551</v>
      </c>
      <c r="Z145">
        <v>2</v>
      </c>
      <c r="AE145" t="s">
        <v>51</v>
      </c>
      <c r="AF145" t="s">
        <v>51</v>
      </c>
      <c r="AI145">
        <v>0</v>
      </c>
      <c r="AJ145">
        <v>0</v>
      </c>
      <c r="AL145">
        <v>0</v>
      </c>
      <c r="AM145">
        <v>0</v>
      </c>
      <c r="AN145">
        <v>0</v>
      </c>
      <c r="AO145" t="s">
        <v>538</v>
      </c>
      <c r="AP145" t="s">
        <v>121</v>
      </c>
      <c r="AQ145" t="s">
        <v>487</v>
      </c>
      <c r="AR145" t="s">
        <v>123</v>
      </c>
      <c r="AS145" t="s">
        <v>89</v>
      </c>
      <c r="AU145" t="s">
        <v>58</v>
      </c>
      <c r="AV145" t="s">
        <v>68</v>
      </c>
      <c r="AW145" t="s">
        <v>51</v>
      </c>
      <c r="AX145" s="1">
        <v>45983.476316782406</v>
      </c>
      <c r="AY145" t="s">
        <v>51</v>
      </c>
    </row>
    <row r="146" spans="1:51" x14ac:dyDescent="0.35">
      <c r="A146">
        <v>105013</v>
      </c>
      <c r="B146">
        <v>0</v>
      </c>
      <c r="C146" t="s">
        <v>51</v>
      </c>
      <c r="D146" t="s">
        <v>52</v>
      </c>
      <c r="E146" t="s">
        <v>51</v>
      </c>
      <c r="F146" t="s">
        <v>51</v>
      </c>
      <c r="G146" t="s">
        <v>552</v>
      </c>
      <c r="H146" t="s">
        <v>553</v>
      </c>
      <c r="I146" t="s">
        <v>56</v>
      </c>
      <c r="Z146">
        <v>8</v>
      </c>
      <c r="AF146" t="s">
        <v>554</v>
      </c>
      <c r="AI146">
        <v>0</v>
      </c>
      <c r="AJ146">
        <v>0</v>
      </c>
      <c r="AL146">
        <v>0</v>
      </c>
      <c r="AM146">
        <v>0</v>
      </c>
      <c r="AN146">
        <v>0</v>
      </c>
      <c r="AO146" t="s">
        <v>51</v>
      </c>
      <c r="AP146" t="s">
        <v>51</v>
      </c>
      <c r="AQ146" t="s">
        <v>51</v>
      </c>
      <c r="AR146" t="s">
        <v>51</v>
      </c>
      <c r="AS146" t="s">
        <v>51</v>
      </c>
      <c r="AT146" t="s">
        <v>51</v>
      </c>
      <c r="AU146" t="s">
        <v>58</v>
      </c>
      <c r="AV146" t="s">
        <v>59</v>
      </c>
      <c r="AW146" t="s">
        <v>51</v>
      </c>
      <c r="AX146" s="1">
        <v>45982.414947534722</v>
      </c>
      <c r="AY146" t="s">
        <v>51</v>
      </c>
    </row>
    <row r="147" spans="1:51" x14ac:dyDescent="0.35">
      <c r="A147">
        <v>105012</v>
      </c>
      <c r="B147">
        <v>0</v>
      </c>
      <c r="C147" t="s">
        <v>51</v>
      </c>
      <c r="D147" t="s">
        <v>52</v>
      </c>
      <c r="E147" t="s">
        <v>51</v>
      </c>
      <c r="F147" t="s">
        <v>51</v>
      </c>
      <c r="G147" t="s">
        <v>555</v>
      </c>
      <c r="H147" t="s">
        <v>556</v>
      </c>
      <c r="I147" t="s">
        <v>277</v>
      </c>
      <c r="Z147">
        <v>2</v>
      </c>
      <c r="AI147">
        <v>0</v>
      </c>
      <c r="AJ147">
        <v>0</v>
      </c>
      <c r="AL147">
        <v>0</v>
      </c>
      <c r="AM147">
        <v>0</v>
      </c>
      <c r="AN147">
        <v>0</v>
      </c>
      <c r="AO147" t="s">
        <v>51</v>
      </c>
      <c r="AP147" t="s">
        <v>51</v>
      </c>
      <c r="AQ147" t="s">
        <v>51</v>
      </c>
      <c r="AR147" t="s">
        <v>51</v>
      </c>
      <c r="AS147" t="s">
        <v>51</v>
      </c>
      <c r="AT147" t="s">
        <v>51</v>
      </c>
      <c r="AU147" t="s">
        <v>58</v>
      </c>
      <c r="AV147" t="s">
        <v>59</v>
      </c>
      <c r="AW147" t="s">
        <v>51</v>
      </c>
      <c r="AX147" s="1">
        <v>45981.687077118055</v>
      </c>
      <c r="AY147" t="s">
        <v>51</v>
      </c>
    </row>
    <row r="148" spans="1:51" x14ac:dyDescent="0.35">
      <c r="A148">
        <v>105011</v>
      </c>
      <c r="B148">
        <v>0</v>
      </c>
      <c r="C148" t="s">
        <v>51</v>
      </c>
      <c r="D148" t="s">
        <v>85</v>
      </c>
      <c r="E148">
        <v>0</v>
      </c>
      <c r="G148" t="s">
        <v>557</v>
      </c>
      <c r="H148" t="s">
        <v>558</v>
      </c>
      <c r="I148" t="s">
        <v>56</v>
      </c>
      <c r="S148" t="s">
        <v>559</v>
      </c>
      <c r="T148" t="s">
        <v>51</v>
      </c>
      <c r="U148" t="s">
        <v>51</v>
      </c>
      <c r="W148" t="s">
        <v>559</v>
      </c>
      <c r="Y148" t="s">
        <v>560</v>
      </c>
      <c r="Z148">
        <v>8</v>
      </c>
      <c r="AA148">
        <v>27</v>
      </c>
      <c r="AD148" t="s">
        <v>561</v>
      </c>
      <c r="AE148" t="s">
        <v>51</v>
      </c>
      <c r="AF148" t="s">
        <v>51</v>
      </c>
      <c r="AG148" t="s">
        <v>562</v>
      </c>
      <c r="AH148" t="s">
        <v>563</v>
      </c>
      <c r="AI148">
        <v>0</v>
      </c>
      <c r="AJ148">
        <v>0</v>
      </c>
      <c r="AL148">
        <v>0</v>
      </c>
      <c r="AM148">
        <v>0</v>
      </c>
      <c r="AN148">
        <v>0</v>
      </c>
      <c r="AU148" t="s">
        <v>58</v>
      </c>
      <c r="AV148" t="s">
        <v>196</v>
      </c>
      <c r="AW148" t="s">
        <v>196</v>
      </c>
      <c r="AX148" s="1">
        <v>45980.619467789351</v>
      </c>
      <c r="AY148" s="1">
        <v>45980.621125810183</v>
      </c>
    </row>
    <row r="149" spans="1:51" x14ac:dyDescent="0.35">
      <c r="A149">
        <v>105010</v>
      </c>
      <c r="B149">
        <v>0</v>
      </c>
      <c r="C149" t="s">
        <v>51</v>
      </c>
      <c r="D149" t="s">
        <v>85</v>
      </c>
      <c r="E149">
        <v>0</v>
      </c>
      <c r="G149" t="s">
        <v>564</v>
      </c>
      <c r="H149" t="s">
        <v>565</v>
      </c>
      <c r="I149" t="s">
        <v>287</v>
      </c>
      <c r="T149" t="s">
        <v>51</v>
      </c>
      <c r="U149" t="s">
        <v>51</v>
      </c>
      <c r="X149" t="s">
        <v>567</v>
      </c>
      <c r="Y149" t="s">
        <v>568</v>
      </c>
      <c r="Z149">
        <v>12</v>
      </c>
      <c r="AE149" t="s">
        <v>51</v>
      </c>
      <c r="AF149" t="s">
        <v>51</v>
      </c>
      <c r="AI149">
        <v>0</v>
      </c>
      <c r="AJ149">
        <v>0</v>
      </c>
      <c r="AL149">
        <v>0</v>
      </c>
      <c r="AM149">
        <v>0</v>
      </c>
      <c r="AN149">
        <v>0</v>
      </c>
      <c r="AO149" t="s">
        <v>569</v>
      </c>
      <c r="AP149" t="s">
        <v>121</v>
      </c>
      <c r="AQ149" t="s">
        <v>487</v>
      </c>
      <c r="AR149" t="s">
        <v>123</v>
      </c>
      <c r="AS149" t="s">
        <v>89</v>
      </c>
      <c r="AT149" t="s">
        <v>90</v>
      </c>
      <c r="AU149" t="s">
        <v>58</v>
      </c>
      <c r="AV149" t="s">
        <v>68</v>
      </c>
      <c r="AW149" t="s">
        <v>91</v>
      </c>
      <c r="AX149" s="1">
        <v>45979.767135960647</v>
      </c>
      <c r="AY149" s="1">
        <v>46073.676518287037</v>
      </c>
    </row>
    <row r="150" spans="1:51" x14ac:dyDescent="0.35">
      <c r="A150">
        <v>105009</v>
      </c>
      <c r="B150">
        <v>0</v>
      </c>
      <c r="C150" t="s">
        <v>51</v>
      </c>
      <c r="D150" t="s">
        <v>52</v>
      </c>
      <c r="E150" t="s">
        <v>51</v>
      </c>
      <c r="F150" t="s">
        <v>51</v>
      </c>
      <c r="G150" t="s">
        <v>570</v>
      </c>
      <c r="H150" t="s">
        <v>571</v>
      </c>
      <c r="I150" t="s">
        <v>56</v>
      </c>
      <c r="Z150">
        <v>8</v>
      </c>
      <c r="AD150" t="s">
        <v>107</v>
      </c>
      <c r="AF150" t="s">
        <v>376</v>
      </c>
      <c r="AG150" t="s">
        <v>109</v>
      </c>
      <c r="AI150">
        <v>0</v>
      </c>
      <c r="AJ150">
        <v>0</v>
      </c>
      <c r="AL150">
        <v>0</v>
      </c>
      <c r="AM150">
        <v>0</v>
      </c>
      <c r="AN150">
        <v>0</v>
      </c>
      <c r="AO150" t="s">
        <v>51</v>
      </c>
      <c r="AP150" t="s">
        <v>51</v>
      </c>
      <c r="AQ150" t="s">
        <v>51</v>
      </c>
      <c r="AR150" t="s">
        <v>51</v>
      </c>
      <c r="AS150" t="s">
        <v>51</v>
      </c>
      <c r="AT150" t="s">
        <v>51</v>
      </c>
      <c r="AU150" t="s">
        <v>58</v>
      </c>
      <c r="AV150" t="s">
        <v>59</v>
      </c>
      <c r="AW150" t="s">
        <v>51</v>
      </c>
      <c r="AX150" s="1">
        <v>45979.690721377316</v>
      </c>
      <c r="AY150" t="s">
        <v>51</v>
      </c>
    </row>
    <row r="151" spans="1:51" x14ac:dyDescent="0.35">
      <c r="A151">
        <v>105008</v>
      </c>
      <c r="B151">
        <v>0</v>
      </c>
      <c r="C151" t="s">
        <v>51</v>
      </c>
      <c r="D151" t="s">
        <v>52</v>
      </c>
      <c r="E151" t="s">
        <v>51</v>
      </c>
      <c r="F151" t="s">
        <v>51</v>
      </c>
      <c r="G151" t="s">
        <v>19001</v>
      </c>
      <c r="H151" t="s">
        <v>19002</v>
      </c>
      <c r="I151" t="s">
        <v>56</v>
      </c>
      <c r="Z151">
        <v>8</v>
      </c>
      <c r="AD151" t="s">
        <v>572</v>
      </c>
      <c r="AF151" t="s">
        <v>573</v>
      </c>
      <c r="AG151" t="s">
        <v>574</v>
      </c>
      <c r="AI151">
        <v>0</v>
      </c>
      <c r="AJ151">
        <v>0</v>
      </c>
      <c r="AL151">
        <v>0</v>
      </c>
      <c r="AM151">
        <v>0</v>
      </c>
      <c r="AN151">
        <v>0</v>
      </c>
      <c r="AO151" t="s">
        <v>51</v>
      </c>
      <c r="AP151" t="s">
        <v>51</v>
      </c>
      <c r="AQ151" t="s">
        <v>51</v>
      </c>
      <c r="AR151" t="s">
        <v>51</v>
      </c>
      <c r="AS151" t="s">
        <v>51</v>
      </c>
      <c r="AT151" t="s">
        <v>51</v>
      </c>
      <c r="AU151" t="s">
        <v>58</v>
      </c>
      <c r="AV151" t="s">
        <v>59</v>
      </c>
      <c r="AW151" t="s">
        <v>51</v>
      </c>
      <c r="AX151" s="1">
        <v>45979.652554398148</v>
      </c>
      <c r="AY151" t="s">
        <v>51</v>
      </c>
    </row>
    <row r="152" spans="1:51" x14ac:dyDescent="0.35">
      <c r="A152">
        <v>105007</v>
      </c>
      <c r="B152">
        <v>0</v>
      </c>
      <c r="C152" t="s">
        <v>51</v>
      </c>
      <c r="D152" t="s">
        <v>52</v>
      </c>
      <c r="E152" t="s">
        <v>51</v>
      </c>
      <c r="F152" t="s">
        <v>51</v>
      </c>
      <c r="G152" t="s">
        <v>575</v>
      </c>
      <c r="H152" t="s">
        <v>576</v>
      </c>
      <c r="I152" t="s">
        <v>56</v>
      </c>
      <c r="O152" t="s">
        <v>62</v>
      </c>
      <c r="U152" t="s">
        <v>79</v>
      </c>
      <c r="Z152">
        <v>8</v>
      </c>
      <c r="AA152">
        <v>24</v>
      </c>
      <c r="AD152" t="s">
        <v>577</v>
      </c>
      <c r="AE152" t="s">
        <v>578</v>
      </c>
      <c r="AG152" t="s">
        <v>579</v>
      </c>
      <c r="AH152" t="s">
        <v>578</v>
      </c>
      <c r="AI152">
        <v>0</v>
      </c>
      <c r="AJ152">
        <v>0</v>
      </c>
      <c r="AL152">
        <v>0</v>
      </c>
      <c r="AM152">
        <v>0</v>
      </c>
      <c r="AN152">
        <v>0</v>
      </c>
      <c r="AO152" t="s">
        <v>51</v>
      </c>
      <c r="AP152" t="s">
        <v>51</v>
      </c>
      <c r="AQ152" t="s">
        <v>51</v>
      </c>
      <c r="AR152" t="s">
        <v>51</v>
      </c>
      <c r="AS152" t="s">
        <v>51</v>
      </c>
      <c r="AT152" t="s">
        <v>51</v>
      </c>
      <c r="AU152" t="s">
        <v>58</v>
      </c>
      <c r="AV152" t="s">
        <v>59</v>
      </c>
      <c r="AW152" t="s">
        <v>196</v>
      </c>
      <c r="AX152" s="1">
        <v>45979.626802511571</v>
      </c>
      <c r="AY152" s="1">
        <v>46001.720678391204</v>
      </c>
    </row>
    <row r="153" spans="1:51" x14ac:dyDescent="0.35">
      <c r="A153">
        <v>105006</v>
      </c>
      <c r="B153">
        <v>0</v>
      </c>
      <c r="C153" t="s">
        <v>51</v>
      </c>
      <c r="D153" t="s">
        <v>52</v>
      </c>
      <c r="E153" t="s">
        <v>51</v>
      </c>
      <c r="F153" t="s">
        <v>51</v>
      </c>
      <c r="G153" t="s">
        <v>580</v>
      </c>
      <c r="H153" t="s">
        <v>581</v>
      </c>
      <c r="I153" t="s">
        <v>56</v>
      </c>
      <c r="Z153">
        <v>8</v>
      </c>
      <c r="AD153" t="s">
        <v>273</v>
      </c>
      <c r="AG153" t="s">
        <v>274</v>
      </c>
      <c r="AI153">
        <v>0</v>
      </c>
      <c r="AJ153">
        <v>0</v>
      </c>
      <c r="AL153">
        <v>0</v>
      </c>
      <c r="AM153">
        <v>0</v>
      </c>
      <c r="AN153">
        <v>0</v>
      </c>
      <c r="AO153" t="s">
        <v>51</v>
      </c>
      <c r="AP153" t="s">
        <v>51</v>
      </c>
      <c r="AQ153" t="s">
        <v>51</v>
      </c>
      <c r="AR153" t="s">
        <v>51</v>
      </c>
      <c r="AS153" t="s">
        <v>51</v>
      </c>
      <c r="AT153" t="s">
        <v>51</v>
      </c>
      <c r="AU153" t="s">
        <v>58</v>
      </c>
      <c r="AV153" t="s">
        <v>59</v>
      </c>
      <c r="AW153" t="s">
        <v>51</v>
      </c>
      <c r="AX153" s="1">
        <v>45978.467898807867</v>
      </c>
      <c r="AY153" t="s">
        <v>51</v>
      </c>
    </row>
    <row r="154" spans="1:51" x14ac:dyDescent="0.35">
      <c r="A154">
        <v>105005</v>
      </c>
      <c r="B154">
        <v>0</v>
      </c>
      <c r="C154" t="s">
        <v>51</v>
      </c>
      <c r="D154" t="s">
        <v>85</v>
      </c>
      <c r="E154">
        <v>0</v>
      </c>
      <c r="G154" t="s">
        <v>582</v>
      </c>
      <c r="H154" t="s">
        <v>583</v>
      </c>
      <c r="I154" t="s">
        <v>56</v>
      </c>
      <c r="T154" t="s">
        <v>51</v>
      </c>
      <c r="U154" t="s">
        <v>51</v>
      </c>
      <c r="W154" t="s">
        <v>584</v>
      </c>
      <c r="Y154" t="s">
        <v>585</v>
      </c>
      <c r="Z154">
        <v>8</v>
      </c>
      <c r="AE154" t="s">
        <v>51</v>
      </c>
      <c r="AF154" t="s">
        <v>51</v>
      </c>
      <c r="AI154">
        <v>0</v>
      </c>
      <c r="AJ154">
        <v>0</v>
      </c>
      <c r="AL154">
        <v>0</v>
      </c>
      <c r="AM154">
        <v>0</v>
      </c>
      <c r="AN154">
        <v>0</v>
      </c>
      <c r="AO154" t="s">
        <v>586</v>
      </c>
      <c r="AP154" t="s">
        <v>121</v>
      </c>
      <c r="AQ154" t="s">
        <v>224</v>
      </c>
      <c r="AR154" t="s">
        <v>123</v>
      </c>
      <c r="AS154" t="s">
        <v>89</v>
      </c>
      <c r="AT154" t="s">
        <v>90</v>
      </c>
      <c r="AU154" t="s">
        <v>58</v>
      </c>
      <c r="AV154" t="s">
        <v>91</v>
      </c>
      <c r="AW154" t="s">
        <v>51</v>
      </c>
      <c r="AX154" s="1">
        <v>45974.726873067128</v>
      </c>
      <c r="AY154" t="s">
        <v>51</v>
      </c>
    </row>
    <row r="155" spans="1:51" x14ac:dyDescent="0.35">
      <c r="A155">
        <v>105004</v>
      </c>
      <c r="B155">
        <v>0</v>
      </c>
      <c r="C155" t="s">
        <v>51</v>
      </c>
      <c r="D155" t="s">
        <v>52</v>
      </c>
      <c r="E155" t="s">
        <v>51</v>
      </c>
      <c r="F155" t="s">
        <v>51</v>
      </c>
      <c r="G155" t="s">
        <v>587</v>
      </c>
      <c r="H155" t="s">
        <v>588</v>
      </c>
      <c r="I155" t="s">
        <v>6854</v>
      </c>
      <c r="Z155">
        <v>2</v>
      </c>
      <c r="AA155" t="s">
        <v>62</v>
      </c>
      <c r="AG155" t="s">
        <v>62</v>
      </c>
      <c r="AI155">
        <v>0</v>
      </c>
      <c r="AJ155">
        <v>0</v>
      </c>
      <c r="AL155">
        <v>0</v>
      </c>
      <c r="AM155">
        <v>0</v>
      </c>
      <c r="AN155">
        <v>0</v>
      </c>
      <c r="AO155" t="s">
        <v>51</v>
      </c>
      <c r="AP155" t="s">
        <v>51</v>
      </c>
      <c r="AQ155" t="s">
        <v>51</v>
      </c>
      <c r="AR155" t="s">
        <v>51</v>
      </c>
      <c r="AS155" t="s">
        <v>51</v>
      </c>
      <c r="AT155" t="s">
        <v>51</v>
      </c>
      <c r="AU155" t="s">
        <v>58</v>
      </c>
      <c r="AV155" t="s">
        <v>59</v>
      </c>
      <c r="AW155" t="s">
        <v>51</v>
      </c>
      <c r="AX155" s="1">
        <v>45974.531746412038</v>
      </c>
      <c r="AY155" t="s">
        <v>51</v>
      </c>
    </row>
    <row r="156" spans="1:51" x14ac:dyDescent="0.35">
      <c r="A156">
        <v>105003</v>
      </c>
      <c r="B156">
        <v>0</v>
      </c>
      <c r="C156" t="s">
        <v>51</v>
      </c>
      <c r="D156" t="s">
        <v>52</v>
      </c>
      <c r="E156" t="s">
        <v>51</v>
      </c>
      <c r="F156" t="s">
        <v>51</v>
      </c>
      <c r="G156" t="s">
        <v>589</v>
      </c>
      <c r="H156" t="s">
        <v>590</v>
      </c>
      <c r="I156" t="s">
        <v>56</v>
      </c>
      <c r="Z156">
        <v>8</v>
      </c>
      <c r="AD156" t="s">
        <v>591</v>
      </c>
      <c r="AF156" t="s">
        <v>592</v>
      </c>
      <c r="AG156" t="s">
        <v>593</v>
      </c>
      <c r="AI156">
        <v>0</v>
      </c>
      <c r="AJ156">
        <v>0</v>
      </c>
      <c r="AL156">
        <v>0</v>
      </c>
      <c r="AM156">
        <v>0</v>
      </c>
      <c r="AN156">
        <v>0</v>
      </c>
      <c r="AO156" t="s">
        <v>51</v>
      </c>
      <c r="AP156" t="s">
        <v>51</v>
      </c>
      <c r="AQ156" t="s">
        <v>51</v>
      </c>
      <c r="AR156" t="s">
        <v>51</v>
      </c>
      <c r="AS156" t="s">
        <v>51</v>
      </c>
      <c r="AT156" t="s">
        <v>51</v>
      </c>
      <c r="AU156" t="s">
        <v>58</v>
      </c>
      <c r="AV156" t="s">
        <v>59</v>
      </c>
      <c r="AW156" t="s">
        <v>51</v>
      </c>
      <c r="AX156" s="1">
        <v>45974.464971759262</v>
      </c>
      <c r="AY156" t="s">
        <v>51</v>
      </c>
    </row>
    <row r="157" spans="1:51" x14ac:dyDescent="0.35">
      <c r="A157">
        <v>105002</v>
      </c>
      <c r="B157">
        <v>0</v>
      </c>
      <c r="C157" t="s">
        <v>51</v>
      </c>
      <c r="D157" t="s">
        <v>52</v>
      </c>
      <c r="E157" t="s">
        <v>51</v>
      </c>
      <c r="F157" t="s">
        <v>51</v>
      </c>
      <c r="G157" t="s">
        <v>594</v>
      </c>
      <c r="H157" t="s">
        <v>595</v>
      </c>
      <c r="I157" t="s">
        <v>56</v>
      </c>
      <c r="O157" t="s">
        <v>62</v>
      </c>
      <c r="U157" t="s">
        <v>57</v>
      </c>
      <c r="Z157">
        <v>8</v>
      </c>
      <c r="AD157" t="s">
        <v>258</v>
      </c>
      <c r="AF157" t="s">
        <v>596</v>
      </c>
      <c r="AG157" t="s">
        <v>259</v>
      </c>
      <c r="AI157">
        <v>0</v>
      </c>
      <c r="AJ157">
        <v>0</v>
      </c>
      <c r="AL157">
        <v>0</v>
      </c>
      <c r="AM157">
        <v>0</v>
      </c>
      <c r="AN157">
        <v>0</v>
      </c>
      <c r="AO157" t="s">
        <v>51</v>
      </c>
      <c r="AP157" t="s">
        <v>51</v>
      </c>
      <c r="AQ157" t="s">
        <v>51</v>
      </c>
      <c r="AR157" t="s">
        <v>51</v>
      </c>
      <c r="AS157" t="s">
        <v>51</v>
      </c>
      <c r="AT157" t="s">
        <v>51</v>
      </c>
      <c r="AU157" t="s">
        <v>58</v>
      </c>
      <c r="AV157" t="s">
        <v>59</v>
      </c>
      <c r="AW157" t="s">
        <v>59</v>
      </c>
      <c r="AX157" s="1">
        <v>45974.43695466435</v>
      </c>
      <c r="AY157" s="1">
        <v>46105.737557638888</v>
      </c>
    </row>
    <row r="158" spans="1:51" x14ac:dyDescent="0.35">
      <c r="A158">
        <v>105001</v>
      </c>
      <c r="B158">
        <v>0</v>
      </c>
      <c r="C158" t="s">
        <v>51</v>
      </c>
      <c r="D158" t="s">
        <v>85</v>
      </c>
      <c r="E158">
        <v>0</v>
      </c>
      <c r="G158" t="s">
        <v>597</v>
      </c>
      <c r="H158" t="s">
        <v>598</v>
      </c>
      <c r="I158" t="s">
        <v>56</v>
      </c>
      <c r="T158" t="s">
        <v>51</v>
      </c>
      <c r="U158" t="s">
        <v>51</v>
      </c>
      <c r="W158" t="s">
        <v>599</v>
      </c>
      <c r="Y158" t="s">
        <v>600</v>
      </c>
      <c r="Z158">
        <v>8</v>
      </c>
      <c r="AE158" t="s">
        <v>51</v>
      </c>
      <c r="AF158" t="s">
        <v>51</v>
      </c>
      <c r="AI158">
        <v>0</v>
      </c>
      <c r="AJ158">
        <v>0</v>
      </c>
      <c r="AL158">
        <v>0</v>
      </c>
      <c r="AM158">
        <v>0</v>
      </c>
      <c r="AN158">
        <v>0</v>
      </c>
      <c r="AO158" t="s">
        <v>120</v>
      </c>
      <c r="AP158" t="s">
        <v>121</v>
      </c>
      <c r="AQ158" t="s">
        <v>122</v>
      </c>
      <c r="AR158" t="s">
        <v>123</v>
      </c>
      <c r="AS158" t="s">
        <v>89</v>
      </c>
      <c r="AT158" t="s">
        <v>90</v>
      </c>
      <c r="AU158" t="s">
        <v>58</v>
      </c>
      <c r="AV158" t="s">
        <v>91</v>
      </c>
      <c r="AW158" t="s">
        <v>51</v>
      </c>
      <c r="AX158" s="1">
        <v>45973.625825115741</v>
      </c>
      <c r="AY158" t="s">
        <v>51</v>
      </c>
    </row>
    <row r="159" spans="1:51" x14ac:dyDescent="0.35">
      <c r="A159">
        <v>105000</v>
      </c>
      <c r="B159">
        <v>0</v>
      </c>
      <c r="C159" t="s">
        <v>51</v>
      </c>
      <c r="D159" t="s">
        <v>52</v>
      </c>
      <c r="E159" t="s">
        <v>51</v>
      </c>
      <c r="F159" t="s">
        <v>51</v>
      </c>
      <c r="G159" t="s">
        <v>601</v>
      </c>
      <c r="H159" t="s">
        <v>602</v>
      </c>
      <c r="I159" t="s">
        <v>56</v>
      </c>
      <c r="Z159">
        <v>8</v>
      </c>
      <c r="AD159" t="s">
        <v>603</v>
      </c>
      <c r="AF159" t="s">
        <v>554</v>
      </c>
      <c r="AG159" t="s">
        <v>604</v>
      </c>
      <c r="AI159">
        <v>0</v>
      </c>
      <c r="AJ159">
        <v>0</v>
      </c>
      <c r="AL159">
        <v>0</v>
      </c>
      <c r="AM159">
        <v>0</v>
      </c>
      <c r="AN159">
        <v>0</v>
      </c>
      <c r="AO159" t="s">
        <v>51</v>
      </c>
      <c r="AP159" t="s">
        <v>51</v>
      </c>
      <c r="AQ159" t="s">
        <v>51</v>
      </c>
      <c r="AR159" t="s">
        <v>51</v>
      </c>
      <c r="AS159" t="s">
        <v>51</v>
      </c>
      <c r="AT159" t="s">
        <v>51</v>
      </c>
      <c r="AU159" t="s">
        <v>58</v>
      </c>
      <c r="AV159" t="s">
        <v>59</v>
      </c>
      <c r="AW159" t="s">
        <v>51</v>
      </c>
      <c r="AX159" s="1">
        <v>45973.449660729166</v>
      </c>
      <c r="AY159" t="s">
        <v>51</v>
      </c>
    </row>
    <row r="160" spans="1:51" x14ac:dyDescent="0.35">
      <c r="A160">
        <v>104999</v>
      </c>
      <c r="B160">
        <v>0</v>
      </c>
      <c r="C160" t="s">
        <v>51</v>
      </c>
      <c r="D160" t="s">
        <v>85</v>
      </c>
      <c r="E160">
        <v>0</v>
      </c>
      <c r="G160" t="s">
        <v>605</v>
      </c>
      <c r="H160" t="s">
        <v>606</v>
      </c>
      <c r="I160" t="s">
        <v>56</v>
      </c>
      <c r="T160" t="s">
        <v>51</v>
      </c>
      <c r="U160" t="s">
        <v>51</v>
      </c>
      <c r="W160">
        <v>9049094786</v>
      </c>
      <c r="Y160" t="s">
        <v>607</v>
      </c>
      <c r="Z160">
        <v>8</v>
      </c>
      <c r="AE160" t="s">
        <v>51</v>
      </c>
      <c r="AF160" t="s">
        <v>51</v>
      </c>
      <c r="AI160">
        <v>0</v>
      </c>
      <c r="AJ160">
        <v>0</v>
      </c>
      <c r="AL160">
        <v>0</v>
      </c>
      <c r="AM160">
        <v>0</v>
      </c>
      <c r="AN160">
        <v>0</v>
      </c>
      <c r="AO160" t="s">
        <v>120</v>
      </c>
      <c r="AP160" t="s">
        <v>121</v>
      </c>
      <c r="AQ160" t="s">
        <v>122</v>
      </c>
      <c r="AR160" t="s">
        <v>123</v>
      </c>
      <c r="AS160" t="s">
        <v>89</v>
      </c>
      <c r="AT160" t="s">
        <v>90</v>
      </c>
      <c r="AU160" t="s">
        <v>58</v>
      </c>
      <c r="AV160" t="s">
        <v>91</v>
      </c>
      <c r="AW160" t="s">
        <v>51</v>
      </c>
      <c r="AX160" s="1">
        <v>45972.72982896991</v>
      </c>
      <c r="AY160" t="s">
        <v>51</v>
      </c>
    </row>
    <row r="161" spans="1:51" x14ac:dyDescent="0.35">
      <c r="A161">
        <v>104998</v>
      </c>
      <c r="B161">
        <v>0</v>
      </c>
      <c r="C161" t="s">
        <v>51</v>
      </c>
      <c r="D161" t="s">
        <v>52</v>
      </c>
      <c r="E161" t="s">
        <v>51</v>
      </c>
      <c r="F161" t="s">
        <v>51</v>
      </c>
      <c r="G161" t="s">
        <v>608</v>
      </c>
      <c r="H161" t="s">
        <v>609</v>
      </c>
      <c r="I161" t="s">
        <v>56</v>
      </c>
      <c r="O161" t="s">
        <v>62</v>
      </c>
      <c r="Z161">
        <v>8</v>
      </c>
      <c r="AD161" t="s">
        <v>610</v>
      </c>
      <c r="AF161" t="s">
        <v>338</v>
      </c>
      <c r="AG161" t="s">
        <v>611</v>
      </c>
      <c r="AI161">
        <v>0</v>
      </c>
      <c r="AJ161">
        <v>0</v>
      </c>
      <c r="AL161">
        <v>0</v>
      </c>
      <c r="AM161">
        <v>0</v>
      </c>
      <c r="AN161">
        <v>0</v>
      </c>
      <c r="AO161" t="s">
        <v>51</v>
      </c>
      <c r="AP161" t="s">
        <v>51</v>
      </c>
      <c r="AQ161" t="s">
        <v>51</v>
      </c>
      <c r="AR161" t="s">
        <v>51</v>
      </c>
      <c r="AS161" t="s">
        <v>51</v>
      </c>
      <c r="AT161" t="s">
        <v>51</v>
      </c>
      <c r="AU161" t="s">
        <v>58</v>
      </c>
      <c r="AV161" t="s">
        <v>59</v>
      </c>
      <c r="AW161" t="s">
        <v>59</v>
      </c>
      <c r="AX161" s="1">
        <v>45972.66539811343</v>
      </c>
      <c r="AY161" s="1">
        <v>45972.666606365739</v>
      </c>
    </row>
    <row r="162" spans="1:51" x14ac:dyDescent="0.35">
      <c r="A162">
        <v>104997</v>
      </c>
      <c r="B162">
        <v>0</v>
      </c>
      <c r="C162" t="s">
        <v>51</v>
      </c>
      <c r="D162" t="s">
        <v>52</v>
      </c>
      <c r="E162" t="s">
        <v>51</v>
      </c>
      <c r="F162" t="s">
        <v>51</v>
      </c>
      <c r="G162" t="s">
        <v>612</v>
      </c>
      <c r="H162" t="s">
        <v>613</v>
      </c>
      <c r="I162" t="s">
        <v>56</v>
      </c>
      <c r="Z162">
        <v>8</v>
      </c>
      <c r="AD162" t="s">
        <v>614</v>
      </c>
      <c r="AF162" t="s">
        <v>280</v>
      </c>
      <c r="AG162" t="s">
        <v>615</v>
      </c>
      <c r="AI162">
        <v>0</v>
      </c>
      <c r="AJ162">
        <v>0</v>
      </c>
      <c r="AL162">
        <v>0</v>
      </c>
      <c r="AM162">
        <v>0</v>
      </c>
      <c r="AN162">
        <v>0</v>
      </c>
      <c r="AO162" t="s">
        <v>51</v>
      </c>
      <c r="AP162" t="s">
        <v>51</v>
      </c>
      <c r="AQ162" t="s">
        <v>51</v>
      </c>
      <c r="AR162" t="s">
        <v>51</v>
      </c>
      <c r="AS162" t="s">
        <v>51</v>
      </c>
      <c r="AT162" t="s">
        <v>51</v>
      </c>
      <c r="AU162" t="s">
        <v>58</v>
      </c>
      <c r="AV162" t="s">
        <v>59</v>
      </c>
      <c r="AW162" t="s">
        <v>51</v>
      </c>
      <c r="AX162" s="1">
        <v>45972.625373067131</v>
      </c>
      <c r="AY162" t="s">
        <v>51</v>
      </c>
    </row>
    <row r="163" spans="1:51" x14ac:dyDescent="0.35">
      <c r="A163">
        <v>104996</v>
      </c>
      <c r="B163">
        <v>0</v>
      </c>
      <c r="C163" t="s">
        <v>51</v>
      </c>
      <c r="D163" t="s">
        <v>85</v>
      </c>
      <c r="E163">
        <v>0</v>
      </c>
      <c r="G163" t="s">
        <v>616</v>
      </c>
      <c r="H163" t="s">
        <v>617</v>
      </c>
      <c r="I163" t="s">
        <v>56</v>
      </c>
      <c r="T163" t="s">
        <v>51</v>
      </c>
      <c r="U163" t="s">
        <v>51</v>
      </c>
      <c r="Y163" t="s">
        <v>618</v>
      </c>
      <c r="Z163">
        <v>8</v>
      </c>
      <c r="AE163" t="s">
        <v>51</v>
      </c>
      <c r="AF163" t="s">
        <v>51</v>
      </c>
      <c r="AI163">
        <v>0</v>
      </c>
      <c r="AJ163">
        <v>0</v>
      </c>
      <c r="AL163">
        <v>0</v>
      </c>
      <c r="AM163">
        <v>0</v>
      </c>
      <c r="AN163">
        <v>0</v>
      </c>
      <c r="AO163" t="s">
        <v>120</v>
      </c>
      <c r="AP163" t="s">
        <v>121</v>
      </c>
      <c r="AQ163" t="s">
        <v>122</v>
      </c>
      <c r="AR163" t="s">
        <v>123</v>
      </c>
      <c r="AS163" t="s">
        <v>89</v>
      </c>
      <c r="AT163" t="s">
        <v>90</v>
      </c>
      <c r="AU163" t="s">
        <v>58</v>
      </c>
      <c r="AV163" t="s">
        <v>91</v>
      </c>
      <c r="AW163" t="s">
        <v>51</v>
      </c>
      <c r="AX163" s="1">
        <v>45972.61372199074</v>
      </c>
      <c r="AY163" t="s">
        <v>51</v>
      </c>
    </row>
    <row r="164" spans="1:51" x14ac:dyDescent="0.35">
      <c r="A164">
        <v>104995</v>
      </c>
      <c r="B164">
        <v>0</v>
      </c>
      <c r="C164" t="s">
        <v>51</v>
      </c>
      <c r="D164" t="s">
        <v>52</v>
      </c>
      <c r="E164" t="s">
        <v>51</v>
      </c>
      <c r="F164" t="s">
        <v>51</v>
      </c>
      <c r="G164" t="s">
        <v>619</v>
      </c>
      <c r="H164" t="s">
        <v>620</v>
      </c>
      <c r="I164" t="s">
        <v>56</v>
      </c>
      <c r="Z164">
        <v>8</v>
      </c>
      <c r="AD164" t="s">
        <v>614</v>
      </c>
      <c r="AF164" t="s">
        <v>280</v>
      </c>
      <c r="AG164" t="s">
        <v>615</v>
      </c>
      <c r="AI164">
        <v>0</v>
      </c>
      <c r="AJ164">
        <v>0</v>
      </c>
      <c r="AL164">
        <v>0</v>
      </c>
      <c r="AM164">
        <v>0</v>
      </c>
      <c r="AN164">
        <v>0</v>
      </c>
      <c r="AO164" t="s">
        <v>51</v>
      </c>
      <c r="AP164" t="s">
        <v>51</v>
      </c>
      <c r="AQ164" t="s">
        <v>51</v>
      </c>
      <c r="AR164" t="s">
        <v>51</v>
      </c>
      <c r="AS164" t="s">
        <v>51</v>
      </c>
      <c r="AT164" t="s">
        <v>51</v>
      </c>
      <c r="AU164" t="s">
        <v>58</v>
      </c>
      <c r="AV164" t="s">
        <v>59</v>
      </c>
      <c r="AW164" t="s">
        <v>51</v>
      </c>
      <c r="AX164" s="1">
        <v>45972.61362152778</v>
      </c>
      <c r="AY164" t="s">
        <v>51</v>
      </c>
    </row>
    <row r="165" spans="1:51" x14ac:dyDescent="0.35">
      <c r="A165">
        <v>103995</v>
      </c>
      <c r="B165">
        <v>0</v>
      </c>
      <c r="C165" t="s">
        <v>51</v>
      </c>
      <c r="D165" t="s">
        <v>52</v>
      </c>
      <c r="E165" t="s">
        <v>51</v>
      </c>
      <c r="F165" t="s">
        <v>51</v>
      </c>
      <c r="G165" t="s">
        <v>621</v>
      </c>
      <c r="H165" t="s">
        <v>18770</v>
      </c>
      <c r="I165" t="s">
        <v>56</v>
      </c>
      <c r="Z165">
        <v>8</v>
      </c>
      <c r="AD165" t="s">
        <v>622</v>
      </c>
      <c r="AF165" t="s">
        <v>280</v>
      </c>
      <c r="AG165" t="s">
        <v>623</v>
      </c>
      <c r="AI165">
        <v>0</v>
      </c>
      <c r="AJ165">
        <v>0</v>
      </c>
      <c r="AL165">
        <v>0</v>
      </c>
      <c r="AM165">
        <v>0</v>
      </c>
      <c r="AN165">
        <v>0</v>
      </c>
      <c r="AO165" t="s">
        <v>51</v>
      </c>
      <c r="AP165" t="s">
        <v>51</v>
      </c>
      <c r="AQ165" t="s">
        <v>51</v>
      </c>
      <c r="AR165" t="s">
        <v>51</v>
      </c>
      <c r="AS165" t="s">
        <v>51</v>
      </c>
      <c r="AT165" t="s">
        <v>51</v>
      </c>
      <c r="AU165" t="s">
        <v>58</v>
      </c>
      <c r="AV165" t="s">
        <v>59</v>
      </c>
      <c r="AW165" t="s">
        <v>51</v>
      </c>
      <c r="AX165" s="1">
        <v>45968.633241435185</v>
      </c>
      <c r="AY165" t="s">
        <v>51</v>
      </c>
    </row>
    <row r="166" spans="1:51" x14ac:dyDescent="0.35">
      <c r="A166">
        <v>103994</v>
      </c>
      <c r="B166">
        <v>0</v>
      </c>
      <c r="C166" t="s">
        <v>51</v>
      </c>
      <c r="D166" t="s">
        <v>52</v>
      </c>
      <c r="E166" t="s">
        <v>51</v>
      </c>
      <c r="F166" t="s">
        <v>51</v>
      </c>
      <c r="G166" t="s">
        <v>624</v>
      </c>
      <c r="H166" t="s">
        <v>625</v>
      </c>
      <c r="I166" t="s">
        <v>56</v>
      </c>
      <c r="Z166">
        <v>8</v>
      </c>
      <c r="AF166" t="s">
        <v>626</v>
      </c>
      <c r="AG166" t="s">
        <v>62</v>
      </c>
      <c r="AI166">
        <v>0</v>
      </c>
      <c r="AJ166">
        <v>0</v>
      </c>
      <c r="AL166">
        <v>0</v>
      </c>
      <c r="AM166">
        <v>0</v>
      </c>
      <c r="AN166">
        <v>0</v>
      </c>
      <c r="AO166" t="s">
        <v>51</v>
      </c>
      <c r="AP166" t="s">
        <v>51</v>
      </c>
      <c r="AQ166" t="s">
        <v>51</v>
      </c>
      <c r="AR166" t="s">
        <v>51</v>
      </c>
      <c r="AS166" t="s">
        <v>51</v>
      </c>
      <c r="AT166" t="s">
        <v>51</v>
      </c>
      <c r="AU166" t="s">
        <v>58</v>
      </c>
      <c r="AV166" t="s">
        <v>59</v>
      </c>
      <c r="AW166" t="s">
        <v>51</v>
      </c>
      <c r="AX166" s="1">
        <v>45966.653683761571</v>
      </c>
      <c r="AY166" t="s">
        <v>51</v>
      </c>
    </row>
    <row r="167" spans="1:51" x14ac:dyDescent="0.35">
      <c r="A167">
        <v>103993</v>
      </c>
      <c r="B167">
        <v>0</v>
      </c>
      <c r="C167" t="s">
        <v>51</v>
      </c>
      <c r="D167" t="s">
        <v>52</v>
      </c>
      <c r="E167" t="s">
        <v>51</v>
      </c>
      <c r="F167" t="s">
        <v>51</v>
      </c>
      <c r="G167" t="s">
        <v>627</v>
      </c>
      <c r="H167" t="s">
        <v>628</v>
      </c>
      <c r="I167" t="s">
        <v>149</v>
      </c>
      <c r="Z167">
        <v>2</v>
      </c>
      <c r="AI167">
        <v>0</v>
      </c>
      <c r="AJ167">
        <v>0</v>
      </c>
      <c r="AL167">
        <v>0</v>
      </c>
      <c r="AM167">
        <v>0</v>
      </c>
      <c r="AN167">
        <v>0</v>
      </c>
      <c r="AO167" t="s">
        <v>51</v>
      </c>
      <c r="AP167" t="s">
        <v>51</v>
      </c>
      <c r="AQ167" t="s">
        <v>51</v>
      </c>
      <c r="AR167" t="s">
        <v>51</v>
      </c>
      <c r="AS167" t="s">
        <v>51</v>
      </c>
      <c r="AT167" t="s">
        <v>51</v>
      </c>
      <c r="AU167" t="s">
        <v>58</v>
      </c>
      <c r="AV167" t="s">
        <v>59</v>
      </c>
      <c r="AW167" t="s">
        <v>51</v>
      </c>
      <c r="AX167" s="1">
        <v>45964.626415196763</v>
      </c>
      <c r="AY167" t="s">
        <v>51</v>
      </c>
    </row>
    <row r="168" spans="1:51" x14ac:dyDescent="0.35">
      <c r="A168">
        <v>103992</v>
      </c>
      <c r="B168">
        <v>0</v>
      </c>
      <c r="C168" t="s">
        <v>51</v>
      </c>
      <c r="D168" t="s">
        <v>52</v>
      </c>
      <c r="E168" t="s">
        <v>51</v>
      </c>
      <c r="F168" t="s">
        <v>51</v>
      </c>
      <c r="G168" t="s">
        <v>629</v>
      </c>
      <c r="H168" t="s">
        <v>630</v>
      </c>
      <c r="I168" t="s">
        <v>287</v>
      </c>
      <c r="O168" t="s">
        <v>62</v>
      </c>
      <c r="Z168">
        <v>2</v>
      </c>
      <c r="AD168" t="s">
        <v>62</v>
      </c>
      <c r="AG168" t="s">
        <v>631</v>
      </c>
      <c r="AI168">
        <v>0</v>
      </c>
      <c r="AJ168">
        <v>0</v>
      </c>
      <c r="AL168">
        <v>0</v>
      </c>
      <c r="AM168">
        <v>0</v>
      </c>
      <c r="AN168">
        <v>0</v>
      </c>
      <c r="AO168" t="s">
        <v>51</v>
      </c>
      <c r="AP168" t="s">
        <v>51</v>
      </c>
      <c r="AQ168" t="s">
        <v>51</v>
      </c>
      <c r="AR168" t="s">
        <v>51</v>
      </c>
      <c r="AS168" t="s">
        <v>51</v>
      </c>
      <c r="AT168" t="s">
        <v>51</v>
      </c>
      <c r="AU168" t="s">
        <v>58</v>
      </c>
      <c r="AV168" t="s">
        <v>59</v>
      </c>
      <c r="AW168" t="s">
        <v>59</v>
      </c>
      <c r="AX168" s="1">
        <v>45962.4814778125</v>
      </c>
      <c r="AY168" s="1">
        <v>45962.493032488426</v>
      </c>
    </row>
    <row r="169" spans="1:51" x14ac:dyDescent="0.35">
      <c r="A169">
        <v>103991</v>
      </c>
      <c r="B169">
        <v>0</v>
      </c>
      <c r="C169" t="s">
        <v>51</v>
      </c>
      <c r="D169" t="s">
        <v>52</v>
      </c>
      <c r="E169" t="s">
        <v>51</v>
      </c>
      <c r="F169" t="s">
        <v>51</v>
      </c>
      <c r="G169" t="s">
        <v>632</v>
      </c>
      <c r="H169" t="s">
        <v>633</v>
      </c>
      <c r="I169" t="s">
        <v>56</v>
      </c>
      <c r="Z169">
        <v>8</v>
      </c>
      <c r="AD169" t="s">
        <v>634</v>
      </c>
      <c r="AF169" t="s">
        <v>376</v>
      </c>
      <c r="AG169" t="s">
        <v>635</v>
      </c>
      <c r="AI169">
        <v>0</v>
      </c>
      <c r="AJ169">
        <v>0</v>
      </c>
      <c r="AL169">
        <v>0</v>
      </c>
      <c r="AM169">
        <v>0</v>
      </c>
      <c r="AN169">
        <v>0</v>
      </c>
      <c r="AO169" t="s">
        <v>51</v>
      </c>
      <c r="AP169" t="s">
        <v>51</v>
      </c>
      <c r="AQ169" t="s">
        <v>51</v>
      </c>
      <c r="AR169" t="s">
        <v>51</v>
      </c>
      <c r="AS169" t="s">
        <v>51</v>
      </c>
      <c r="AT169" t="s">
        <v>51</v>
      </c>
      <c r="AU169" t="s">
        <v>58</v>
      </c>
      <c r="AV169" t="s">
        <v>59</v>
      </c>
      <c r="AW169" t="s">
        <v>51</v>
      </c>
      <c r="AX169" s="1">
        <v>45961.735773645836</v>
      </c>
      <c r="AY169" t="s">
        <v>51</v>
      </c>
    </row>
    <row r="170" spans="1:51" x14ac:dyDescent="0.35">
      <c r="A170">
        <v>103990</v>
      </c>
      <c r="B170">
        <v>0</v>
      </c>
      <c r="C170" t="s">
        <v>51</v>
      </c>
      <c r="D170" t="s">
        <v>52</v>
      </c>
      <c r="E170" t="s">
        <v>51</v>
      </c>
      <c r="F170" t="s">
        <v>51</v>
      </c>
      <c r="G170" t="s">
        <v>19003</v>
      </c>
      <c r="H170" t="s">
        <v>636</v>
      </c>
      <c r="I170" t="s">
        <v>56</v>
      </c>
      <c r="Z170">
        <v>8</v>
      </c>
      <c r="AD170" t="s">
        <v>637</v>
      </c>
      <c r="AF170" t="s">
        <v>143</v>
      </c>
      <c r="AG170" t="s">
        <v>638</v>
      </c>
      <c r="AI170">
        <v>0</v>
      </c>
      <c r="AJ170">
        <v>0</v>
      </c>
      <c r="AL170">
        <v>0</v>
      </c>
      <c r="AM170">
        <v>0</v>
      </c>
      <c r="AN170">
        <v>0</v>
      </c>
      <c r="AO170" t="s">
        <v>51</v>
      </c>
      <c r="AP170" t="s">
        <v>51</v>
      </c>
      <c r="AQ170" t="s">
        <v>51</v>
      </c>
      <c r="AR170" t="s">
        <v>51</v>
      </c>
      <c r="AS170" t="s">
        <v>51</v>
      </c>
      <c r="AT170" t="s">
        <v>51</v>
      </c>
      <c r="AU170" t="s">
        <v>58</v>
      </c>
      <c r="AV170" t="s">
        <v>59</v>
      </c>
      <c r="AW170" t="s">
        <v>51</v>
      </c>
      <c r="AX170" s="1">
        <v>45961.701298263892</v>
      </c>
      <c r="AY170" t="s">
        <v>51</v>
      </c>
    </row>
    <row r="171" spans="1:51" x14ac:dyDescent="0.35">
      <c r="A171">
        <v>103989</v>
      </c>
      <c r="B171">
        <v>0</v>
      </c>
      <c r="C171" t="s">
        <v>51</v>
      </c>
      <c r="D171" t="s">
        <v>52</v>
      </c>
      <c r="E171" t="s">
        <v>51</v>
      </c>
      <c r="F171" t="s">
        <v>51</v>
      </c>
      <c r="G171" t="s">
        <v>639</v>
      </c>
      <c r="H171" t="s">
        <v>640</v>
      </c>
      <c r="I171" t="s">
        <v>56</v>
      </c>
      <c r="Z171">
        <v>8</v>
      </c>
      <c r="AD171" t="s">
        <v>379</v>
      </c>
      <c r="AF171" t="s">
        <v>143</v>
      </c>
      <c r="AG171" t="s">
        <v>380</v>
      </c>
      <c r="AI171">
        <v>0</v>
      </c>
      <c r="AJ171">
        <v>0</v>
      </c>
      <c r="AL171">
        <v>0</v>
      </c>
      <c r="AM171">
        <v>0</v>
      </c>
      <c r="AN171">
        <v>0</v>
      </c>
      <c r="AO171" t="s">
        <v>51</v>
      </c>
      <c r="AP171" t="s">
        <v>51</v>
      </c>
      <c r="AQ171" t="s">
        <v>51</v>
      </c>
      <c r="AR171" t="s">
        <v>51</v>
      </c>
      <c r="AS171" t="s">
        <v>51</v>
      </c>
      <c r="AT171" t="s">
        <v>51</v>
      </c>
      <c r="AU171" t="s">
        <v>58</v>
      </c>
      <c r="AV171" t="s">
        <v>59</v>
      </c>
      <c r="AW171" t="s">
        <v>51</v>
      </c>
      <c r="AX171" s="1">
        <v>45961.592313460649</v>
      </c>
      <c r="AY171" t="s">
        <v>51</v>
      </c>
    </row>
    <row r="172" spans="1:51" x14ac:dyDescent="0.35">
      <c r="A172">
        <v>103988</v>
      </c>
      <c r="B172">
        <v>0</v>
      </c>
      <c r="C172" t="s">
        <v>51</v>
      </c>
      <c r="D172" t="s">
        <v>52</v>
      </c>
      <c r="E172" t="s">
        <v>51</v>
      </c>
      <c r="F172" t="s">
        <v>51</v>
      </c>
      <c r="G172" t="s">
        <v>641</v>
      </c>
      <c r="H172" t="s">
        <v>642</v>
      </c>
      <c r="I172" t="s">
        <v>56</v>
      </c>
      <c r="Z172">
        <v>8</v>
      </c>
      <c r="AD172" t="s">
        <v>643</v>
      </c>
      <c r="AF172" t="s">
        <v>143</v>
      </c>
      <c r="AG172" t="s">
        <v>644</v>
      </c>
      <c r="AI172">
        <v>0</v>
      </c>
      <c r="AJ172">
        <v>0</v>
      </c>
      <c r="AL172">
        <v>0</v>
      </c>
      <c r="AM172">
        <v>0</v>
      </c>
      <c r="AN172">
        <v>0</v>
      </c>
      <c r="AO172" t="s">
        <v>51</v>
      </c>
      <c r="AP172" t="s">
        <v>51</v>
      </c>
      <c r="AQ172" t="s">
        <v>51</v>
      </c>
      <c r="AR172" t="s">
        <v>51</v>
      </c>
      <c r="AS172" t="s">
        <v>51</v>
      </c>
      <c r="AT172" t="s">
        <v>51</v>
      </c>
      <c r="AU172" t="s">
        <v>58</v>
      </c>
      <c r="AV172" t="s">
        <v>59</v>
      </c>
      <c r="AW172" t="s">
        <v>51</v>
      </c>
      <c r="AX172" s="1">
        <v>45961.514538229167</v>
      </c>
      <c r="AY172" t="s">
        <v>51</v>
      </c>
    </row>
    <row r="173" spans="1:51" x14ac:dyDescent="0.35">
      <c r="A173">
        <v>103987</v>
      </c>
      <c r="B173">
        <v>0</v>
      </c>
      <c r="C173" t="s">
        <v>51</v>
      </c>
      <c r="D173" t="s">
        <v>85</v>
      </c>
      <c r="E173">
        <v>0</v>
      </c>
      <c r="G173" t="s">
        <v>645</v>
      </c>
      <c r="H173" t="s">
        <v>437</v>
      </c>
      <c r="I173" t="s">
        <v>6854</v>
      </c>
      <c r="T173" t="s">
        <v>51</v>
      </c>
      <c r="U173" t="s">
        <v>51</v>
      </c>
      <c r="W173" t="s">
        <v>647</v>
      </c>
      <c r="Y173" t="s">
        <v>648</v>
      </c>
      <c r="Z173">
        <v>2</v>
      </c>
      <c r="AD173" t="s">
        <v>649</v>
      </c>
      <c r="AE173" t="s">
        <v>51</v>
      </c>
      <c r="AF173" t="s">
        <v>51</v>
      </c>
      <c r="AG173" t="s">
        <v>649</v>
      </c>
      <c r="AI173">
        <v>0</v>
      </c>
      <c r="AJ173">
        <v>0</v>
      </c>
      <c r="AL173">
        <v>0</v>
      </c>
      <c r="AM173">
        <v>0</v>
      </c>
      <c r="AN173">
        <v>0</v>
      </c>
      <c r="AO173" t="s">
        <v>120</v>
      </c>
      <c r="AP173" t="s">
        <v>121</v>
      </c>
      <c r="AQ173" t="s">
        <v>487</v>
      </c>
      <c r="AR173" t="s">
        <v>650</v>
      </c>
      <c r="AS173" t="s">
        <v>89</v>
      </c>
      <c r="AT173" t="s">
        <v>90</v>
      </c>
      <c r="AU173" t="s">
        <v>58</v>
      </c>
      <c r="AV173" t="s">
        <v>196</v>
      </c>
      <c r="AW173" t="s">
        <v>51</v>
      </c>
      <c r="AX173" s="1">
        <v>45960.810129432874</v>
      </c>
      <c r="AY173" t="s">
        <v>51</v>
      </c>
    </row>
    <row r="174" spans="1:51" x14ac:dyDescent="0.35">
      <c r="A174">
        <v>103986</v>
      </c>
      <c r="B174">
        <v>0</v>
      </c>
      <c r="C174" t="s">
        <v>51</v>
      </c>
      <c r="D174" t="s">
        <v>52</v>
      </c>
      <c r="E174" t="s">
        <v>51</v>
      </c>
      <c r="F174" t="s">
        <v>51</v>
      </c>
      <c r="G174" t="s">
        <v>19004</v>
      </c>
      <c r="H174" t="s">
        <v>18771</v>
      </c>
      <c r="I174" t="s">
        <v>56</v>
      </c>
      <c r="Z174">
        <v>8</v>
      </c>
      <c r="AD174" t="s">
        <v>651</v>
      </c>
      <c r="AF174" t="s">
        <v>143</v>
      </c>
      <c r="AG174" t="s">
        <v>652</v>
      </c>
      <c r="AI174">
        <v>0</v>
      </c>
      <c r="AJ174">
        <v>0</v>
      </c>
      <c r="AL174">
        <v>0</v>
      </c>
      <c r="AM174">
        <v>0</v>
      </c>
      <c r="AN174">
        <v>0</v>
      </c>
      <c r="AO174" t="s">
        <v>51</v>
      </c>
      <c r="AP174" t="s">
        <v>51</v>
      </c>
      <c r="AQ174" t="s">
        <v>51</v>
      </c>
      <c r="AR174" t="s">
        <v>51</v>
      </c>
      <c r="AS174" t="s">
        <v>51</v>
      </c>
      <c r="AT174" t="s">
        <v>51</v>
      </c>
      <c r="AU174" t="s">
        <v>58</v>
      </c>
      <c r="AV174" t="s">
        <v>59</v>
      </c>
      <c r="AW174" t="s">
        <v>51</v>
      </c>
      <c r="AX174" s="1">
        <v>45959.497794560186</v>
      </c>
      <c r="AY174" t="s">
        <v>51</v>
      </c>
    </row>
    <row r="175" spans="1:51" x14ac:dyDescent="0.35">
      <c r="A175">
        <v>103985</v>
      </c>
      <c r="B175">
        <v>0</v>
      </c>
      <c r="C175" t="s">
        <v>51</v>
      </c>
      <c r="D175" t="s">
        <v>85</v>
      </c>
      <c r="E175">
        <v>0</v>
      </c>
      <c r="G175" t="s">
        <v>653</v>
      </c>
      <c r="H175" t="s">
        <v>654</v>
      </c>
      <c r="I175" t="s">
        <v>56</v>
      </c>
      <c r="T175" t="s">
        <v>51</v>
      </c>
      <c r="U175" t="s">
        <v>51</v>
      </c>
      <c r="W175" t="s">
        <v>655</v>
      </c>
      <c r="Y175" t="s">
        <v>656</v>
      </c>
      <c r="Z175">
        <v>8</v>
      </c>
      <c r="AE175" t="s">
        <v>51</v>
      </c>
      <c r="AF175" t="s">
        <v>51</v>
      </c>
      <c r="AI175">
        <v>0</v>
      </c>
      <c r="AJ175">
        <v>0</v>
      </c>
      <c r="AL175">
        <v>0</v>
      </c>
      <c r="AM175">
        <v>0</v>
      </c>
      <c r="AN175">
        <v>0</v>
      </c>
      <c r="AO175" t="s">
        <v>120</v>
      </c>
      <c r="AP175" t="s">
        <v>121</v>
      </c>
      <c r="AQ175" t="s">
        <v>122</v>
      </c>
      <c r="AR175" t="s">
        <v>123</v>
      </c>
      <c r="AS175" t="s">
        <v>89</v>
      </c>
      <c r="AT175" t="s">
        <v>90</v>
      </c>
      <c r="AU175" t="s">
        <v>58</v>
      </c>
      <c r="AV175" t="s">
        <v>91</v>
      </c>
      <c r="AW175" t="s">
        <v>51</v>
      </c>
      <c r="AX175" s="1">
        <v>45959.407430057872</v>
      </c>
      <c r="AY175" t="s">
        <v>51</v>
      </c>
    </row>
    <row r="176" spans="1:51" x14ac:dyDescent="0.35">
      <c r="A176">
        <v>103984</v>
      </c>
      <c r="B176">
        <v>0</v>
      </c>
      <c r="C176" t="s">
        <v>51</v>
      </c>
      <c r="D176" t="s">
        <v>52</v>
      </c>
      <c r="E176" t="s">
        <v>51</v>
      </c>
      <c r="F176" t="s">
        <v>51</v>
      </c>
      <c r="G176" t="s">
        <v>657</v>
      </c>
      <c r="H176" t="s">
        <v>658</v>
      </c>
      <c r="I176" t="s">
        <v>56</v>
      </c>
      <c r="Z176">
        <v>8</v>
      </c>
      <c r="AD176" t="s">
        <v>659</v>
      </c>
      <c r="AF176" t="s">
        <v>128</v>
      </c>
      <c r="AG176" t="s">
        <v>660</v>
      </c>
      <c r="AI176">
        <v>0</v>
      </c>
      <c r="AJ176">
        <v>0</v>
      </c>
      <c r="AL176">
        <v>0</v>
      </c>
      <c r="AM176">
        <v>0</v>
      </c>
      <c r="AN176">
        <v>0</v>
      </c>
      <c r="AO176" t="s">
        <v>51</v>
      </c>
      <c r="AP176" t="s">
        <v>51</v>
      </c>
      <c r="AQ176" t="s">
        <v>51</v>
      </c>
      <c r="AR176" t="s">
        <v>51</v>
      </c>
      <c r="AS176" t="s">
        <v>51</v>
      </c>
      <c r="AT176" t="s">
        <v>51</v>
      </c>
      <c r="AU176" t="s">
        <v>58</v>
      </c>
      <c r="AV176" t="s">
        <v>59</v>
      </c>
      <c r="AW176" t="s">
        <v>59</v>
      </c>
      <c r="AX176" s="1">
        <v>45957.617603090279</v>
      </c>
      <c r="AY176" s="1">
        <v>45957.617880057871</v>
      </c>
    </row>
    <row r="177" spans="1:51" x14ac:dyDescent="0.35">
      <c r="A177">
        <v>103983</v>
      </c>
      <c r="B177">
        <v>0</v>
      </c>
      <c r="C177" t="s">
        <v>51</v>
      </c>
      <c r="D177" t="s">
        <v>52</v>
      </c>
      <c r="E177" t="s">
        <v>51</v>
      </c>
      <c r="F177" t="s">
        <v>51</v>
      </c>
      <c r="G177" t="s">
        <v>661</v>
      </c>
      <c r="H177" t="s">
        <v>662</v>
      </c>
      <c r="I177" t="s">
        <v>56</v>
      </c>
      <c r="O177" t="s">
        <v>56</v>
      </c>
      <c r="U177" t="s">
        <v>57</v>
      </c>
      <c r="Z177">
        <v>8</v>
      </c>
      <c r="AD177" t="s">
        <v>663</v>
      </c>
      <c r="AF177" t="s">
        <v>128</v>
      </c>
      <c r="AG177" t="s">
        <v>664</v>
      </c>
      <c r="AI177">
        <v>0</v>
      </c>
      <c r="AJ177">
        <v>0</v>
      </c>
      <c r="AL177">
        <v>0</v>
      </c>
      <c r="AM177">
        <v>0</v>
      </c>
      <c r="AN177">
        <v>0</v>
      </c>
      <c r="AO177" t="s">
        <v>51</v>
      </c>
      <c r="AP177" t="s">
        <v>51</v>
      </c>
      <c r="AQ177" t="s">
        <v>51</v>
      </c>
      <c r="AR177" t="s">
        <v>51</v>
      </c>
      <c r="AS177" t="s">
        <v>51</v>
      </c>
      <c r="AT177" t="s">
        <v>51</v>
      </c>
      <c r="AU177" t="s">
        <v>58</v>
      </c>
      <c r="AV177" t="s">
        <v>59</v>
      </c>
      <c r="AW177" t="s">
        <v>59</v>
      </c>
      <c r="AX177" s="1">
        <v>45957.511741469905</v>
      </c>
      <c r="AY177" s="1">
        <v>45957.516038541668</v>
      </c>
    </row>
    <row r="178" spans="1:51" x14ac:dyDescent="0.35">
      <c r="A178">
        <v>103982</v>
      </c>
      <c r="B178">
        <v>0</v>
      </c>
      <c r="C178" t="s">
        <v>51</v>
      </c>
      <c r="D178" t="s">
        <v>52</v>
      </c>
      <c r="E178" t="s">
        <v>51</v>
      </c>
      <c r="F178" t="s">
        <v>51</v>
      </c>
      <c r="G178" t="s">
        <v>665</v>
      </c>
      <c r="H178" t="s">
        <v>666</v>
      </c>
      <c r="I178" t="s">
        <v>56</v>
      </c>
      <c r="Z178">
        <v>8</v>
      </c>
      <c r="AD178" t="s">
        <v>667</v>
      </c>
      <c r="AF178" t="s">
        <v>138</v>
      </c>
      <c r="AG178" t="s">
        <v>668</v>
      </c>
      <c r="AI178">
        <v>0</v>
      </c>
      <c r="AJ178">
        <v>0</v>
      </c>
      <c r="AL178">
        <v>0</v>
      </c>
      <c r="AM178">
        <v>0</v>
      </c>
      <c r="AN178">
        <v>0</v>
      </c>
      <c r="AO178" t="s">
        <v>51</v>
      </c>
      <c r="AP178" t="s">
        <v>51</v>
      </c>
      <c r="AQ178" t="s">
        <v>51</v>
      </c>
      <c r="AR178" t="s">
        <v>51</v>
      </c>
      <c r="AS178" t="s">
        <v>51</v>
      </c>
      <c r="AT178" t="s">
        <v>51</v>
      </c>
      <c r="AU178" t="s">
        <v>58</v>
      </c>
      <c r="AV178" t="s">
        <v>59</v>
      </c>
      <c r="AW178" t="s">
        <v>51</v>
      </c>
      <c r="AX178" s="1">
        <v>45957.495970023148</v>
      </c>
      <c r="AY178" t="s">
        <v>51</v>
      </c>
    </row>
    <row r="179" spans="1:51" x14ac:dyDescent="0.35">
      <c r="A179">
        <v>103981</v>
      </c>
      <c r="B179">
        <v>0</v>
      </c>
      <c r="C179" t="s">
        <v>51</v>
      </c>
      <c r="D179" t="s">
        <v>85</v>
      </c>
      <c r="E179">
        <v>0</v>
      </c>
      <c r="G179" t="s">
        <v>669</v>
      </c>
      <c r="H179" t="s">
        <v>670</v>
      </c>
      <c r="I179" t="s">
        <v>56</v>
      </c>
      <c r="T179" t="s">
        <v>51</v>
      </c>
      <c r="U179" t="s">
        <v>51</v>
      </c>
      <c r="W179">
        <v>7720032190</v>
      </c>
      <c r="Y179" t="s">
        <v>671</v>
      </c>
      <c r="Z179">
        <v>8</v>
      </c>
      <c r="AE179" t="s">
        <v>51</v>
      </c>
      <c r="AF179" t="s">
        <v>51</v>
      </c>
      <c r="AI179">
        <v>0</v>
      </c>
      <c r="AJ179">
        <v>0</v>
      </c>
      <c r="AL179">
        <v>0</v>
      </c>
      <c r="AM179">
        <v>0</v>
      </c>
      <c r="AN179">
        <v>0</v>
      </c>
      <c r="AO179" t="s">
        <v>672</v>
      </c>
      <c r="AP179" t="s">
        <v>121</v>
      </c>
      <c r="AQ179" t="s">
        <v>122</v>
      </c>
      <c r="AR179" t="s">
        <v>673</v>
      </c>
      <c r="AS179" t="s">
        <v>89</v>
      </c>
      <c r="AT179" t="s">
        <v>90</v>
      </c>
      <c r="AU179" t="s">
        <v>58</v>
      </c>
      <c r="AV179" t="s">
        <v>91</v>
      </c>
      <c r="AW179" t="s">
        <v>51</v>
      </c>
      <c r="AX179" s="1">
        <v>45957.464408483793</v>
      </c>
      <c r="AY179" t="s">
        <v>51</v>
      </c>
    </row>
    <row r="180" spans="1:51" x14ac:dyDescent="0.35">
      <c r="A180">
        <v>103980</v>
      </c>
      <c r="B180">
        <v>0</v>
      </c>
      <c r="C180" t="s">
        <v>51</v>
      </c>
      <c r="D180" t="s">
        <v>52</v>
      </c>
      <c r="E180" t="s">
        <v>51</v>
      </c>
      <c r="F180" t="s">
        <v>51</v>
      </c>
      <c r="G180" t="s">
        <v>674</v>
      </c>
      <c r="H180" t="s">
        <v>675</v>
      </c>
      <c r="I180" t="s">
        <v>56</v>
      </c>
      <c r="Z180">
        <v>8</v>
      </c>
      <c r="AD180" t="s">
        <v>676</v>
      </c>
      <c r="AF180" t="s">
        <v>138</v>
      </c>
      <c r="AG180" t="s">
        <v>677</v>
      </c>
      <c r="AI180">
        <v>0</v>
      </c>
      <c r="AJ180">
        <v>0</v>
      </c>
      <c r="AL180">
        <v>0</v>
      </c>
      <c r="AM180">
        <v>0</v>
      </c>
      <c r="AN180">
        <v>0</v>
      </c>
      <c r="AO180" t="s">
        <v>51</v>
      </c>
      <c r="AP180" t="s">
        <v>51</v>
      </c>
      <c r="AQ180" t="s">
        <v>51</v>
      </c>
      <c r="AR180" t="s">
        <v>51</v>
      </c>
      <c r="AS180" t="s">
        <v>51</v>
      </c>
      <c r="AT180" t="s">
        <v>51</v>
      </c>
      <c r="AU180" t="s">
        <v>58</v>
      </c>
      <c r="AV180" t="s">
        <v>59</v>
      </c>
      <c r="AW180" t="s">
        <v>51</v>
      </c>
      <c r="AX180" s="1">
        <v>45954.447604247682</v>
      </c>
      <c r="AY180" t="s">
        <v>51</v>
      </c>
    </row>
    <row r="181" spans="1:51" x14ac:dyDescent="0.35">
      <c r="A181">
        <v>103979</v>
      </c>
      <c r="B181">
        <v>0</v>
      </c>
      <c r="C181" t="s">
        <v>51</v>
      </c>
      <c r="D181" t="s">
        <v>85</v>
      </c>
      <c r="E181">
        <v>0</v>
      </c>
      <c r="G181" t="s">
        <v>678</v>
      </c>
      <c r="H181" t="s">
        <v>679</v>
      </c>
      <c r="I181" t="s">
        <v>56</v>
      </c>
      <c r="T181" t="s">
        <v>51</v>
      </c>
      <c r="U181" t="s">
        <v>51</v>
      </c>
      <c r="W181">
        <v>9834338928</v>
      </c>
      <c r="Y181" t="s">
        <v>680</v>
      </c>
      <c r="Z181">
        <v>8</v>
      </c>
      <c r="AE181" t="s">
        <v>51</v>
      </c>
      <c r="AF181" t="s">
        <v>51</v>
      </c>
      <c r="AG181" t="s">
        <v>681</v>
      </c>
      <c r="AI181">
        <v>0</v>
      </c>
      <c r="AJ181">
        <v>0</v>
      </c>
      <c r="AL181">
        <v>0</v>
      </c>
      <c r="AM181">
        <v>0</v>
      </c>
      <c r="AN181">
        <v>0</v>
      </c>
      <c r="AO181" t="s">
        <v>682</v>
      </c>
      <c r="AP181" t="s">
        <v>486</v>
      </c>
      <c r="AQ181" t="s">
        <v>62</v>
      </c>
      <c r="AS181" t="s">
        <v>89</v>
      </c>
      <c r="AU181" t="s">
        <v>58</v>
      </c>
      <c r="AV181" t="s">
        <v>68</v>
      </c>
      <c r="AW181" t="s">
        <v>51</v>
      </c>
      <c r="AX181" s="1">
        <v>45947.490528206021</v>
      </c>
      <c r="AY181" t="s">
        <v>51</v>
      </c>
    </row>
    <row r="182" spans="1:51" x14ac:dyDescent="0.35">
      <c r="A182">
        <v>103978</v>
      </c>
      <c r="B182">
        <v>0</v>
      </c>
      <c r="C182" t="s">
        <v>51</v>
      </c>
      <c r="D182" t="s">
        <v>85</v>
      </c>
      <c r="E182">
        <v>0</v>
      </c>
      <c r="G182" t="s">
        <v>683</v>
      </c>
      <c r="H182" t="s">
        <v>684</v>
      </c>
      <c r="I182" t="s">
        <v>56</v>
      </c>
      <c r="T182" t="s">
        <v>51</v>
      </c>
      <c r="U182" t="s">
        <v>51</v>
      </c>
      <c r="W182">
        <v>9834338928</v>
      </c>
      <c r="Y182" t="s">
        <v>685</v>
      </c>
      <c r="Z182">
        <v>8</v>
      </c>
      <c r="AE182" t="s">
        <v>51</v>
      </c>
      <c r="AF182" t="s">
        <v>51</v>
      </c>
      <c r="AG182" t="s">
        <v>686</v>
      </c>
      <c r="AI182">
        <v>0</v>
      </c>
      <c r="AJ182">
        <v>0</v>
      </c>
      <c r="AL182">
        <v>0</v>
      </c>
      <c r="AM182">
        <v>0</v>
      </c>
      <c r="AN182">
        <v>0</v>
      </c>
      <c r="AO182" t="s">
        <v>682</v>
      </c>
      <c r="AP182" t="s">
        <v>486</v>
      </c>
      <c r="AQ182" t="s">
        <v>62</v>
      </c>
      <c r="AS182" t="s">
        <v>89</v>
      </c>
      <c r="AU182" t="s">
        <v>58</v>
      </c>
      <c r="AV182" t="s">
        <v>68</v>
      </c>
      <c r="AW182" t="s">
        <v>51</v>
      </c>
      <c r="AX182" s="1">
        <v>45947.476375196762</v>
      </c>
      <c r="AY182" t="s">
        <v>51</v>
      </c>
    </row>
    <row r="183" spans="1:51" x14ac:dyDescent="0.35">
      <c r="A183">
        <v>102978</v>
      </c>
      <c r="B183">
        <v>0</v>
      </c>
      <c r="C183" t="s">
        <v>51</v>
      </c>
      <c r="D183" t="s">
        <v>85</v>
      </c>
      <c r="E183">
        <v>0</v>
      </c>
      <c r="G183" t="s">
        <v>19005</v>
      </c>
      <c r="H183" t="s">
        <v>687</v>
      </c>
      <c r="I183" t="s">
        <v>56</v>
      </c>
      <c r="S183" t="s">
        <v>688</v>
      </c>
      <c r="T183" t="s">
        <v>51</v>
      </c>
      <c r="U183" t="s">
        <v>51</v>
      </c>
      <c r="V183" t="s">
        <v>689</v>
      </c>
      <c r="W183" t="s">
        <v>690</v>
      </c>
      <c r="Y183" t="s">
        <v>691</v>
      </c>
      <c r="Z183">
        <v>8</v>
      </c>
      <c r="AD183" t="s">
        <v>692</v>
      </c>
      <c r="AE183" t="s">
        <v>51</v>
      </c>
      <c r="AF183" t="s">
        <v>51</v>
      </c>
      <c r="AG183" t="s">
        <v>693</v>
      </c>
      <c r="AI183">
        <v>0</v>
      </c>
      <c r="AJ183">
        <v>0</v>
      </c>
      <c r="AL183">
        <v>0</v>
      </c>
      <c r="AM183">
        <v>0</v>
      </c>
      <c r="AN183">
        <v>0</v>
      </c>
      <c r="AO183" t="s">
        <v>694</v>
      </c>
      <c r="AP183" t="s">
        <v>121</v>
      </c>
      <c r="AQ183" t="s">
        <v>649</v>
      </c>
      <c r="AR183" t="s">
        <v>123</v>
      </c>
      <c r="AS183" t="s">
        <v>89</v>
      </c>
      <c r="AT183" t="s">
        <v>90</v>
      </c>
      <c r="AU183" t="s">
        <v>58</v>
      </c>
      <c r="AV183" t="s">
        <v>196</v>
      </c>
      <c r="AW183" t="s">
        <v>51</v>
      </c>
      <c r="AX183" s="1">
        <v>45946.644387037035</v>
      </c>
      <c r="AY183" t="s">
        <v>51</v>
      </c>
    </row>
    <row r="184" spans="1:51" x14ac:dyDescent="0.35">
      <c r="A184">
        <v>101978</v>
      </c>
      <c r="B184">
        <v>0</v>
      </c>
      <c r="C184" t="s">
        <v>51</v>
      </c>
      <c r="D184" t="s">
        <v>52</v>
      </c>
      <c r="E184" t="s">
        <v>51</v>
      </c>
      <c r="F184" t="s">
        <v>51</v>
      </c>
      <c r="G184" t="s">
        <v>695</v>
      </c>
      <c r="H184" t="s">
        <v>696</v>
      </c>
      <c r="I184" t="s">
        <v>56</v>
      </c>
      <c r="O184" t="s">
        <v>62</v>
      </c>
      <c r="Z184">
        <v>8</v>
      </c>
      <c r="AD184" t="s">
        <v>697</v>
      </c>
      <c r="AF184" t="s">
        <v>698</v>
      </c>
      <c r="AG184" t="s">
        <v>699</v>
      </c>
      <c r="AI184">
        <v>0</v>
      </c>
      <c r="AJ184">
        <v>0</v>
      </c>
      <c r="AL184">
        <v>0</v>
      </c>
      <c r="AM184">
        <v>0</v>
      </c>
      <c r="AN184">
        <v>0</v>
      </c>
      <c r="AO184" t="s">
        <v>51</v>
      </c>
      <c r="AP184" t="s">
        <v>51</v>
      </c>
      <c r="AQ184" t="s">
        <v>51</v>
      </c>
      <c r="AR184" t="s">
        <v>51</v>
      </c>
      <c r="AS184" t="s">
        <v>51</v>
      </c>
      <c r="AT184" t="s">
        <v>51</v>
      </c>
      <c r="AU184" t="s">
        <v>58</v>
      </c>
      <c r="AV184" t="s">
        <v>59</v>
      </c>
      <c r="AW184" t="s">
        <v>59</v>
      </c>
      <c r="AX184" s="1">
        <v>45945.534112847221</v>
      </c>
      <c r="AY184" s="1">
        <v>45946.71355818287</v>
      </c>
    </row>
    <row r="185" spans="1:51" x14ac:dyDescent="0.35">
      <c r="A185">
        <v>101977</v>
      </c>
      <c r="B185">
        <v>0</v>
      </c>
      <c r="C185" t="s">
        <v>51</v>
      </c>
      <c r="D185" t="s">
        <v>52</v>
      </c>
      <c r="E185" t="s">
        <v>51</v>
      </c>
      <c r="F185" t="s">
        <v>51</v>
      </c>
      <c r="G185" t="s">
        <v>700</v>
      </c>
      <c r="H185" t="s">
        <v>701</v>
      </c>
      <c r="I185" t="s">
        <v>56</v>
      </c>
      <c r="Z185">
        <v>8</v>
      </c>
      <c r="AD185" t="s">
        <v>702</v>
      </c>
      <c r="AF185" t="s">
        <v>73</v>
      </c>
      <c r="AG185" t="s">
        <v>703</v>
      </c>
      <c r="AI185">
        <v>0</v>
      </c>
      <c r="AJ185">
        <v>0</v>
      </c>
      <c r="AL185">
        <v>0</v>
      </c>
      <c r="AM185">
        <v>0</v>
      </c>
      <c r="AN185">
        <v>0</v>
      </c>
      <c r="AO185" t="s">
        <v>51</v>
      </c>
      <c r="AP185" t="s">
        <v>51</v>
      </c>
      <c r="AQ185" t="s">
        <v>51</v>
      </c>
      <c r="AR185" t="s">
        <v>51</v>
      </c>
      <c r="AS185" t="s">
        <v>51</v>
      </c>
      <c r="AT185" t="s">
        <v>51</v>
      </c>
      <c r="AU185" t="s">
        <v>58</v>
      </c>
      <c r="AV185" t="s">
        <v>59</v>
      </c>
      <c r="AW185" t="s">
        <v>51</v>
      </c>
      <c r="AX185" s="1">
        <v>45944.602880671293</v>
      </c>
      <c r="AY185" t="s">
        <v>51</v>
      </c>
    </row>
    <row r="186" spans="1:51" x14ac:dyDescent="0.35">
      <c r="A186">
        <v>101976</v>
      </c>
      <c r="B186">
        <v>0</v>
      </c>
      <c r="C186" t="s">
        <v>51</v>
      </c>
      <c r="D186" t="s">
        <v>52</v>
      </c>
      <c r="E186" t="s">
        <v>51</v>
      </c>
      <c r="F186" t="s">
        <v>51</v>
      </c>
      <c r="G186" t="s">
        <v>704</v>
      </c>
      <c r="H186" t="s">
        <v>705</v>
      </c>
      <c r="I186" t="s">
        <v>56</v>
      </c>
      <c r="Z186">
        <v>8</v>
      </c>
      <c r="AF186" t="s">
        <v>73</v>
      </c>
      <c r="AG186" t="s">
        <v>62</v>
      </c>
      <c r="AI186">
        <v>0</v>
      </c>
      <c r="AJ186">
        <v>0</v>
      </c>
      <c r="AL186">
        <v>0</v>
      </c>
      <c r="AM186">
        <v>0</v>
      </c>
      <c r="AN186">
        <v>0</v>
      </c>
      <c r="AO186" t="s">
        <v>51</v>
      </c>
      <c r="AP186" t="s">
        <v>51</v>
      </c>
      <c r="AQ186" t="s">
        <v>51</v>
      </c>
      <c r="AR186" t="s">
        <v>51</v>
      </c>
      <c r="AS186" t="s">
        <v>51</v>
      </c>
      <c r="AT186" t="s">
        <v>51</v>
      </c>
      <c r="AU186" t="s">
        <v>58</v>
      </c>
      <c r="AV186" t="s">
        <v>59</v>
      </c>
      <c r="AW186" t="s">
        <v>59</v>
      </c>
      <c r="AX186" s="1">
        <v>45943.694571840279</v>
      </c>
      <c r="AY186" s="1">
        <v>45943.694760532409</v>
      </c>
    </row>
    <row r="187" spans="1:51" x14ac:dyDescent="0.35">
      <c r="A187">
        <v>101975</v>
      </c>
      <c r="B187">
        <v>0</v>
      </c>
      <c r="C187" t="s">
        <v>51</v>
      </c>
      <c r="D187" t="s">
        <v>52</v>
      </c>
      <c r="E187" t="s">
        <v>51</v>
      </c>
      <c r="F187" t="s">
        <v>51</v>
      </c>
      <c r="G187" t="s">
        <v>19006</v>
      </c>
      <c r="H187" t="s">
        <v>706</v>
      </c>
      <c r="I187" t="s">
        <v>56</v>
      </c>
      <c r="Z187">
        <v>8</v>
      </c>
      <c r="AD187" t="s">
        <v>707</v>
      </c>
      <c r="AF187" t="s">
        <v>407</v>
      </c>
      <c r="AG187" t="s">
        <v>708</v>
      </c>
      <c r="AI187">
        <v>0</v>
      </c>
      <c r="AJ187">
        <v>0</v>
      </c>
      <c r="AL187">
        <v>0</v>
      </c>
      <c r="AM187">
        <v>0</v>
      </c>
      <c r="AN187">
        <v>0</v>
      </c>
      <c r="AO187" t="s">
        <v>51</v>
      </c>
      <c r="AP187" t="s">
        <v>51</v>
      </c>
      <c r="AQ187" t="s">
        <v>51</v>
      </c>
      <c r="AR187" t="s">
        <v>51</v>
      </c>
      <c r="AS187" t="s">
        <v>51</v>
      </c>
      <c r="AT187" t="s">
        <v>51</v>
      </c>
      <c r="AU187" t="s">
        <v>58</v>
      </c>
      <c r="AV187" t="s">
        <v>59</v>
      </c>
      <c r="AW187" t="s">
        <v>51</v>
      </c>
      <c r="AX187" s="1">
        <v>45938.69152202546</v>
      </c>
      <c r="AY187" t="s">
        <v>51</v>
      </c>
    </row>
    <row r="188" spans="1:51" x14ac:dyDescent="0.35">
      <c r="A188">
        <v>101974</v>
      </c>
      <c r="B188">
        <v>0</v>
      </c>
      <c r="C188" t="s">
        <v>51</v>
      </c>
      <c r="D188" t="s">
        <v>52</v>
      </c>
      <c r="E188" t="s">
        <v>51</v>
      </c>
      <c r="F188" t="s">
        <v>51</v>
      </c>
      <c r="G188" t="s">
        <v>709</v>
      </c>
      <c r="H188" t="s">
        <v>710</v>
      </c>
      <c r="I188" t="s">
        <v>56</v>
      </c>
      <c r="O188" t="s">
        <v>62</v>
      </c>
      <c r="Z188">
        <v>8</v>
      </c>
      <c r="AD188" t="s">
        <v>711</v>
      </c>
      <c r="AF188" t="s">
        <v>280</v>
      </c>
      <c r="AG188" t="s">
        <v>712</v>
      </c>
      <c r="AI188">
        <v>0</v>
      </c>
      <c r="AJ188">
        <v>0</v>
      </c>
      <c r="AL188">
        <v>0</v>
      </c>
      <c r="AM188">
        <v>0</v>
      </c>
      <c r="AN188">
        <v>0</v>
      </c>
      <c r="AO188" t="s">
        <v>51</v>
      </c>
      <c r="AP188" t="s">
        <v>51</v>
      </c>
      <c r="AQ188" t="s">
        <v>51</v>
      </c>
      <c r="AR188" t="s">
        <v>51</v>
      </c>
      <c r="AS188" t="s">
        <v>51</v>
      </c>
      <c r="AT188" t="s">
        <v>51</v>
      </c>
      <c r="AU188" t="s">
        <v>58</v>
      </c>
      <c r="AV188" t="s">
        <v>59</v>
      </c>
      <c r="AW188" t="s">
        <v>59</v>
      </c>
      <c r="AX188" s="1">
        <v>45938.667950115741</v>
      </c>
      <c r="AY188" s="1">
        <v>45972.637764930558</v>
      </c>
    </row>
    <row r="189" spans="1:51" x14ac:dyDescent="0.35">
      <c r="A189">
        <v>101973</v>
      </c>
      <c r="B189">
        <v>0</v>
      </c>
      <c r="C189" t="s">
        <v>51</v>
      </c>
      <c r="D189" t="s">
        <v>85</v>
      </c>
      <c r="E189">
        <v>0</v>
      </c>
      <c r="G189" t="s">
        <v>713</v>
      </c>
      <c r="H189" t="s">
        <v>714</v>
      </c>
      <c r="I189" t="s">
        <v>56</v>
      </c>
      <c r="S189">
        <f>91-40-48546060</f>
        <v>-48546009</v>
      </c>
      <c r="T189" t="s">
        <v>51</v>
      </c>
      <c r="U189" t="s">
        <v>51</v>
      </c>
      <c r="W189">
        <v>9912366888</v>
      </c>
      <c r="Y189" t="s">
        <v>715</v>
      </c>
      <c r="Z189">
        <v>8</v>
      </c>
      <c r="AD189" t="s">
        <v>716</v>
      </c>
      <c r="AE189" t="s">
        <v>51</v>
      </c>
      <c r="AF189" t="s">
        <v>51</v>
      </c>
      <c r="AG189" t="s">
        <v>717</v>
      </c>
      <c r="AI189">
        <v>0</v>
      </c>
      <c r="AJ189">
        <v>0</v>
      </c>
      <c r="AL189">
        <v>0</v>
      </c>
      <c r="AM189">
        <v>0</v>
      </c>
      <c r="AN189">
        <v>0</v>
      </c>
      <c r="AO189" t="s">
        <v>120</v>
      </c>
      <c r="AP189" t="s">
        <v>121</v>
      </c>
      <c r="AQ189" t="s">
        <v>122</v>
      </c>
      <c r="AR189" t="s">
        <v>123</v>
      </c>
      <c r="AS189" t="s">
        <v>89</v>
      </c>
      <c r="AT189" t="s">
        <v>90</v>
      </c>
      <c r="AU189" t="s">
        <v>58</v>
      </c>
      <c r="AV189" t="s">
        <v>718</v>
      </c>
      <c r="AW189" t="s">
        <v>51</v>
      </c>
      <c r="AX189" s="1">
        <v>45938.612710879628</v>
      </c>
      <c r="AY189" t="s">
        <v>51</v>
      </c>
    </row>
    <row r="190" spans="1:51" x14ac:dyDescent="0.35">
      <c r="A190">
        <v>101972</v>
      </c>
      <c r="B190">
        <v>0</v>
      </c>
      <c r="C190" t="s">
        <v>51</v>
      </c>
      <c r="D190" t="s">
        <v>52</v>
      </c>
      <c r="E190" t="s">
        <v>51</v>
      </c>
      <c r="F190" t="s">
        <v>51</v>
      </c>
      <c r="G190" t="s">
        <v>719</v>
      </c>
      <c r="H190" t="s">
        <v>720</v>
      </c>
      <c r="I190" t="s">
        <v>56</v>
      </c>
      <c r="O190" t="s">
        <v>62</v>
      </c>
      <c r="Z190">
        <v>8</v>
      </c>
      <c r="AD190" t="s">
        <v>721</v>
      </c>
      <c r="AF190" t="s">
        <v>280</v>
      </c>
      <c r="AG190" t="s">
        <v>722</v>
      </c>
      <c r="AI190">
        <v>0</v>
      </c>
      <c r="AJ190">
        <v>0</v>
      </c>
      <c r="AL190">
        <v>0</v>
      </c>
      <c r="AM190">
        <v>0</v>
      </c>
      <c r="AN190">
        <v>0</v>
      </c>
      <c r="AO190" t="s">
        <v>51</v>
      </c>
      <c r="AP190" t="s">
        <v>51</v>
      </c>
      <c r="AQ190" t="s">
        <v>51</v>
      </c>
      <c r="AR190" t="s">
        <v>51</v>
      </c>
      <c r="AS190" t="s">
        <v>51</v>
      </c>
      <c r="AT190" t="s">
        <v>51</v>
      </c>
      <c r="AU190" t="s">
        <v>58</v>
      </c>
      <c r="AV190" t="s">
        <v>59</v>
      </c>
      <c r="AW190" t="s">
        <v>59</v>
      </c>
      <c r="AX190" s="1">
        <v>45938.474013078703</v>
      </c>
      <c r="AY190" s="1">
        <v>45938.501932604166</v>
      </c>
    </row>
    <row r="191" spans="1:51" x14ac:dyDescent="0.35">
      <c r="A191">
        <v>101971</v>
      </c>
      <c r="B191">
        <v>0</v>
      </c>
      <c r="C191" t="s">
        <v>51</v>
      </c>
      <c r="D191" t="s">
        <v>52</v>
      </c>
      <c r="E191" t="s">
        <v>51</v>
      </c>
      <c r="F191" t="s">
        <v>51</v>
      </c>
      <c r="G191" t="s">
        <v>723</v>
      </c>
      <c r="H191" t="s">
        <v>724</v>
      </c>
      <c r="I191" t="s">
        <v>56</v>
      </c>
      <c r="O191" t="s">
        <v>62</v>
      </c>
      <c r="W191" t="s">
        <v>725</v>
      </c>
      <c r="Z191">
        <v>8</v>
      </c>
      <c r="AA191" t="s">
        <v>62</v>
      </c>
      <c r="AD191" t="s">
        <v>62</v>
      </c>
      <c r="AF191" t="s">
        <v>280</v>
      </c>
      <c r="AG191" t="s">
        <v>62</v>
      </c>
      <c r="AI191">
        <v>0</v>
      </c>
      <c r="AJ191">
        <v>0</v>
      </c>
      <c r="AL191">
        <v>0</v>
      </c>
      <c r="AM191">
        <v>0</v>
      </c>
      <c r="AN191">
        <v>0</v>
      </c>
      <c r="AO191" t="s">
        <v>51</v>
      </c>
      <c r="AP191" t="s">
        <v>51</v>
      </c>
      <c r="AQ191" t="s">
        <v>51</v>
      </c>
      <c r="AR191" t="s">
        <v>51</v>
      </c>
      <c r="AS191" t="s">
        <v>51</v>
      </c>
      <c r="AT191" t="s">
        <v>51</v>
      </c>
      <c r="AU191" t="s">
        <v>58</v>
      </c>
      <c r="AV191" t="s">
        <v>59</v>
      </c>
      <c r="AW191" t="s">
        <v>59</v>
      </c>
      <c r="AX191" s="1">
        <v>45938.427804976855</v>
      </c>
      <c r="AY191" s="1">
        <v>45938.442810844906</v>
      </c>
    </row>
    <row r="192" spans="1:51" x14ac:dyDescent="0.35">
      <c r="A192">
        <v>101970</v>
      </c>
      <c r="B192">
        <v>0</v>
      </c>
      <c r="C192" t="s">
        <v>51</v>
      </c>
      <c r="D192" t="s">
        <v>52</v>
      </c>
      <c r="E192" t="s">
        <v>51</v>
      </c>
      <c r="F192" t="s">
        <v>51</v>
      </c>
      <c r="G192" t="s">
        <v>726</v>
      </c>
      <c r="H192" t="s">
        <v>727</v>
      </c>
      <c r="I192" t="s">
        <v>56</v>
      </c>
      <c r="Z192">
        <v>8</v>
      </c>
      <c r="AD192" t="s">
        <v>283</v>
      </c>
      <c r="AF192" t="s">
        <v>280</v>
      </c>
      <c r="AG192" t="s">
        <v>728</v>
      </c>
      <c r="AI192">
        <v>0</v>
      </c>
      <c r="AJ192">
        <v>0</v>
      </c>
      <c r="AL192">
        <v>0</v>
      </c>
      <c r="AM192">
        <v>0</v>
      </c>
      <c r="AN192">
        <v>0</v>
      </c>
      <c r="AO192" t="s">
        <v>51</v>
      </c>
      <c r="AP192" t="s">
        <v>51</v>
      </c>
      <c r="AQ192" t="s">
        <v>51</v>
      </c>
      <c r="AR192" t="s">
        <v>51</v>
      </c>
      <c r="AS192" t="s">
        <v>51</v>
      </c>
      <c r="AT192" t="s">
        <v>51</v>
      </c>
      <c r="AU192" t="s">
        <v>58</v>
      </c>
      <c r="AV192" t="s">
        <v>59</v>
      </c>
      <c r="AW192" t="s">
        <v>51</v>
      </c>
      <c r="AX192" s="1">
        <v>45936.475128009261</v>
      </c>
      <c r="AY192" t="s">
        <v>51</v>
      </c>
    </row>
    <row r="193" spans="1:51" x14ac:dyDescent="0.35">
      <c r="A193">
        <v>101969</v>
      </c>
      <c r="B193">
        <v>0</v>
      </c>
      <c r="C193" t="s">
        <v>51</v>
      </c>
      <c r="D193" t="s">
        <v>85</v>
      </c>
      <c r="E193">
        <v>0</v>
      </c>
      <c r="G193" t="s">
        <v>729</v>
      </c>
      <c r="H193" t="s">
        <v>730</v>
      </c>
      <c r="I193" t="s">
        <v>56</v>
      </c>
      <c r="T193" t="s">
        <v>51</v>
      </c>
      <c r="U193" t="s">
        <v>51</v>
      </c>
      <c r="W193">
        <v>9325885947</v>
      </c>
      <c r="Y193" t="s">
        <v>731</v>
      </c>
      <c r="Z193">
        <v>8</v>
      </c>
      <c r="AE193" t="s">
        <v>51</v>
      </c>
      <c r="AF193" t="s">
        <v>51</v>
      </c>
      <c r="AG193" t="s">
        <v>638</v>
      </c>
      <c r="AI193">
        <v>0</v>
      </c>
      <c r="AJ193">
        <v>0</v>
      </c>
      <c r="AL193">
        <v>0</v>
      </c>
      <c r="AM193">
        <v>0</v>
      </c>
      <c r="AN193">
        <v>1</v>
      </c>
      <c r="AO193" t="s">
        <v>120</v>
      </c>
      <c r="AP193" t="s">
        <v>121</v>
      </c>
      <c r="AQ193" t="s">
        <v>122</v>
      </c>
      <c r="AR193" t="s">
        <v>123</v>
      </c>
      <c r="AS193" t="s">
        <v>89</v>
      </c>
      <c r="AT193" t="s">
        <v>90</v>
      </c>
      <c r="AU193" t="s">
        <v>58</v>
      </c>
      <c r="AV193" t="s">
        <v>718</v>
      </c>
      <c r="AW193" t="s">
        <v>51</v>
      </c>
      <c r="AX193" s="1">
        <v>45933.622071759259</v>
      </c>
      <c r="AY193" t="s">
        <v>51</v>
      </c>
    </row>
    <row r="194" spans="1:51" x14ac:dyDescent="0.35">
      <c r="A194">
        <v>101968</v>
      </c>
      <c r="B194">
        <v>0</v>
      </c>
      <c r="C194" t="s">
        <v>51</v>
      </c>
      <c r="D194" t="s">
        <v>52</v>
      </c>
      <c r="E194" t="s">
        <v>51</v>
      </c>
      <c r="F194" t="s">
        <v>51</v>
      </c>
      <c r="G194" t="s">
        <v>19007</v>
      </c>
      <c r="H194" t="s">
        <v>732</v>
      </c>
      <c r="I194" t="s">
        <v>56</v>
      </c>
      <c r="Z194">
        <v>8</v>
      </c>
      <c r="AD194" t="s">
        <v>400</v>
      </c>
      <c r="AF194" t="s">
        <v>280</v>
      </c>
      <c r="AG194" t="s">
        <v>401</v>
      </c>
      <c r="AI194">
        <v>0</v>
      </c>
      <c r="AJ194">
        <v>0</v>
      </c>
      <c r="AL194">
        <v>0</v>
      </c>
      <c r="AM194">
        <v>0</v>
      </c>
      <c r="AN194">
        <v>0</v>
      </c>
      <c r="AO194" t="s">
        <v>51</v>
      </c>
      <c r="AP194" t="s">
        <v>51</v>
      </c>
      <c r="AQ194" t="s">
        <v>51</v>
      </c>
      <c r="AR194" t="s">
        <v>51</v>
      </c>
      <c r="AS194" t="s">
        <v>51</v>
      </c>
      <c r="AT194" t="s">
        <v>51</v>
      </c>
      <c r="AU194" t="s">
        <v>58</v>
      </c>
      <c r="AV194" t="s">
        <v>59</v>
      </c>
      <c r="AW194" t="s">
        <v>51</v>
      </c>
      <c r="AX194" s="1">
        <v>45933.602964467595</v>
      </c>
      <c r="AY194" t="s">
        <v>51</v>
      </c>
    </row>
    <row r="195" spans="1:51" x14ac:dyDescent="0.35">
      <c r="A195">
        <v>101967</v>
      </c>
      <c r="B195">
        <v>0</v>
      </c>
      <c r="C195" t="s">
        <v>51</v>
      </c>
      <c r="D195" t="s">
        <v>52</v>
      </c>
      <c r="E195" t="s">
        <v>51</v>
      </c>
      <c r="F195" t="s">
        <v>51</v>
      </c>
      <c r="G195" t="s">
        <v>733</v>
      </c>
      <c r="H195" t="s">
        <v>734</v>
      </c>
      <c r="I195" t="s">
        <v>56</v>
      </c>
      <c r="Z195">
        <v>8</v>
      </c>
      <c r="AF195" t="s">
        <v>280</v>
      </c>
      <c r="AG195" t="s">
        <v>735</v>
      </c>
      <c r="AI195">
        <v>0</v>
      </c>
      <c r="AJ195">
        <v>0</v>
      </c>
      <c r="AL195">
        <v>0</v>
      </c>
      <c r="AM195">
        <v>0</v>
      </c>
      <c r="AN195">
        <v>0</v>
      </c>
      <c r="AO195" t="s">
        <v>51</v>
      </c>
      <c r="AP195" t="s">
        <v>51</v>
      </c>
      <c r="AQ195" t="s">
        <v>51</v>
      </c>
      <c r="AR195" t="s">
        <v>51</v>
      </c>
      <c r="AS195" t="s">
        <v>51</v>
      </c>
      <c r="AT195" t="s">
        <v>51</v>
      </c>
      <c r="AU195" t="s">
        <v>58</v>
      </c>
      <c r="AV195" t="s">
        <v>59</v>
      </c>
      <c r="AW195" t="s">
        <v>51</v>
      </c>
      <c r="AX195" s="1">
        <v>45933.433651701387</v>
      </c>
      <c r="AY195" t="s">
        <v>51</v>
      </c>
    </row>
    <row r="196" spans="1:51" x14ac:dyDescent="0.35">
      <c r="A196">
        <v>101966</v>
      </c>
      <c r="B196">
        <v>0</v>
      </c>
      <c r="C196" t="s">
        <v>51</v>
      </c>
      <c r="D196" t="s">
        <v>52</v>
      </c>
      <c r="E196" t="s">
        <v>51</v>
      </c>
      <c r="F196" t="s">
        <v>51</v>
      </c>
      <c r="G196" t="s">
        <v>736</v>
      </c>
      <c r="H196" t="s">
        <v>737</v>
      </c>
      <c r="I196" t="s">
        <v>56</v>
      </c>
      <c r="Z196">
        <v>8</v>
      </c>
      <c r="AF196" t="s">
        <v>280</v>
      </c>
      <c r="AG196" t="s">
        <v>738</v>
      </c>
      <c r="AI196">
        <v>0</v>
      </c>
      <c r="AJ196">
        <v>0</v>
      </c>
      <c r="AL196">
        <v>0</v>
      </c>
      <c r="AM196">
        <v>0</v>
      </c>
      <c r="AN196">
        <v>0</v>
      </c>
      <c r="AO196" t="s">
        <v>51</v>
      </c>
      <c r="AP196" t="s">
        <v>51</v>
      </c>
      <c r="AQ196" t="s">
        <v>51</v>
      </c>
      <c r="AR196" t="s">
        <v>51</v>
      </c>
      <c r="AS196" t="s">
        <v>51</v>
      </c>
      <c r="AT196" t="s">
        <v>51</v>
      </c>
      <c r="AU196" t="s">
        <v>58</v>
      </c>
      <c r="AV196" t="s">
        <v>59</v>
      </c>
      <c r="AW196" t="s">
        <v>51</v>
      </c>
      <c r="AX196" s="1">
        <v>45933.390275081016</v>
      </c>
      <c r="AY196" t="s">
        <v>51</v>
      </c>
    </row>
    <row r="197" spans="1:51" x14ac:dyDescent="0.35">
      <c r="A197">
        <v>101965</v>
      </c>
      <c r="B197">
        <v>0</v>
      </c>
      <c r="C197" t="s">
        <v>51</v>
      </c>
      <c r="D197" t="s">
        <v>52</v>
      </c>
      <c r="E197" t="s">
        <v>51</v>
      </c>
      <c r="F197" t="s">
        <v>51</v>
      </c>
      <c r="G197" t="s">
        <v>739</v>
      </c>
      <c r="H197" t="s">
        <v>348</v>
      </c>
      <c r="I197" t="s">
        <v>56</v>
      </c>
      <c r="Z197">
        <v>8</v>
      </c>
      <c r="AD197" t="s">
        <v>349</v>
      </c>
      <c r="AF197" t="s">
        <v>280</v>
      </c>
      <c r="AG197" t="s">
        <v>740</v>
      </c>
      <c r="AI197">
        <v>0</v>
      </c>
      <c r="AJ197">
        <v>0</v>
      </c>
      <c r="AL197">
        <v>0</v>
      </c>
      <c r="AM197">
        <v>0</v>
      </c>
      <c r="AN197">
        <v>0</v>
      </c>
      <c r="AO197" t="s">
        <v>51</v>
      </c>
      <c r="AP197" t="s">
        <v>51</v>
      </c>
      <c r="AQ197" t="s">
        <v>51</v>
      </c>
      <c r="AR197" t="s">
        <v>51</v>
      </c>
      <c r="AS197" t="s">
        <v>51</v>
      </c>
      <c r="AT197" t="s">
        <v>51</v>
      </c>
      <c r="AU197" t="s">
        <v>58</v>
      </c>
      <c r="AV197" t="s">
        <v>59</v>
      </c>
      <c r="AW197" t="s">
        <v>51</v>
      </c>
      <c r="AX197" s="1">
        <v>45932.632278703706</v>
      </c>
      <c r="AY197" t="s">
        <v>51</v>
      </c>
    </row>
    <row r="198" spans="1:51" x14ac:dyDescent="0.35">
      <c r="A198">
        <v>101964</v>
      </c>
      <c r="B198">
        <v>0</v>
      </c>
      <c r="C198" t="s">
        <v>51</v>
      </c>
      <c r="D198" t="s">
        <v>52</v>
      </c>
      <c r="E198" t="s">
        <v>51</v>
      </c>
      <c r="F198" t="s">
        <v>51</v>
      </c>
      <c r="G198" t="s">
        <v>741</v>
      </c>
      <c r="H198" t="s">
        <v>742</v>
      </c>
      <c r="I198" t="s">
        <v>56</v>
      </c>
      <c r="Z198">
        <v>8</v>
      </c>
      <c r="AD198" t="s">
        <v>743</v>
      </c>
      <c r="AF198" t="s">
        <v>280</v>
      </c>
      <c r="AG198" t="s">
        <v>744</v>
      </c>
      <c r="AI198">
        <v>0</v>
      </c>
      <c r="AJ198">
        <v>0</v>
      </c>
      <c r="AL198">
        <v>0</v>
      </c>
      <c r="AM198">
        <v>0</v>
      </c>
      <c r="AN198">
        <v>0</v>
      </c>
      <c r="AO198" t="s">
        <v>51</v>
      </c>
      <c r="AP198" t="s">
        <v>51</v>
      </c>
      <c r="AQ198" t="s">
        <v>51</v>
      </c>
      <c r="AR198" t="s">
        <v>51</v>
      </c>
      <c r="AS198" t="s">
        <v>51</v>
      </c>
      <c r="AT198" t="s">
        <v>51</v>
      </c>
      <c r="AU198" t="s">
        <v>58</v>
      </c>
      <c r="AV198" t="s">
        <v>59</v>
      </c>
      <c r="AW198" t="s">
        <v>51</v>
      </c>
      <c r="AX198" s="1">
        <v>45931.528069293985</v>
      </c>
      <c r="AY198" t="s">
        <v>51</v>
      </c>
    </row>
    <row r="199" spans="1:51" x14ac:dyDescent="0.35">
      <c r="A199">
        <v>101963</v>
      </c>
      <c r="B199">
        <v>0</v>
      </c>
      <c r="C199" t="s">
        <v>51</v>
      </c>
      <c r="D199" t="s">
        <v>52</v>
      </c>
      <c r="E199" t="s">
        <v>51</v>
      </c>
      <c r="F199" t="s">
        <v>51</v>
      </c>
      <c r="G199" t="s">
        <v>745</v>
      </c>
      <c r="H199" t="s">
        <v>746</v>
      </c>
      <c r="I199" t="s">
        <v>56</v>
      </c>
      <c r="Z199">
        <v>8</v>
      </c>
      <c r="AD199" t="s">
        <v>747</v>
      </c>
      <c r="AF199" t="s">
        <v>280</v>
      </c>
      <c r="AG199" t="s">
        <v>748</v>
      </c>
      <c r="AI199">
        <v>0</v>
      </c>
      <c r="AJ199">
        <v>0</v>
      </c>
      <c r="AL199">
        <v>0</v>
      </c>
      <c r="AM199">
        <v>0</v>
      </c>
      <c r="AN199">
        <v>0</v>
      </c>
      <c r="AO199" t="s">
        <v>51</v>
      </c>
      <c r="AP199" t="s">
        <v>51</v>
      </c>
      <c r="AQ199" t="s">
        <v>51</v>
      </c>
      <c r="AR199" t="s">
        <v>51</v>
      </c>
      <c r="AS199" t="s">
        <v>51</v>
      </c>
      <c r="AT199" t="s">
        <v>51</v>
      </c>
      <c r="AU199" t="s">
        <v>58</v>
      </c>
      <c r="AV199" t="s">
        <v>59</v>
      </c>
      <c r="AW199" t="s">
        <v>51</v>
      </c>
      <c r="AX199" s="1">
        <v>45931.489506979167</v>
      </c>
      <c r="AY199" t="s">
        <v>51</v>
      </c>
    </row>
    <row r="200" spans="1:51" x14ac:dyDescent="0.35">
      <c r="A200">
        <v>101962</v>
      </c>
      <c r="B200">
        <v>0</v>
      </c>
      <c r="C200" t="s">
        <v>51</v>
      </c>
      <c r="D200" t="s">
        <v>52</v>
      </c>
      <c r="E200" t="s">
        <v>51</v>
      </c>
      <c r="F200" t="s">
        <v>51</v>
      </c>
      <c r="G200" t="s">
        <v>749</v>
      </c>
      <c r="H200" t="s">
        <v>750</v>
      </c>
      <c r="I200" t="s">
        <v>56</v>
      </c>
      <c r="Z200">
        <v>8</v>
      </c>
      <c r="AD200" t="s">
        <v>751</v>
      </c>
      <c r="AF200" t="s">
        <v>143</v>
      </c>
      <c r="AG200" t="s">
        <v>752</v>
      </c>
      <c r="AI200">
        <v>0</v>
      </c>
      <c r="AJ200">
        <v>0</v>
      </c>
      <c r="AL200">
        <v>0</v>
      </c>
      <c r="AM200">
        <v>0</v>
      </c>
      <c r="AN200">
        <v>0</v>
      </c>
      <c r="AO200" t="s">
        <v>51</v>
      </c>
      <c r="AP200" t="s">
        <v>51</v>
      </c>
      <c r="AQ200" t="s">
        <v>51</v>
      </c>
      <c r="AR200" t="s">
        <v>51</v>
      </c>
      <c r="AS200" t="s">
        <v>51</v>
      </c>
      <c r="AT200" t="s">
        <v>51</v>
      </c>
      <c r="AU200" t="s">
        <v>58</v>
      </c>
      <c r="AV200" t="s">
        <v>59</v>
      </c>
      <c r="AW200" t="s">
        <v>51</v>
      </c>
      <c r="AX200" s="1">
        <v>45931.413964120373</v>
      </c>
      <c r="AY200" t="s">
        <v>51</v>
      </c>
    </row>
    <row r="201" spans="1:51" x14ac:dyDescent="0.35">
      <c r="A201">
        <v>101961</v>
      </c>
      <c r="B201">
        <v>0</v>
      </c>
      <c r="C201" t="s">
        <v>51</v>
      </c>
      <c r="D201" t="s">
        <v>52</v>
      </c>
      <c r="E201" t="s">
        <v>51</v>
      </c>
      <c r="F201" t="s">
        <v>51</v>
      </c>
      <c r="G201" t="s">
        <v>753</v>
      </c>
      <c r="H201" t="s">
        <v>754</v>
      </c>
      <c r="I201" t="s">
        <v>56</v>
      </c>
      <c r="Z201">
        <v>8</v>
      </c>
      <c r="AD201" t="s">
        <v>755</v>
      </c>
      <c r="AF201" t="s">
        <v>143</v>
      </c>
      <c r="AG201" t="s">
        <v>756</v>
      </c>
      <c r="AI201">
        <v>0</v>
      </c>
      <c r="AJ201">
        <v>0</v>
      </c>
      <c r="AL201">
        <v>0</v>
      </c>
      <c r="AM201">
        <v>0</v>
      </c>
      <c r="AN201">
        <v>0</v>
      </c>
      <c r="AO201" t="s">
        <v>51</v>
      </c>
      <c r="AP201" t="s">
        <v>51</v>
      </c>
      <c r="AQ201" t="s">
        <v>51</v>
      </c>
      <c r="AR201" t="s">
        <v>51</v>
      </c>
      <c r="AS201" t="s">
        <v>51</v>
      </c>
      <c r="AT201" t="s">
        <v>51</v>
      </c>
      <c r="AU201" t="s">
        <v>58</v>
      </c>
      <c r="AV201" t="s">
        <v>59</v>
      </c>
      <c r="AW201" t="s">
        <v>51</v>
      </c>
      <c r="AX201" s="1">
        <v>45931.400386423615</v>
      </c>
      <c r="AY201" t="s">
        <v>51</v>
      </c>
    </row>
    <row r="202" spans="1:51" x14ac:dyDescent="0.35">
      <c r="A202">
        <v>101960</v>
      </c>
      <c r="B202">
        <v>0</v>
      </c>
      <c r="C202" t="s">
        <v>51</v>
      </c>
      <c r="D202" t="s">
        <v>52</v>
      </c>
      <c r="E202" t="s">
        <v>51</v>
      </c>
      <c r="F202" t="s">
        <v>51</v>
      </c>
      <c r="G202" t="s">
        <v>757</v>
      </c>
      <c r="H202" t="s">
        <v>758</v>
      </c>
      <c r="I202" t="s">
        <v>56</v>
      </c>
      <c r="Z202">
        <v>8</v>
      </c>
      <c r="AD202" t="s">
        <v>759</v>
      </c>
      <c r="AF202" t="s">
        <v>143</v>
      </c>
      <c r="AG202" t="s">
        <v>760</v>
      </c>
      <c r="AI202">
        <v>0</v>
      </c>
      <c r="AJ202">
        <v>0</v>
      </c>
      <c r="AL202">
        <v>0</v>
      </c>
      <c r="AM202">
        <v>0</v>
      </c>
      <c r="AN202">
        <v>0</v>
      </c>
      <c r="AO202" t="s">
        <v>51</v>
      </c>
      <c r="AP202" t="s">
        <v>51</v>
      </c>
      <c r="AQ202" t="s">
        <v>51</v>
      </c>
      <c r="AR202" t="s">
        <v>51</v>
      </c>
      <c r="AS202" t="s">
        <v>51</v>
      </c>
      <c r="AT202" t="s">
        <v>51</v>
      </c>
      <c r="AU202" t="s">
        <v>58</v>
      </c>
      <c r="AV202" t="s">
        <v>59</v>
      </c>
      <c r="AW202" t="s">
        <v>51</v>
      </c>
      <c r="AX202" s="1">
        <v>45930.736044328703</v>
      </c>
      <c r="AY202" t="s">
        <v>51</v>
      </c>
    </row>
    <row r="203" spans="1:51" x14ac:dyDescent="0.35">
      <c r="A203">
        <v>101959</v>
      </c>
      <c r="B203">
        <v>0</v>
      </c>
      <c r="C203" t="s">
        <v>51</v>
      </c>
      <c r="D203" t="s">
        <v>52</v>
      </c>
      <c r="E203" t="s">
        <v>51</v>
      </c>
      <c r="F203" t="s">
        <v>51</v>
      </c>
      <c r="G203" t="s">
        <v>19008</v>
      </c>
      <c r="H203" t="s">
        <v>761</v>
      </c>
      <c r="I203" t="s">
        <v>56</v>
      </c>
      <c r="Z203">
        <v>8</v>
      </c>
      <c r="AD203" t="s">
        <v>762</v>
      </c>
      <c r="AF203" t="s">
        <v>143</v>
      </c>
      <c r="AG203" t="s">
        <v>763</v>
      </c>
      <c r="AI203">
        <v>0</v>
      </c>
      <c r="AJ203">
        <v>0</v>
      </c>
      <c r="AL203">
        <v>0</v>
      </c>
      <c r="AM203">
        <v>0</v>
      </c>
      <c r="AN203">
        <v>0</v>
      </c>
      <c r="AO203" t="s">
        <v>51</v>
      </c>
      <c r="AP203" t="s">
        <v>51</v>
      </c>
      <c r="AQ203" t="s">
        <v>51</v>
      </c>
      <c r="AR203" t="s">
        <v>51</v>
      </c>
      <c r="AS203" t="s">
        <v>51</v>
      </c>
      <c r="AT203" t="s">
        <v>51</v>
      </c>
      <c r="AU203" t="s">
        <v>58</v>
      </c>
      <c r="AV203" t="s">
        <v>59</v>
      </c>
      <c r="AW203" t="s">
        <v>51</v>
      </c>
      <c r="AX203" s="1">
        <v>45930.617571793984</v>
      </c>
      <c r="AY203" t="s">
        <v>51</v>
      </c>
    </row>
    <row r="204" spans="1:51" x14ac:dyDescent="0.35">
      <c r="A204">
        <v>101958</v>
      </c>
      <c r="B204">
        <v>0</v>
      </c>
      <c r="C204" t="s">
        <v>51</v>
      </c>
      <c r="D204" t="s">
        <v>52</v>
      </c>
      <c r="E204" t="s">
        <v>51</v>
      </c>
      <c r="F204" t="s">
        <v>51</v>
      </c>
      <c r="G204" t="s">
        <v>764</v>
      </c>
      <c r="H204" t="s">
        <v>765</v>
      </c>
      <c r="I204" t="s">
        <v>56</v>
      </c>
      <c r="Z204">
        <v>8</v>
      </c>
      <c r="AD204" t="s">
        <v>283</v>
      </c>
      <c r="AF204" t="s">
        <v>143</v>
      </c>
      <c r="AG204" t="s">
        <v>284</v>
      </c>
      <c r="AI204">
        <v>0</v>
      </c>
      <c r="AJ204">
        <v>0</v>
      </c>
      <c r="AL204">
        <v>0</v>
      </c>
      <c r="AM204">
        <v>0</v>
      </c>
      <c r="AN204">
        <v>0</v>
      </c>
      <c r="AO204" t="s">
        <v>51</v>
      </c>
      <c r="AP204" t="s">
        <v>51</v>
      </c>
      <c r="AQ204" t="s">
        <v>51</v>
      </c>
      <c r="AR204" t="s">
        <v>51</v>
      </c>
      <c r="AS204" t="s">
        <v>51</v>
      </c>
      <c r="AT204" t="s">
        <v>51</v>
      </c>
      <c r="AU204" t="s">
        <v>58</v>
      </c>
      <c r="AV204" t="s">
        <v>59</v>
      </c>
      <c r="AW204" t="s">
        <v>51</v>
      </c>
      <c r="AX204" s="1">
        <v>45930.42367329861</v>
      </c>
      <c r="AY204" t="s">
        <v>51</v>
      </c>
    </row>
    <row r="205" spans="1:51" x14ac:dyDescent="0.35">
      <c r="A205">
        <v>101957</v>
      </c>
      <c r="B205">
        <v>0</v>
      </c>
      <c r="C205" t="s">
        <v>51</v>
      </c>
      <c r="D205" t="s">
        <v>52</v>
      </c>
      <c r="E205" t="s">
        <v>51</v>
      </c>
      <c r="F205" t="s">
        <v>51</v>
      </c>
      <c r="G205" t="s">
        <v>766</v>
      </c>
      <c r="H205" t="s">
        <v>767</v>
      </c>
      <c r="I205" t="s">
        <v>56</v>
      </c>
      <c r="O205" t="s">
        <v>62</v>
      </c>
      <c r="Z205">
        <v>8</v>
      </c>
      <c r="AD205" t="s">
        <v>213</v>
      </c>
      <c r="AF205" t="s">
        <v>143</v>
      </c>
      <c r="AG205" t="s">
        <v>214</v>
      </c>
      <c r="AI205">
        <v>0</v>
      </c>
      <c r="AJ205">
        <v>0</v>
      </c>
      <c r="AL205">
        <v>0</v>
      </c>
      <c r="AM205">
        <v>0</v>
      </c>
      <c r="AN205">
        <v>0</v>
      </c>
      <c r="AO205" t="s">
        <v>51</v>
      </c>
      <c r="AP205" t="s">
        <v>51</v>
      </c>
      <c r="AQ205" t="s">
        <v>51</v>
      </c>
      <c r="AR205" t="s">
        <v>51</v>
      </c>
      <c r="AS205" t="s">
        <v>51</v>
      </c>
      <c r="AT205" t="s">
        <v>51</v>
      </c>
      <c r="AU205" t="s">
        <v>58</v>
      </c>
      <c r="AV205" t="s">
        <v>59</v>
      </c>
      <c r="AW205" t="s">
        <v>59</v>
      </c>
      <c r="AX205" s="1">
        <v>45929.60704490741</v>
      </c>
      <c r="AY205" s="1">
        <v>45929.614377164355</v>
      </c>
    </row>
    <row r="206" spans="1:51" x14ac:dyDescent="0.35">
      <c r="A206">
        <v>101956</v>
      </c>
      <c r="B206">
        <v>0</v>
      </c>
      <c r="C206" t="s">
        <v>51</v>
      </c>
      <c r="D206" t="s">
        <v>52</v>
      </c>
      <c r="E206" t="s">
        <v>51</v>
      </c>
      <c r="F206" t="s">
        <v>51</v>
      </c>
      <c r="G206" t="s">
        <v>768</v>
      </c>
      <c r="H206" t="s">
        <v>769</v>
      </c>
      <c r="I206" t="s">
        <v>56</v>
      </c>
      <c r="Z206">
        <v>8</v>
      </c>
      <c r="AD206" t="s">
        <v>770</v>
      </c>
      <c r="AF206" t="s">
        <v>143</v>
      </c>
      <c r="AG206" t="s">
        <v>771</v>
      </c>
      <c r="AI206">
        <v>0</v>
      </c>
      <c r="AJ206">
        <v>0</v>
      </c>
      <c r="AL206">
        <v>0</v>
      </c>
      <c r="AM206">
        <v>0</v>
      </c>
      <c r="AN206">
        <v>0</v>
      </c>
      <c r="AO206" t="s">
        <v>51</v>
      </c>
      <c r="AP206" t="s">
        <v>51</v>
      </c>
      <c r="AQ206" t="s">
        <v>51</v>
      </c>
      <c r="AR206" t="s">
        <v>51</v>
      </c>
      <c r="AS206" t="s">
        <v>51</v>
      </c>
      <c r="AT206" t="s">
        <v>51</v>
      </c>
      <c r="AU206" t="s">
        <v>58</v>
      </c>
      <c r="AV206" t="s">
        <v>59</v>
      </c>
      <c r="AW206" t="s">
        <v>51</v>
      </c>
      <c r="AX206" s="1">
        <v>45929.474619247689</v>
      </c>
      <c r="AY206" t="s">
        <v>51</v>
      </c>
    </row>
    <row r="207" spans="1:51" x14ac:dyDescent="0.35">
      <c r="A207">
        <v>101955</v>
      </c>
      <c r="B207">
        <v>0</v>
      </c>
      <c r="C207" t="s">
        <v>51</v>
      </c>
      <c r="D207" t="s">
        <v>52</v>
      </c>
      <c r="E207" t="s">
        <v>51</v>
      </c>
      <c r="F207" t="s">
        <v>51</v>
      </c>
      <c r="G207" t="s">
        <v>772</v>
      </c>
      <c r="H207" t="s">
        <v>773</v>
      </c>
      <c r="I207" t="s">
        <v>56</v>
      </c>
      <c r="Z207">
        <v>8</v>
      </c>
      <c r="AD207" t="s">
        <v>774</v>
      </c>
      <c r="AF207" t="s">
        <v>143</v>
      </c>
      <c r="AG207" t="s">
        <v>775</v>
      </c>
      <c r="AI207">
        <v>0</v>
      </c>
      <c r="AJ207">
        <v>0</v>
      </c>
      <c r="AL207">
        <v>0</v>
      </c>
      <c r="AM207">
        <v>0</v>
      </c>
      <c r="AN207">
        <v>0</v>
      </c>
      <c r="AO207" t="s">
        <v>51</v>
      </c>
      <c r="AP207" t="s">
        <v>51</v>
      </c>
      <c r="AQ207" t="s">
        <v>51</v>
      </c>
      <c r="AR207" t="s">
        <v>51</v>
      </c>
      <c r="AS207" t="s">
        <v>51</v>
      </c>
      <c r="AT207" t="s">
        <v>51</v>
      </c>
      <c r="AU207" t="s">
        <v>58</v>
      </c>
      <c r="AV207" t="s">
        <v>59</v>
      </c>
      <c r="AW207" t="s">
        <v>51</v>
      </c>
      <c r="AX207" s="1">
        <v>45927.665235069442</v>
      </c>
      <c r="AY207" t="s">
        <v>51</v>
      </c>
    </row>
    <row r="208" spans="1:51" x14ac:dyDescent="0.35">
      <c r="A208">
        <v>100955</v>
      </c>
      <c r="B208">
        <v>0</v>
      </c>
      <c r="C208" t="s">
        <v>51</v>
      </c>
      <c r="D208" t="s">
        <v>85</v>
      </c>
      <c r="E208">
        <v>0</v>
      </c>
      <c r="G208" t="s">
        <v>776</v>
      </c>
      <c r="H208" t="s">
        <v>777</v>
      </c>
      <c r="I208" t="s">
        <v>56</v>
      </c>
      <c r="T208" t="s">
        <v>51</v>
      </c>
      <c r="U208" t="s">
        <v>51</v>
      </c>
      <c r="W208">
        <v>8484022298</v>
      </c>
      <c r="Y208" t="s">
        <v>778</v>
      </c>
      <c r="Z208">
        <v>8</v>
      </c>
      <c r="AE208" t="s">
        <v>51</v>
      </c>
      <c r="AF208" t="s">
        <v>51</v>
      </c>
      <c r="AI208">
        <v>0</v>
      </c>
      <c r="AJ208">
        <v>0</v>
      </c>
      <c r="AL208">
        <v>0</v>
      </c>
      <c r="AM208">
        <v>0</v>
      </c>
      <c r="AN208">
        <v>0</v>
      </c>
      <c r="AO208" t="s">
        <v>120</v>
      </c>
      <c r="AP208" t="s">
        <v>62</v>
      </c>
      <c r="AQ208" t="s">
        <v>62</v>
      </c>
      <c r="AR208" t="s">
        <v>123</v>
      </c>
      <c r="AS208" t="s">
        <v>89</v>
      </c>
      <c r="AT208" t="s">
        <v>90</v>
      </c>
      <c r="AU208" t="s">
        <v>58</v>
      </c>
      <c r="AV208" t="s">
        <v>91</v>
      </c>
      <c r="AW208" t="s">
        <v>51</v>
      </c>
      <c r="AX208" s="1">
        <v>45925.432889467593</v>
      </c>
      <c r="AY208" t="s">
        <v>51</v>
      </c>
    </row>
    <row r="209" spans="1:51" x14ac:dyDescent="0.35">
      <c r="A209">
        <v>100954</v>
      </c>
      <c r="B209">
        <v>0</v>
      </c>
      <c r="C209" t="s">
        <v>51</v>
      </c>
      <c r="D209" t="s">
        <v>52</v>
      </c>
      <c r="E209" t="s">
        <v>51</v>
      </c>
      <c r="F209" t="s">
        <v>51</v>
      </c>
      <c r="G209" t="s">
        <v>779</v>
      </c>
      <c r="H209" t="s">
        <v>780</v>
      </c>
      <c r="I209" t="s">
        <v>56</v>
      </c>
      <c r="Z209">
        <v>8</v>
      </c>
      <c r="AD209" t="s">
        <v>364</v>
      </c>
      <c r="AF209" t="s">
        <v>143</v>
      </c>
      <c r="AG209" t="s">
        <v>365</v>
      </c>
      <c r="AI209">
        <v>0</v>
      </c>
      <c r="AJ209">
        <v>0</v>
      </c>
      <c r="AL209">
        <v>0</v>
      </c>
      <c r="AM209">
        <v>0</v>
      </c>
      <c r="AN209">
        <v>0</v>
      </c>
      <c r="AO209" t="s">
        <v>51</v>
      </c>
      <c r="AP209" t="s">
        <v>51</v>
      </c>
      <c r="AQ209" t="s">
        <v>51</v>
      </c>
      <c r="AR209" t="s">
        <v>51</v>
      </c>
      <c r="AS209" t="s">
        <v>51</v>
      </c>
      <c r="AT209" t="s">
        <v>51</v>
      </c>
      <c r="AU209" t="s">
        <v>58</v>
      </c>
      <c r="AV209" t="s">
        <v>59</v>
      </c>
      <c r="AW209" t="s">
        <v>51</v>
      </c>
      <c r="AX209" s="1">
        <v>45925.396721180558</v>
      </c>
      <c r="AY209" t="s">
        <v>51</v>
      </c>
    </row>
    <row r="210" spans="1:51" x14ac:dyDescent="0.35">
      <c r="A210">
        <v>100953</v>
      </c>
      <c r="B210">
        <v>0</v>
      </c>
      <c r="C210" t="s">
        <v>51</v>
      </c>
      <c r="D210" t="s">
        <v>85</v>
      </c>
      <c r="E210">
        <v>0</v>
      </c>
      <c r="G210" t="s">
        <v>781</v>
      </c>
      <c r="H210" t="s">
        <v>782</v>
      </c>
      <c r="I210" t="s">
        <v>56</v>
      </c>
      <c r="T210" t="s">
        <v>51</v>
      </c>
      <c r="U210" t="s">
        <v>51</v>
      </c>
      <c r="W210" t="s">
        <v>783</v>
      </c>
      <c r="Y210" t="s">
        <v>784</v>
      </c>
      <c r="Z210">
        <v>8</v>
      </c>
      <c r="AE210" t="s">
        <v>51</v>
      </c>
      <c r="AF210" t="s">
        <v>51</v>
      </c>
      <c r="AI210">
        <v>0</v>
      </c>
      <c r="AJ210">
        <v>0</v>
      </c>
      <c r="AL210">
        <v>0</v>
      </c>
      <c r="AM210">
        <v>0</v>
      </c>
      <c r="AN210">
        <v>0</v>
      </c>
      <c r="AO210" t="s">
        <v>120</v>
      </c>
      <c r="AP210" t="s">
        <v>121</v>
      </c>
      <c r="AQ210" t="s">
        <v>122</v>
      </c>
      <c r="AR210" t="s">
        <v>123</v>
      </c>
      <c r="AS210" t="s">
        <v>89</v>
      </c>
      <c r="AT210" t="s">
        <v>90</v>
      </c>
      <c r="AU210" t="s">
        <v>58</v>
      </c>
      <c r="AV210" t="s">
        <v>91</v>
      </c>
      <c r="AW210" t="s">
        <v>51</v>
      </c>
      <c r="AX210" s="1">
        <v>45924.73123125</v>
      </c>
      <c r="AY210" t="s">
        <v>51</v>
      </c>
    </row>
    <row r="211" spans="1:51" x14ac:dyDescent="0.35">
      <c r="A211">
        <v>100952</v>
      </c>
      <c r="B211">
        <v>0</v>
      </c>
      <c r="C211" t="s">
        <v>51</v>
      </c>
      <c r="D211" t="s">
        <v>52</v>
      </c>
      <c r="E211" t="s">
        <v>51</v>
      </c>
      <c r="F211" t="s">
        <v>51</v>
      </c>
      <c r="G211" t="s">
        <v>785</v>
      </c>
      <c r="H211" t="s">
        <v>786</v>
      </c>
      <c r="I211" t="s">
        <v>56</v>
      </c>
      <c r="Z211">
        <v>8</v>
      </c>
      <c r="AD211" t="s">
        <v>289</v>
      </c>
      <c r="AF211" t="s">
        <v>143</v>
      </c>
      <c r="AG211" t="s">
        <v>290</v>
      </c>
      <c r="AI211">
        <v>0</v>
      </c>
      <c r="AJ211">
        <v>0</v>
      </c>
      <c r="AL211">
        <v>0</v>
      </c>
      <c r="AM211">
        <v>0</v>
      </c>
      <c r="AN211">
        <v>0</v>
      </c>
      <c r="AO211" t="s">
        <v>51</v>
      </c>
      <c r="AP211" t="s">
        <v>51</v>
      </c>
      <c r="AQ211" t="s">
        <v>51</v>
      </c>
      <c r="AR211" t="s">
        <v>51</v>
      </c>
      <c r="AS211" t="s">
        <v>51</v>
      </c>
      <c r="AT211" t="s">
        <v>51</v>
      </c>
      <c r="AU211" t="s">
        <v>58</v>
      </c>
      <c r="AV211" t="s">
        <v>59</v>
      </c>
      <c r="AW211" t="s">
        <v>51</v>
      </c>
      <c r="AX211" s="1">
        <v>45924.703490775464</v>
      </c>
      <c r="AY211" t="s">
        <v>51</v>
      </c>
    </row>
    <row r="212" spans="1:51" x14ac:dyDescent="0.35">
      <c r="A212">
        <v>100951</v>
      </c>
      <c r="B212">
        <v>0</v>
      </c>
      <c r="C212" t="s">
        <v>51</v>
      </c>
      <c r="D212" t="s">
        <v>52</v>
      </c>
      <c r="E212" t="s">
        <v>51</v>
      </c>
      <c r="F212" t="s">
        <v>51</v>
      </c>
      <c r="G212" t="s">
        <v>787</v>
      </c>
      <c r="H212" t="s">
        <v>788</v>
      </c>
      <c r="I212" t="s">
        <v>56</v>
      </c>
      <c r="Z212">
        <v>8</v>
      </c>
      <c r="AF212" t="s">
        <v>143</v>
      </c>
      <c r="AG212" t="s">
        <v>789</v>
      </c>
      <c r="AI212">
        <v>0</v>
      </c>
      <c r="AJ212">
        <v>0</v>
      </c>
      <c r="AL212">
        <v>0</v>
      </c>
      <c r="AM212">
        <v>0</v>
      </c>
      <c r="AN212">
        <v>0</v>
      </c>
      <c r="AO212" t="s">
        <v>51</v>
      </c>
      <c r="AP212" t="s">
        <v>51</v>
      </c>
      <c r="AQ212" t="s">
        <v>51</v>
      </c>
      <c r="AR212" t="s">
        <v>51</v>
      </c>
      <c r="AS212" t="s">
        <v>51</v>
      </c>
      <c r="AT212" t="s">
        <v>51</v>
      </c>
      <c r="AU212" t="s">
        <v>58</v>
      </c>
      <c r="AV212" t="s">
        <v>59</v>
      </c>
      <c r="AW212" t="s">
        <v>51</v>
      </c>
      <c r="AX212" s="1">
        <v>45924.450313113426</v>
      </c>
      <c r="AY212" t="s">
        <v>51</v>
      </c>
    </row>
    <row r="213" spans="1:51" x14ac:dyDescent="0.35">
      <c r="A213">
        <v>100950</v>
      </c>
      <c r="B213">
        <v>0</v>
      </c>
      <c r="C213" t="s">
        <v>51</v>
      </c>
      <c r="D213" t="s">
        <v>52</v>
      </c>
      <c r="E213" t="s">
        <v>51</v>
      </c>
      <c r="F213" t="s">
        <v>51</v>
      </c>
      <c r="G213" t="s">
        <v>790</v>
      </c>
      <c r="H213" t="s">
        <v>791</v>
      </c>
      <c r="I213" t="s">
        <v>56</v>
      </c>
      <c r="Z213">
        <v>8</v>
      </c>
      <c r="AD213" t="s">
        <v>792</v>
      </c>
      <c r="AF213" t="s">
        <v>143</v>
      </c>
      <c r="AG213" t="s">
        <v>793</v>
      </c>
      <c r="AI213">
        <v>0</v>
      </c>
      <c r="AJ213">
        <v>0</v>
      </c>
      <c r="AL213">
        <v>0</v>
      </c>
      <c r="AM213">
        <v>0</v>
      </c>
      <c r="AN213">
        <v>0</v>
      </c>
      <c r="AO213" t="s">
        <v>51</v>
      </c>
      <c r="AP213" t="s">
        <v>51</v>
      </c>
      <c r="AQ213" t="s">
        <v>51</v>
      </c>
      <c r="AR213" t="s">
        <v>51</v>
      </c>
      <c r="AS213" t="s">
        <v>51</v>
      </c>
      <c r="AT213" t="s">
        <v>51</v>
      </c>
      <c r="AU213" t="s">
        <v>58</v>
      </c>
      <c r="AV213" t="s">
        <v>59</v>
      </c>
      <c r="AW213" t="s">
        <v>51</v>
      </c>
      <c r="AX213" s="1">
        <v>45923.677821840276</v>
      </c>
      <c r="AY213" t="s">
        <v>51</v>
      </c>
    </row>
    <row r="214" spans="1:51" x14ac:dyDescent="0.35">
      <c r="A214">
        <v>100949</v>
      </c>
      <c r="B214">
        <v>0</v>
      </c>
      <c r="C214" t="s">
        <v>51</v>
      </c>
      <c r="D214" t="s">
        <v>52</v>
      </c>
      <c r="E214" t="s">
        <v>51</v>
      </c>
      <c r="F214" t="s">
        <v>51</v>
      </c>
      <c r="G214" t="s">
        <v>794</v>
      </c>
      <c r="H214" t="s">
        <v>795</v>
      </c>
      <c r="I214" t="s">
        <v>56</v>
      </c>
      <c r="Z214">
        <v>8</v>
      </c>
      <c r="AF214" t="s">
        <v>143</v>
      </c>
      <c r="AG214" t="s">
        <v>796</v>
      </c>
      <c r="AI214">
        <v>0</v>
      </c>
      <c r="AJ214">
        <v>0</v>
      </c>
      <c r="AL214">
        <v>0</v>
      </c>
      <c r="AM214">
        <v>0</v>
      </c>
      <c r="AN214">
        <v>0</v>
      </c>
      <c r="AO214" t="s">
        <v>51</v>
      </c>
      <c r="AP214" t="s">
        <v>51</v>
      </c>
      <c r="AQ214" t="s">
        <v>51</v>
      </c>
      <c r="AR214" t="s">
        <v>51</v>
      </c>
      <c r="AS214" t="s">
        <v>51</v>
      </c>
      <c r="AT214" t="s">
        <v>51</v>
      </c>
      <c r="AU214" t="s">
        <v>58</v>
      </c>
      <c r="AV214" t="s">
        <v>59</v>
      </c>
      <c r="AW214" t="s">
        <v>51</v>
      </c>
      <c r="AX214" s="1">
        <v>45923.621010567127</v>
      </c>
      <c r="AY214" t="s">
        <v>51</v>
      </c>
    </row>
    <row r="215" spans="1:51" x14ac:dyDescent="0.35">
      <c r="A215">
        <v>100948</v>
      </c>
      <c r="B215">
        <v>0</v>
      </c>
      <c r="C215" t="s">
        <v>51</v>
      </c>
      <c r="D215" t="s">
        <v>52</v>
      </c>
      <c r="E215" t="s">
        <v>51</v>
      </c>
      <c r="F215" t="s">
        <v>51</v>
      </c>
      <c r="G215" t="s">
        <v>797</v>
      </c>
      <c r="H215" t="s">
        <v>798</v>
      </c>
      <c r="I215" t="s">
        <v>56</v>
      </c>
      <c r="Z215">
        <v>8</v>
      </c>
      <c r="AF215" t="s">
        <v>280</v>
      </c>
      <c r="AI215">
        <v>0</v>
      </c>
      <c r="AJ215">
        <v>0</v>
      </c>
      <c r="AL215">
        <v>0</v>
      </c>
      <c r="AM215">
        <v>0</v>
      </c>
      <c r="AN215">
        <v>0</v>
      </c>
      <c r="AO215" t="s">
        <v>51</v>
      </c>
      <c r="AP215" t="s">
        <v>51</v>
      </c>
      <c r="AQ215" t="s">
        <v>51</v>
      </c>
      <c r="AR215" t="s">
        <v>51</v>
      </c>
      <c r="AS215" t="s">
        <v>51</v>
      </c>
      <c r="AT215" t="s">
        <v>51</v>
      </c>
      <c r="AU215" t="s">
        <v>58</v>
      </c>
      <c r="AV215" t="s">
        <v>59</v>
      </c>
      <c r="AW215" t="s">
        <v>51</v>
      </c>
      <c r="AX215" s="1">
        <v>45923.520390972219</v>
      </c>
      <c r="AY215" t="s">
        <v>51</v>
      </c>
    </row>
    <row r="216" spans="1:51" x14ac:dyDescent="0.35">
      <c r="A216">
        <v>100947</v>
      </c>
      <c r="B216">
        <v>0</v>
      </c>
      <c r="C216" t="s">
        <v>51</v>
      </c>
      <c r="D216" t="s">
        <v>85</v>
      </c>
      <c r="E216">
        <v>0</v>
      </c>
      <c r="G216" t="s">
        <v>799</v>
      </c>
      <c r="H216" t="s">
        <v>19009</v>
      </c>
      <c r="I216" t="s">
        <v>56</v>
      </c>
      <c r="T216" t="s">
        <v>51</v>
      </c>
      <c r="U216" t="s">
        <v>51</v>
      </c>
      <c r="W216" t="s">
        <v>800</v>
      </c>
      <c r="X216" t="s">
        <v>801</v>
      </c>
      <c r="Y216" t="s">
        <v>802</v>
      </c>
      <c r="Z216">
        <v>8</v>
      </c>
      <c r="AE216" t="s">
        <v>51</v>
      </c>
      <c r="AF216" t="s">
        <v>51</v>
      </c>
      <c r="AG216" t="s">
        <v>803</v>
      </c>
      <c r="AI216">
        <v>0</v>
      </c>
      <c r="AJ216">
        <v>0</v>
      </c>
      <c r="AL216">
        <v>0</v>
      </c>
      <c r="AM216">
        <v>0</v>
      </c>
      <c r="AN216">
        <v>1</v>
      </c>
      <c r="AO216" t="s">
        <v>120</v>
      </c>
      <c r="AP216" t="s">
        <v>121</v>
      </c>
      <c r="AQ216" t="s">
        <v>122</v>
      </c>
      <c r="AR216" t="s">
        <v>123</v>
      </c>
      <c r="AS216" t="s">
        <v>89</v>
      </c>
      <c r="AT216" t="s">
        <v>90</v>
      </c>
      <c r="AU216" t="s">
        <v>58</v>
      </c>
      <c r="AV216" t="s">
        <v>718</v>
      </c>
      <c r="AW216" t="s">
        <v>51</v>
      </c>
      <c r="AX216" s="1">
        <v>45920.508740474535</v>
      </c>
      <c r="AY216" t="s">
        <v>51</v>
      </c>
    </row>
    <row r="217" spans="1:51" x14ac:dyDescent="0.35">
      <c r="A217">
        <v>100946</v>
      </c>
      <c r="B217">
        <v>0</v>
      </c>
      <c r="C217" t="s">
        <v>51</v>
      </c>
      <c r="D217" t="s">
        <v>52</v>
      </c>
      <c r="E217" t="s">
        <v>51</v>
      </c>
      <c r="F217" t="s">
        <v>51</v>
      </c>
      <c r="G217" t="s">
        <v>19010</v>
      </c>
      <c r="H217" t="s">
        <v>804</v>
      </c>
      <c r="I217" t="s">
        <v>56</v>
      </c>
      <c r="Z217">
        <v>8</v>
      </c>
      <c r="AD217" t="s">
        <v>805</v>
      </c>
      <c r="AF217" t="s">
        <v>280</v>
      </c>
      <c r="AG217" t="s">
        <v>806</v>
      </c>
      <c r="AI217">
        <v>0</v>
      </c>
      <c r="AJ217">
        <v>0</v>
      </c>
      <c r="AL217">
        <v>0</v>
      </c>
      <c r="AM217">
        <v>0</v>
      </c>
      <c r="AN217">
        <v>0</v>
      </c>
      <c r="AO217" t="s">
        <v>51</v>
      </c>
      <c r="AP217" t="s">
        <v>51</v>
      </c>
      <c r="AQ217" t="s">
        <v>51</v>
      </c>
      <c r="AR217" t="s">
        <v>51</v>
      </c>
      <c r="AS217" t="s">
        <v>51</v>
      </c>
      <c r="AT217" t="s">
        <v>51</v>
      </c>
      <c r="AU217" t="s">
        <v>58</v>
      </c>
      <c r="AV217" t="s">
        <v>59</v>
      </c>
      <c r="AW217" t="s">
        <v>51</v>
      </c>
      <c r="AX217" s="1">
        <v>45918.644909259259</v>
      </c>
      <c r="AY217" t="s">
        <v>51</v>
      </c>
    </row>
    <row r="218" spans="1:51" x14ac:dyDescent="0.35">
      <c r="A218">
        <v>100945</v>
      </c>
      <c r="B218">
        <v>0</v>
      </c>
      <c r="C218" t="s">
        <v>51</v>
      </c>
      <c r="D218" t="s">
        <v>52</v>
      </c>
      <c r="E218" t="s">
        <v>51</v>
      </c>
      <c r="F218" t="s">
        <v>51</v>
      </c>
      <c r="G218" t="s">
        <v>807</v>
      </c>
      <c r="H218" t="s">
        <v>808</v>
      </c>
      <c r="I218" t="s">
        <v>56</v>
      </c>
      <c r="Z218">
        <v>8</v>
      </c>
      <c r="AD218" t="s">
        <v>809</v>
      </c>
      <c r="AF218" t="s">
        <v>280</v>
      </c>
      <c r="AG218" t="s">
        <v>810</v>
      </c>
      <c r="AI218">
        <v>0</v>
      </c>
      <c r="AJ218">
        <v>0</v>
      </c>
      <c r="AL218">
        <v>0</v>
      </c>
      <c r="AM218">
        <v>0</v>
      </c>
      <c r="AN218">
        <v>0</v>
      </c>
      <c r="AO218" t="s">
        <v>51</v>
      </c>
      <c r="AP218" t="s">
        <v>51</v>
      </c>
      <c r="AQ218" t="s">
        <v>51</v>
      </c>
      <c r="AR218" t="s">
        <v>51</v>
      </c>
      <c r="AS218" t="s">
        <v>51</v>
      </c>
      <c r="AT218" t="s">
        <v>51</v>
      </c>
      <c r="AU218" t="s">
        <v>58</v>
      </c>
      <c r="AV218" t="s">
        <v>59</v>
      </c>
      <c r="AW218" t="s">
        <v>51</v>
      </c>
      <c r="AX218" s="1">
        <v>45918.472661458334</v>
      </c>
      <c r="AY218" t="s">
        <v>51</v>
      </c>
    </row>
    <row r="219" spans="1:51" x14ac:dyDescent="0.35">
      <c r="A219">
        <v>100944</v>
      </c>
      <c r="B219">
        <v>0</v>
      </c>
      <c r="C219" t="s">
        <v>51</v>
      </c>
      <c r="D219" t="s">
        <v>52</v>
      </c>
      <c r="E219" t="s">
        <v>51</v>
      </c>
      <c r="F219" t="s">
        <v>51</v>
      </c>
      <c r="G219" t="s">
        <v>19011</v>
      </c>
      <c r="H219" t="s">
        <v>811</v>
      </c>
      <c r="I219" t="s">
        <v>56</v>
      </c>
      <c r="Z219">
        <v>8</v>
      </c>
      <c r="AD219" t="s">
        <v>296</v>
      </c>
      <c r="AF219" t="s">
        <v>71</v>
      </c>
      <c r="AG219" t="s">
        <v>812</v>
      </c>
      <c r="AI219">
        <v>0</v>
      </c>
      <c r="AJ219">
        <v>0</v>
      </c>
      <c r="AL219">
        <v>0</v>
      </c>
      <c r="AM219">
        <v>0</v>
      </c>
      <c r="AN219">
        <v>0</v>
      </c>
      <c r="AO219" t="s">
        <v>51</v>
      </c>
      <c r="AP219" t="s">
        <v>51</v>
      </c>
      <c r="AQ219" t="s">
        <v>51</v>
      </c>
      <c r="AR219" t="s">
        <v>51</v>
      </c>
      <c r="AS219" t="s">
        <v>51</v>
      </c>
      <c r="AT219" t="s">
        <v>51</v>
      </c>
      <c r="AU219" t="s">
        <v>58</v>
      </c>
      <c r="AV219" t="s">
        <v>59</v>
      </c>
      <c r="AW219" t="s">
        <v>51</v>
      </c>
      <c r="AX219" s="1">
        <v>45917.599654282407</v>
      </c>
      <c r="AY219" t="s">
        <v>51</v>
      </c>
    </row>
    <row r="220" spans="1:51" x14ac:dyDescent="0.35">
      <c r="A220">
        <v>100943</v>
      </c>
      <c r="B220">
        <v>0</v>
      </c>
      <c r="C220" t="s">
        <v>51</v>
      </c>
      <c r="D220" t="s">
        <v>52</v>
      </c>
      <c r="E220" t="s">
        <v>51</v>
      </c>
      <c r="F220" t="s">
        <v>51</v>
      </c>
      <c r="G220" t="s">
        <v>813</v>
      </c>
      <c r="H220" t="s">
        <v>814</v>
      </c>
      <c r="I220" t="s">
        <v>56</v>
      </c>
      <c r="Z220">
        <v>8</v>
      </c>
      <c r="AD220" t="s">
        <v>815</v>
      </c>
      <c r="AF220" t="s">
        <v>71</v>
      </c>
      <c r="AG220" t="s">
        <v>816</v>
      </c>
      <c r="AI220">
        <v>0</v>
      </c>
      <c r="AJ220">
        <v>0</v>
      </c>
      <c r="AL220">
        <v>0</v>
      </c>
      <c r="AM220">
        <v>0</v>
      </c>
      <c r="AN220">
        <v>0</v>
      </c>
      <c r="AO220" t="s">
        <v>51</v>
      </c>
      <c r="AP220" t="s">
        <v>51</v>
      </c>
      <c r="AQ220" t="s">
        <v>51</v>
      </c>
      <c r="AR220" t="s">
        <v>51</v>
      </c>
      <c r="AS220" t="s">
        <v>51</v>
      </c>
      <c r="AT220" t="s">
        <v>51</v>
      </c>
      <c r="AU220" t="s">
        <v>58</v>
      </c>
      <c r="AV220" t="s">
        <v>59</v>
      </c>
      <c r="AW220" t="s">
        <v>51</v>
      </c>
      <c r="AX220" s="1">
        <v>45916.617536956015</v>
      </c>
      <c r="AY220" t="s">
        <v>51</v>
      </c>
    </row>
    <row r="221" spans="1:51" x14ac:dyDescent="0.35">
      <c r="A221">
        <v>100942</v>
      </c>
      <c r="B221">
        <v>0</v>
      </c>
      <c r="C221" t="s">
        <v>51</v>
      </c>
      <c r="D221" t="s">
        <v>52</v>
      </c>
      <c r="E221" t="s">
        <v>51</v>
      </c>
      <c r="F221" t="s">
        <v>51</v>
      </c>
      <c r="G221" t="s">
        <v>19012</v>
      </c>
      <c r="H221" t="s">
        <v>817</v>
      </c>
      <c r="I221" t="s">
        <v>56</v>
      </c>
      <c r="O221" t="s">
        <v>62</v>
      </c>
      <c r="U221" t="s">
        <v>202</v>
      </c>
      <c r="Z221">
        <v>8</v>
      </c>
      <c r="AD221" t="s">
        <v>818</v>
      </c>
      <c r="AF221" t="s">
        <v>73</v>
      </c>
      <c r="AG221" t="s">
        <v>819</v>
      </c>
      <c r="AI221">
        <v>0</v>
      </c>
      <c r="AJ221">
        <v>0</v>
      </c>
      <c r="AL221">
        <v>0</v>
      </c>
      <c r="AM221">
        <v>0</v>
      </c>
      <c r="AN221">
        <v>0</v>
      </c>
      <c r="AO221" t="s">
        <v>51</v>
      </c>
      <c r="AP221" t="s">
        <v>51</v>
      </c>
      <c r="AQ221" t="s">
        <v>51</v>
      </c>
      <c r="AR221" t="s">
        <v>51</v>
      </c>
      <c r="AS221" t="s">
        <v>51</v>
      </c>
      <c r="AT221" t="s">
        <v>51</v>
      </c>
      <c r="AU221" t="s">
        <v>58</v>
      </c>
      <c r="AV221" t="s">
        <v>59</v>
      </c>
      <c r="AW221" t="s">
        <v>59</v>
      </c>
      <c r="AX221" s="1">
        <v>45916.52066188657</v>
      </c>
      <c r="AY221" s="1">
        <v>45916.532260613429</v>
      </c>
    </row>
    <row r="222" spans="1:51" x14ac:dyDescent="0.35">
      <c r="A222">
        <v>100941</v>
      </c>
      <c r="B222">
        <v>0</v>
      </c>
      <c r="C222" t="s">
        <v>51</v>
      </c>
      <c r="D222" t="s">
        <v>52</v>
      </c>
      <c r="E222" t="s">
        <v>51</v>
      </c>
      <c r="F222" t="s">
        <v>51</v>
      </c>
      <c r="G222" t="s">
        <v>820</v>
      </c>
      <c r="H222" t="s">
        <v>821</v>
      </c>
      <c r="I222" t="s">
        <v>56</v>
      </c>
      <c r="Z222">
        <v>8</v>
      </c>
      <c r="AF222" t="s">
        <v>115</v>
      </c>
      <c r="AG222" t="s">
        <v>728</v>
      </c>
      <c r="AI222">
        <v>0</v>
      </c>
      <c r="AJ222">
        <v>0</v>
      </c>
      <c r="AL222">
        <v>0</v>
      </c>
      <c r="AM222">
        <v>0</v>
      </c>
      <c r="AN222">
        <v>0</v>
      </c>
      <c r="AO222" t="s">
        <v>51</v>
      </c>
      <c r="AP222" t="s">
        <v>51</v>
      </c>
      <c r="AQ222" t="s">
        <v>51</v>
      </c>
      <c r="AR222" t="s">
        <v>51</v>
      </c>
      <c r="AS222" t="s">
        <v>51</v>
      </c>
      <c r="AT222" t="s">
        <v>51</v>
      </c>
      <c r="AU222" t="s">
        <v>58</v>
      </c>
      <c r="AV222" t="s">
        <v>59</v>
      </c>
      <c r="AW222" t="s">
        <v>51</v>
      </c>
      <c r="AX222" s="1">
        <v>45915.726358761574</v>
      </c>
      <c r="AY222" t="s">
        <v>51</v>
      </c>
    </row>
    <row r="223" spans="1:51" x14ac:dyDescent="0.35">
      <c r="A223">
        <v>100940</v>
      </c>
      <c r="B223">
        <v>0</v>
      </c>
      <c r="C223" t="s">
        <v>51</v>
      </c>
      <c r="D223" t="s">
        <v>52</v>
      </c>
      <c r="E223" t="s">
        <v>51</v>
      </c>
      <c r="F223" t="s">
        <v>51</v>
      </c>
      <c r="G223" t="s">
        <v>822</v>
      </c>
      <c r="H223" t="s">
        <v>823</v>
      </c>
      <c r="I223" t="s">
        <v>56</v>
      </c>
      <c r="Z223">
        <v>8</v>
      </c>
      <c r="AD223" t="s">
        <v>283</v>
      </c>
      <c r="AF223" t="s">
        <v>115</v>
      </c>
      <c r="AG223" t="s">
        <v>824</v>
      </c>
      <c r="AI223">
        <v>0</v>
      </c>
      <c r="AJ223">
        <v>0</v>
      </c>
      <c r="AL223">
        <v>0</v>
      </c>
      <c r="AM223">
        <v>0</v>
      </c>
      <c r="AN223">
        <v>0</v>
      </c>
      <c r="AO223" t="s">
        <v>51</v>
      </c>
      <c r="AP223" t="s">
        <v>51</v>
      </c>
      <c r="AQ223" t="s">
        <v>51</v>
      </c>
      <c r="AR223" t="s">
        <v>51</v>
      </c>
      <c r="AS223" t="s">
        <v>51</v>
      </c>
      <c r="AT223" t="s">
        <v>51</v>
      </c>
      <c r="AU223" t="s">
        <v>58</v>
      </c>
      <c r="AV223" t="s">
        <v>59</v>
      </c>
      <c r="AW223" t="s">
        <v>59</v>
      </c>
      <c r="AX223" s="1">
        <v>45913.666822141204</v>
      </c>
      <c r="AY223" s="1">
        <v>45915.719261886574</v>
      </c>
    </row>
    <row r="224" spans="1:51" x14ac:dyDescent="0.35">
      <c r="A224">
        <v>100939</v>
      </c>
      <c r="B224">
        <v>0</v>
      </c>
      <c r="C224" t="s">
        <v>51</v>
      </c>
      <c r="D224" t="s">
        <v>52</v>
      </c>
      <c r="E224" t="s">
        <v>51</v>
      </c>
      <c r="F224" t="s">
        <v>51</v>
      </c>
      <c r="G224" t="s">
        <v>825</v>
      </c>
      <c r="H224" t="s">
        <v>826</v>
      </c>
      <c r="I224" t="s">
        <v>56</v>
      </c>
      <c r="Z224">
        <v>8</v>
      </c>
      <c r="AD224" t="s">
        <v>283</v>
      </c>
      <c r="AF224" t="s">
        <v>115</v>
      </c>
      <c r="AG224" t="s">
        <v>827</v>
      </c>
      <c r="AI224">
        <v>0</v>
      </c>
      <c r="AJ224">
        <v>0</v>
      </c>
      <c r="AL224">
        <v>0</v>
      </c>
      <c r="AM224">
        <v>0</v>
      </c>
      <c r="AN224">
        <v>0</v>
      </c>
      <c r="AO224" t="s">
        <v>51</v>
      </c>
      <c r="AP224" t="s">
        <v>51</v>
      </c>
      <c r="AQ224" t="s">
        <v>51</v>
      </c>
      <c r="AR224" t="s">
        <v>51</v>
      </c>
      <c r="AS224" t="s">
        <v>51</v>
      </c>
      <c r="AT224" t="s">
        <v>51</v>
      </c>
      <c r="AU224" t="s">
        <v>58</v>
      </c>
      <c r="AV224" t="s">
        <v>59</v>
      </c>
      <c r="AW224" t="s">
        <v>51</v>
      </c>
      <c r="AX224" s="1">
        <v>45913.666073761575</v>
      </c>
      <c r="AY224" t="s">
        <v>51</v>
      </c>
    </row>
    <row r="225" spans="1:51" x14ac:dyDescent="0.35">
      <c r="A225">
        <v>100938</v>
      </c>
      <c r="B225">
        <v>0</v>
      </c>
      <c r="C225" t="s">
        <v>51</v>
      </c>
      <c r="D225" t="s">
        <v>52</v>
      </c>
      <c r="E225" t="s">
        <v>51</v>
      </c>
      <c r="F225" t="s">
        <v>51</v>
      </c>
      <c r="G225" t="s">
        <v>828</v>
      </c>
      <c r="H225" t="s">
        <v>829</v>
      </c>
      <c r="I225" t="s">
        <v>56</v>
      </c>
      <c r="Z225">
        <v>8</v>
      </c>
      <c r="AD225" t="s">
        <v>283</v>
      </c>
      <c r="AF225" t="s">
        <v>115</v>
      </c>
      <c r="AG225" t="s">
        <v>728</v>
      </c>
      <c r="AI225">
        <v>0</v>
      </c>
      <c r="AJ225">
        <v>0</v>
      </c>
      <c r="AL225">
        <v>0</v>
      </c>
      <c r="AM225">
        <v>0</v>
      </c>
      <c r="AN225">
        <v>0</v>
      </c>
      <c r="AO225" t="s">
        <v>51</v>
      </c>
      <c r="AP225" t="s">
        <v>51</v>
      </c>
      <c r="AQ225" t="s">
        <v>51</v>
      </c>
      <c r="AR225" t="s">
        <v>51</v>
      </c>
      <c r="AS225" t="s">
        <v>51</v>
      </c>
      <c r="AT225" t="s">
        <v>51</v>
      </c>
      <c r="AU225" t="s">
        <v>58</v>
      </c>
      <c r="AV225" t="s">
        <v>59</v>
      </c>
      <c r="AW225" t="s">
        <v>51</v>
      </c>
      <c r="AX225" s="1">
        <v>45913.664612233799</v>
      </c>
      <c r="AY225" t="s">
        <v>51</v>
      </c>
    </row>
    <row r="226" spans="1:51" x14ac:dyDescent="0.35">
      <c r="A226">
        <v>100937</v>
      </c>
      <c r="B226">
        <v>0</v>
      </c>
      <c r="C226" t="s">
        <v>51</v>
      </c>
      <c r="D226" t="s">
        <v>52</v>
      </c>
      <c r="E226" t="s">
        <v>51</v>
      </c>
      <c r="F226" t="s">
        <v>51</v>
      </c>
      <c r="G226" t="s">
        <v>830</v>
      </c>
      <c r="H226" t="s">
        <v>831</v>
      </c>
      <c r="I226" t="s">
        <v>56</v>
      </c>
      <c r="Z226">
        <v>8</v>
      </c>
      <c r="AD226" t="s">
        <v>283</v>
      </c>
      <c r="AF226" t="s">
        <v>115</v>
      </c>
      <c r="AG226" t="s">
        <v>824</v>
      </c>
      <c r="AI226">
        <v>0</v>
      </c>
      <c r="AJ226">
        <v>0</v>
      </c>
      <c r="AL226">
        <v>0</v>
      </c>
      <c r="AM226">
        <v>0</v>
      </c>
      <c r="AN226">
        <v>0</v>
      </c>
      <c r="AO226" t="s">
        <v>51</v>
      </c>
      <c r="AP226" t="s">
        <v>51</v>
      </c>
      <c r="AQ226" t="s">
        <v>51</v>
      </c>
      <c r="AR226" t="s">
        <v>51</v>
      </c>
      <c r="AS226" t="s">
        <v>51</v>
      </c>
      <c r="AT226" t="s">
        <v>51</v>
      </c>
      <c r="AU226" t="s">
        <v>58</v>
      </c>
      <c r="AV226" t="s">
        <v>59</v>
      </c>
      <c r="AW226" t="s">
        <v>51</v>
      </c>
      <c r="AX226" s="1">
        <v>45913.663327118054</v>
      </c>
      <c r="AY226" t="s">
        <v>51</v>
      </c>
    </row>
    <row r="227" spans="1:51" x14ac:dyDescent="0.35">
      <c r="A227">
        <v>100936</v>
      </c>
      <c r="B227">
        <v>0</v>
      </c>
      <c r="C227" t="s">
        <v>51</v>
      </c>
      <c r="D227" t="s">
        <v>52</v>
      </c>
      <c r="E227" t="s">
        <v>51</v>
      </c>
      <c r="F227" t="s">
        <v>51</v>
      </c>
      <c r="G227" t="s">
        <v>832</v>
      </c>
      <c r="H227" t="s">
        <v>833</v>
      </c>
      <c r="I227" t="s">
        <v>56</v>
      </c>
      <c r="Z227">
        <v>8</v>
      </c>
      <c r="AD227" t="s">
        <v>283</v>
      </c>
      <c r="AF227" t="s">
        <v>115</v>
      </c>
      <c r="AG227" t="s">
        <v>834</v>
      </c>
      <c r="AI227">
        <v>0</v>
      </c>
      <c r="AJ227">
        <v>0</v>
      </c>
      <c r="AL227">
        <v>0</v>
      </c>
      <c r="AM227">
        <v>0</v>
      </c>
      <c r="AN227">
        <v>0</v>
      </c>
      <c r="AO227" t="s">
        <v>51</v>
      </c>
      <c r="AP227" t="s">
        <v>51</v>
      </c>
      <c r="AQ227" t="s">
        <v>51</v>
      </c>
      <c r="AR227" t="s">
        <v>51</v>
      </c>
      <c r="AS227" t="s">
        <v>51</v>
      </c>
      <c r="AT227" t="s">
        <v>51</v>
      </c>
      <c r="AU227" t="s">
        <v>58</v>
      </c>
      <c r="AV227" t="s">
        <v>59</v>
      </c>
      <c r="AW227" t="s">
        <v>51</v>
      </c>
      <c r="AX227" s="1">
        <v>45913.651358298608</v>
      </c>
      <c r="AY227" t="s">
        <v>51</v>
      </c>
    </row>
    <row r="228" spans="1:51" x14ac:dyDescent="0.35">
      <c r="A228">
        <v>100935</v>
      </c>
      <c r="B228">
        <v>0</v>
      </c>
      <c r="C228" t="s">
        <v>51</v>
      </c>
      <c r="D228" t="s">
        <v>52</v>
      </c>
      <c r="E228" t="s">
        <v>51</v>
      </c>
      <c r="F228" t="s">
        <v>51</v>
      </c>
      <c r="G228" t="s">
        <v>835</v>
      </c>
      <c r="H228" t="s">
        <v>836</v>
      </c>
      <c r="I228" t="s">
        <v>56</v>
      </c>
      <c r="Z228">
        <v>8</v>
      </c>
      <c r="AD228" t="s">
        <v>283</v>
      </c>
      <c r="AF228" t="s">
        <v>115</v>
      </c>
      <c r="AG228" t="s">
        <v>837</v>
      </c>
      <c r="AI228">
        <v>0</v>
      </c>
      <c r="AJ228">
        <v>0</v>
      </c>
      <c r="AL228">
        <v>0</v>
      </c>
      <c r="AM228">
        <v>0</v>
      </c>
      <c r="AN228">
        <v>0</v>
      </c>
      <c r="AO228" t="s">
        <v>51</v>
      </c>
      <c r="AP228" t="s">
        <v>51</v>
      </c>
      <c r="AQ228" t="s">
        <v>51</v>
      </c>
      <c r="AR228" t="s">
        <v>51</v>
      </c>
      <c r="AS228" t="s">
        <v>51</v>
      </c>
      <c r="AT228" t="s">
        <v>51</v>
      </c>
      <c r="AU228" t="s">
        <v>58</v>
      </c>
      <c r="AV228" t="s">
        <v>59</v>
      </c>
      <c r="AW228" t="s">
        <v>51</v>
      </c>
      <c r="AX228" s="1">
        <v>45913.647993749997</v>
      </c>
      <c r="AY228" t="s">
        <v>51</v>
      </c>
    </row>
    <row r="229" spans="1:51" x14ac:dyDescent="0.35">
      <c r="A229">
        <v>100934</v>
      </c>
      <c r="B229">
        <v>0</v>
      </c>
      <c r="C229" t="s">
        <v>51</v>
      </c>
      <c r="D229" t="s">
        <v>52</v>
      </c>
      <c r="E229" t="s">
        <v>51</v>
      </c>
      <c r="F229" t="s">
        <v>51</v>
      </c>
      <c r="G229" t="s">
        <v>838</v>
      </c>
      <c r="H229" t="s">
        <v>839</v>
      </c>
      <c r="I229" t="s">
        <v>56</v>
      </c>
      <c r="Z229">
        <v>8</v>
      </c>
      <c r="AD229" t="s">
        <v>283</v>
      </c>
      <c r="AF229" t="s">
        <v>115</v>
      </c>
      <c r="AG229" t="s">
        <v>789</v>
      </c>
      <c r="AI229">
        <v>0</v>
      </c>
      <c r="AJ229">
        <v>0</v>
      </c>
      <c r="AL229">
        <v>0</v>
      </c>
      <c r="AM229">
        <v>0</v>
      </c>
      <c r="AN229">
        <v>0</v>
      </c>
      <c r="AO229" t="s">
        <v>51</v>
      </c>
      <c r="AP229" t="s">
        <v>51</v>
      </c>
      <c r="AQ229" t="s">
        <v>51</v>
      </c>
      <c r="AR229" t="s">
        <v>51</v>
      </c>
      <c r="AS229" t="s">
        <v>51</v>
      </c>
      <c r="AT229" t="s">
        <v>51</v>
      </c>
      <c r="AU229" t="s">
        <v>58</v>
      </c>
      <c r="AV229" t="s">
        <v>59</v>
      </c>
      <c r="AW229" t="s">
        <v>51</v>
      </c>
      <c r="AX229" s="1">
        <v>45913.64567341435</v>
      </c>
      <c r="AY229" t="s">
        <v>51</v>
      </c>
    </row>
    <row r="230" spans="1:51" x14ac:dyDescent="0.35">
      <c r="A230">
        <v>100933</v>
      </c>
      <c r="B230">
        <v>0</v>
      </c>
      <c r="C230" t="s">
        <v>51</v>
      </c>
      <c r="D230" t="s">
        <v>52</v>
      </c>
      <c r="E230" t="s">
        <v>51</v>
      </c>
      <c r="F230" t="s">
        <v>51</v>
      </c>
      <c r="G230" t="s">
        <v>840</v>
      </c>
      <c r="H230" t="s">
        <v>821</v>
      </c>
      <c r="I230" t="s">
        <v>56</v>
      </c>
      <c r="Z230">
        <v>8</v>
      </c>
      <c r="AD230" t="s">
        <v>283</v>
      </c>
      <c r="AF230" t="s">
        <v>115</v>
      </c>
      <c r="AG230" t="s">
        <v>728</v>
      </c>
      <c r="AI230">
        <v>0</v>
      </c>
      <c r="AJ230">
        <v>0</v>
      </c>
      <c r="AL230">
        <v>0</v>
      </c>
      <c r="AM230">
        <v>0</v>
      </c>
      <c r="AN230">
        <v>0</v>
      </c>
      <c r="AO230" t="s">
        <v>51</v>
      </c>
      <c r="AP230" t="s">
        <v>51</v>
      </c>
      <c r="AQ230" t="s">
        <v>51</v>
      </c>
      <c r="AR230" t="s">
        <v>51</v>
      </c>
      <c r="AS230" t="s">
        <v>51</v>
      </c>
      <c r="AT230" t="s">
        <v>51</v>
      </c>
      <c r="AU230" t="s">
        <v>58</v>
      </c>
      <c r="AV230" t="s">
        <v>59</v>
      </c>
      <c r="AW230" t="s">
        <v>51</v>
      </c>
      <c r="AX230" s="1">
        <v>45913.644471180553</v>
      </c>
      <c r="AY230" t="s">
        <v>51</v>
      </c>
    </row>
    <row r="231" spans="1:51" x14ac:dyDescent="0.35">
      <c r="A231">
        <v>100932</v>
      </c>
      <c r="B231">
        <v>0</v>
      </c>
      <c r="C231" t="s">
        <v>51</v>
      </c>
      <c r="D231" t="s">
        <v>52</v>
      </c>
      <c r="E231" t="s">
        <v>51</v>
      </c>
      <c r="F231" t="s">
        <v>51</v>
      </c>
      <c r="G231" t="s">
        <v>841</v>
      </c>
      <c r="H231" t="s">
        <v>842</v>
      </c>
      <c r="I231" t="s">
        <v>56</v>
      </c>
      <c r="Z231">
        <v>8</v>
      </c>
      <c r="AD231" t="s">
        <v>283</v>
      </c>
      <c r="AF231" t="s">
        <v>115</v>
      </c>
      <c r="AG231" t="s">
        <v>284</v>
      </c>
      <c r="AI231">
        <v>0</v>
      </c>
      <c r="AJ231">
        <v>0</v>
      </c>
      <c r="AL231">
        <v>0</v>
      </c>
      <c r="AM231">
        <v>0</v>
      </c>
      <c r="AN231">
        <v>0</v>
      </c>
      <c r="AO231" t="s">
        <v>51</v>
      </c>
      <c r="AP231" t="s">
        <v>51</v>
      </c>
      <c r="AQ231" t="s">
        <v>51</v>
      </c>
      <c r="AR231" t="s">
        <v>51</v>
      </c>
      <c r="AS231" t="s">
        <v>51</v>
      </c>
      <c r="AT231" t="s">
        <v>51</v>
      </c>
      <c r="AU231" t="s">
        <v>58</v>
      </c>
      <c r="AV231" t="s">
        <v>59</v>
      </c>
      <c r="AW231" t="s">
        <v>51</v>
      </c>
      <c r="AX231" s="1">
        <v>45913.642734374997</v>
      </c>
      <c r="AY231" t="s">
        <v>51</v>
      </c>
    </row>
    <row r="232" spans="1:51" x14ac:dyDescent="0.35">
      <c r="A232">
        <v>100931</v>
      </c>
      <c r="B232">
        <v>0</v>
      </c>
      <c r="C232" t="s">
        <v>51</v>
      </c>
      <c r="D232" t="s">
        <v>52</v>
      </c>
      <c r="E232" t="s">
        <v>51</v>
      </c>
      <c r="F232" t="s">
        <v>51</v>
      </c>
      <c r="G232" t="s">
        <v>843</v>
      </c>
      <c r="H232" t="s">
        <v>844</v>
      </c>
      <c r="I232" t="s">
        <v>56</v>
      </c>
      <c r="Z232">
        <v>8</v>
      </c>
      <c r="AD232" t="s">
        <v>283</v>
      </c>
      <c r="AF232" t="s">
        <v>115</v>
      </c>
      <c r="AG232" t="s">
        <v>845</v>
      </c>
      <c r="AI232">
        <v>0</v>
      </c>
      <c r="AJ232">
        <v>0</v>
      </c>
      <c r="AL232">
        <v>0</v>
      </c>
      <c r="AM232">
        <v>0</v>
      </c>
      <c r="AN232">
        <v>0</v>
      </c>
      <c r="AO232" t="s">
        <v>51</v>
      </c>
      <c r="AP232" t="s">
        <v>51</v>
      </c>
      <c r="AQ232" t="s">
        <v>51</v>
      </c>
      <c r="AR232" t="s">
        <v>51</v>
      </c>
      <c r="AS232" t="s">
        <v>51</v>
      </c>
      <c r="AT232" t="s">
        <v>51</v>
      </c>
      <c r="AU232" t="s">
        <v>58</v>
      </c>
      <c r="AV232" t="s">
        <v>59</v>
      </c>
      <c r="AW232" t="s">
        <v>51</v>
      </c>
      <c r="AX232" s="1">
        <v>45913.641422569446</v>
      </c>
      <c r="AY232" t="s">
        <v>51</v>
      </c>
    </row>
    <row r="233" spans="1:51" x14ac:dyDescent="0.35">
      <c r="A233">
        <v>100930</v>
      </c>
      <c r="B233">
        <v>0</v>
      </c>
      <c r="C233" t="s">
        <v>51</v>
      </c>
      <c r="D233" t="s">
        <v>52</v>
      </c>
      <c r="E233" t="s">
        <v>51</v>
      </c>
      <c r="F233" t="s">
        <v>51</v>
      </c>
      <c r="G233" t="s">
        <v>846</v>
      </c>
      <c r="H233" t="s">
        <v>847</v>
      </c>
      <c r="I233" t="s">
        <v>56</v>
      </c>
      <c r="Z233">
        <v>8</v>
      </c>
      <c r="AD233" t="s">
        <v>283</v>
      </c>
      <c r="AF233" t="s">
        <v>115</v>
      </c>
      <c r="AG233" t="s">
        <v>848</v>
      </c>
      <c r="AI233">
        <v>0</v>
      </c>
      <c r="AJ233">
        <v>0</v>
      </c>
      <c r="AL233">
        <v>0</v>
      </c>
      <c r="AM233">
        <v>0</v>
      </c>
      <c r="AN233">
        <v>0</v>
      </c>
      <c r="AO233" t="s">
        <v>51</v>
      </c>
      <c r="AP233" t="s">
        <v>51</v>
      </c>
      <c r="AQ233" t="s">
        <v>51</v>
      </c>
      <c r="AR233" t="s">
        <v>51</v>
      </c>
      <c r="AS233" t="s">
        <v>51</v>
      </c>
      <c r="AT233" t="s">
        <v>51</v>
      </c>
      <c r="AU233" t="s">
        <v>58</v>
      </c>
      <c r="AV233" t="s">
        <v>59</v>
      </c>
      <c r="AW233" t="s">
        <v>51</v>
      </c>
      <c r="AX233" s="1">
        <v>45913.640406516206</v>
      </c>
      <c r="AY233" t="s">
        <v>51</v>
      </c>
    </row>
    <row r="234" spans="1:51" x14ac:dyDescent="0.35">
      <c r="A234">
        <v>100929</v>
      </c>
      <c r="B234">
        <v>0</v>
      </c>
      <c r="C234" t="s">
        <v>51</v>
      </c>
      <c r="D234" t="s">
        <v>52</v>
      </c>
      <c r="E234" t="s">
        <v>51</v>
      </c>
      <c r="F234" t="s">
        <v>51</v>
      </c>
      <c r="G234" t="s">
        <v>849</v>
      </c>
      <c r="H234" t="s">
        <v>850</v>
      </c>
      <c r="I234" t="s">
        <v>56</v>
      </c>
      <c r="Z234">
        <v>8</v>
      </c>
      <c r="AD234" t="s">
        <v>283</v>
      </c>
      <c r="AF234" t="s">
        <v>115</v>
      </c>
      <c r="AG234" t="s">
        <v>851</v>
      </c>
      <c r="AI234">
        <v>0</v>
      </c>
      <c r="AJ234">
        <v>0</v>
      </c>
      <c r="AL234">
        <v>0</v>
      </c>
      <c r="AM234">
        <v>0</v>
      </c>
      <c r="AN234">
        <v>0</v>
      </c>
      <c r="AO234" t="s">
        <v>51</v>
      </c>
      <c r="AP234" t="s">
        <v>51</v>
      </c>
      <c r="AQ234" t="s">
        <v>51</v>
      </c>
      <c r="AR234" t="s">
        <v>51</v>
      </c>
      <c r="AS234" t="s">
        <v>51</v>
      </c>
      <c r="AT234" t="s">
        <v>51</v>
      </c>
      <c r="AU234" t="s">
        <v>58</v>
      </c>
      <c r="AV234" t="s">
        <v>59</v>
      </c>
      <c r="AW234" t="s">
        <v>51</v>
      </c>
      <c r="AX234" s="1">
        <v>45913.639400578701</v>
      </c>
      <c r="AY234" t="s">
        <v>51</v>
      </c>
    </row>
    <row r="235" spans="1:51" x14ac:dyDescent="0.35">
      <c r="A235">
        <v>100928</v>
      </c>
      <c r="B235">
        <v>0</v>
      </c>
      <c r="C235" t="s">
        <v>51</v>
      </c>
      <c r="D235" t="s">
        <v>52</v>
      </c>
      <c r="E235" t="s">
        <v>51</v>
      </c>
      <c r="F235" t="s">
        <v>51</v>
      </c>
      <c r="G235" t="s">
        <v>852</v>
      </c>
      <c r="H235" t="s">
        <v>853</v>
      </c>
      <c r="I235" t="s">
        <v>56</v>
      </c>
      <c r="Z235">
        <v>8</v>
      </c>
      <c r="AD235" t="s">
        <v>456</v>
      </c>
      <c r="AF235" t="s">
        <v>62</v>
      </c>
      <c r="AG235" t="s">
        <v>457</v>
      </c>
      <c r="AI235">
        <v>0</v>
      </c>
      <c r="AJ235">
        <v>0</v>
      </c>
      <c r="AL235">
        <v>0</v>
      </c>
      <c r="AM235">
        <v>0</v>
      </c>
      <c r="AN235">
        <v>0</v>
      </c>
      <c r="AO235" t="s">
        <v>51</v>
      </c>
      <c r="AP235" t="s">
        <v>51</v>
      </c>
      <c r="AQ235" t="s">
        <v>51</v>
      </c>
      <c r="AR235" t="s">
        <v>51</v>
      </c>
      <c r="AS235" t="s">
        <v>51</v>
      </c>
      <c r="AT235" t="s">
        <v>51</v>
      </c>
      <c r="AU235" t="s">
        <v>58</v>
      </c>
      <c r="AV235" t="s">
        <v>59</v>
      </c>
      <c r="AW235" t="s">
        <v>51</v>
      </c>
      <c r="AX235" s="1">
        <v>45911.71139452546</v>
      </c>
      <c r="AY235" t="s">
        <v>51</v>
      </c>
    </row>
    <row r="236" spans="1:51" x14ac:dyDescent="0.35">
      <c r="A236">
        <v>100927</v>
      </c>
      <c r="B236">
        <v>0</v>
      </c>
      <c r="C236" t="s">
        <v>51</v>
      </c>
      <c r="D236" t="s">
        <v>52</v>
      </c>
      <c r="E236" t="s">
        <v>51</v>
      </c>
      <c r="F236" t="s">
        <v>51</v>
      </c>
      <c r="G236" t="s">
        <v>854</v>
      </c>
      <c r="H236" t="s">
        <v>855</v>
      </c>
      <c r="I236" t="s">
        <v>56</v>
      </c>
      <c r="O236" t="s">
        <v>62</v>
      </c>
      <c r="Z236">
        <v>8</v>
      </c>
      <c r="AD236" t="s">
        <v>505</v>
      </c>
      <c r="AF236" t="s">
        <v>62</v>
      </c>
      <c r="AG236" t="s">
        <v>506</v>
      </c>
      <c r="AI236">
        <v>0</v>
      </c>
      <c r="AJ236">
        <v>0</v>
      </c>
      <c r="AL236">
        <v>0</v>
      </c>
      <c r="AM236">
        <v>0</v>
      </c>
      <c r="AN236">
        <v>0</v>
      </c>
      <c r="AO236" t="s">
        <v>51</v>
      </c>
      <c r="AP236" t="s">
        <v>51</v>
      </c>
      <c r="AQ236" t="s">
        <v>51</v>
      </c>
      <c r="AR236" t="s">
        <v>51</v>
      </c>
      <c r="AS236" t="s">
        <v>51</v>
      </c>
      <c r="AT236" t="s">
        <v>51</v>
      </c>
      <c r="AU236" t="s">
        <v>58</v>
      </c>
      <c r="AV236" t="s">
        <v>59</v>
      </c>
      <c r="AW236" t="s">
        <v>59</v>
      </c>
      <c r="AX236" s="1">
        <v>45911.488296990741</v>
      </c>
      <c r="AY236" s="1">
        <v>45911.488870520836</v>
      </c>
    </row>
    <row r="237" spans="1:51" x14ac:dyDescent="0.35">
      <c r="A237">
        <v>100926</v>
      </c>
      <c r="B237">
        <v>0</v>
      </c>
      <c r="C237" t="s">
        <v>51</v>
      </c>
      <c r="D237" t="s">
        <v>52</v>
      </c>
      <c r="E237" t="s">
        <v>51</v>
      </c>
      <c r="F237" t="s">
        <v>51</v>
      </c>
      <c r="G237" t="s">
        <v>856</v>
      </c>
      <c r="H237" t="s">
        <v>857</v>
      </c>
      <c r="I237" t="s">
        <v>56</v>
      </c>
      <c r="Z237">
        <v>8</v>
      </c>
      <c r="AD237" t="s">
        <v>858</v>
      </c>
      <c r="AF237" t="s">
        <v>62</v>
      </c>
      <c r="AG237" t="s">
        <v>859</v>
      </c>
      <c r="AI237">
        <v>0</v>
      </c>
      <c r="AJ237">
        <v>0</v>
      </c>
      <c r="AL237">
        <v>0</v>
      </c>
      <c r="AM237">
        <v>0</v>
      </c>
      <c r="AN237">
        <v>0</v>
      </c>
      <c r="AO237" t="s">
        <v>51</v>
      </c>
      <c r="AP237" t="s">
        <v>51</v>
      </c>
      <c r="AQ237" t="s">
        <v>51</v>
      </c>
      <c r="AR237" t="s">
        <v>51</v>
      </c>
      <c r="AS237" t="s">
        <v>51</v>
      </c>
      <c r="AT237" t="s">
        <v>51</v>
      </c>
      <c r="AU237" t="s">
        <v>58</v>
      </c>
      <c r="AV237" t="s">
        <v>59</v>
      </c>
      <c r="AW237" t="s">
        <v>51</v>
      </c>
      <c r="AX237" s="1">
        <v>45911.451125</v>
      </c>
      <c r="AY237" t="s">
        <v>51</v>
      </c>
    </row>
    <row r="238" spans="1:51" x14ac:dyDescent="0.35">
      <c r="A238">
        <v>100925</v>
      </c>
      <c r="B238">
        <v>0</v>
      </c>
      <c r="C238" t="s">
        <v>51</v>
      </c>
      <c r="D238" t="s">
        <v>52</v>
      </c>
      <c r="E238" t="s">
        <v>51</v>
      </c>
      <c r="F238" t="s">
        <v>51</v>
      </c>
      <c r="G238" t="s">
        <v>860</v>
      </c>
      <c r="H238" t="s">
        <v>861</v>
      </c>
      <c r="I238" t="s">
        <v>56</v>
      </c>
      <c r="Z238">
        <v>8</v>
      </c>
      <c r="AD238" t="s">
        <v>862</v>
      </c>
      <c r="AF238" t="s">
        <v>62</v>
      </c>
      <c r="AG238" t="s">
        <v>863</v>
      </c>
      <c r="AI238">
        <v>0</v>
      </c>
      <c r="AJ238">
        <v>0</v>
      </c>
      <c r="AL238">
        <v>0</v>
      </c>
      <c r="AM238">
        <v>0</v>
      </c>
      <c r="AN238">
        <v>0</v>
      </c>
      <c r="AO238" t="s">
        <v>51</v>
      </c>
      <c r="AP238" t="s">
        <v>51</v>
      </c>
      <c r="AQ238" t="s">
        <v>51</v>
      </c>
      <c r="AR238" t="s">
        <v>51</v>
      </c>
      <c r="AS238" t="s">
        <v>51</v>
      </c>
      <c r="AT238" t="s">
        <v>51</v>
      </c>
      <c r="AU238" t="s">
        <v>58</v>
      </c>
      <c r="AV238" t="s">
        <v>59</v>
      </c>
      <c r="AW238" t="s">
        <v>51</v>
      </c>
      <c r="AX238" s="1">
        <v>45911.430521840281</v>
      </c>
      <c r="AY238" t="s">
        <v>51</v>
      </c>
    </row>
    <row r="239" spans="1:51" x14ac:dyDescent="0.35">
      <c r="A239">
        <v>100924</v>
      </c>
      <c r="B239">
        <v>0</v>
      </c>
      <c r="C239" t="s">
        <v>51</v>
      </c>
      <c r="D239" t="s">
        <v>52</v>
      </c>
      <c r="E239" t="s">
        <v>51</v>
      </c>
      <c r="F239" t="s">
        <v>51</v>
      </c>
      <c r="G239" t="s">
        <v>864</v>
      </c>
      <c r="H239" t="s">
        <v>865</v>
      </c>
      <c r="I239" t="s">
        <v>56</v>
      </c>
      <c r="Z239">
        <v>8</v>
      </c>
      <c r="AD239" t="s">
        <v>866</v>
      </c>
      <c r="AF239" t="s">
        <v>62</v>
      </c>
      <c r="AG239" t="s">
        <v>867</v>
      </c>
      <c r="AI239">
        <v>0</v>
      </c>
      <c r="AJ239">
        <v>0</v>
      </c>
      <c r="AL239">
        <v>0</v>
      </c>
      <c r="AM239">
        <v>0</v>
      </c>
      <c r="AN239">
        <v>0</v>
      </c>
      <c r="AO239" t="s">
        <v>51</v>
      </c>
      <c r="AP239" t="s">
        <v>51</v>
      </c>
      <c r="AQ239" t="s">
        <v>51</v>
      </c>
      <c r="AR239" t="s">
        <v>51</v>
      </c>
      <c r="AS239" t="s">
        <v>51</v>
      </c>
      <c r="AT239" t="s">
        <v>51</v>
      </c>
      <c r="AU239" t="s">
        <v>58</v>
      </c>
      <c r="AV239" t="s">
        <v>59</v>
      </c>
      <c r="AW239" t="s">
        <v>51</v>
      </c>
      <c r="AX239" s="1">
        <v>45911.405971643515</v>
      </c>
      <c r="AY239" t="s">
        <v>51</v>
      </c>
    </row>
    <row r="240" spans="1:51" x14ac:dyDescent="0.35">
      <c r="A240">
        <v>100923</v>
      </c>
      <c r="B240">
        <v>0</v>
      </c>
      <c r="C240" t="s">
        <v>51</v>
      </c>
      <c r="D240" t="s">
        <v>52</v>
      </c>
      <c r="E240" t="s">
        <v>51</v>
      </c>
      <c r="F240" t="s">
        <v>51</v>
      </c>
      <c r="G240" t="s">
        <v>19013</v>
      </c>
      <c r="H240" t="s">
        <v>868</v>
      </c>
      <c r="I240" t="s">
        <v>56</v>
      </c>
      <c r="Z240">
        <v>8</v>
      </c>
      <c r="AD240" t="s">
        <v>540</v>
      </c>
      <c r="AF240" t="s">
        <v>62</v>
      </c>
      <c r="AG240" t="s">
        <v>869</v>
      </c>
      <c r="AI240">
        <v>0</v>
      </c>
      <c r="AJ240">
        <v>0</v>
      </c>
      <c r="AL240">
        <v>0</v>
      </c>
      <c r="AM240">
        <v>0</v>
      </c>
      <c r="AN240">
        <v>0</v>
      </c>
      <c r="AO240" t="s">
        <v>51</v>
      </c>
      <c r="AP240" t="s">
        <v>51</v>
      </c>
      <c r="AQ240" t="s">
        <v>51</v>
      </c>
      <c r="AR240" t="s">
        <v>51</v>
      </c>
      <c r="AS240" t="s">
        <v>51</v>
      </c>
      <c r="AT240" t="s">
        <v>51</v>
      </c>
      <c r="AU240" t="s">
        <v>58</v>
      </c>
      <c r="AV240" t="s">
        <v>59</v>
      </c>
      <c r="AW240" t="s">
        <v>51</v>
      </c>
      <c r="AX240" s="1">
        <v>45910.511454976855</v>
      </c>
      <c r="AY240" t="s">
        <v>51</v>
      </c>
    </row>
    <row r="241" spans="1:51" x14ac:dyDescent="0.35">
      <c r="A241">
        <v>100922</v>
      </c>
      <c r="B241">
        <v>0</v>
      </c>
      <c r="C241" t="s">
        <v>51</v>
      </c>
      <c r="D241" t="s">
        <v>52</v>
      </c>
      <c r="E241" t="s">
        <v>51</v>
      </c>
      <c r="F241" t="s">
        <v>51</v>
      </c>
      <c r="G241" t="s">
        <v>870</v>
      </c>
      <c r="H241" t="s">
        <v>871</v>
      </c>
      <c r="I241" t="s">
        <v>56</v>
      </c>
      <c r="Z241">
        <v>8</v>
      </c>
      <c r="AD241" t="s">
        <v>872</v>
      </c>
      <c r="AG241" t="s">
        <v>873</v>
      </c>
      <c r="AI241">
        <v>0</v>
      </c>
      <c r="AJ241">
        <v>0</v>
      </c>
      <c r="AL241">
        <v>0</v>
      </c>
      <c r="AM241">
        <v>0</v>
      </c>
      <c r="AN241">
        <v>0</v>
      </c>
      <c r="AO241" t="s">
        <v>51</v>
      </c>
      <c r="AP241" t="s">
        <v>51</v>
      </c>
      <c r="AQ241" t="s">
        <v>51</v>
      </c>
      <c r="AR241" t="s">
        <v>51</v>
      </c>
      <c r="AS241" t="s">
        <v>51</v>
      </c>
      <c r="AT241" t="s">
        <v>51</v>
      </c>
      <c r="AU241" t="s">
        <v>58</v>
      </c>
      <c r="AV241" t="s">
        <v>59</v>
      </c>
      <c r="AW241" t="s">
        <v>51</v>
      </c>
      <c r="AX241" s="1">
        <v>45910.487513229164</v>
      </c>
      <c r="AY241" t="s">
        <v>51</v>
      </c>
    </row>
    <row r="242" spans="1:51" x14ac:dyDescent="0.35">
      <c r="A242">
        <v>100921</v>
      </c>
      <c r="B242">
        <v>0</v>
      </c>
      <c r="C242" t="s">
        <v>51</v>
      </c>
      <c r="D242" t="s">
        <v>52</v>
      </c>
      <c r="E242" t="s">
        <v>51</v>
      </c>
      <c r="F242" t="s">
        <v>51</v>
      </c>
      <c r="G242" t="s">
        <v>874</v>
      </c>
      <c r="H242" t="s">
        <v>875</v>
      </c>
      <c r="I242" t="s">
        <v>56</v>
      </c>
      <c r="Z242">
        <v>8</v>
      </c>
      <c r="AD242" t="s">
        <v>368</v>
      </c>
      <c r="AF242" t="s">
        <v>115</v>
      </c>
      <c r="AG242" t="s">
        <v>369</v>
      </c>
      <c r="AI242">
        <v>0</v>
      </c>
      <c r="AJ242">
        <v>0</v>
      </c>
      <c r="AL242">
        <v>0</v>
      </c>
      <c r="AM242">
        <v>0</v>
      </c>
      <c r="AN242">
        <v>0</v>
      </c>
      <c r="AO242" t="s">
        <v>51</v>
      </c>
      <c r="AP242" t="s">
        <v>51</v>
      </c>
      <c r="AQ242" t="s">
        <v>51</v>
      </c>
      <c r="AR242" t="s">
        <v>51</v>
      </c>
      <c r="AS242" t="s">
        <v>51</v>
      </c>
      <c r="AT242" t="s">
        <v>51</v>
      </c>
      <c r="AU242" t="s">
        <v>58</v>
      </c>
      <c r="AV242" t="s">
        <v>59</v>
      </c>
      <c r="AW242" t="s">
        <v>51</v>
      </c>
      <c r="AX242" s="1">
        <v>45908.666728854165</v>
      </c>
      <c r="AY242" t="s">
        <v>51</v>
      </c>
    </row>
    <row r="243" spans="1:51" x14ac:dyDescent="0.35">
      <c r="A243">
        <v>100920</v>
      </c>
      <c r="B243">
        <v>0</v>
      </c>
      <c r="C243" t="s">
        <v>51</v>
      </c>
      <c r="D243" t="s">
        <v>52</v>
      </c>
      <c r="E243" t="s">
        <v>51</v>
      </c>
      <c r="F243" t="s">
        <v>51</v>
      </c>
      <c r="G243" t="s">
        <v>876</v>
      </c>
      <c r="H243" t="s">
        <v>877</v>
      </c>
      <c r="I243" t="s">
        <v>56</v>
      </c>
      <c r="Z243">
        <v>8</v>
      </c>
      <c r="AD243" t="s">
        <v>878</v>
      </c>
      <c r="AF243" t="s">
        <v>115</v>
      </c>
      <c r="AG243" t="s">
        <v>879</v>
      </c>
      <c r="AI243">
        <v>0</v>
      </c>
      <c r="AJ243">
        <v>0</v>
      </c>
      <c r="AL243">
        <v>0</v>
      </c>
      <c r="AM243">
        <v>0</v>
      </c>
      <c r="AN243">
        <v>0</v>
      </c>
      <c r="AO243" t="s">
        <v>51</v>
      </c>
      <c r="AP243" t="s">
        <v>51</v>
      </c>
      <c r="AQ243" t="s">
        <v>51</v>
      </c>
      <c r="AR243" t="s">
        <v>51</v>
      </c>
      <c r="AS243" t="s">
        <v>51</v>
      </c>
      <c r="AT243" t="s">
        <v>51</v>
      </c>
      <c r="AU243" t="s">
        <v>58</v>
      </c>
      <c r="AV243" t="s">
        <v>59</v>
      </c>
      <c r="AW243" t="s">
        <v>51</v>
      </c>
      <c r="AX243" s="1">
        <v>45908.616733645831</v>
      </c>
      <c r="AY243" t="s">
        <v>51</v>
      </c>
    </row>
    <row r="244" spans="1:51" x14ac:dyDescent="0.35">
      <c r="A244">
        <v>100919</v>
      </c>
      <c r="B244">
        <v>0</v>
      </c>
      <c r="C244" t="s">
        <v>51</v>
      </c>
      <c r="D244" t="s">
        <v>52</v>
      </c>
      <c r="E244" t="s">
        <v>51</v>
      </c>
      <c r="F244" t="s">
        <v>51</v>
      </c>
      <c r="G244" t="s">
        <v>880</v>
      </c>
      <c r="H244" t="s">
        <v>881</v>
      </c>
      <c r="I244" t="s">
        <v>56</v>
      </c>
      <c r="Z244">
        <v>8</v>
      </c>
      <c r="AF244" t="s">
        <v>115</v>
      </c>
      <c r="AG244" t="s">
        <v>728</v>
      </c>
      <c r="AI244">
        <v>0</v>
      </c>
      <c r="AJ244">
        <v>0</v>
      </c>
      <c r="AL244">
        <v>0</v>
      </c>
      <c r="AM244">
        <v>0</v>
      </c>
      <c r="AN244">
        <v>0</v>
      </c>
      <c r="AO244" t="s">
        <v>51</v>
      </c>
      <c r="AP244" t="s">
        <v>51</v>
      </c>
      <c r="AQ244" t="s">
        <v>51</v>
      </c>
      <c r="AR244" t="s">
        <v>51</v>
      </c>
      <c r="AS244" t="s">
        <v>51</v>
      </c>
      <c r="AT244" t="s">
        <v>51</v>
      </c>
      <c r="AU244" t="s">
        <v>58</v>
      </c>
      <c r="AV244" t="s">
        <v>59</v>
      </c>
      <c r="AW244" t="s">
        <v>51</v>
      </c>
      <c r="AX244" s="1">
        <v>45902.474672256947</v>
      </c>
      <c r="AY244" t="s">
        <v>51</v>
      </c>
    </row>
    <row r="245" spans="1:51" x14ac:dyDescent="0.35">
      <c r="A245">
        <v>100918</v>
      </c>
      <c r="B245">
        <v>0</v>
      </c>
      <c r="C245" t="s">
        <v>51</v>
      </c>
      <c r="D245" t="s">
        <v>52</v>
      </c>
      <c r="E245" t="s">
        <v>51</v>
      </c>
      <c r="F245" t="s">
        <v>51</v>
      </c>
      <c r="G245" t="s">
        <v>882</v>
      </c>
      <c r="H245" t="s">
        <v>883</v>
      </c>
      <c r="I245" t="s">
        <v>56</v>
      </c>
      <c r="O245" t="s">
        <v>62</v>
      </c>
      <c r="Z245">
        <v>8</v>
      </c>
      <c r="AD245" t="s">
        <v>283</v>
      </c>
      <c r="AF245" t="s">
        <v>115</v>
      </c>
      <c r="AG245" t="s">
        <v>845</v>
      </c>
      <c r="AI245">
        <v>0</v>
      </c>
      <c r="AJ245">
        <v>0</v>
      </c>
      <c r="AL245">
        <v>0</v>
      </c>
      <c r="AM245">
        <v>0</v>
      </c>
      <c r="AN245">
        <v>0</v>
      </c>
      <c r="AO245" t="s">
        <v>51</v>
      </c>
      <c r="AP245" t="s">
        <v>51</v>
      </c>
      <c r="AQ245" t="s">
        <v>51</v>
      </c>
      <c r="AR245" t="s">
        <v>51</v>
      </c>
      <c r="AS245" t="s">
        <v>51</v>
      </c>
      <c r="AT245" t="s">
        <v>51</v>
      </c>
      <c r="AU245" t="s">
        <v>58</v>
      </c>
      <c r="AV245" t="s">
        <v>59</v>
      </c>
      <c r="AW245" t="s">
        <v>884</v>
      </c>
      <c r="AX245" s="1">
        <v>45901.660124189817</v>
      </c>
      <c r="AY245" s="1">
        <v>45908.439331250003</v>
      </c>
    </row>
    <row r="246" spans="1:51" x14ac:dyDescent="0.35">
      <c r="A246">
        <v>100917</v>
      </c>
      <c r="B246">
        <v>0</v>
      </c>
      <c r="C246" t="s">
        <v>51</v>
      </c>
      <c r="D246" t="s">
        <v>52</v>
      </c>
      <c r="E246" t="s">
        <v>51</v>
      </c>
      <c r="F246" t="s">
        <v>51</v>
      </c>
      <c r="G246" t="s">
        <v>885</v>
      </c>
      <c r="H246" t="s">
        <v>19014</v>
      </c>
      <c r="I246" t="s">
        <v>56</v>
      </c>
      <c r="Z246">
        <v>8</v>
      </c>
      <c r="AD246" t="s">
        <v>886</v>
      </c>
      <c r="AF246" t="s">
        <v>115</v>
      </c>
      <c r="AG246" t="s">
        <v>604</v>
      </c>
      <c r="AI246">
        <v>0</v>
      </c>
      <c r="AJ246">
        <v>0</v>
      </c>
      <c r="AL246">
        <v>0</v>
      </c>
      <c r="AM246">
        <v>0</v>
      </c>
      <c r="AN246">
        <v>0</v>
      </c>
      <c r="AO246" t="s">
        <v>51</v>
      </c>
      <c r="AP246" t="s">
        <v>51</v>
      </c>
      <c r="AQ246" t="s">
        <v>51</v>
      </c>
      <c r="AR246" t="s">
        <v>51</v>
      </c>
      <c r="AS246" t="s">
        <v>51</v>
      </c>
      <c r="AT246" t="s">
        <v>51</v>
      </c>
      <c r="AU246" t="s">
        <v>58</v>
      </c>
      <c r="AV246" t="s">
        <v>59</v>
      </c>
      <c r="AW246" t="s">
        <v>51</v>
      </c>
      <c r="AX246" s="1">
        <v>45901.641279247684</v>
      </c>
      <c r="AY246" t="s">
        <v>51</v>
      </c>
    </row>
    <row r="247" spans="1:51" x14ac:dyDescent="0.35">
      <c r="A247">
        <v>100916</v>
      </c>
      <c r="B247">
        <v>0</v>
      </c>
      <c r="C247" t="s">
        <v>51</v>
      </c>
      <c r="D247" t="s">
        <v>52</v>
      </c>
      <c r="E247" t="s">
        <v>51</v>
      </c>
      <c r="F247" t="s">
        <v>51</v>
      </c>
      <c r="G247" t="s">
        <v>19015</v>
      </c>
      <c r="H247" t="s">
        <v>887</v>
      </c>
      <c r="I247" t="s">
        <v>56</v>
      </c>
      <c r="Z247">
        <v>8</v>
      </c>
      <c r="AF247" t="s">
        <v>115</v>
      </c>
      <c r="AG247" t="s">
        <v>62</v>
      </c>
      <c r="AI247">
        <v>0</v>
      </c>
      <c r="AJ247">
        <v>0</v>
      </c>
      <c r="AL247">
        <v>0</v>
      </c>
      <c r="AM247">
        <v>0</v>
      </c>
      <c r="AN247">
        <v>0</v>
      </c>
      <c r="AO247" t="s">
        <v>51</v>
      </c>
      <c r="AP247" t="s">
        <v>51</v>
      </c>
      <c r="AQ247" t="s">
        <v>51</v>
      </c>
      <c r="AR247" t="s">
        <v>51</v>
      </c>
      <c r="AS247" t="s">
        <v>51</v>
      </c>
      <c r="AT247" t="s">
        <v>51</v>
      </c>
      <c r="AU247" t="s">
        <v>58</v>
      </c>
      <c r="AV247" t="s">
        <v>59</v>
      </c>
      <c r="AW247" t="s">
        <v>51</v>
      </c>
      <c r="AX247" s="1">
        <v>45901.500638888887</v>
      </c>
      <c r="AY247" t="s">
        <v>51</v>
      </c>
    </row>
    <row r="248" spans="1:51" x14ac:dyDescent="0.35">
      <c r="A248">
        <v>100915</v>
      </c>
      <c r="B248">
        <v>0</v>
      </c>
      <c r="C248" t="s">
        <v>51</v>
      </c>
      <c r="D248" t="s">
        <v>52</v>
      </c>
      <c r="E248" t="s">
        <v>51</v>
      </c>
      <c r="F248" t="s">
        <v>51</v>
      </c>
      <c r="G248" t="s">
        <v>888</v>
      </c>
      <c r="H248" t="s">
        <v>889</v>
      </c>
      <c r="I248" t="s">
        <v>890</v>
      </c>
      <c r="Z248">
        <v>2</v>
      </c>
      <c r="AF248" t="s">
        <v>115</v>
      </c>
      <c r="AI248">
        <v>0</v>
      </c>
      <c r="AJ248">
        <v>0</v>
      </c>
      <c r="AL248">
        <v>0</v>
      </c>
      <c r="AM248">
        <v>0</v>
      </c>
      <c r="AN248">
        <v>0</v>
      </c>
      <c r="AO248" t="s">
        <v>51</v>
      </c>
      <c r="AP248" t="s">
        <v>51</v>
      </c>
      <c r="AQ248" t="s">
        <v>51</v>
      </c>
      <c r="AR248" t="s">
        <v>51</v>
      </c>
      <c r="AS248" t="s">
        <v>51</v>
      </c>
      <c r="AT248" t="s">
        <v>51</v>
      </c>
      <c r="AU248" t="s">
        <v>58</v>
      </c>
      <c r="AV248" t="s">
        <v>59</v>
      </c>
      <c r="AW248" t="s">
        <v>51</v>
      </c>
      <c r="AX248" s="1">
        <v>45898.431680868052</v>
      </c>
      <c r="AY248" t="s">
        <v>51</v>
      </c>
    </row>
    <row r="249" spans="1:51" x14ac:dyDescent="0.35">
      <c r="A249">
        <v>100914</v>
      </c>
      <c r="B249">
        <v>0</v>
      </c>
      <c r="C249" t="s">
        <v>51</v>
      </c>
      <c r="D249" t="s">
        <v>52</v>
      </c>
      <c r="E249" t="s">
        <v>51</v>
      </c>
      <c r="F249" t="s">
        <v>51</v>
      </c>
      <c r="G249" t="s">
        <v>891</v>
      </c>
      <c r="H249" t="s">
        <v>829</v>
      </c>
      <c r="I249" t="s">
        <v>56</v>
      </c>
      <c r="M249" t="s">
        <v>892</v>
      </c>
      <c r="N249" t="s">
        <v>829</v>
      </c>
      <c r="Z249">
        <v>8</v>
      </c>
      <c r="AD249" t="s">
        <v>283</v>
      </c>
      <c r="AF249" t="s">
        <v>115</v>
      </c>
      <c r="AG249" t="s">
        <v>728</v>
      </c>
      <c r="AI249">
        <v>0</v>
      </c>
      <c r="AJ249">
        <v>0</v>
      </c>
      <c r="AL249">
        <v>0</v>
      </c>
      <c r="AM249">
        <v>0</v>
      </c>
      <c r="AN249">
        <v>0</v>
      </c>
      <c r="AO249" t="s">
        <v>51</v>
      </c>
      <c r="AP249" t="s">
        <v>51</v>
      </c>
      <c r="AQ249" t="s">
        <v>51</v>
      </c>
      <c r="AR249" t="s">
        <v>51</v>
      </c>
      <c r="AS249" t="s">
        <v>51</v>
      </c>
      <c r="AT249" t="s">
        <v>51</v>
      </c>
      <c r="AU249" t="s">
        <v>58</v>
      </c>
      <c r="AV249" t="s">
        <v>59</v>
      </c>
      <c r="AW249" t="s">
        <v>51</v>
      </c>
      <c r="AX249" s="1">
        <v>45894.755228935188</v>
      </c>
      <c r="AY249" t="s">
        <v>51</v>
      </c>
    </row>
    <row r="250" spans="1:51" x14ac:dyDescent="0.35">
      <c r="A250">
        <v>100913</v>
      </c>
      <c r="B250">
        <v>0</v>
      </c>
      <c r="C250" t="s">
        <v>51</v>
      </c>
      <c r="D250" t="s">
        <v>52</v>
      </c>
      <c r="E250" t="s">
        <v>51</v>
      </c>
      <c r="F250" t="s">
        <v>51</v>
      </c>
      <c r="G250" t="s">
        <v>893</v>
      </c>
      <c r="H250" t="s">
        <v>894</v>
      </c>
      <c r="I250" t="s">
        <v>56</v>
      </c>
      <c r="M250" t="s">
        <v>893</v>
      </c>
      <c r="N250" t="s">
        <v>894</v>
      </c>
      <c r="Z250">
        <v>8</v>
      </c>
      <c r="AD250" t="s">
        <v>283</v>
      </c>
      <c r="AF250" t="s">
        <v>115</v>
      </c>
      <c r="AG250" t="s">
        <v>851</v>
      </c>
      <c r="AI250">
        <v>0</v>
      </c>
      <c r="AJ250">
        <v>0</v>
      </c>
      <c r="AL250">
        <v>0</v>
      </c>
      <c r="AM250">
        <v>0</v>
      </c>
      <c r="AN250">
        <v>0</v>
      </c>
      <c r="AO250" t="s">
        <v>51</v>
      </c>
      <c r="AP250" t="s">
        <v>51</v>
      </c>
      <c r="AQ250" t="s">
        <v>51</v>
      </c>
      <c r="AR250" t="s">
        <v>51</v>
      </c>
      <c r="AS250" t="s">
        <v>51</v>
      </c>
      <c r="AT250" t="s">
        <v>51</v>
      </c>
      <c r="AU250" t="s">
        <v>58</v>
      </c>
      <c r="AV250" t="s">
        <v>59</v>
      </c>
      <c r="AW250" t="s">
        <v>51</v>
      </c>
      <c r="AX250" s="1">
        <v>45894.75271778935</v>
      </c>
      <c r="AY250" t="s">
        <v>51</v>
      </c>
    </row>
    <row r="251" spans="1:51" x14ac:dyDescent="0.35">
      <c r="A251">
        <v>100912</v>
      </c>
      <c r="B251">
        <v>0</v>
      </c>
      <c r="C251" t="s">
        <v>51</v>
      </c>
      <c r="D251" t="s">
        <v>52</v>
      </c>
      <c r="E251" t="s">
        <v>51</v>
      </c>
      <c r="F251" t="s">
        <v>51</v>
      </c>
      <c r="G251" t="s">
        <v>895</v>
      </c>
      <c r="H251" t="s">
        <v>896</v>
      </c>
      <c r="I251" t="s">
        <v>56</v>
      </c>
      <c r="M251" t="s">
        <v>895</v>
      </c>
      <c r="N251" t="s">
        <v>896</v>
      </c>
      <c r="Z251">
        <v>8</v>
      </c>
      <c r="AD251" t="s">
        <v>283</v>
      </c>
      <c r="AF251" t="s">
        <v>115</v>
      </c>
      <c r="AG251" t="s">
        <v>897</v>
      </c>
      <c r="AI251">
        <v>0</v>
      </c>
      <c r="AJ251">
        <v>0</v>
      </c>
      <c r="AL251">
        <v>0</v>
      </c>
      <c r="AM251">
        <v>0</v>
      </c>
      <c r="AN251">
        <v>0</v>
      </c>
      <c r="AO251" t="s">
        <v>51</v>
      </c>
      <c r="AP251" t="s">
        <v>51</v>
      </c>
      <c r="AQ251" t="s">
        <v>51</v>
      </c>
      <c r="AR251" t="s">
        <v>51</v>
      </c>
      <c r="AS251" t="s">
        <v>51</v>
      </c>
      <c r="AT251" t="s">
        <v>51</v>
      </c>
      <c r="AU251" t="s">
        <v>58</v>
      </c>
      <c r="AV251" t="s">
        <v>59</v>
      </c>
      <c r="AW251" t="s">
        <v>51</v>
      </c>
      <c r="AX251" s="1">
        <v>45894.751764502318</v>
      </c>
      <c r="AY251" t="s">
        <v>51</v>
      </c>
    </row>
    <row r="252" spans="1:51" x14ac:dyDescent="0.35">
      <c r="A252">
        <v>100911</v>
      </c>
      <c r="B252">
        <v>0</v>
      </c>
      <c r="C252" t="s">
        <v>51</v>
      </c>
      <c r="D252" t="s">
        <v>52</v>
      </c>
      <c r="E252" t="s">
        <v>51</v>
      </c>
      <c r="F252" t="s">
        <v>51</v>
      </c>
      <c r="G252" t="s">
        <v>898</v>
      </c>
      <c r="H252" t="s">
        <v>899</v>
      </c>
      <c r="I252" t="s">
        <v>56</v>
      </c>
      <c r="M252" t="s">
        <v>898</v>
      </c>
      <c r="N252" t="s">
        <v>899</v>
      </c>
      <c r="Z252">
        <v>8</v>
      </c>
      <c r="AD252" t="s">
        <v>283</v>
      </c>
      <c r="AF252" t="s">
        <v>115</v>
      </c>
      <c r="AG252" t="s">
        <v>824</v>
      </c>
      <c r="AI252">
        <v>0</v>
      </c>
      <c r="AJ252">
        <v>0</v>
      </c>
      <c r="AL252">
        <v>0</v>
      </c>
      <c r="AM252">
        <v>0</v>
      </c>
      <c r="AN252">
        <v>0</v>
      </c>
      <c r="AO252" t="s">
        <v>51</v>
      </c>
      <c r="AP252" t="s">
        <v>51</v>
      </c>
      <c r="AQ252" t="s">
        <v>51</v>
      </c>
      <c r="AR252" t="s">
        <v>51</v>
      </c>
      <c r="AS252" t="s">
        <v>51</v>
      </c>
      <c r="AT252" t="s">
        <v>51</v>
      </c>
      <c r="AU252" t="s">
        <v>58</v>
      </c>
      <c r="AV252" t="s">
        <v>59</v>
      </c>
      <c r="AW252" t="s">
        <v>51</v>
      </c>
      <c r="AX252" s="1">
        <v>45894.750534687497</v>
      </c>
      <c r="AY252" t="s">
        <v>51</v>
      </c>
    </row>
    <row r="253" spans="1:51" x14ac:dyDescent="0.35">
      <c r="A253">
        <v>100910</v>
      </c>
      <c r="B253">
        <v>0</v>
      </c>
      <c r="C253" t="s">
        <v>51</v>
      </c>
      <c r="D253" t="s">
        <v>52</v>
      </c>
      <c r="E253" t="s">
        <v>51</v>
      </c>
      <c r="F253" t="s">
        <v>51</v>
      </c>
      <c r="G253" t="s">
        <v>900</v>
      </c>
      <c r="H253" t="s">
        <v>901</v>
      </c>
      <c r="I253" t="s">
        <v>56</v>
      </c>
      <c r="M253" t="s">
        <v>900</v>
      </c>
      <c r="N253" t="s">
        <v>901</v>
      </c>
      <c r="Z253">
        <v>8</v>
      </c>
      <c r="AD253" t="s">
        <v>283</v>
      </c>
      <c r="AF253" t="s">
        <v>115</v>
      </c>
      <c r="AG253" t="s">
        <v>902</v>
      </c>
      <c r="AI253">
        <v>0</v>
      </c>
      <c r="AJ253">
        <v>0</v>
      </c>
      <c r="AL253">
        <v>0</v>
      </c>
      <c r="AM253">
        <v>0</v>
      </c>
      <c r="AN253">
        <v>0</v>
      </c>
      <c r="AO253" t="s">
        <v>51</v>
      </c>
      <c r="AP253" t="s">
        <v>51</v>
      </c>
      <c r="AQ253" t="s">
        <v>51</v>
      </c>
      <c r="AR253" t="s">
        <v>51</v>
      </c>
      <c r="AS253" t="s">
        <v>51</v>
      </c>
      <c r="AT253" t="s">
        <v>51</v>
      </c>
      <c r="AU253" t="s">
        <v>58</v>
      </c>
      <c r="AV253" t="s">
        <v>59</v>
      </c>
      <c r="AW253" t="s">
        <v>51</v>
      </c>
      <c r="AX253" s="1">
        <v>45894.74952769676</v>
      </c>
      <c r="AY253" t="s">
        <v>51</v>
      </c>
    </row>
    <row r="254" spans="1:51" x14ac:dyDescent="0.35">
      <c r="A254">
        <v>100909</v>
      </c>
      <c r="B254">
        <v>0</v>
      </c>
      <c r="C254" t="s">
        <v>51</v>
      </c>
      <c r="D254" t="s">
        <v>52</v>
      </c>
      <c r="E254" t="s">
        <v>51</v>
      </c>
      <c r="F254" t="s">
        <v>51</v>
      </c>
      <c r="G254" t="s">
        <v>903</v>
      </c>
      <c r="H254" t="s">
        <v>18772</v>
      </c>
      <c r="I254" t="s">
        <v>56</v>
      </c>
      <c r="M254" t="s">
        <v>903</v>
      </c>
      <c r="N254" t="s">
        <v>18772</v>
      </c>
      <c r="Z254">
        <v>8</v>
      </c>
      <c r="AD254" t="s">
        <v>283</v>
      </c>
      <c r="AF254" t="s">
        <v>115</v>
      </c>
      <c r="AG254" t="s">
        <v>827</v>
      </c>
      <c r="AI254">
        <v>0</v>
      </c>
      <c r="AJ254">
        <v>0</v>
      </c>
      <c r="AL254">
        <v>0</v>
      </c>
      <c r="AM254">
        <v>0</v>
      </c>
      <c r="AN254">
        <v>0</v>
      </c>
      <c r="AO254" t="s">
        <v>51</v>
      </c>
      <c r="AP254" t="s">
        <v>51</v>
      </c>
      <c r="AQ254" t="s">
        <v>51</v>
      </c>
      <c r="AR254" t="s">
        <v>51</v>
      </c>
      <c r="AS254" t="s">
        <v>51</v>
      </c>
      <c r="AT254" t="s">
        <v>51</v>
      </c>
      <c r="AU254" t="s">
        <v>58</v>
      </c>
      <c r="AV254" t="s">
        <v>59</v>
      </c>
      <c r="AW254" t="s">
        <v>51</v>
      </c>
      <c r="AX254" s="1">
        <v>45894.748608599541</v>
      </c>
      <c r="AY254" t="s">
        <v>51</v>
      </c>
    </row>
    <row r="255" spans="1:51" x14ac:dyDescent="0.35">
      <c r="A255">
        <v>100908</v>
      </c>
      <c r="B255">
        <v>0</v>
      </c>
      <c r="C255" t="s">
        <v>51</v>
      </c>
      <c r="D255" t="s">
        <v>52</v>
      </c>
      <c r="E255" t="s">
        <v>51</v>
      </c>
      <c r="F255" t="s">
        <v>51</v>
      </c>
      <c r="G255" t="s">
        <v>904</v>
      </c>
      <c r="H255" t="s">
        <v>905</v>
      </c>
      <c r="I255" t="s">
        <v>56</v>
      </c>
      <c r="M255" t="s">
        <v>906</v>
      </c>
      <c r="N255" t="s">
        <v>905</v>
      </c>
      <c r="Z255">
        <v>8</v>
      </c>
      <c r="AD255" t="s">
        <v>283</v>
      </c>
      <c r="AF255" t="s">
        <v>115</v>
      </c>
      <c r="AG255" t="s">
        <v>827</v>
      </c>
      <c r="AI255">
        <v>0</v>
      </c>
      <c r="AJ255">
        <v>0</v>
      </c>
      <c r="AL255">
        <v>0</v>
      </c>
      <c r="AM255">
        <v>0</v>
      </c>
      <c r="AN255">
        <v>0</v>
      </c>
      <c r="AO255" t="s">
        <v>51</v>
      </c>
      <c r="AP255" t="s">
        <v>51</v>
      </c>
      <c r="AQ255" t="s">
        <v>51</v>
      </c>
      <c r="AR255" t="s">
        <v>51</v>
      </c>
      <c r="AS255" t="s">
        <v>51</v>
      </c>
      <c r="AT255" t="s">
        <v>51</v>
      </c>
      <c r="AU255" t="s">
        <v>58</v>
      </c>
      <c r="AV255" t="s">
        <v>59</v>
      </c>
      <c r="AW255" t="s">
        <v>51</v>
      </c>
      <c r="AX255" s="1">
        <v>45894.747652395832</v>
      </c>
      <c r="AY255" t="s">
        <v>51</v>
      </c>
    </row>
    <row r="256" spans="1:51" x14ac:dyDescent="0.35">
      <c r="A256">
        <v>100907</v>
      </c>
      <c r="B256">
        <v>0</v>
      </c>
      <c r="C256" t="s">
        <v>51</v>
      </c>
      <c r="D256" t="s">
        <v>52</v>
      </c>
      <c r="E256" t="s">
        <v>51</v>
      </c>
      <c r="F256" t="s">
        <v>51</v>
      </c>
      <c r="G256" t="s">
        <v>907</v>
      </c>
      <c r="H256" t="s">
        <v>908</v>
      </c>
      <c r="I256" t="s">
        <v>56</v>
      </c>
      <c r="M256" t="s">
        <v>907</v>
      </c>
      <c r="N256" t="s">
        <v>908</v>
      </c>
      <c r="Z256">
        <v>8</v>
      </c>
      <c r="AD256" t="s">
        <v>283</v>
      </c>
      <c r="AF256" t="s">
        <v>115</v>
      </c>
      <c r="AG256" t="s">
        <v>728</v>
      </c>
      <c r="AI256">
        <v>0</v>
      </c>
      <c r="AJ256">
        <v>0</v>
      </c>
      <c r="AL256">
        <v>0</v>
      </c>
      <c r="AM256">
        <v>0</v>
      </c>
      <c r="AN256">
        <v>0</v>
      </c>
      <c r="AO256" t="s">
        <v>51</v>
      </c>
      <c r="AP256" t="s">
        <v>51</v>
      </c>
      <c r="AQ256" t="s">
        <v>51</v>
      </c>
      <c r="AR256" t="s">
        <v>51</v>
      </c>
      <c r="AS256" t="s">
        <v>51</v>
      </c>
      <c r="AT256" t="s">
        <v>51</v>
      </c>
      <c r="AU256" t="s">
        <v>58</v>
      </c>
      <c r="AV256" t="s">
        <v>59</v>
      </c>
      <c r="AW256" t="s">
        <v>51</v>
      </c>
      <c r="AX256" s="1">
        <v>45894.7458591088</v>
      </c>
      <c r="AY256" t="s">
        <v>51</v>
      </c>
    </row>
    <row r="257" spans="1:51" x14ac:dyDescent="0.35">
      <c r="A257">
        <v>100906</v>
      </c>
      <c r="B257">
        <v>0</v>
      </c>
      <c r="C257" t="s">
        <v>51</v>
      </c>
      <c r="D257" t="s">
        <v>52</v>
      </c>
      <c r="E257" t="s">
        <v>51</v>
      </c>
      <c r="F257" t="s">
        <v>51</v>
      </c>
      <c r="G257" t="s">
        <v>909</v>
      </c>
      <c r="H257" t="s">
        <v>844</v>
      </c>
      <c r="I257" t="s">
        <v>56</v>
      </c>
      <c r="M257" t="s">
        <v>909</v>
      </c>
      <c r="N257" t="s">
        <v>844</v>
      </c>
      <c r="Z257">
        <v>8</v>
      </c>
      <c r="AD257" t="s">
        <v>283</v>
      </c>
      <c r="AF257" t="s">
        <v>115</v>
      </c>
      <c r="AG257" t="s">
        <v>845</v>
      </c>
      <c r="AI257">
        <v>0</v>
      </c>
      <c r="AJ257">
        <v>0</v>
      </c>
      <c r="AL257">
        <v>0</v>
      </c>
      <c r="AM257">
        <v>0</v>
      </c>
      <c r="AN257">
        <v>0</v>
      </c>
      <c r="AO257" t="s">
        <v>51</v>
      </c>
      <c r="AP257" t="s">
        <v>51</v>
      </c>
      <c r="AQ257" t="s">
        <v>51</v>
      </c>
      <c r="AR257" t="s">
        <v>51</v>
      </c>
      <c r="AS257" t="s">
        <v>51</v>
      </c>
      <c r="AT257" t="s">
        <v>51</v>
      </c>
      <c r="AU257" t="s">
        <v>58</v>
      </c>
      <c r="AV257" t="s">
        <v>59</v>
      </c>
      <c r="AW257" t="s">
        <v>51</v>
      </c>
      <c r="AX257" s="1">
        <v>45894.744807025461</v>
      </c>
      <c r="AY257" t="s">
        <v>51</v>
      </c>
    </row>
    <row r="258" spans="1:51" x14ac:dyDescent="0.35">
      <c r="A258">
        <v>100905</v>
      </c>
      <c r="B258">
        <v>0</v>
      </c>
      <c r="C258" t="s">
        <v>51</v>
      </c>
      <c r="D258" t="s">
        <v>52</v>
      </c>
      <c r="E258" t="s">
        <v>51</v>
      </c>
      <c r="F258" t="s">
        <v>51</v>
      </c>
      <c r="G258" t="s">
        <v>910</v>
      </c>
      <c r="H258" t="s">
        <v>911</v>
      </c>
      <c r="I258" t="s">
        <v>56</v>
      </c>
      <c r="M258" t="s">
        <v>910</v>
      </c>
      <c r="N258" t="s">
        <v>912</v>
      </c>
      <c r="Z258">
        <v>8</v>
      </c>
      <c r="AD258" t="s">
        <v>283</v>
      </c>
      <c r="AF258" t="s">
        <v>115</v>
      </c>
      <c r="AG258" t="s">
        <v>824</v>
      </c>
      <c r="AI258">
        <v>0</v>
      </c>
      <c r="AJ258">
        <v>0</v>
      </c>
      <c r="AL258">
        <v>0</v>
      </c>
      <c r="AM258">
        <v>0</v>
      </c>
      <c r="AN258">
        <v>0</v>
      </c>
      <c r="AO258" t="s">
        <v>51</v>
      </c>
      <c r="AP258" t="s">
        <v>51</v>
      </c>
      <c r="AQ258" t="s">
        <v>51</v>
      </c>
      <c r="AR258" t="s">
        <v>51</v>
      </c>
      <c r="AS258" t="s">
        <v>51</v>
      </c>
      <c r="AT258" t="s">
        <v>51</v>
      </c>
      <c r="AU258" t="s">
        <v>58</v>
      </c>
      <c r="AV258" t="s">
        <v>59</v>
      </c>
      <c r="AW258" t="s">
        <v>59</v>
      </c>
      <c r="AX258" s="1">
        <v>45894.737941701387</v>
      </c>
      <c r="AY258" s="1">
        <v>45985.407100810182</v>
      </c>
    </row>
    <row r="259" spans="1:51" x14ac:dyDescent="0.35">
      <c r="A259">
        <v>100904</v>
      </c>
      <c r="B259">
        <v>0</v>
      </c>
      <c r="C259" t="s">
        <v>51</v>
      </c>
      <c r="D259" t="s">
        <v>52</v>
      </c>
      <c r="E259" t="s">
        <v>51</v>
      </c>
      <c r="F259" t="s">
        <v>51</v>
      </c>
      <c r="G259" t="s">
        <v>913</v>
      </c>
      <c r="H259" t="s">
        <v>914</v>
      </c>
      <c r="I259" t="s">
        <v>56</v>
      </c>
      <c r="M259" t="s">
        <v>913</v>
      </c>
      <c r="N259" t="s">
        <v>914</v>
      </c>
      <c r="Z259">
        <v>8</v>
      </c>
      <c r="AD259" t="s">
        <v>283</v>
      </c>
      <c r="AF259" t="s">
        <v>115</v>
      </c>
      <c r="AG259" t="s">
        <v>834</v>
      </c>
      <c r="AI259">
        <v>0</v>
      </c>
      <c r="AJ259">
        <v>0</v>
      </c>
      <c r="AL259">
        <v>0</v>
      </c>
      <c r="AM259">
        <v>0</v>
      </c>
      <c r="AN259">
        <v>0</v>
      </c>
      <c r="AO259" t="s">
        <v>51</v>
      </c>
      <c r="AP259" t="s">
        <v>51</v>
      </c>
      <c r="AQ259" t="s">
        <v>51</v>
      </c>
      <c r="AR259" t="s">
        <v>51</v>
      </c>
      <c r="AS259" t="s">
        <v>51</v>
      </c>
      <c r="AT259" t="s">
        <v>51</v>
      </c>
      <c r="AU259" t="s">
        <v>58</v>
      </c>
      <c r="AV259" t="s">
        <v>59</v>
      </c>
      <c r="AW259" t="s">
        <v>51</v>
      </c>
      <c r="AX259" s="1">
        <v>45894.736663807867</v>
      </c>
      <c r="AY259" t="s">
        <v>51</v>
      </c>
    </row>
    <row r="260" spans="1:51" x14ac:dyDescent="0.35">
      <c r="A260">
        <v>100903</v>
      </c>
      <c r="B260">
        <v>0</v>
      </c>
      <c r="C260" t="s">
        <v>51</v>
      </c>
      <c r="D260" t="s">
        <v>52</v>
      </c>
      <c r="E260" t="s">
        <v>51</v>
      </c>
      <c r="F260" t="s">
        <v>51</v>
      </c>
      <c r="G260" t="s">
        <v>915</v>
      </c>
      <c r="H260" t="s">
        <v>821</v>
      </c>
      <c r="I260" t="s">
        <v>56</v>
      </c>
      <c r="M260" t="s">
        <v>915</v>
      </c>
      <c r="N260" t="s">
        <v>821</v>
      </c>
      <c r="Z260">
        <v>8</v>
      </c>
      <c r="AD260" t="s">
        <v>283</v>
      </c>
      <c r="AF260" t="s">
        <v>115</v>
      </c>
      <c r="AG260" t="s">
        <v>728</v>
      </c>
      <c r="AI260">
        <v>0</v>
      </c>
      <c r="AJ260">
        <v>0</v>
      </c>
      <c r="AL260">
        <v>0</v>
      </c>
      <c r="AM260">
        <v>0</v>
      </c>
      <c r="AN260">
        <v>0</v>
      </c>
      <c r="AO260" t="s">
        <v>51</v>
      </c>
      <c r="AP260" t="s">
        <v>51</v>
      </c>
      <c r="AQ260" t="s">
        <v>51</v>
      </c>
      <c r="AR260" t="s">
        <v>51</v>
      </c>
      <c r="AS260" t="s">
        <v>51</v>
      </c>
      <c r="AT260" t="s">
        <v>51</v>
      </c>
      <c r="AU260" t="s">
        <v>58</v>
      </c>
      <c r="AV260" t="s">
        <v>59</v>
      </c>
      <c r="AW260" t="s">
        <v>51</v>
      </c>
      <c r="AX260" s="1">
        <v>45894.731825613424</v>
      </c>
      <c r="AY260" t="s">
        <v>51</v>
      </c>
    </row>
    <row r="261" spans="1:51" x14ac:dyDescent="0.35">
      <c r="A261">
        <v>100902</v>
      </c>
      <c r="B261">
        <v>0</v>
      </c>
      <c r="C261" t="s">
        <v>51</v>
      </c>
      <c r="D261" t="s">
        <v>52</v>
      </c>
      <c r="E261" t="s">
        <v>51</v>
      </c>
      <c r="F261" t="s">
        <v>51</v>
      </c>
      <c r="G261" t="s">
        <v>916</v>
      </c>
      <c r="H261" t="s">
        <v>847</v>
      </c>
      <c r="I261" t="s">
        <v>56</v>
      </c>
      <c r="M261" t="s">
        <v>916</v>
      </c>
      <c r="N261" t="s">
        <v>847</v>
      </c>
      <c r="Z261">
        <v>8</v>
      </c>
      <c r="AD261" t="s">
        <v>283</v>
      </c>
      <c r="AF261" t="s">
        <v>115</v>
      </c>
      <c r="AG261" t="s">
        <v>848</v>
      </c>
      <c r="AI261">
        <v>0</v>
      </c>
      <c r="AJ261">
        <v>0</v>
      </c>
      <c r="AL261">
        <v>0</v>
      </c>
      <c r="AM261">
        <v>0</v>
      </c>
      <c r="AN261">
        <v>0</v>
      </c>
      <c r="AO261" t="s">
        <v>51</v>
      </c>
      <c r="AP261" t="s">
        <v>51</v>
      </c>
      <c r="AQ261" t="s">
        <v>51</v>
      </c>
      <c r="AR261" t="s">
        <v>51</v>
      </c>
      <c r="AS261" t="s">
        <v>51</v>
      </c>
      <c r="AT261" t="s">
        <v>51</v>
      </c>
      <c r="AU261" t="s">
        <v>58</v>
      </c>
      <c r="AV261" t="s">
        <v>59</v>
      </c>
      <c r="AW261" t="s">
        <v>51</v>
      </c>
      <c r="AX261" s="1">
        <v>45894.723387303238</v>
      </c>
      <c r="AY261" t="s">
        <v>51</v>
      </c>
    </row>
    <row r="262" spans="1:51" x14ac:dyDescent="0.35">
      <c r="A262">
        <v>100901</v>
      </c>
      <c r="B262">
        <v>0</v>
      </c>
      <c r="C262" t="s">
        <v>51</v>
      </c>
      <c r="D262" t="s">
        <v>52</v>
      </c>
      <c r="E262" t="s">
        <v>51</v>
      </c>
      <c r="F262" t="s">
        <v>51</v>
      </c>
      <c r="G262" t="s">
        <v>917</v>
      </c>
      <c r="H262" t="s">
        <v>918</v>
      </c>
      <c r="I262" t="s">
        <v>56</v>
      </c>
      <c r="N262" t="s">
        <v>918</v>
      </c>
      <c r="O262" t="s">
        <v>62</v>
      </c>
      <c r="Z262">
        <v>8</v>
      </c>
      <c r="AD262" t="s">
        <v>283</v>
      </c>
      <c r="AF262" t="s">
        <v>115</v>
      </c>
      <c r="AG262" t="s">
        <v>284</v>
      </c>
      <c r="AI262">
        <v>0</v>
      </c>
      <c r="AJ262">
        <v>0</v>
      </c>
      <c r="AL262">
        <v>0</v>
      </c>
      <c r="AM262">
        <v>0</v>
      </c>
      <c r="AN262">
        <v>0</v>
      </c>
      <c r="AO262" t="s">
        <v>51</v>
      </c>
      <c r="AP262" t="s">
        <v>51</v>
      </c>
      <c r="AQ262" t="s">
        <v>51</v>
      </c>
      <c r="AR262" t="s">
        <v>51</v>
      </c>
      <c r="AS262" t="s">
        <v>51</v>
      </c>
      <c r="AT262" t="s">
        <v>51</v>
      </c>
      <c r="AU262" t="s">
        <v>58</v>
      </c>
      <c r="AV262" t="s">
        <v>59</v>
      </c>
      <c r="AW262" t="s">
        <v>919</v>
      </c>
      <c r="AX262" s="1">
        <v>45894.722403703701</v>
      </c>
      <c r="AY262" s="1">
        <v>45895.598764386574</v>
      </c>
    </row>
    <row r="263" spans="1:51" x14ac:dyDescent="0.35">
      <c r="A263">
        <v>100900</v>
      </c>
      <c r="B263">
        <v>0</v>
      </c>
      <c r="C263" t="s">
        <v>51</v>
      </c>
      <c r="D263" t="s">
        <v>52</v>
      </c>
      <c r="E263" t="s">
        <v>51</v>
      </c>
      <c r="F263" t="s">
        <v>51</v>
      </c>
      <c r="G263" t="s">
        <v>920</v>
      </c>
      <c r="H263" t="s">
        <v>836</v>
      </c>
      <c r="I263" t="s">
        <v>56</v>
      </c>
      <c r="M263" t="s">
        <v>921</v>
      </c>
      <c r="N263" t="s">
        <v>836</v>
      </c>
      <c r="Z263">
        <v>8</v>
      </c>
      <c r="AD263" t="s">
        <v>283</v>
      </c>
      <c r="AF263" t="s">
        <v>115</v>
      </c>
      <c r="AG263" t="s">
        <v>837</v>
      </c>
      <c r="AI263">
        <v>0</v>
      </c>
      <c r="AJ263">
        <v>0</v>
      </c>
      <c r="AL263">
        <v>0</v>
      </c>
      <c r="AM263">
        <v>0</v>
      </c>
      <c r="AN263">
        <v>0</v>
      </c>
      <c r="AO263" t="s">
        <v>51</v>
      </c>
      <c r="AP263" t="s">
        <v>51</v>
      </c>
      <c r="AQ263" t="s">
        <v>51</v>
      </c>
      <c r="AR263" t="s">
        <v>51</v>
      </c>
      <c r="AS263" t="s">
        <v>51</v>
      </c>
      <c r="AT263" t="s">
        <v>51</v>
      </c>
      <c r="AU263" t="s">
        <v>58</v>
      </c>
      <c r="AV263" t="s">
        <v>59</v>
      </c>
      <c r="AW263" t="s">
        <v>51</v>
      </c>
      <c r="AX263" s="1">
        <v>45894.720034641206</v>
      </c>
      <c r="AY263" t="s">
        <v>51</v>
      </c>
    </row>
    <row r="264" spans="1:51" x14ac:dyDescent="0.35">
      <c r="A264">
        <v>100899</v>
      </c>
      <c r="B264">
        <v>0</v>
      </c>
      <c r="C264" t="s">
        <v>51</v>
      </c>
      <c r="D264" t="s">
        <v>52</v>
      </c>
      <c r="E264" t="s">
        <v>51</v>
      </c>
      <c r="F264" t="s">
        <v>51</v>
      </c>
      <c r="G264" t="s">
        <v>922</v>
      </c>
      <c r="H264" t="s">
        <v>923</v>
      </c>
      <c r="I264" t="s">
        <v>56</v>
      </c>
      <c r="N264" t="s">
        <v>923</v>
      </c>
      <c r="Z264">
        <v>8</v>
      </c>
      <c r="AD264" t="s">
        <v>283</v>
      </c>
      <c r="AF264" t="s">
        <v>115</v>
      </c>
      <c r="AG264" t="s">
        <v>728</v>
      </c>
      <c r="AI264">
        <v>0</v>
      </c>
      <c r="AJ264">
        <v>0</v>
      </c>
      <c r="AL264">
        <v>0</v>
      </c>
      <c r="AM264">
        <v>0</v>
      </c>
      <c r="AN264">
        <v>0</v>
      </c>
      <c r="AO264" t="s">
        <v>51</v>
      </c>
      <c r="AP264" t="s">
        <v>51</v>
      </c>
      <c r="AQ264" t="s">
        <v>51</v>
      </c>
      <c r="AR264" t="s">
        <v>51</v>
      </c>
      <c r="AS264" t="s">
        <v>51</v>
      </c>
      <c r="AT264" t="s">
        <v>51</v>
      </c>
      <c r="AU264" t="s">
        <v>58</v>
      </c>
      <c r="AV264" t="s">
        <v>59</v>
      </c>
      <c r="AW264" t="s">
        <v>51</v>
      </c>
      <c r="AX264" s="1">
        <v>45894.718895833335</v>
      </c>
      <c r="AY264" t="s">
        <v>51</v>
      </c>
    </row>
    <row r="265" spans="1:51" x14ac:dyDescent="0.35">
      <c r="A265">
        <v>100898</v>
      </c>
      <c r="B265">
        <v>0</v>
      </c>
      <c r="C265" t="s">
        <v>51</v>
      </c>
      <c r="D265" t="s">
        <v>52</v>
      </c>
      <c r="E265" t="s">
        <v>51</v>
      </c>
      <c r="F265" t="s">
        <v>51</v>
      </c>
      <c r="G265" t="s">
        <v>924</v>
      </c>
      <c r="H265" t="s">
        <v>925</v>
      </c>
      <c r="I265" t="s">
        <v>56</v>
      </c>
      <c r="M265" t="s">
        <v>924</v>
      </c>
      <c r="N265" t="s">
        <v>925</v>
      </c>
      <c r="O265" t="s">
        <v>56</v>
      </c>
      <c r="Z265">
        <v>8</v>
      </c>
      <c r="AD265" t="s">
        <v>283</v>
      </c>
      <c r="AG265" t="s">
        <v>789</v>
      </c>
      <c r="AI265">
        <v>0</v>
      </c>
      <c r="AJ265">
        <v>0</v>
      </c>
      <c r="AL265">
        <v>0</v>
      </c>
      <c r="AM265">
        <v>0</v>
      </c>
      <c r="AN265">
        <v>0</v>
      </c>
      <c r="AO265" t="s">
        <v>51</v>
      </c>
      <c r="AP265" t="s">
        <v>51</v>
      </c>
      <c r="AQ265" t="s">
        <v>51</v>
      </c>
      <c r="AR265" t="s">
        <v>51</v>
      </c>
      <c r="AS265" t="s">
        <v>51</v>
      </c>
      <c r="AT265" t="s">
        <v>51</v>
      </c>
      <c r="AU265" t="s">
        <v>58</v>
      </c>
      <c r="AV265" t="s">
        <v>59</v>
      </c>
      <c r="AW265" t="s">
        <v>51</v>
      </c>
      <c r="AX265" s="1">
        <v>45894.717820914353</v>
      </c>
      <c r="AY265" t="s">
        <v>51</v>
      </c>
    </row>
    <row r="266" spans="1:51" x14ac:dyDescent="0.35">
      <c r="A266">
        <v>100897</v>
      </c>
      <c r="B266">
        <v>0</v>
      </c>
      <c r="C266" t="s">
        <v>51</v>
      </c>
      <c r="D266" t="s">
        <v>52</v>
      </c>
      <c r="E266" t="s">
        <v>51</v>
      </c>
      <c r="F266" t="s">
        <v>51</v>
      </c>
      <c r="G266" t="s">
        <v>926</v>
      </c>
      <c r="H266" t="s">
        <v>927</v>
      </c>
      <c r="I266" t="s">
        <v>56</v>
      </c>
      <c r="M266" t="s">
        <v>926</v>
      </c>
      <c r="N266" t="s">
        <v>914</v>
      </c>
      <c r="O266" t="s">
        <v>56</v>
      </c>
      <c r="Z266">
        <v>8</v>
      </c>
      <c r="AD266" t="s">
        <v>283</v>
      </c>
      <c r="AG266" t="s">
        <v>834</v>
      </c>
      <c r="AI266">
        <v>0</v>
      </c>
      <c r="AJ266">
        <v>0</v>
      </c>
      <c r="AL266">
        <v>0</v>
      </c>
      <c r="AM266">
        <v>0</v>
      </c>
      <c r="AN266">
        <v>0</v>
      </c>
      <c r="AO266" t="s">
        <v>51</v>
      </c>
      <c r="AP266" t="s">
        <v>51</v>
      </c>
      <c r="AQ266" t="s">
        <v>51</v>
      </c>
      <c r="AR266" t="s">
        <v>51</v>
      </c>
      <c r="AS266" t="s">
        <v>51</v>
      </c>
      <c r="AT266" t="s">
        <v>51</v>
      </c>
      <c r="AU266" t="s">
        <v>58</v>
      </c>
      <c r="AV266" t="s">
        <v>59</v>
      </c>
      <c r="AW266" t="s">
        <v>51</v>
      </c>
      <c r="AX266" s="1">
        <v>45894.6638775463</v>
      </c>
      <c r="AY266" t="s">
        <v>51</v>
      </c>
    </row>
    <row r="267" spans="1:51" x14ac:dyDescent="0.35">
      <c r="A267">
        <v>100896</v>
      </c>
      <c r="B267">
        <v>0</v>
      </c>
      <c r="C267" t="s">
        <v>51</v>
      </c>
      <c r="D267" t="s">
        <v>52</v>
      </c>
      <c r="E267" t="s">
        <v>51</v>
      </c>
      <c r="F267" t="s">
        <v>51</v>
      </c>
      <c r="G267" t="s">
        <v>928</v>
      </c>
      <c r="H267" t="s">
        <v>929</v>
      </c>
      <c r="I267" t="s">
        <v>56</v>
      </c>
      <c r="M267" t="s">
        <v>928</v>
      </c>
      <c r="N267" t="s">
        <v>930</v>
      </c>
      <c r="O267" t="s">
        <v>56</v>
      </c>
      <c r="Z267">
        <v>8</v>
      </c>
      <c r="AD267" t="s">
        <v>283</v>
      </c>
      <c r="AG267" t="s">
        <v>824</v>
      </c>
      <c r="AI267">
        <v>0</v>
      </c>
      <c r="AJ267">
        <v>0</v>
      </c>
      <c r="AL267">
        <v>0</v>
      </c>
      <c r="AM267">
        <v>0</v>
      </c>
      <c r="AN267">
        <v>0</v>
      </c>
      <c r="AO267" t="s">
        <v>51</v>
      </c>
      <c r="AP267" t="s">
        <v>51</v>
      </c>
      <c r="AQ267" t="s">
        <v>51</v>
      </c>
      <c r="AR267" t="s">
        <v>51</v>
      </c>
      <c r="AS267" t="s">
        <v>51</v>
      </c>
      <c r="AT267" t="s">
        <v>51</v>
      </c>
      <c r="AU267" t="s">
        <v>58</v>
      </c>
      <c r="AV267" t="s">
        <v>59</v>
      </c>
      <c r="AW267" t="s">
        <v>51</v>
      </c>
      <c r="AX267" s="1">
        <v>45894.662645486111</v>
      </c>
      <c r="AY267" t="s">
        <v>51</v>
      </c>
    </row>
    <row r="268" spans="1:51" x14ac:dyDescent="0.35">
      <c r="A268">
        <v>100895</v>
      </c>
      <c r="B268">
        <v>0</v>
      </c>
      <c r="C268" t="s">
        <v>51</v>
      </c>
      <c r="D268" t="s">
        <v>52</v>
      </c>
      <c r="E268" t="s">
        <v>51</v>
      </c>
      <c r="F268" t="s">
        <v>51</v>
      </c>
      <c r="G268" t="s">
        <v>931</v>
      </c>
      <c r="H268" t="s">
        <v>932</v>
      </c>
      <c r="I268" t="s">
        <v>56</v>
      </c>
      <c r="M268" t="s">
        <v>931</v>
      </c>
      <c r="N268" t="s">
        <v>932</v>
      </c>
      <c r="Z268">
        <v>8</v>
      </c>
      <c r="AD268" t="s">
        <v>283</v>
      </c>
      <c r="AG268" t="s">
        <v>851</v>
      </c>
      <c r="AI268">
        <v>0</v>
      </c>
      <c r="AJ268">
        <v>0</v>
      </c>
      <c r="AL268">
        <v>0</v>
      </c>
      <c r="AM268">
        <v>0</v>
      </c>
      <c r="AN268">
        <v>0</v>
      </c>
      <c r="AO268" t="s">
        <v>51</v>
      </c>
      <c r="AP268" t="s">
        <v>51</v>
      </c>
      <c r="AQ268" t="s">
        <v>51</v>
      </c>
      <c r="AR268" t="s">
        <v>51</v>
      </c>
      <c r="AS268" t="s">
        <v>51</v>
      </c>
      <c r="AT268" t="s">
        <v>51</v>
      </c>
      <c r="AU268" t="s">
        <v>58</v>
      </c>
      <c r="AV268" t="s">
        <v>59</v>
      </c>
      <c r="AW268" t="s">
        <v>51</v>
      </c>
      <c r="AX268" s="1">
        <v>45894.661124421298</v>
      </c>
      <c r="AY268" t="s">
        <v>51</v>
      </c>
    </row>
    <row r="269" spans="1:51" x14ac:dyDescent="0.35">
      <c r="A269">
        <v>100894</v>
      </c>
      <c r="B269">
        <v>0</v>
      </c>
      <c r="C269" t="s">
        <v>51</v>
      </c>
      <c r="D269" t="s">
        <v>52</v>
      </c>
      <c r="E269" t="s">
        <v>51</v>
      </c>
      <c r="F269" t="s">
        <v>51</v>
      </c>
      <c r="G269" t="s">
        <v>921</v>
      </c>
      <c r="H269" t="s">
        <v>933</v>
      </c>
      <c r="I269" t="s">
        <v>56</v>
      </c>
      <c r="M269" t="s">
        <v>921</v>
      </c>
      <c r="N269" t="s">
        <v>836</v>
      </c>
      <c r="Z269">
        <v>8</v>
      </c>
      <c r="AD269" t="s">
        <v>283</v>
      </c>
      <c r="AG269" t="s">
        <v>837</v>
      </c>
      <c r="AI269">
        <v>0</v>
      </c>
      <c r="AJ269">
        <v>0</v>
      </c>
      <c r="AL269">
        <v>0</v>
      </c>
      <c r="AM269">
        <v>0</v>
      </c>
      <c r="AN269">
        <v>0</v>
      </c>
      <c r="AO269" t="s">
        <v>51</v>
      </c>
      <c r="AP269" t="s">
        <v>51</v>
      </c>
      <c r="AQ269" t="s">
        <v>51</v>
      </c>
      <c r="AR269" t="s">
        <v>51</v>
      </c>
      <c r="AS269" t="s">
        <v>51</v>
      </c>
      <c r="AT269" t="s">
        <v>51</v>
      </c>
      <c r="AU269" t="s">
        <v>58</v>
      </c>
      <c r="AV269" t="s">
        <v>59</v>
      </c>
      <c r="AW269" t="s">
        <v>51</v>
      </c>
      <c r="AX269" s="1">
        <v>45894.660196793979</v>
      </c>
      <c r="AY269" t="s">
        <v>51</v>
      </c>
    </row>
    <row r="270" spans="1:51" x14ac:dyDescent="0.35">
      <c r="A270">
        <v>100893</v>
      </c>
      <c r="B270">
        <v>0</v>
      </c>
      <c r="C270" t="s">
        <v>51</v>
      </c>
      <c r="D270" t="s">
        <v>52</v>
      </c>
      <c r="E270" t="s">
        <v>51</v>
      </c>
      <c r="F270" t="s">
        <v>51</v>
      </c>
      <c r="G270" t="s">
        <v>934</v>
      </c>
      <c r="H270" t="s">
        <v>935</v>
      </c>
      <c r="I270" t="s">
        <v>56</v>
      </c>
      <c r="M270" t="s">
        <v>934</v>
      </c>
      <c r="N270" t="s">
        <v>936</v>
      </c>
      <c r="Z270">
        <v>8</v>
      </c>
      <c r="AD270" t="s">
        <v>283</v>
      </c>
      <c r="AF270" t="s">
        <v>62</v>
      </c>
      <c r="AG270" t="s">
        <v>824</v>
      </c>
      <c r="AI270">
        <v>0</v>
      </c>
      <c r="AJ270">
        <v>0</v>
      </c>
      <c r="AL270">
        <v>0</v>
      </c>
      <c r="AM270">
        <v>0</v>
      </c>
      <c r="AN270">
        <v>0</v>
      </c>
      <c r="AO270" t="s">
        <v>51</v>
      </c>
      <c r="AP270" t="s">
        <v>51</v>
      </c>
      <c r="AQ270" t="s">
        <v>51</v>
      </c>
      <c r="AR270" t="s">
        <v>51</v>
      </c>
      <c r="AS270" t="s">
        <v>51</v>
      </c>
      <c r="AT270" t="s">
        <v>51</v>
      </c>
      <c r="AU270" t="s">
        <v>58</v>
      </c>
      <c r="AV270" t="s">
        <v>59</v>
      </c>
      <c r="AW270" t="s">
        <v>51</v>
      </c>
      <c r="AX270" s="1">
        <v>45894.658960497683</v>
      </c>
      <c r="AY270" t="s">
        <v>51</v>
      </c>
    </row>
    <row r="271" spans="1:51" x14ac:dyDescent="0.35">
      <c r="A271">
        <v>100892</v>
      </c>
      <c r="B271">
        <v>0</v>
      </c>
      <c r="C271" t="s">
        <v>51</v>
      </c>
      <c r="D271" t="s">
        <v>52</v>
      </c>
      <c r="E271" t="s">
        <v>51</v>
      </c>
      <c r="F271" t="s">
        <v>51</v>
      </c>
      <c r="G271" t="s">
        <v>937</v>
      </c>
      <c r="H271" t="s">
        <v>938</v>
      </c>
      <c r="I271" t="s">
        <v>56</v>
      </c>
      <c r="M271" t="s">
        <v>937</v>
      </c>
      <c r="N271" t="s">
        <v>938</v>
      </c>
      <c r="Z271">
        <v>8</v>
      </c>
      <c r="AD271" t="s">
        <v>283</v>
      </c>
      <c r="AG271" t="s">
        <v>789</v>
      </c>
      <c r="AI271">
        <v>0</v>
      </c>
      <c r="AJ271">
        <v>0</v>
      </c>
      <c r="AL271">
        <v>0</v>
      </c>
      <c r="AM271">
        <v>0</v>
      </c>
      <c r="AN271">
        <v>0</v>
      </c>
      <c r="AO271" t="s">
        <v>51</v>
      </c>
      <c r="AP271" t="s">
        <v>51</v>
      </c>
      <c r="AQ271" t="s">
        <v>51</v>
      </c>
      <c r="AR271" t="s">
        <v>51</v>
      </c>
      <c r="AS271" t="s">
        <v>51</v>
      </c>
      <c r="AT271" t="s">
        <v>51</v>
      </c>
      <c r="AU271" t="s">
        <v>58</v>
      </c>
      <c r="AV271" t="s">
        <v>59</v>
      </c>
      <c r="AW271" t="s">
        <v>51</v>
      </c>
      <c r="AX271" s="1">
        <v>45894.657862118052</v>
      </c>
      <c r="AY271" t="s">
        <v>51</v>
      </c>
    </row>
    <row r="272" spans="1:51" x14ac:dyDescent="0.35">
      <c r="A272">
        <v>100891</v>
      </c>
      <c r="B272">
        <v>0</v>
      </c>
      <c r="C272" t="s">
        <v>51</v>
      </c>
      <c r="D272" t="s">
        <v>52</v>
      </c>
      <c r="E272" t="s">
        <v>51</v>
      </c>
      <c r="F272" t="s">
        <v>51</v>
      </c>
      <c r="G272" t="s">
        <v>939</v>
      </c>
      <c r="H272" t="s">
        <v>940</v>
      </c>
      <c r="I272" t="s">
        <v>56</v>
      </c>
      <c r="M272" t="s">
        <v>939</v>
      </c>
      <c r="N272" t="s">
        <v>940</v>
      </c>
      <c r="O272" t="s">
        <v>56</v>
      </c>
      <c r="Z272">
        <v>8</v>
      </c>
      <c r="AD272" t="s">
        <v>283</v>
      </c>
      <c r="AG272" t="s">
        <v>848</v>
      </c>
      <c r="AI272">
        <v>0</v>
      </c>
      <c r="AJ272">
        <v>0</v>
      </c>
      <c r="AL272">
        <v>0</v>
      </c>
      <c r="AM272">
        <v>0</v>
      </c>
      <c r="AN272">
        <v>0</v>
      </c>
      <c r="AO272" t="s">
        <v>51</v>
      </c>
      <c r="AP272" t="s">
        <v>51</v>
      </c>
      <c r="AQ272" t="s">
        <v>51</v>
      </c>
      <c r="AR272" t="s">
        <v>51</v>
      </c>
      <c r="AS272" t="s">
        <v>51</v>
      </c>
      <c r="AT272" t="s">
        <v>51</v>
      </c>
      <c r="AU272" t="s">
        <v>58</v>
      </c>
      <c r="AV272" t="s">
        <v>59</v>
      </c>
      <c r="AW272" t="s">
        <v>51</v>
      </c>
      <c r="AX272" s="1">
        <v>45894.656857256945</v>
      </c>
      <c r="AY272" t="s">
        <v>51</v>
      </c>
    </row>
    <row r="273" spans="1:51" x14ac:dyDescent="0.35">
      <c r="A273">
        <v>100890</v>
      </c>
      <c r="B273">
        <v>0</v>
      </c>
      <c r="C273" t="s">
        <v>51</v>
      </c>
      <c r="D273" t="s">
        <v>52</v>
      </c>
      <c r="E273" t="s">
        <v>51</v>
      </c>
      <c r="F273" t="s">
        <v>51</v>
      </c>
      <c r="G273" t="s">
        <v>941</v>
      </c>
      <c r="H273" t="s">
        <v>942</v>
      </c>
      <c r="I273" t="s">
        <v>56</v>
      </c>
      <c r="M273" t="s">
        <v>941</v>
      </c>
      <c r="N273" t="s">
        <v>923</v>
      </c>
      <c r="Z273">
        <v>8</v>
      </c>
      <c r="AD273" t="s">
        <v>283</v>
      </c>
      <c r="AG273" t="s">
        <v>728</v>
      </c>
      <c r="AI273">
        <v>0</v>
      </c>
      <c r="AJ273">
        <v>0</v>
      </c>
      <c r="AL273">
        <v>0</v>
      </c>
      <c r="AM273">
        <v>0</v>
      </c>
      <c r="AN273">
        <v>0</v>
      </c>
      <c r="AO273" t="s">
        <v>51</v>
      </c>
      <c r="AP273" t="s">
        <v>51</v>
      </c>
      <c r="AQ273" t="s">
        <v>51</v>
      </c>
      <c r="AR273" t="s">
        <v>51</v>
      </c>
      <c r="AS273" t="s">
        <v>51</v>
      </c>
      <c r="AT273" t="s">
        <v>51</v>
      </c>
      <c r="AU273" t="s">
        <v>58</v>
      </c>
      <c r="AV273" t="s">
        <v>59</v>
      </c>
      <c r="AW273" t="s">
        <v>51</v>
      </c>
      <c r="AX273" s="1">
        <v>45894.65563765046</v>
      </c>
      <c r="AY273" t="s">
        <v>51</v>
      </c>
    </row>
    <row r="274" spans="1:51" x14ac:dyDescent="0.35">
      <c r="A274">
        <v>100889</v>
      </c>
      <c r="B274">
        <v>0</v>
      </c>
      <c r="C274" t="s">
        <v>51</v>
      </c>
      <c r="D274" t="s">
        <v>52</v>
      </c>
      <c r="E274" t="s">
        <v>51</v>
      </c>
      <c r="F274" t="s">
        <v>51</v>
      </c>
      <c r="G274" t="s">
        <v>943</v>
      </c>
      <c r="H274" t="s">
        <v>944</v>
      </c>
      <c r="I274" t="s">
        <v>56</v>
      </c>
      <c r="M274" t="s">
        <v>943</v>
      </c>
      <c r="N274" t="s">
        <v>844</v>
      </c>
      <c r="Z274">
        <v>8</v>
      </c>
      <c r="AD274" t="s">
        <v>283</v>
      </c>
      <c r="AF274" t="s">
        <v>115</v>
      </c>
      <c r="AG274" t="s">
        <v>845</v>
      </c>
      <c r="AI274">
        <v>0</v>
      </c>
      <c r="AJ274">
        <v>0</v>
      </c>
      <c r="AL274">
        <v>0</v>
      </c>
      <c r="AM274">
        <v>0</v>
      </c>
      <c r="AN274">
        <v>0</v>
      </c>
      <c r="AO274" t="s">
        <v>51</v>
      </c>
      <c r="AP274" t="s">
        <v>51</v>
      </c>
      <c r="AQ274" t="s">
        <v>51</v>
      </c>
      <c r="AR274" t="s">
        <v>51</v>
      </c>
      <c r="AS274" t="s">
        <v>51</v>
      </c>
      <c r="AT274" t="s">
        <v>51</v>
      </c>
      <c r="AU274" t="s">
        <v>58</v>
      </c>
      <c r="AV274" t="s">
        <v>59</v>
      </c>
      <c r="AW274" t="s">
        <v>51</v>
      </c>
      <c r="AX274" s="1">
        <v>45894.654393171295</v>
      </c>
      <c r="AY274" t="s">
        <v>51</v>
      </c>
    </row>
    <row r="275" spans="1:51" x14ac:dyDescent="0.35">
      <c r="A275">
        <v>100888</v>
      </c>
      <c r="B275">
        <v>0</v>
      </c>
      <c r="C275" t="s">
        <v>51</v>
      </c>
      <c r="D275" t="s">
        <v>52</v>
      </c>
      <c r="E275" t="s">
        <v>51</v>
      </c>
      <c r="F275" t="s">
        <v>51</v>
      </c>
      <c r="G275" t="s">
        <v>945</v>
      </c>
      <c r="H275" t="s">
        <v>946</v>
      </c>
      <c r="I275" t="s">
        <v>56</v>
      </c>
      <c r="M275" t="s">
        <v>945</v>
      </c>
      <c r="N275" t="s">
        <v>946</v>
      </c>
      <c r="Z275">
        <v>8</v>
      </c>
      <c r="AD275" t="s">
        <v>283</v>
      </c>
      <c r="AF275" t="s">
        <v>115</v>
      </c>
      <c r="AG275" t="s">
        <v>827</v>
      </c>
      <c r="AI275">
        <v>0</v>
      </c>
      <c r="AJ275">
        <v>0</v>
      </c>
      <c r="AL275">
        <v>0</v>
      </c>
      <c r="AM275">
        <v>0</v>
      </c>
      <c r="AN275">
        <v>0</v>
      </c>
      <c r="AO275" t="s">
        <v>51</v>
      </c>
      <c r="AP275" t="s">
        <v>51</v>
      </c>
      <c r="AQ275" t="s">
        <v>51</v>
      </c>
      <c r="AR275" t="s">
        <v>51</v>
      </c>
      <c r="AS275" t="s">
        <v>51</v>
      </c>
      <c r="AT275" t="s">
        <v>51</v>
      </c>
      <c r="AU275" t="s">
        <v>58</v>
      </c>
      <c r="AV275" t="s">
        <v>59</v>
      </c>
      <c r="AW275" t="s">
        <v>51</v>
      </c>
      <c r="AX275" s="1">
        <v>45894.652794363428</v>
      </c>
      <c r="AY275" t="s">
        <v>51</v>
      </c>
    </row>
    <row r="276" spans="1:51" x14ac:dyDescent="0.35">
      <c r="A276">
        <v>100887</v>
      </c>
      <c r="B276">
        <v>0</v>
      </c>
      <c r="C276" t="s">
        <v>51</v>
      </c>
      <c r="D276" t="s">
        <v>52</v>
      </c>
      <c r="E276" t="s">
        <v>51</v>
      </c>
      <c r="F276" t="s">
        <v>51</v>
      </c>
      <c r="G276" t="s">
        <v>915</v>
      </c>
      <c r="H276" t="s">
        <v>947</v>
      </c>
      <c r="I276" t="s">
        <v>56</v>
      </c>
      <c r="M276" t="s">
        <v>948</v>
      </c>
      <c r="N276" t="s">
        <v>821</v>
      </c>
      <c r="Z276">
        <v>8</v>
      </c>
      <c r="AD276" t="s">
        <v>283</v>
      </c>
      <c r="AF276" t="s">
        <v>115</v>
      </c>
      <c r="AG276" t="s">
        <v>728</v>
      </c>
      <c r="AI276">
        <v>0</v>
      </c>
      <c r="AJ276">
        <v>0</v>
      </c>
      <c r="AL276">
        <v>0</v>
      </c>
      <c r="AM276">
        <v>0</v>
      </c>
      <c r="AN276">
        <v>0</v>
      </c>
      <c r="AO276" t="s">
        <v>51</v>
      </c>
      <c r="AP276" t="s">
        <v>51</v>
      </c>
      <c r="AQ276" t="s">
        <v>51</v>
      </c>
      <c r="AR276" t="s">
        <v>51</v>
      </c>
      <c r="AS276" t="s">
        <v>51</v>
      </c>
      <c r="AT276" t="s">
        <v>51</v>
      </c>
      <c r="AU276" t="s">
        <v>58</v>
      </c>
      <c r="AV276" t="s">
        <v>59</v>
      </c>
      <c r="AW276" t="s">
        <v>59</v>
      </c>
      <c r="AX276" s="1">
        <v>45894.651773692131</v>
      </c>
      <c r="AY276" s="1">
        <v>45983.647045370373</v>
      </c>
    </row>
    <row r="277" spans="1:51" x14ac:dyDescent="0.35">
      <c r="A277">
        <v>100886</v>
      </c>
      <c r="B277">
        <v>0</v>
      </c>
      <c r="C277" t="s">
        <v>51</v>
      </c>
      <c r="D277" t="s">
        <v>52</v>
      </c>
      <c r="E277" t="s">
        <v>51</v>
      </c>
      <c r="F277" t="s">
        <v>51</v>
      </c>
      <c r="G277" t="s">
        <v>949</v>
      </c>
      <c r="H277" t="s">
        <v>950</v>
      </c>
      <c r="I277" t="s">
        <v>56</v>
      </c>
      <c r="M277" t="s">
        <v>949</v>
      </c>
      <c r="N277" t="s">
        <v>950</v>
      </c>
      <c r="Z277">
        <v>8</v>
      </c>
      <c r="AD277" t="s">
        <v>283</v>
      </c>
      <c r="AF277" t="s">
        <v>115</v>
      </c>
      <c r="AG277" t="s">
        <v>728</v>
      </c>
      <c r="AI277">
        <v>0</v>
      </c>
      <c r="AJ277">
        <v>0</v>
      </c>
      <c r="AL277">
        <v>0</v>
      </c>
      <c r="AM277">
        <v>0</v>
      </c>
      <c r="AN277">
        <v>0</v>
      </c>
      <c r="AO277" t="s">
        <v>51</v>
      </c>
      <c r="AP277" t="s">
        <v>51</v>
      </c>
      <c r="AQ277" t="s">
        <v>51</v>
      </c>
      <c r="AR277" t="s">
        <v>51</v>
      </c>
      <c r="AS277" t="s">
        <v>51</v>
      </c>
      <c r="AT277" t="s">
        <v>51</v>
      </c>
      <c r="AU277" t="s">
        <v>58</v>
      </c>
      <c r="AV277" t="s">
        <v>59</v>
      </c>
      <c r="AW277" t="s">
        <v>51</v>
      </c>
      <c r="AX277" s="1">
        <v>45894.650386226851</v>
      </c>
      <c r="AY277" t="s">
        <v>51</v>
      </c>
    </row>
    <row r="278" spans="1:51" x14ac:dyDescent="0.35">
      <c r="A278">
        <v>100885</v>
      </c>
      <c r="B278">
        <v>0</v>
      </c>
      <c r="C278" t="s">
        <v>51</v>
      </c>
      <c r="D278" t="s">
        <v>52</v>
      </c>
      <c r="E278" t="s">
        <v>51</v>
      </c>
      <c r="F278" t="s">
        <v>51</v>
      </c>
      <c r="G278" t="s">
        <v>951</v>
      </c>
      <c r="H278" t="s">
        <v>855</v>
      </c>
      <c r="I278" t="s">
        <v>56</v>
      </c>
      <c r="Z278">
        <v>8</v>
      </c>
      <c r="AD278" t="s">
        <v>505</v>
      </c>
      <c r="AG278" t="s">
        <v>506</v>
      </c>
      <c r="AI278">
        <v>0</v>
      </c>
      <c r="AJ278">
        <v>0</v>
      </c>
      <c r="AL278">
        <v>0</v>
      </c>
      <c r="AM278">
        <v>0</v>
      </c>
      <c r="AN278">
        <v>0</v>
      </c>
      <c r="AO278" t="s">
        <v>51</v>
      </c>
      <c r="AP278" t="s">
        <v>51</v>
      </c>
      <c r="AQ278" t="s">
        <v>51</v>
      </c>
      <c r="AR278" t="s">
        <v>51</v>
      </c>
      <c r="AS278" t="s">
        <v>51</v>
      </c>
      <c r="AT278" t="s">
        <v>51</v>
      </c>
      <c r="AU278" t="s">
        <v>58</v>
      </c>
      <c r="AV278" t="s">
        <v>59</v>
      </c>
      <c r="AW278" t="s">
        <v>51</v>
      </c>
      <c r="AX278" s="1">
        <v>45894.638956168979</v>
      </c>
      <c r="AY278" t="s">
        <v>51</v>
      </c>
    </row>
    <row r="279" spans="1:51" x14ac:dyDescent="0.35">
      <c r="A279">
        <v>100884</v>
      </c>
      <c r="B279">
        <v>0</v>
      </c>
      <c r="C279" t="s">
        <v>51</v>
      </c>
      <c r="D279" t="s">
        <v>52</v>
      </c>
      <c r="E279" t="s">
        <v>51</v>
      </c>
      <c r="F279" t="s">
        <v>51</v>
      </c>
      <c r="G279" t="s">
        <v>952</v>
      </c>
      <c r="H279" t="s">
        <v>953</v>
      </c>
      <c r="I279" t="s">
        <v>56</v>
      </c>
      <c r="Z279">
        <v>8</v>
      </c>
      <c r="AD279" t="s">
        <v>113</v>
      </c>
      <c r="AG279" t="s">
        <v>954</v>
      </c>
      <c r="AI279">
        <v>0</v>
      </c>
      <c r="AJ279">
        <v>0</v>
      </c>
      <c r="AL279">
        <v>0</v>
      </c>
      <c r="AM279">
        <v>0</v>
      </c>
      <c r="AN279">
        <v>0</v>
      </c>
      <c r="AO279" t="s">
        <v>51</v>
      </c>
      <c r="AP279" t="s">
        <v>51</v>
      </c>
      <c r="AQ279" t="s">
        <v>51</v>
      </c>
      <c r="AR279" t="s">
        <v>51</v>
      </c>
      <c r="AS279" t="s">
        <v>51</v>
      </c>
      <c r="AT279" t="s">
        <v>51</v>
      </c>
      <c r="AU279" t="s">
        <v>58</v>
      </c>
      <c r="AV279" t="s">
        <v>59</v>
      </c>
      <c r="AW279" t="s">
        <v>51</v>
      </c>
      <c r="AX279" s="1">
        <v>45894.599641817127</v>
      </c>
      <c r="AY279" t="s">
        <v>51</v>
      </c>
    </row>
    <row r="280" spans="1:51" x14ac:dyDescent="0.35">
      <c r="A280">
        <v>100883</v>
      </c>
      <c r="B280">
        <v>0</v>
      </c>
      <c r="C280" t="s">
        <v>51</v>
      </c>
      <c r="D280" t="s">
        <v>52</v>
      </c>
      <c r="E280" t="s">
        <v>51</v>
      </c>
      <c r="F280" t="s">
        <v>51</v>
      </c>
      <c r="G280" t="s">
        <v>955</v>
      </c>
      <c r="H280" t="s">
        <v>956</v>
      </c>
      <c r="I280" t="s">
        <v>56</v>
      </c>
      <c r="Z280">
        <v>8</v>
      </c>
      <c r="AD280" t="s">
        <v>957</v>
      </c>
      <c r="AG280" t="s">
        <v>958</v>
      </c>
      <c r="AI280">
        <v>0</v>
      </c>
      <c r="AJ280">
        <v>0</v>
      </c>
      <c r="AL280">
        <v>0</v>
      </c>
      <c r="AM280">
        <v>0</v>
      </c>
      <c r="AN280">
        <v>0</v>
      </c>
      <c r="AO280" t="s">
        <v>51</v>
      </c>
      <c r="AP280" t="s">
        <v>51</v>
      </c>
      <c r="AQ280" t="s">
        <v>51</v>
      </c>
      <c r="AR280" t="s">
        <v>51</v>
      </c>
      <c r="AS280" t="s">
        <v>51</v>
      </c>
      <c r="AT280" t="s">
        <v>51</v>
      </c>
      <c r="AU280" t="s">
        <v>58</v>
      </c>
      <c r="AV280" t="s">
        <v>59</v>
      </c>
      <c r="AW280" t="s">
        <v>51</v>
      </c>
      <c r="AX280" s="1">
        <v>45894.52460582176</v>
      </c>
      <c r="AY280" t="s">
        <v>51</v>
      </c>
    </row>
    <row r="281" spans="1:51" x14ac:dyDescent="0.35">
      <c r="A281">
        <v>100882</v>
      </c>
      <c r="B281">
        <v>0</v>
      </c>
      <c r="C281" t="s">
        <v>51</v>
      </c>
      <c r="D281" t="s">
        <v>52</v>
      </c>
      <c r="E281" t="s">
        <v>51</v>
      </c>
      <c r="F281" t="s">
        <v>51</v>
      </c>
      <c r="G281" t="s">
        <v>959</v>
      </c>
      <c r="H281" t="s">
        <v>960</v>
      </c>
      <c r="I281" t="s">
        <v>56</v>
      </c>
      <c r="Z281">
        <v>8</v>
      </c>
      <c r="AG281" t="s">
        <v>638</v>
      </c>
      <c r="AI281">
        <v>0</v>
      </c>
      <c r="AJ281">
        <v>0</v>
      </c>
      <c r="AL281">
        <v>0</v>
      </c>
      <c r="AM281">
        <v>0</v>
      </c>
      <c r="AN281">
        <v>0</v>
      </c>
      <c r="AO281" t="s">
        <v>51</v>
      </c>
      <c r="AP281" t="s">
        <v>51</v>
      </c>
      <c r="AQ281" t="s">
        <v>51</v>
      </c>
      <c r="AR281" t="s">
        <v>51</v>
      </c>
      <c r="AS281" t="s">
        <v>51</v>
      </c>
      <c r="AT281" t="s">
        <v>51</v>
      </c>
      <c r="AU281" t="s">
        <v>58</v>
      </c>
      <c r="AV281" t="s">
        <v>59</v>
      </c>
      <c r="AW281" t="s">
        <v>51</v>
      </c>
      <c r="AX281" s="1">
        <v>45892.609761921296</v>
      </c>
      <c r="AY281" t="s">
        <v>51</v>
      </c>
    </row>
    <row r="282" spans="1:51" x14ac:dyDescent="0.35">
      <c r="A282">
        <v>100881</v>
      </c>
      <c r="B282">
        <v>0</v>
      </c>
      <c r="C282" t="s">
        <v>51</v>
      </c>
      <c r="D282" t="s">
        <v>85</v>
      </c>
      <c r="E282">
        <v>0</v>
      </c>
      <c r="G282" t="s">
        <v>961</v>
      </c>
      <c r="H282" t="s">
        <v>962</v>
      </c>
      <c r="I282" t="s">
        <v>56</v>
      </c>
      <c r="S282" t="s">
        <v>963</v>
      </c>
      <c r="T282" t="s">
        <v>51</v>
      </c>
      <c r="U282" t="s">
        <v>51</v>
      </c>
      <c r="V282">
        <v>0</v>
      </c>
      <c r="Y282" t="s">
        <v>964</v>
      </c>
      <c r="Z282">
        <v>8</v>
      </c>
      <c r="AE282" t="s">
        <v>51</v>
      </c>
      <c r="AF282" t="s">
        <v>51</v>
      </c>
      <c r="AI282">
        <v>0</v>
      </c>
      <c r="AJ282">
        <v>0</v>
      </c>
      <c r="AL282">
        <v>0</v>
      </c>
      <c r="AM282">
        <v>0</v>
      </c>
      <c r="AN282">
        <v>0</v>
      </c>
      <c r="AO282" t="s">
        <v>120</v>
      </c>
      <c r="AP282" t="s">
        <v>121</v>
      </c>
      <c r="AQ282" t="s">
        <v>122</v>
      </c>
      <c r="AR282" t="s">
        <v>123</v>
      </c>
      <c r="AS282" t="s">
        <v>89</v>
      </c>
      <c r="AU282" t="s">
        <v>58</v>
      </c>
      <c r="AV282" t="s">
        <v>196</v>
      </c>
      <c r="AW282" t="s">
        <v>51</v>
      </c>
      <c r="AX282" s="1">
        <v>45892.549238194442</v>
      </c>
      <c r="AY282" t="s">
        <v>51</v>
      </c>
    </row>
    <row r="283" spans="1:51" x14ac:dyDescent="0.35">
      <c r="A283">
        <v>100880</v>
      </c>
      <c r="B283">
        <v>0</v>
      </c>
      <c r="C283" t="s">
        <v>51</v>
      </c>
      <c r="D283" t="s">
        <v>52</v>
      </c>
      <c r="E283" t="s">
        <v>51</v>
      </c>
      <c r="F283" t="s">
        <v>51</v>
      </c>
      <c r="G283" t="s">
        <v>965</v>
      </c>
      <c r="H283" t="s">
        <v>966</v>
      </c>
      <c r="I283" t="s">
        <v>149</v>
      </c>
      <c r="Z283">
        <v>2</v>
      </c>
      <c r="AI283">
        <v>0</v>
      </c>
      <c r="AJ283">
        <v>0</v>
      </c>
      <c r="AL283">
        <v>0</v>
      </c>
      <c r="AM283">
        <v>0</v>
      </c>
      <c r="AN283">
        <v>0</v>
      </c>
      <c r="AO283" t="s">
        <v>51</v>
      </c>
      <c r="AP283" t="s">
        <v>51</v>
      </c>
      <c r="AQ283" t="s">
        <v>51</v>
      </c>
      <c r="AR283" t="s">
        <v>51</v>
      </c>
      <c r="AS283" t="s">
        <v>51</v>
      </c>
      <c r="AT283" t="s">
        <v>51</v>
      </c>
      <c r="AU283" t="s">
        <v>58</v>
      </c>
      <c r="AV283" t="s">
        <v>59</v>
      </c>
      <c r="AW283" t="s">
        <v>51</v>
      </c>
      <c r="AX283" s="1">
        <v>45891.477075613424</v>
      </c>
      <c r="AY283" t="s">
        <v>51</v>
      </c>
    </row>
    <row r="284" spans="1:51" x14ac:dyDescent="0.35">
      <c r="A284">
        <v>100879</v>
      </c>
      <c r="B284">
        <v>0</v>
      </c>
      <c r="C284" t="s">
        <v>51</v>
      </c>
      <c r="D284" t="s">
        <v>52</v>
      </c>
      <c r="E284" t="s">
        <v>51</v>
      </c>
      <c r="F284" t="s">
        <v>51</v>
      </c>
      <c r="G284" t="s">
        <v>967</v>
      </c>
      <c r="H284" t="s">
        <v>968</v>
      </c>
      <c r="I284" t="s">
        <v>56</v>
      </c>
      <c r="Z284">
        <v>8</v>
      </c>
      <c r="AD284" t="s">
        <v>969</v>
      </c>
      <c r="AF284" t="s">
        <v>62</v>
      </c>
      <c r="AG284" t="s">
        <v>970</v>
      </c>
      <c r="AI284">
        <v>0</v>
      </c>
      <c r="AJ284">
        <v>0</v>
      </c>
      <c r="AL284">
        <v>0</v>
      </c>
      <c r="AM284">
        <v>0</v>
      </c>
      <c r="AN284">
        <v>0</v>
      </c>
      <c r="AO284" t="s">
        <v>51</v>
      </c>
      <c r="AP284" t="s">
        <v>51</v>
      </c>
      <c r="AQ284" t="s">
        <v>51</v>
      </c>
      <c r="AR284" t="s">
        <v>51</v>
      </c>
      <c r="AS284" t="s">
        <v>51</v>
      </c>
      <c r="AT284" t="s">
        <v>51</v>
      </c>
      <c r="AU284" t="s">
        <v>58</v>
      </c>
      <c r="AV284" t="s">
        <v>59</v>
      </c>
      <c r="AW284" t="s">
        <v>51</v>
      </c>
      <c r="AX284" s="1">
        <v>45890.49001898148</v>
      </c>
      <c r="AY284" t="s">
        <v>51</v>
      </c>
    </row>
    <row r="285" spans="1:51" x14ac:dyDescent="0.35">
      <c r="A285">
        <v>100878</v>
      </c>
      <c r="B285">
        <v>0</v>
      </c>
      <c r="C285" t="s">
        <v>51</v>
      </c>
      <c r="D285" t="s">
        <v>52</v>
      </c>
      <c r="E285" t="s">
        <v>51</v>
      </c>
      <c r="F285" t="s">
        <v>51</v>
      </c>
      <c r="G285" t="s">
        <v>971</v>
      </c>
      <c r="H285" t="s">
        <v>972</v>
      </c>
      <c r="I285" t="s">
        <v>56</v>
      </c>
      <c r="Z285">
        <v>8</v>
      </c>
      <c r="AD285" t="s">
        <v>973</v>
      </c>
      <c r="AF285" t="s">
        <v>62</v>
      </c>
      <c r="AG285" t="s">
        <v>974</v>
      </c>
      <c r="AI285">
        <v>0</v>
      </c>
      <c r="AJ285">
        <v>0</v>
      </c>
      <c r="AL285">
        <v>0</v>
      </c>
      <c r="AM285">
        <v>0</v>
      </c>
      <c r="AN285">
        <v>0</v>
      </c>
      <c r="AO285" t="s">
        <v>51</v>
      </c>
      <c r="AP285" t="s">
        <v>51</v>
      </c>
      <c r="AQ285" t="s">
        <v>51</v>
      </c>
      <c r="AR285" t="s">
        <v>51</v>
      </c>
      <c r="AS285" t="s">
        <v>51</v>
      </c>
      <c r="AT285" t="s">
        <v>51</v>
      </c>
      <c r="AU285" t="s">
        <v>58</v>
      </c>
      <c r="AV285" t="s">
        <v>59</v>
      </c>
      <c r="AW285" t="s">
        <v>51</v>
      </c>
      <c r="AX285" s="1">
        <v>45890.448271875001</v>
      </c>
      <c r="AY285" t="s">
        <v>51</v>
      </c>
    </row>
    <row r="286" spans="1:51" x14ac:dyDescent="0.35">
      <c r="A286">
        <v>100877</v>
      </c>
      <c r="B286">
        <v>0</v>
      </c>
      <c r="C286" t="s">
        <v>51</v>
      </c>
      <c r="D286" t="s">
        <v>85</v>
      </c>
      <c r="E286">
        <v>0</v>
      </c>
      <c r="G286" t="s">
        <v>975</v>
      </c>
      <c r="H286" t="s">
        <v>976</v>
      </c>
      <c r="I286" t="s">
        <v>56</v>
      </c>
      <c r="T286" t="s">
        <v>51</v>
      </c>
      <c r="U286" t="s">
        <v>51</v>
      </c>
      <c r="W286">
        <v>9821084620</v>
      </c>
      <c r="Y286" t="s">
        <v>977</v>
      </c>
      <c r="Z286">
        <v>8</v>
      </c>
      <c r="AE286" t="s">
        <v>51</v>
      </c>
      <c r="AF286" t="s">
        <v>51</v>
      </c>
      <c r="AI286">
        <v>0</v>
      </c>
      <c r="AJ286">
        <v>0</v>
      </c>
      <c r="AL286">
        <v>0</v>
      </c>
      <c r="AM286">
        <v>0</v>
      </c>
      <c r="AN286">
        <v>0</v>
      </c>
      <c r="AO286" t="s">
        <v>978</v>
      </c>
      <c r="AP286" t="s">
        <v>121</v>
      </c>
      <c r="AQ286" t="s">
        <v>122</v>
      </c>
      <c r="AR286" t="s">
        <v>123</v>
      </c>
      <c r="AS286" t="s">
        <v>89</v>
      </c>
      <c r="AT286" t="s">
        <v>90</v>
      </c>
      <c r="AU286" t="s">
        <v>58</v>
      </c>
      <c r="AV286" t="s">
        <v>91</v>
      </c>
      <c r="AW286" t="s">
        <v>51</v>
      </c>
      <c r="AX286" s="1">
        <v>45889.603008599537</v>
      </c>
      <c r="AY286" t="s">
        <v>51</v>
      </c>
    </row>
    <row r="287" spans="1:51" x14ac:dyDescent="0.35">
      <c r="A287">
        <v>100876</v>
      </c>
      <c r="B287">
        <v>0</v>
      </c>
      <c r="C287" t="s">
        <v>51</v>
      </c>
      <c r="D287" t="s">
        <v>52</v>
      </c>
      <c r="E287" t="s">
        <v>51</v>
      </c>
      <c r="F287" t="s">
        <v>51</v>
      </c>
      <c r="G287" t="s">
        <v>979</v>
      </c>
      <c r="H287" t="s">
        <v>980</v>
      </c>
      <c r="I287" t="s">
        <v>56</v>
      </c>
      <c r="Z287">
        <v>8</v>
      </c>
      <c r="AD287" t="s">
        <v>981</v>
      </c>
      <c r="AF287" t="s">
        <v>62</v>
      </c>
      <c r="AG287" t="s">
        <v>982</v>
      </c>
      <c r="AI287">
        <v>0</v>
      </c>
      <c r="AJ287">
        <v>0</v>
      </c>
      <c r="AL287">
        <v>0</v>
      </c>
      <c r="AM287">
        <v>0</v>
      </c>
      <c r="AN287">
        <v>0</v>
      </c>
      <c r="AO287" t="s">
        <v>51</v>
      </c>
      <c r="AP287" t="s">
        <v>51</v>
      </c>
      <c r="AQ287" t="s">
        <v>51</v>
      </c>
      <c r="AR287" t="s">
        <v>51</v>
      </c>
      <c r="AS287" t="s">
        <v>51</v>
      </c>
      <c r="AT287" t="s">
        <v>51</v>
      </c>
      <c r="AU287" t="s">
        <v>58</v>
      </c>
      <c r="AV287" t="s">
        <v>59</v>
      </c>
      <c r="AW287" t="s">
        <v>51</v>
      </c>
      <c r="AX287" s="1">
        <v>45887.521067048612</v>
      </c>
      <c r="AY287" t="s">
        <v>51</v>
      </c>
    </row>
    <row r="288" spans="1:51" x14ac:dyDescent="0.35">
      <c r="A288">
        <v>100875</v>
      </c>
      <c r="B288">
        <v>0</v>
      </c>
      <c r="C288" t="s">
        <v>51</v>
      </c>
      <c r="D288" t="s">
        <v>52</v>
      </c>
      <c r="E288" t="s">
        <v>51</v>
      </c>
      <c r="F288" t="s">
        <v>51</v>
      </c>
      <c r="G288" t="s">
        <v>983</v>
      </c>
      <c r="H288" t="s">
        <v>984</v>
      </c>
      <c r="I288" t="s">
        <v>56</v>
      </c>
      <c r="O288" t="s">
        <v>62</v>
      </c>
      <c r="Z288">
        <v>8</v>
      </c>
      <c r="AD288" t="s">
        <v>815</v>
      </c>
      <c r="AF288" t="s">
        <v>62</v>
      </c>
      <c r="AG288" t="s">
        <v>816</v>
      </c>
      <c r="AI288">
        <v>0</v>
      </c>
      <c r="AJ288">
        <v>0</v>
      </c>
      <c r="AL288">
        <v>0</v>
      </c>
      <c r="AM288">
        <v>0</v>
      </c>
      <c r="AN288">
        <v>0</v>
      </c>
      <c r="AO288" t="s">
        <v>51</v>
      </c>
      <c r="AP288" t="s">
        <v>51</v>
      </c>
      <c r="AQ288" t="s">
        <v>51</v>
      </c>
      <c r="AR288" t="s">
        <v>51</v>
      </c>
      <c r="AS288" t="s">
        <v>51</v>
      </c>
      <c r="AT288" t="s">
        <v>51</v>
      </c>
      <c r="AU288" t="s">
        <v>58</v>
      </c>
      <c r="AV288" t="s">
        <v>59</v>
      </c>
      <c r="AW288" t="s">
        <v>59</v>
      </c>
      <c r="AX288" s="1">
        <v>45887.501008796295</v>
      </c>
      <c r="AY288" s="1">
        <v>45891.462408645835</v>
      </c>
    </row>
    <row r="289" spans="1:51" x14ac:dyDescent="0.35">
      <c r="A289">
        <v>100874</v>
      </c>
      <c r="B289">
        <v>0</v>
      </c>
      <c r="C289" t="s">
        <v>51</v>
      </c>
      <c r="D289" t="s">
        <v>52</v>
      </c>
      <c r="E289" t="s">
        <v>51</v>
      </c>
      <c r="F289" t="s">
        <v>51</v>
      </c>
      <c r="G289" t="s">
        <v>985</v>
      </c>
      <c r="H289" t="s">
        <v>986</v>
      </c>
      <c r="I289" t="s">
        <v>56</v>
      </c>
      <c r="Z289">
        <v>8</v>
      </c>
      <c r="AD289" t="s">
        <v>987</v>
      </c>
      <c r="AF289" t="s">
        <v>62</v>
      </c>
      <c r="AG289" t="s">
        <v>988</v>
      </c>
      <c r="AI289">
        <v>0</v>
      </c>
      <c r="AJ289">
        <v>0</v>
      </c>
      <c r="AL289">
        <v>0</v>
      </c>
      <c r="AM289">
        <v>0</v>
      </c>
      <c r="AN289">
        <v>0</v>
      </c>
      <c r="AO289" t="s">
        <v>51</v>
      </c>
      <c r="AP289" t="s">
        <v>51</v>
      </c>
      <c r="AQ289" t="s">
        <v>51</v>
      </c>
      <c r="AR289" t="s">
        <v>51</v>
      </c>
      <c r="AS289" t="s">
        <v>51</v>
      </c>
      <c r="AT289" t="s">
        <v>51</v>
      </c>
      <c r="AU289" t="s">
        <v>58</v>
      </c>
      <c r="AV289" t="s">
        <v>59</v>
      </c>
      <c r="AW289" t="s">
        <v>51</v>
      </c>
      <c r="AX289" s="1">
        <v>45887.482187928239</v>
      </c>
      <c r="AY289" t="s">
        <v>51</v>
      </c>
    </row>
    <row r="290" spans="1:51" x14ac:dyDescent="0.35">
      <c r="A290">
        <v>100873</v>
      </c>
      <c r="B290">
        <v>0</v>
      </c>
      <c r="C290" t="s">
        <v>51</v>
      </c>
      <c r="D290" t="s">
        <v>52</v>
      </c>
      <c r="E290" t="s">
        <v>51</v>
      </c>
      <c r="F290" t="s">
        <v>51</v>
      </c>
      <c r="G290" t="s">
        <v>989</v>
      </c>
      <c r="H290" t="s">
        <v>990</v>
      </c>
      <c r="I290" t="s">
        <v>56</v>
      </c>
      <c r="Z290">
        <v>8</v>
      </c>
      <c r="AD290" t="s">
        <v>452</v>
      </c>
      <c r="AF290" t="s">
        <v>62</v>
      </c>
      <c r="AG290" t="s">
        <v>453</v>
      </c>
      <c r="AI290">
        <v>0</v>
      </c>
      <c r="AJ290">
        <v>0</v>
      </c>
      <c r="AL290">
        <v>0</v>
      </c>
      <c r="AM290">
        <v>0</v>
      </c>
      <c r="AN290">
        <v>0</v>
      </c>
      <c r="AO290" t="s">
        <v>51</v>
      </c>
      <c r="AP290" t="s">
        <v>51</v>
      </c>
      <c r="AQ290" t="s">
        <v>51</v>
      </c>
      <c r="AR290" t="s">
        <v>51</v>
      </c>
      <c r="AS290" t="s">
        <v>51</v>
      </c>
      <c r="AT290" t="s">
        <v>51</v>
      </c>
      <c r="AU290" t="s">
        <v>58</v>
      </c>
      <c r="AV290" t="s">
        <v>59</v>
      </c>
      <c r="AW290" t="s">
        <v>51</v>
      </c>
      <c r="AX290" s="1">
        <v>45883.472555173612</v>
      </c>
      <c r="AY290" t="s">
        <v>51</v>
      </c>
    </row>
    <row r="291" spans="1:51" x14ac:dyDescent="0.35">
      <c r="A291">
        <v>100872</v>
      </c>
      <c r="B291">
        <v>0</v>
      </c>
      <c r="C291" t="s">
        <v>51</v>
      </c>
      <c r="D291" t="s">
        <v>52</v>
      </c>
      <c r="E291" t="s">
        <v>51</v>
      </c>
      <c r="F291" t="s">
        <v>51</v>
      </c>
      <c r="G291" t="s">
        <v>991</v>
      </c>
      <c r="H291" t="s">
        <v>992</v>
      </c>
      <c r="I291" t="s">
        <v>56</v>
      </c>
      <c r="Z291">
        <v>8</v>
      </c>
      <c r="AD291" t="s">
        <v>993</v>
      </c>
      <c r="AF291" t="s">
        <v>62</v>
      </c>
      <c r="AG291" t="s">
        <v>994</v>
      </c>
      <c r="AI291">
        <v>0</v>
      </c>
      <c r="AJ291">
        <v>0</v>
      </c>
      <c r="AL291">
        <v>0</v>
      </c>
      <c r="AM291">
        <v>0</v>
      </c>
      <c r="AN291">
        <v>0</v>
      </c>
      <c r="AO291" t="s">
        <v>51</v>
      </c>
      <c r="AP291" t="s">
        <v>51</v>
      </c>
      <c r="AQ291" t="s">
        <v>51</v>
      </c>
      <c r="AR291" t="s">
        <v>51</v>
      </c>
      <c r="AS291" t="s">
        <v>51</v>
      </c>
      <c r="AT291" t="s">
        <v>51</v>
      </c>
      <c r="AU291" t="s">
        <v>58</v>
      </c>
      <c r="AV291" t="s">
        <v>59</v>
      </c>
      <c r="AW291" t="s">
        <v>51</v>
      </c>
      <c r="AX291" s="1">
        <v>45881.60255181713</v>
      </c>
      <c r="AY291" t="s">
        <v>51</v>
      </c>
    </row>
    <row r="292" spans="1:51" x14ac:dyDescent="0.35">
      <c r="A292">
        <v>100871</v>
      </c>
      <c r="B292">
        <v>0</v>
      </c>
      <c r="C292" t="s">
        <v>51</v>
      </c>
      <c r="D292" t="s">
        <v>52</v>
      </c>
      <c r="E292" t="s">
        <v>51</v>
      </c>
      <c r="F292" t="s">
        <v>51</v>
      </c>
      <c r="G292" t="s">
        <v>995</v>
      </c>
      <c r="H292" t="s">
        <v>996</v>
      </c>
      <c r="I292" t="s">
        <v>56</v>
      </c>
      <c r="Z292">
        <v>8</v>
      </c>
      <c r="AD292" t="s">
        <v>176</v>
      </c>
      <c r="AF292" t="s">
        <v>62</v>
      </c>
      <c r="AG292" t="s">
        <v>997</v>
      </c>
      <c r="AI292">
        <v>0</v>
      </c>
      <c r="AJ292">
        <v>0</v>
      </c>
      <c r="AL292">
        <v>0</v>
      </c>
      <c r="AM292">
        <v>0</v>
      </c>
      <c r="AN292">
        <v>0</v>
      </c>
      <c r="AO292" t="s">
        <v>51</v>
      </c>
      <c r="AP292" t="s">
        <v>51</v>
      </c>
      <c r="AQ292" t="s">
        <v>51</v>
      </c>
      <c r="AR292" t="s">
        <v>51</v>
      </c>
      <c r="AS292" t="s">
        <v>51</v>
      </c>
      <c r="AT292" t="s">
        <v>51</v>
      </c>
      <c r="AU292" t="s">
        <v>58</v>
      </c>
      <c r="AV292" t="s">
        <v>59</v>
      </c>
      <c r="AW292" t="s">
        <v>51</v>
      </c>
      <c r="AX292" s="1">
        <v>45880.66084459491</v>
      </c>
      <c r="AY292" t="s">
        <v>51</v>
      </c>
    </row>
    <row r="293" spans="1:51" x14ac:dyDescent="0.35">
      <c r="A293">
        <v>100870</v>
      </c>
      <c r="B293">
        <v>0</v>
      </c>
      <c r="C293" t="s">
        <v>51</v>
      </c>
      <c r="D293" t="s">
        <v>52</v>
      </c>
      <c r="E293" t="s">
        <v>51</v>
      </c>
      <c r="F293" t="s">
        <v>51</v>
      </c>
      <c r="G293" t="s">
        <v>998</v>
      </c>
      <c r="H293" t="s">
        <v>999</v>
      </c>
      <c r="I293" t="s">
        <v>56</v>
      </c>
      <c r="Z293">
        <v>8</v>
      </c>
      <c r="AD293" t="s">
        <v>1000</v>
      </c>
      <c r="AF293" t="s">
        <v>62</v>
      </c>
      <c r="AG293" t="s">
        <v>1001</v>
      </c>
      <c r="AI293">
        <v>0</v>
      </c>
      <c r="AJ293">
        <v>0</v>
      </c>
      <c r="AL293">
        <v>0</v>
      </c>
      <c r="AM293">
        <v>0</v>
      </c>
      <c r="AN293">
        <v>0</v>
      </c>
      <c r="AO293" t="s">
        <v>51</v>
      </c>
      <c r="AP293" t="s">
        <v>51</v>
      </c>
      <c r="AQ293" t="s">
        <v>51</v>
      </c>
      <c r="AR293" t="s">
        <v>51</v>
      </c>
      <c r="AS293" t="s">
        <v>51</v>
      </c>
      <c r="AT293" t="s">
        <v>51</v>
      </c>
      <c r="AU293" t="s">
        <v>58</v>
      </c>
      <c r="AV293" t="s">
        <v>59</v>
      </c>
      <c r="AW293" t="s">
        <v>51</v>
      </c>
      <c r="AX293" s="1">
        <v>45880.632064155092</v>
      </c>
      <c r="AY293" t="s">
        <v>51</v>
      </c>
    </row>
    <row r="294" spans="1:51" x14ac:dyDescent="0.35">
      <c r="A294">
        <v>100869</v>
      </c>
      <c r="B294">
        <v>0</v>
      </c>
      <c r="C294" t="s">
        <v>51</v>
      </c>
      <c r="D294" t="s">
        <v>52</v>
      </c>
      <c r="E294" t="s">
        <v>51</v>
      </c>
      <c r="F294" t="s">
        <v>51</v>
      </c>
      <c r="G294" t="s">
        <v>19016</v>
      </c>
      <c r="H294" t="s">
        <v>1002</v>
      </c>
      <c r="I294" t="s">
        <v>56</v>
      </c>
      <c r="Z294">
        <v>8</v>
      </c>
      <c r="AD294" t="s">
        <v>1003</v>
      </c>
      <c r="AF294" t="s">
        <v>62</v>
      </c>
      <c r="AG294" t="s">
        <v>1004</v>
      </c>
      <c r="AI294">
        <v>0</v>
      </c>
      <c r="AJ294">
        <v>0</v>
      </c>
      <c r="AL294">
        <v>0</v>
      </c>
      <c r="AM294">
        <v>0</v>
      </c>
      <c r="AN294">
        <v>0</v>
      </c>
      <c r="AO294" t="s">
        <v>51</v>
      </c>
      <c r="AP294" t="s">
        <v>51</v>
      </c>
      <c r="AQ294" t="s">
        <v>51</v>
      </c>
      <c r="AR294" t="s">
        <v>51</v>
      </c>
      <c r="AS294" t="s">
        <v>51</v>
      </c>
      <c r="AT294" t="s">
        <v>51</v>
      </c>
      <c r="AU294" t="s">
        <v>58</v>
      </c>
      <c r="AV294" t="s">
        <v>59</v>
      </c>
      <c r="AW294" t="s">
        <v>51</v>
      </c>
      <c r="AX294" s="1">
        <v>45880.614382175925</v>
      </c>
      <c r="AY294" t="s">
        <v>51</v>
      </c>
    </row>
    <row r="295" spans="1:51" x14ac:dyDescent="0.35">
      <c r="A295">
        <v>100868</v>
      </c>
      <c r="B295">
        <v>0</v>
      </c>
      <c r="C295" t="s">
        <v>51</v>
      </c>
      <c r="D295" t="s">
        <v>52</v>
      </c>
      <c r="E295" t="s">
        <v>51</v>
      </c>
      <c r="F295" t="s">
        <v>51</v>
      </c>
      <c r="G295" t="s">
        <v>1005</v>
      </c>
      <c r="H295" t="s">
        <v>1006</v>
      </c>
      <c r="I295" t="s">
        <v>287</v>
      </c>
      <c r="Z295">
        <v>2</v>
      </c>
      <c r="AF295" t="s">
        <v>62</v>
      </c>
      <c r="AI295">
        <v>0</v>
      </c>
      <c r="AJ295">
        <v>0</v>
      </c>
      <c r="AL295">
        <v>0</v>
      </c>
      <c r="AM295">
        <v>0</v>
      </c>
      <c r="AN295">
        <v>0</v>
      </c>
      <c r="AO295" t="s">
        <v>51</v>
      </c>
      <c r="AP295" t="s">
        <v>51</v>
      </c>
      <c r="AQ295" t="s">
        <v>51</v>
      </c>
      <c r="AR295" t="s">
        <v>51</v>
      </c>
      <c r="AS295" t="s">
        <v>51</v>
      </c>
      <c r="AT295" t="s">
        <v>51</v>
      </c>
      <c r="AU295" t="s">
        <v>58</v>
      </c>
      <c r="AV295" t="s">
        <v>59</v>
      </c>
      <c r="AW295" t="s">
        <v>51</v>
      </c>
      <c r="AX295" s="1">
        <v>45877.646715509261</v>
      </c>
      <c r="AY295" t="s">
        <v>51</v>
      </c>
    </row>
    <row r="296" spans="1:51" x14ac:dyDescent="0.35">
      <c r="A296">
        <v>100867</v>
      </c>
      <c r="B296">
        <v>0</v>
      </c>
      <c r="C296" t="s">
        <v>51</v>
      </c>
      <c r="D296" t="s">
        <v>52</v>
      </c>
      <c r="E296" t="s">
        <v>51</v>
      </c>
      <c r="F296" t="s">
        <v>51</v>
      </c>
      <c r="G296" t="s">
        <v>19017</v>
      </c>
      <c r="H296" t="s">
        <v>291</v>
      </c>
      <c r="I296" t="s">
        <v>292</v>
      </c>
      <c r="O296" t="s">
        <v>62</v>
      </c>
      <c r="Z296">
        <v>8</v>
      </c>
      <c r="AF296" t="s">
        <v>62</v>
      </c>
      <c r="AG296" t="s">
        <v>62</v>
      </c>
      <c r="AI296">
        <v>0</v>
      </c>
      <c r="AJ296">
        <v>0</v>
      </c>
      <c r="AL296">
        <v>0</v>
      </c>
      <c r="AM296">
        <v>0</v>
      </c>
      <c r="AN296">
        <v>0</v>
      </c>
      <c r="AO296" t="s">
        <v>51</v>
      </c>
      <c r="AP296" t="s">
        <v>51</v>
      </c>
      <c r="AQ296" t="s">
        <v>51</v>
      </c>
      <c r="AR296" t="s">
        <v>51</v>
      </c>
      <c r="AS296" t="s">
        <v>51</v>
      </c>
      <c r="AT296" t="s">
        <v>51</v>
      </c>
      <c r="AU296" t="s">
        <v>58</v>
      </c>
      <c r="AV296" t="s">
        <v>59</v>
      </c>
      <c r="AW296" t="s">
        <v>59</v>
      </c>
      <c r="AX296" s="1">
        <v>45876.457863773147</v>
      </c>
      <c r="AY296" s="1">
        <v>46051.463547997686</v>
      </c>
    </row>
    <row r="297" spans="1:51" x14ac:dyDescent="0.35">
      <c r="A297">
        <v>100866</v>
      </c>
      <c r="B297">
        <v>0</v>
      </c>
      <c r="C297" t="s">
        <v>51</v>
      </c>
      <c r="D297" t="s">
        <v>52</v>
      </c>
      <c r="E297" t="s">
        <v>51</v>
      </c>
      <c r="F297" t="s">
        <v>51</v>
      </c>
      <c r="G297" t="s">
        <v>1007</v>
      </c>
      <c r="H297" t="s">
        <v>1008</v>
      </c>
      <c r="I297" t="s">
        <v>56</v>
      </c>
      <c r="Z297">
        <v>8</v>
      </c>
      <c r="AD297" t="s">
        <v>318</v>
      </c>
      <c r="AF297" t="s">
        <v>62</v>
      </c>
      <c r="AG297" t="s">
        <v>1009</v>
      </c>
      <c r="AI297">
        <v>0</v>
      </c>
      <c r="AJ297">
        <v>0</v>
      </c>
      <c r="AL297">
        <v>0</v>
      </c>
      <c r="AM297">
        <v>0</v>
      </c>
      <c r="AN297">
        <v>0</v>
      </c>
      <c r="AO297" t="s">
        <v>51</v>
      </c>
      <c r="AP297" t="s">
        <v>51</v>
      </c>
      <c r="AQ297" t="s">
        <v>51</v>
      </c>
      <c r="AR297" t="s">
        <v>51</v>
      </c>
      <c r="AS297" t="s">
        <v>51</v>
      </c>
      <c r="AT297" t="s">
        <v>51</v>
      </c>
      <c r="AU297" t="s">
        <v>58</v>
      </c>
      <c r="AV297" t="s">
        <v>59</v>
      </c>
      <c r="AW297" t="s">
        <v>59</v>
      </c>
      <c r="AX297" s="1">
        <v>45875.676281284723</v>
      </c>
      <c r="AY297" s="1">
        <v>45875.676429942127</v>
      </c>
    </row>
    <row r="298" spans="1:51" x14ac:dyDescent="0.35">
      <c r="A298">
        <v>100865</v>
      </c>
      <c r="B298">
        <v>0</v>
      </c>
      <c r="C298" t="s">
        <v>51</v>
      </c>
      <c r="D298" t="s">
        <v>52</v>
      </c>
      <c r="E298" t="s">
        <v>51</v>
      </c>
      <c r="F298" t="s">
        <v>51</v>
      </c>
      <c r="G298" t="s">
        <v>1010</v>
      </c>
      <c r="H298" t="s">
        <v>1011</v>
      </c>
      <c r="I298" t="s">
        <v>287</v>
      </c>
      <c r="Z298">
        <v>2</v>
      </c>
      <c r="AF298" t="s">
        <v>62</v>
      </c>
      <c r="AI298">
        <v>0</v>
      </c>
      <c r="AJ298">
        <v>0</v>
      </c>
      <c r="AL298">
        <v>0</v>
      </c>
      <c r="AM298">
        <v>0</v>
      </c>
      <c r="AN298">
        <v>0</v>
      </c>
      <c r="AO298" t="s">
        <v>51</v>
      </c>
      <c r="AP298" t="s">
        <v>51</v>
      </c>
      <c r="AQ298" t="s">
        <v>51</v>
      </c>
      <c r="AR298" t="s">
        <v>51</v>
      </c>
      <c r="AS298" t="s">
        <v>51</v>
      </c>
      <c r="AT298" t="s">
        <v>51</v>
      </c>
      <c r="AU298" t="s">
        <v>58</v>
      </c>
      <c r="AV298" t="s">
        <v>59</v>
      </c>
      <c r="AW298" t="s">
        <v>51</v>
      </c>
      <c r="AX298" s="1">
        <v>45875.657952511574</v>
      </c>
      <c r="AY298" t="s">
        <v>51</v>
      </c>
    </row>
    <row r="299" spans="1:51" x14ac:dyDescent="0.35">
      <c r="A299">
        <v>100864</v>
      </c>
      <c r="B299">
        <v>0</v>
      </c>
      <c r="C299" t="s">
        <v>51</v>
      </c>
      <c r="D299" t="s">
        <v>52</v>
      </c>
      <c r="E299" t="s">
        <v>51</v>
      </c>
      <c r="F299" t="s">
        <v>51</v>
      </c>
      <c r="G299" t="s">
        <v>1012</v>
      </c>
      <c r="H299" t="s">
        <v>1013</v>
      </c>
      <c r="I299" t="s">
        <v>56</v>
      </c>
      <c r="Z299">
        <v>8</v>
      </c>
      <c r="AF299" t="s">
        <v>62</v>
      </c>
      <c r="AG299" t="s">
        <v>62</v>
      </c>
      <c r="AI299">
        <v>0</v>
      </c>
      <c r="AJ299">
        <v>0</v>
      </c>
      <c r="AL299">
        <v>0</v>
      </c>
      <c r="AM299">
        <v>0</v>
      </c>
      <c r="AN299">
        <v>0</v>
      </c>
      <c r="AO299" t="s">
        <v>51</v>
      </c>
      <c r="AP299" t="s">
        <v>51</v>
      </c>
      <c r="AQ299" t="s">
        <v>51</v>
      </c>
      <c r="AR299" t="s">
        <v>51</v>
      </c>
      <c r="AS299" t="s">
        <v>51</v>
      </c>
      <c r="AT299" t="s">
        <v>51</v>
      </c>
      <c r="AU299" t="s">
        <v>58</v>
      </c>
      <c r="AV299" t="s">
        <v>59</v>
      </c>
      <c r="AW299" t="s">
        <v>51</v>
      </c>
      <c r="AX299" s="1">
        <v>45875.646722187499</v>
      </c>
      <c r="AY299" t="s">
        <v>51</v>
      </c>
    </row>
    <row r="300" spans="1:51" x14ac:dyDescent="0.35">
      <c r="A300">
        <v>100863</v>
      </c>
      <c r="B300">
        <v>0</v>
      </c>
      <c r="C300" t="s">
        <v>51</v>
      </c>
      <c r="D300" t="s">
        <v>52</v>
      </c>
      <c r="E300" t="s">
        <v>51</v>
      </c>
      <c r="F300" t="s">
        <v>51</v>
      </c>
      <c r="G300" t="s">
        <v>1014</v>
      </c>
      <c r="H300" t="s">
        <v>1015</v>
      </c>
      <c r="I300" t="s">
        <v>56</v>
      </c>
      <c r="U300" t="s">
        <v>57</v>
      </c>
      <c r="W300">
        <v>9905635035</v>
      </c>
      <c r="Z300">
        <v>8</v>
      </c>
      <c r="AF300" t="s">
        <v>62</v>
      </c>
      <c r="AI300">
        <v>0</v>
      </c>
      <c r="AJ300">
        <v>0</v>
      </c>
      <c r="AL300">
        <v>0</v>
      </c>
      <c r="AM300">
        <v>0</v>
      </c>
      <c r="AN300">
        <v>0</v>
      </c>
      <c r="AO300" t="s">
        <v>51</v>
      </c>
      <c r="AP300" t="s">
        <v>51</v>
      </c>
      <c r="AQ300" t="s">
        <v>51</v>
      </c>
      <c r="AR300" t="s">
        <v>51</v>
      </c>
      <c r="AS300" t="s">
        <v>51</v>
      </c>
      <c r="AT300" t="s">
        <v>51</v>
      </c>
      <c r="AU300" t="s">
        <v>58</v>
      </c>
      <c r="AV300" t="s">
        <v>68</v>
      </c>
      <c r="AW300" t="s">
        <v>51</v>
      </c>
      <c r="AX300" s="1">
        <v>45871.69712434028</v>
      </c>
      <c r="AY300" t="s">
        <v>51</v>
      </c>
    </row>
    <row r="301" spans="1:51" x14ac:dyDescent="0.35">
      <c r="A301">
        <v>100862</v>
      </c>
      <c r="B301">
        <v>0</v>
      </c>
      <c r="C301" t="s">
        <v>51</v>
      </c>
      <c r="D301" t="s">
        <v>85</v>
      </c>
      <c r="E301">
        <v>0</v>
      </c>
      <c r="G301" t="s">
        <v>1016</v>
      </c>
      <c r="H301" t="s">
        <v>1017</v>
      </c>
      <c r="I301" t="s">
        <v>56</v>
      </c>
      <c r="T301" t="s">
        <v>51</v>
      </c>
      <c r="U301" t="s">
        <v>51</v>
      </c>
      <c r="Y301" t="s">
        <v>1018</v>
      </c>
      <c r="Z301">
        <v>8</v>
      </c>
      <c r="AD301" t="s">
        <v>1019</v>
      </c>
      <c r="AE301" t="s">
        <v>51</v>
      </c>
      <c r="AF301" t="s">
        <v>51</v>
      </c>
      <c r="AG301" t="s">
        <v>1020</v>
      </c>
      <c r="AI301">
        <v>0</v>
      </c>
      <c r="AJ301">
        <v>0</v>
      </c>
      <c r="AL301">
        <v>0</v>
      </c>
      <c r="AM301">
        <v>0</v>
      </c>
      <c r="AN301">
        <v>0</v>
      </c>
      <c r="AO301" t="s">
        <v>120</v>
      </c>
      <c r="AP301" t="s">
        <v>121</v>
      </c>
      <c r="AQ301" t="s">
        <v>122</v>
      </c>
      <c r="AR301" t="s">
        <v>123</v>
      </c>
      <c r="AS301" t="s">
        <v>89</v>
      </c>
      <c r="AT301" t="s">
        <v>95</v>
      </c>
      <c r="AU301" t="s">
        <v>58</v>
      </c>
      <c r="AV301" t="s">
        <v>91</v>
      </c>
      <c r="AW301" t="s">
        <v>51</v>
      </c>
      <c r="AX301" s="1">
        <v>45870.622252314817</v>
      </c>
      <c r="AY301" t="s">
        <v>51</v>
      </c>
    </row>
    <row r="302" spans="1:51" x14ac:dyDescent="0.35">
      <c r="A302">
        <v>99864</v>
      </c>
      <c r="B302">
        <v>0</v>
      </c>
      <c r="C302" t="s">
        <v>51</v>
      </c>
      <c r="D302" t="s">
        <v>52</v>
      </c>
      <c r="E302" t="s">
        <v>51</v>
      </c>
      <c r="F302" t="s">
        <v>51</v>
      </c>
      <c r="G302" t="s">
        <v>1021</v>
      </c>
      <c r="H302" t="s">
        <v>1022</v>
      </c>
      <c r="I302" t="s">
        <v>56</v>
      </c>
      <c r="U302" t="s">
        <v>57</v>
      </c>
      <c r="W302">
        <v>7611130621</v>
      </c>
      <c r="Z302">
        <v>8</v>
      </c>
      <c r="AF302" t="s">
        <v>62</v>
      </c>
      <c r="AG302" t="s">
        <v>1023</v>
      </c>
      <c r="AI302">
        <v>0</v>
      </c>
      <c r="AJ302">
        <v>0</v>
      </c>
      <c r="AL302">
        <v>0</v>
      </c>
      <c r="AM302">
        <v>0</v>
      </c>
      <c r="AN302">
        <v>0</v>
      </c>
      <c r="AO302" t="s">
        <v>51</v>
      </c>
      <c r="AP302" t="s">
        <v>51</v>
      </c>
      <c r="AQ302" t="s">
        <v>51</v>
      </c>
      <c r="AR302" t="s">
        <v>51</v>
      </c>
      <c r="AS302" t="s">
        <v>51</v>
      </c>
      <c r="AT302" t="s">
        <v>51</v>
      </c>
      <c r="AU302" t="s">
        <v>58</v>
      </c>
      <c r="AV302" t="s">
        <v>68</v>
      </c>
      <c r="AW302" t="s">
        <v>51</v>
      </c>
      <c r="AX302" s="1">
        <v>45867.696195520832</v>
      </c>
      <c r="AY302" t="s">
        <v>51</v>
      </c>
    </row>
    <row r="303" spans="1:51" x14ac:dyDescent="0.35">
      <c r="A303">
        <v>99863</v>
      </c>
      <c r="B303">
        <v>0</v>
      </c>
      <c r="C303" t="s">
        <v>51</v>
      </c>
      <c r="D303" t="s">
        <v>52</v>
      </c>
      <c r="E303" t="s">
        <v>51</v>
      </c>
      <c r="F303" t="s">
        <v>51</v>
      </c>
      <c r="G303" t="s">
        <v>1024</v>
      </c>
      <c r="H303" t="s">
        <v>1025</v>
      </c>
      <c r="I303" t="s">
        <v>56</v>
      </c>
      <c r="Z303">
        <v>8</v>
      </c>
      <c r="AD303" t="s">
        <v>721</v>
      </c>
      <c r="AF303" t="s">
        <v>62</v>
      </c>
      <c r="AG303" t="s">
        <v>1026</v>
      </c>
      <c r="AI303">
        <v>0</v>
      </c>
      <c r="AJ303">
        <v>0</v>
      </c>
      <c r="AL303">
        <v>0</v>
      </c>
      <c r="AM303">
        <v>0</v>
      </c>
      <c r="AN303">
        <v>0</v>
      </c>
      <c r="AO303" t="s">
        <v>51</v>
      </c>
      <c r="AP303" t="s">
        <v>51</v>
      </c>
      <c r="AQ303" t="s">
        <v>51</v>
      </c>
      <c r="AR303" t="s">
        <v>51</v>
      </c>
      <c r="AS303" t="s">
        <v>51</v>
      </c>
      <c r="AT303" t="s">
        <v>51</v>
      </c>
      <c r="AU303" t="s">
        <v>58</v>
      </c>
      <c r="AV303" t="s">
        <v>59</v>
      </c>
      <c r="AW303" t="s">
        <v>51</v>
      </c>
      <c r="AX303" s="1">
        <v>45867.533575810186</v>
      </c>
      <c r="AY303" t="s">
        <v>51</v>
      </c>
    </row>
    <row r="304" spans="1:51" x14ac:dyDescent="0.35">
      <c r="A304">
        <v>99862</v>
      </c>
      <c r="B304">
        <v>0</v>
      </c>
      <c r="C304" t="s">
        <v>51</v>
      </c>
      <c r="D304" t="s">
        <v>52</v>
      </c>
      <c r="E304" t="s">
        <v>51</v>
      </c>
      <c r="F304" t="s">
        <v>51</v>
      </c>
      <c r="G304" t="s">
        <v>1027</v>
      </c>
      <c r="H304" t="s">
        <v>19018</v>
      </c>
      <c r="I304" t="s">
        <v>56</v>
      </c>
      <c r="Z304">
        <v>8</v>
      </c>
      <c r="AD304" t="s">
        <v>815</v>
      </c>
      <c r="AF304" t="s">
        <v>62</v>
      </c>
      <c r="AG304" t="s">
        <v>816</v>
      </c>
      <c r="AI304">
        <v>0</v>
      </c>
      <c r="AJ304">
        <v>0</v>
      </c>
      <c r="AL304">
        <v>0</v>
      </c>
      <c r="AM304">
        <v>0</v>
      </c>
      <c r="AN304">
        <v>0</v>
      </c>
      <c r="AO304" t="s">
        <v>51</v>
      </c>
      <c r="AP304" t="s">
        <v>51</v>
      </c>
      <c r="AQ304" t="s">
        <v>51</v>
      </c>
      <c r="AR304" t="s">
        <v>51</v>
      </c>
      <c r="AS304" t="s">
        <v>51</v>
      </c>
      <c r="AT304" t="s">
        <v>51</v>
      </c>
      <c r="AU304" t="s">
        <v>58</v>
      </c>
      <c r="AV304" t="s">
        <v>59</v>
      </c>
      <c r="AW304" t="s">
        <v>59</v>
      </c>
      <c r="AX304" s="1">
        <v>45866.417055289348</v>
      </c>
      <c r="AY304" s="1">
        <v>45891.458789317127</v>
      </c>
    </row>
    <row r="305" spans="1:51" x14ac:dyDescent="0.35">
      <c r="A305">
        <v>98863</v>
      </c>
      <c r="B305">
        <v>0</v>
      </c>
      <c r="C305" t="s">
        <v>51</v>
      </c>
      <c r="D305" t="s">
        <v>85</v>
      </c>
      <c r="E305">
        <v>0</v>
      </c>
      <c r="G305" t="s">
        <v>1028</v>
      </c>
      <c r="H305" t="s">
        <v>1029</v>
      </c>
      <c r="I305" t="s">
        <v>56</v>
      </c>
      <c r="T305" t="s">
        <v>51</v>
      </c>
      <c r="U305" t="s">
        <v>51</v>
      </c>
      <c r="W305">
        <v>9673137546</v>
      </c>
      <c r="Y305" t="s">
        <v>1030</v>
      </c>
      <c r="Z305">
        <v>8</v>
      </c>
      <c r="AE305" t="s">
        <v>51</v>
      </c>
      <c r="AF305" t="s">
        <v>51</v>
      </c>
      <c r="AG305" t="s">
        <v>1031</v>
      </c>
      <c r="AI305">
        <v>0</v>
      </c>
      <c r="AJ305">
        <v>0</v>
      </c>
      <c r="AL305">
        <v>0</v>
      </c>
      <c r="AM305">
        <v>0</v>
      </c>
      <c r="AN305">
        <v>0</v>
      </c>
      <c r="AO305" t="s">
        <v>1032</v>
      </c>
      <c r="AP305" t="s">
        <v>121</v>
      </c>
      <c r="AS305" t="s">
        <v>89</v>
      </c>
      <c r="AU305" t="s">
        <v>58</v>
      </c>
      <c r="AV305" t="s">
        <v>196</v>
      </c>
      <c r="AW305" t="s">
        <v>51</v>
      </c>
      <c r="AX305" s="1">
        <v>45864.653312071758</v>
      </c>
      <c r="AY305" t="s">
        <v>51</v>
      </c>
    </row>
    <row r="306" spans="1:51" x14ac:dyDescent="0.35">
      <c r="A306">
        <v>98862</v>
      </c>
      <c r="B306">
        <v>0</v>
      </c>
      <c r="C306" t="s">
        <v>51</v>
      </c>
      <c r="D306" t="s">
        <v>52</v>
      </c>
      <c r="E306" t="s">
        <v>51</v>
      </c>
      <c r="F306" t="s">
        <v>51</v>
      </c>
      <c r="G306" t="s">
        <v>1033</v>
      </c>
      <c r="H306" t="s">
        <v>1034</v>
      </c>
      <c r="I306" t="s">
        <v>56</v>
      </c>
      <c r="O306" t="s">
        <v>62</v>
      </c>
      <c r="Z306">
        <v>8</v>
      </c>
      <c r="AD306" t="s">
        <v>1035</v>
      </c>
      <c r="AF306" t="s">
        <v>62</v>
      </c>
      <c r="AG306" t="s">
        <v>1036</v>
      </c>
      <c r="AI306">
        <v>0</v>
      </c>
      <c r="AJ306">
        <v>0</v>
      </c>
      <c r="AL306">
        <v>0</v>
      </c>
      <c r="AM306">
        <v>0</v>
      </c>
      <c r="AN306">
        <v>0</v>
      </c>
      <c r="AO306" t="s">
        <v>51</v>
      </c>
      <c r="AP306" t="s">
        <v>51</v>
      </c>
      <c r="AQ306" t="s">
        <v>51</v>
      </c>
      <c r="AR306" t="s">
        <v>51</v>
      </c>
      <c r="AS306" t="s">
        <v>51</v>
      </c>
      <c r="AT306" t="s">
        <v>51</v>
      </c>
      <c r="AU306" t="s">
        <v>58</v>
      </c>
      <c r="AV306" t="s">
        <v>59</v>
      </c>
      <c r="AW306" t="s">
        <v>59</v>
      </c>
      <c r="AX306" s="1">
        <v>45864.642442013886</v>
      </c>
      <c r="AY306" s="1">
        <v>45867.414464699075</v>
      </c>
    </row>
    <row r="307" spans="1:51" x14ac:dyDescent="0.35">
      <c r="A307">
        <v>97862</v>
      </c>
      <c r="B307">
        <v>0</v>
      </c>
      <c r="C307" t="s">
        <v>51</v>
      </c>
      <c r="D307" t="s">
        <v>52</v>
      </c>
      <c r="E307" t="s">
        <v>51</v>
      </c>
      <c r="F307" t="s">
        <v>51</v>
      </c>
      <c r="G307" t="s">
        <v>1037</v>
      </c>
      <c r="H307" t="s">
        <v>1038</v>
      </c>
      <c r="I307" t="s">
        <v>56</v>
      </c>
      <c r="Z307">
        <v>8</v>
      </c>
      <c r="AD307" t="s">
        <v>62</v>
      </c>
      <c r="AF307" t="s">
        <v>62</v>
      </c>
      <c r="AG307" t="s">
        <v>62</v>
      </c>
      <c r="AI307">
        <v>0</v>
      </c>
      <c r="AJ307">
        <v>0</v>
      </c>
      <c r="AL307">
        <v>0</v>
      </c>
      <c r="AM307">
        <v>0</v>
      </c>
      <c r="AN307">
        <v>0</v>
      </c>
      <c r="AO307" t="s">
        <v>51</v>
      </c>
      <c r="AP307" t="s">
        <v>51</v>
      </c>
      <c r="AQ307" t="s">
        <v>51</v>
      </c>
      <c r="AR307" t="s">
        <v>51</v>
      </c>
      <c r="AS307" t="s">
        <v>51</v>
      </c>
      <c r="AT307" t="s">
        <v>51</v>
      </c>
      <c r="AU307" t="s">
        <v>58</v>
      </c>
      <c r="AV307" t="s">
        <v>59</v>
      </c>
      <c r="AW307" t="s">
        <v>51</v>
      </c>
      <c r="AX307" s="1">
        <v>45862.616477581018</v>
      </c>
      <c r="AY307" t="s">
        <v>51</v>
      </c>
    </row>
    <row r="308" spans="1:51" x14ac:dyDescent="0.35">
      <c r="A308">
        <v>97861</v>
      </c>
      <c r="B308">
        <v>0</v>
      </c>
      <c r="C308" t="s">
        <v>51</v>
      </c>
      <c r="D308" t="s">
        <v>52</v>
      </c>
      <c r="E308" t="s">
        <v>51</v>
      </c>
      <c r="F308" t="s">
        <v>51</v>
      </c>
      <c r="G308" t="s">
        <v>1039</v>
      </c>
      <c r="H308" t="s">
        <v>1040</v>
      </c>
      <c r="I308" t="s">
        <v>56</v>
      </c>
      <c r="Z308">
        <v>8</v>
      </c>
      <c r="AD308" t="s">
        <v>1041</v>
      </c>
      <c r="AF308" t="s">
        <v>62</v>
      </c>
      <c r="AG308" t="s">
        <v>1042</v>
      </c>
      <c r="AI308">
        <v>0</v>
      </c>
      <c r="AJ308">
        <v>0</v>
      </c>
      <c r="AL308">
        <v>0</v>
      </c>
      <c r="AM308">
        <v>0</v>
      </c>
      <c r="AN308">
        <v>0</v>
      </c>
      <c r="AO308" t="s">
        <v>51</v>
      </c>
      <c r="AP308" t="s">
        <v>51</v>
      </c>
      <c r="AQ308" t="s">
        <v>51</v>
      </c>
      <c r="AR308" t="s">
        <v>51</v>
      </c>
      <c r="AS308" t="s">
        <v>51</v>
      </c>
      <c r="AT308" t="s">
        <v>51</v>
      </c>
      <c r="AU308" t="s">
        <v>58</v>
      </c>
      <c r="AV308" t="s">
        <v>59</v>
      </c>
      <c r="AW308" t="s">
        <v>51</v>
      </c>
      <c r="AX308" s="1">
        <v>45860.71701670139</v>
      </c>
      <c r="AY308" t="s">
        <v>51</v>
      </c>
    </row>
    <row r="309" spans="1:51" x14ac:dyDescent="0.35">
      <c r="A309">
        <v>97860</v>
      </c>
      <c r="B309">
        <v>0</v>
      </c>
      <c r="C309" t="s">
        <v>51</v>
      </c>
      <c r="D309" t="s">
        <v>52</v>
      </c>
      <c r="E309" t="s">
        <v>51</v>
      </c>
      <c r="F309" t="s">
        <v>51</v>
      </c>
      <c r="G309" t="s">
        <v>1043</v>
      </c>
      <c r="H309" t="s">
        <v>1044</v>
      </c>
      <c r="I309" t="s">
        <v>56</v>
      </c>
      <c r="Z309">
        <v>8</v>
      </c>
      <c r="AD309" t="s">
        <v>1045</v>
      </c>
      <c r="AF309" t="s">
        <v>62</v>
      </c>
      <c r="AG309" t="s">
        <v>1046</v>
      </c>
      <c r="AI309">
        <v>0</v>
      </c>
      <c r="AJ309">
        <v>0</v>
      </c>
      <c r="AL309">
        <v>0</v>
      </c>
      <c r="AM309">
        <v>0</v>
      </c>
      <c r="AN309">
        <v>0</v>
      </c>
      <c r="AO309" t="s">
        <v>51</v>
      </c>
      <c r="AP309" t="s">
        <v>51</v>
      </c>
      <c r="AQ309" t="s">
        <v>51</v>
      </c>
      <c r="AR309" t="s">
        <v>51</v>
      </c>
      <c r="AS309" t="s">
        <v>51</v>
      </c>
      <c r="AT309" t="s">
        <v>51</v>
      </c>
      <c r="AU309" t="s">
        <v>58</v>
      </c>
      <c r="AV309" t="s">
        <v>59</v>
      </c>
      <c r="AW309" t="s">
        <v>51</v>
      </c>
      <c r="AX309" s="1">
        <v>45860.68014459491</v>
      </c>
      <c r="AY309" t="s">
        <v>51</v>
      </c>
    </row>
    <row r="310" spans="1:51" x14ac:dyDescent="0.35">
      <c r="A310">
        <v>97859</v>
      </c>
      <c r="B310">
        <v>0</v>
      </c>
      <c r="C310" t="s">
        <v>51</v>
      </c>
      <c r="D310" t="s">
        <v>52</v>
      </c>
      <c r="E310" t="s">
        <v>51</v>
      </c>
      <c r="F310" t="s">
        <v>51</v>
      </c>
      <c r="G310" t="s">
        <v>1047</v>
      </c>
      <c r="H310" t="s">
        <v>1048</v>
      </c>
      <c r="I310" t="s">
        <v>1693</v>
      </c>
      <c r="Z310">
        <v>2</v>
      </c>
      <c r="AF310" t="s">
        <v>62</v>
      </c>
      <c r="AI310">
        <v>0</v>
      </c>
      <c r="AJ310">
        <v>0</v>
      </c>
      <c r="AL310">
        <v>0</v>
      </c>
      <c r="AM310">
        <v>0</v>
      </c>
      <c r="AN310">
        <v>0</v>
      </c>
      <c r="AO310" t="s">
        <v>51</v>
      </c>
      <c r="AP310" t="s">
        <v>51</v>
      </c>
      <c r="AQ310" t="s">
        <v>51</v>
      </c>
      <c r="AR310" t="s">
        <v>51</v>
      </c>
      <c r="AS310" t="s">
        <v>51</v>
      </c>
      <c r="AT310" t="s">
        <v>51</v>
      </c>
      <c r="AU310" t="s">
        <v>58</v>
      </c>
      <c r="AV310" t="s">
        <v>59</v>
      </c>
      <c r="AW310" t="s">
        <v>51</v>
      </c>
      <c r="AX310" s="1">
        <v>45860.492367789353</v>
      </c>
      <c r="AY310" t="s">
        <v>51</v>
      </c>
    </row>
    <row r="311" spans="1:51" x14ac:dyDescent="0.35">
      <c r="A311">
        <v>96859</v>
      </c>
      <c r="B311">
        <v>0</v>
      </c>
      <c r="C311" t="s">
        <v>51</v>
      </c>
      <c r="D311" t="s">
        <v>85</v>
      </c>
      <c r="E311">
        <v>3</v>
      </c>
      <c r="F311" t="s">
        <v>1049</v>
      </c>
      <c r="G311" t="s">
        <v>1050</v>
      </c>
      <c r="H311" t="s">
        <v>1051</v>
      </c>
      <c r="I311" t="s">
        <v>56</v>
      </c>
      <c r="T311" t="s">
        <v>51</v>
      </c>
      <c r="U311" t="s">
        <v>51</v>
      </c>
      <c r="W311" t="s">
        <v>1052</v>
      </c>
      <c r="Y311" t="s">
        <v>1053</v>
      </c>
      <c r="Z311">
        <v>8</v>
      </c>
      <c r="AE311" t="s">
        <v>51</v>
      </c>
      <c r="AF311" t="s">
        <v>51</v>
      </c>
      <c r="AG311" t="s">
        <v>1054</v>
      </c>
      <c r="AI311">
        <v>0</v>
      </c>
      <c r="AJ311">
        <v>0</v>
      </c>
      <c r="AL311">
        <v>0</v>
      </c>
      <c r="AM311">
        <v>0</v>
      </c>
      <c r="AN311">
        <v>1</v>
      </c>
      <c r="AO311" t="s">
        <v>672</v>
      </c>
      <c r="AQ311" t="s">
        <v>122</v>
      </c>
      <c r="AS311" t="s">
        <v>89</v>
      </c>
      <c r="AT311" t="s">
        <v>90</v>
      </c>
      <c r="AU311" t="s">
        <v>58</v>
      </c>
      <c r="AV311" t="s">
        <v>718</v>
      </c>
      <c r="AW311" t="s">
        <v>718</v>
      </c>
      <c r="AX311" s="1">
        <v>45857.732661655093</v>
      </c>
      <c r="AY311" s="1">
        <v>45857.740045219907</v>
      </c>
    </row>
    <row r="312" spans="1:51" x14ac:dyDescent="0.35">
      <c r="A312">
        <v>96858</v>
      </c>
      <c r="B312">
        <v>0</v>
      </c>
      <c r="C312" t="s">
        <v>51</v>
      </c>
      <c r="D312" t="s">
        <v>85</v>
      </c>
      <c r="E312">
        <v>0</v>
      </c>
      <c r="G312" t="s">
        <v>1055</v>
      </c>
      <c r="H312" t="s">
        <v>18773</v>
      </c>
      <c r="I312" t="s">
        <v>56</v>
      </c>
      <c r="T312" t="s">
        <v>51</v>
      </c>
      <c r="U312" t="s">
        <v>51</v>
      </c>
      <c r="W312" t="s">
        <v>1056</v>
      </c>
      <c r="Y312" t="s">
        <v>1057</v>
      </c>
      <c r="Z312">
        <v>8</v>
      </c>
      <c r="AE312" t="s">
        <v>51</v>
      </c>
      <c r="AF312" t="s">
        <v>51</v>
      </c>
      <c r="AI312">
        <v>0</v>
      </c>
      <c r="AJ312">
        <v>0</v>
      </c>
      <c r="AL312">
        <v>0</v>
      </c>
      <c r="AM312">
        <v>0</v>
      </c>
      <c r="AN312">
        <v>0</v>
      </c>
      <c r="AO312" t="s">
        <v>120</v>
      </c>
      <c r="AP312" t="s">
        <v>121</v>
      </c>
      <c r="AQ312" t="s">
        <v>122</v>
      </c>
      <c r="AR312" t="s">
        <v>123</v>
      </c>
      <c r="AS312" t="s">
        <v>89</v>
      </c>
      <c r="AU312" t="s">
        <v>58</v>
      </c>
      <c r="AV312" t="s">
        <v>718</v>
      </c>
      <c r="AW312" t="s">
        <v>51</v>
      </c>
      <c r="AX312" s="1">
        <v>45856.705096493053</v>
      </c>
      <c r="AY312" t="s">
        <v>51</v>
      </c>
    </row>
    <row r="313" spans="1:51" x14ac:dyDescent="0.35">
      <c r="A313">
        <v>96857</v>
      </c>
      <c r="B313">
        <v>0</v>
      </c>
      <c r="C313" t="s">
        <v>51</v>
      </c>
      <c r="D313" t="s">
        <v>85</v>
      </c>
      <c r="E313">
        <v>0</v>
      </c>
      <c r="G313" t="s">
        <v>1058</v>
      </c>
      <c r="H313" t="s">
        <v>1059</v>
      </c>
      <c r="I313" t="s">
        <v>8798</v>
      </c>
      <c r="T313" t="s">
        <v>51</v>
      </c>
      <c r="U313" t="s">
        <v>51</v>
      </c>
      <c r="W313" t="s">
        <v>1061</v>
      </c>
      <c r="Y313" t="s">
        <v>1062</v>
      </c>
      <c r="Z313">
        <v>13</v>
      </c>
      <c r="AE313" t="s">
        <v>51</v>
      </c>
      <c r="AF313" t="s">
        <v>51</v>
      </c>
      <c r="AG313" t="s">
        <v>485</v>
      </c>
      <c r="AI313">
        <v>0</v>
      </c>
      <c r="AJ313">
        <v>0</v>
      </c>
      <c r="AL313">
        <v>0</v>
      </c>
      <c r="AM313">
        <v>0</v>
      </c>
      <c r="AN313">
        <v>0</v>
      </c>
      <c r="AO313" t="s">
        <v>230</v>
      </c>
      <c r="AP313" t="s">
        <v>121</v>
      </c>
      <c r="AS313" t="s">
        <v>89</v>
      </c>
      <c r="AU313" t="s">
        <v>58</v>
      </c>
      <c r="AV313" t="s">
        <v>196</v>
      </c>
      <c r="AW313" t="s">
        <v>196</v>
      </c>
      <c r="AX313" s="1">
        <v>45856.490781712964</v>
      </c>
      <c r="AY313" s="1">
        <v>45864.653947303239</v>
      </c>
    </row>
    <row r="314" spans="1:51" x14ac:dyDescent="0.35">
      <c r="A314">
        <v>96856</v>
      </c>
      <c r="B314">
        <v>0</v>
      </c>
      <c r="C314" t="s">
        <v>51</v>
      </c>
      <c r="D314" t="s">
        <v>52</v>
      </c>
      <c r="E314" t="s">
        <v>51</v>
      </c>
      <c r="F314" t="s">
        <v>51</v>
      </c>
      <c r="G314" t="s">
        <v>1063</v>
      </c>
      <c r="H314" t="s">
        <v>1064</v>
      </c>
      <c r="I314" t="s">
        <v>56</v>
      </c>
      <c r="Z314">
        <v>8</v>
      </c>
      <c r="AD314" t="s">
        <v>1065</v>
      </c>
      <c r="AF314" t="s">
        <v>62</v>
      </c>
      <c r="AG314" t="s">
        <v>1066</v>
      </c>
      <c r="AI314">
        <v>0</v>
      </c>
      <c r="AJ314">
        <v>0</v>
      </c>
      <c r="AL314">
        <v>0</v>
      </c>
      <c r="AM314">
        <v>0</v>
      </c>
      <c r="AN314">
        <v>0</v>
      </c>
      <c r="AO314" t="s">
        <v>51</v>
      </c>
      <c r="AP314" t="s">
        <v>51</v>
      </c>
      <c r="AQ314" t="s">
        <v>51</v>
      </c>
      <c r="AR314" t="s">
        <v>51</v>
      </c>
      <c r="AS314" t="s">
        <v>51</v>
      </c>
      <c r="AT314" t="s">
        <v>51</v>
      </c>
      <c r="AU314" t="s">
        <v>58</v>
      </c>
      <c r="AV314" t="s">
        <v>59</v>
      </c>
      <c r="AW314" t="s">
        <v>51</v>
      </c>
      <c r="AX314" s="1">
        <v>45856.474104166664</v>
      </c>
      <c r="AY314" t="s">
        <v>51</v>
      </c>
    </row>
    <row r="315" spans="1:51" x14ac:dyDescent="0.35">
      <c r="A315">
        <v>96855</v>
      </c>
      <c r="B315">
        <v>0</v>
      </c>
      <c r="C315" t="s">
        <v>51</v>
      </c>
      <c r="D315" t="s">
        <v>85</v>
      </c>
      <c r="E315">
        <v>0</v>
      </c>
      <c r="G315" t="s">
        <v>19019</v>
      </c>
      <c r="H315" t="s">
        <v>1067</v>
      </c>
      <c r="I315" t="s">
        <v>56</v>
      </c>
      <c r="T315" t="s">
        <v>51</v>
      </c>
      <c r="U315" t="s">
        <v>51</v>
      </c>
      <c r="W315">
        <v>8799670496</v>
      </c>
      <c r="Y315" t="s">
        <v>1068</v>
      </c>
      <c r="Z315">
        <v>8</v>
      </c>
      <c r="AE315" t="s">
        <v>51</v>
      </c>
      <c r="AF315" t="s">
        <v>51</v>
      </c>
      <c r="AI315">
        <v>0</v>
      </c>
      <c r="AJ315">
        <v>0</v>
      </c>
      <c r="AL315">
        <v>0</v>
      </c>
      <c r="AM315">
        <v>0</v>
      </c>
      <c r="AN315">
        <v>0</v>
      </c>
      <c r="AO315" t="s">
        <v>120</v>
      </c>
      <c r="AP315" t="s">
        <v>121</v>
      </c>
      <c r="AQ315" t="s">
        <v>122</v>
      </c>
      <c r="AR315" t="s">
        <v>123</v>
      </c>
      <c r="AS315" t="s">
        <v>89</v>
      </c>
      <c r="AT315" t="s">
        <v>90</v>
      </c>
      <c r="AU315" t="s">
        <v>58</v>
      </c>
      <c r="AV315" t="s">
        <v>91</v>
      </c>
      <c r="AW315" t="s">
        <v>51</v>
      </c>
      <c r="AX315" s="1">
        <v>45855.700683182869</v>
      </c>
      <c r="AY315" t="s">
        <v>51</v>
      </c>
    </row>
    <row r="316" spans="1:51" x14ac:dyDescent="0.35">
      <c r="A316">
        <v>96854</v>
      </c>
      <c r="B316">
        <v>0</v>
      </c>
      <c r="C316" t="s">
        <v>51</v>
      </c>
      <c r="D316" t="s">
        <v>85</v>
      </c>
      <c r="E316">
        <v>0</v>
      </c>
      <c r="G316" t="s">
        <v>1069</v>
      </c>
      <c r="H316" t="s">
        <v>1070</v>
      </c>
      <c r="I316" t="s">
        <v>56</v>
      </c>
      <c r="T316" t="s">
        <v>51</v>
      </c>
      <c r="U316" t="s">
        <v>51</v>
      </c>
      <c r="W316" t="s">
        <v>1071</v>
      </c>
      <c r="Y316" t="s">
        <v>1072</v>
      </c>
      <c r="Z316">
        <v>8</v>
      </c>
      <c r="AD316" t="s">
        <v>62</v>
      </c>
      <c r="AE316" t="s">
        <v>51</v>
      </c>
      <c r="AF316" t="s">
        <v>51</v>
      </c>
      <c r="AG316" t="s">
        <v>62</v>
      </c>
      <c r="AI316">
        <v>0</v>
      </c>
      <c r="AJ316">
        <v>0</v>
      </c>
      <c r="AL316">
        <v>0</v>
      </c>
      <c r="AM316">
        <v>0</v>
      </c>
      <c r="AN316">
        <v>0</v>
      </c>
      <c r="AO316" t="s">
        <v>1073</v>
      </c>
      <c r="AP316" t="s">
        <v>121</v>
      </c>
      <c r="AQ316" t="s">
        <v>62</v>
      </c>
      <c r="AR316" t="s">
        <v>62</v>
      </c>
      <c r="AS316" t="s">
        <v>89</v>
      </c>
      <c r="AT316" t="s">
        <v>62</v>
      </c>
      <c r="AU316" t="s">
        <v>58</v>
      </c>
      <c r="AV316" t="s">
        <v>91</v>
      </c>
      <c r="AW316" t="s">
        <v>51</v>
      </c>
      <c r="AX316" s="1">
        <v>45854.780379363423</v>
      </c>
      <c r="AY316" t="s">
        <v>51</v>
      </c>
    </row>
    <row r="317" spans="1:51" x14ac:dyDescent="0.35">
      <c r="A317">
        <v>96853</v>
      </c>
      <c r="B317">
        <v>0</v>
      </c>
      <c r="C317" t="s">
        <v>51</v>
      </c>
      <c r="D317" t="s">
        <v>52</v>
      </c>
      <c r="E317" t="s">
        <v>51</v>
      </c>
      <c r="F317" t="s">
        <v>51</v>
      </c>
      <c r="G317" t="s">
        <v>1074</v>
      </c>
      <c r="H317" t="s">
        <v>1075</v>
      </c>
      <c r="I317" t="s">
        <v>149</v>
      </c>
      <c r="Z317">
        <v>2</v>
      </c>
      <c r="AF317" t="s">
        <v>62</v>
      </c>
      <c r="AI317">
        <v>0</v>
      </c>
      <c r="AJ317">
        <v>0</v>
      </c>
      <c r="AL317">
        <v>0</v>
      </c>
      <c r="AM317">
        <v>0</v>
      </c>
      <c r="AN317">
        <v>0</v>
      </c>
      <c r="AO317" t="s">
        <v>51</v>
      </c>
      <c r="AP317" t="s">
        <v>51</v>
      </c>
      <c r="AQ317" t="s">
        <v>51</v>
      </c>
      <c r="AR317" t="s">
        <v>51</v>
      </c>
      <c r="AS317" t="s">
        <v>51</v>
      </c>
      <c r="AT317" t="s">
        <v>51</v>
      </c>
      <c r="AU317" t="s">
        <v>58</v>
      </c>
      <c r="AV317" t="s">
        <v>59</v>
      </c>
      <c r="AW317" t="s">
        <v>51</v>
      </c>
      <c r="AX317" s="1">
        <v>45854.4956165162</v>
      </c>
      <c r="AY317" t="s">
        <v>51</v>
      </c>
    </row>
    <row r="318" spans="1:51" x14ac:dyDescent="0.35">
      <c r="A318">
        <v>96852</v>
      </c>
      <c r="B318">
        <v>0</v>
      </c>
      <c r="C318" t="s">
        <v>51</v>
      </c>
      <c r="D318" t="s">
        <v>85</v>
      </c>
      <c r="E318">
        <v>0</v>
      </c>
      <c r="G318" t="s">
        <v>1076</v>
      </c>
      <c r="H318" t="s">
        <v>1077</v>
      </c>
      <c r="I318" t="s">
        <v>56</v>
      </c>
      <c r="T318" t="s">
        <v>51</v>
      </c>
      <c r="U318" t="s">
        <v>51</v>
      </c>
      <c r="W318">
        <v>9894729650</v>
      </c>
      <c r="Y318" t="s">
        <v>1078</v>
      </c>
      <c r="Z318">
        <v>8</v>
      </c>
      <c r="AE318" t="s">
        <v>51</v>
      </c>
      <c r="AF318" t="s">
        <v>51</v>
      </c>
      <c r="AG318" t="s">
        <v>1079</v>
      </c>
      <c r="AI318">
        <v>0</v>
      </c>
      <c r="AJ318">
        <v>0</v>
      </c>
      <c r="AL318">
        <v>0</v>
      </c>
      <c r="AM318">
        <v>0</v>
      </c>
      <c r="AN318">
        <v>0</v>
      </c>
      <c r="AO318" t="s">
        <v>1080</v>
      </c>
      <c r="AP318" t="s">
        <v>121</v>
      </c>
      <c r="AQ318" t="s">
        <v>122</v>
      </c>
      <c r="AR318" t="s">
        <v>650</v>
      </c>
      <c r="AS318" t="s">
        <v>89</v>
      </c>
      <c r="AT318" t="s">
        <v>90</v>
      </c>
      <c r="AU318" t="s">
        <v>58</v>
      </c>
      <c r="AV318" t="s">
        <v>196</v>
      </c>
      <c r="AW318" t="s">
        <v>51</v>
      </c>
      <c r="AX318" s="1">
        <v>45853.734303391204</v>
      </c>
      <c r="AY318" t="s">
        <v>51</v>
      </c>
    </row>
    <row r="319" spans="1:51" x14ac:dyDescent="0.35">
      <c r="A319">
        <v>96851</v>
      </c>
      <c r="B319">
        <v>0</v>
      </c>
      <c r="C319" t="s">
        <v>51</v>
      </c>
      <c r="D319" t="s">
        <v>85</v>
      </c>
      <c r="E319">
        <v>0</v>
      </c>
      <c r="G319" t="s">
        <v>1081</v>
      </c>
      <c r="H319" t="s">
        <v>1082</v>
      </c>
      <c r="I319" t="s">
        <v>56</v>
      </c>
      <c r="T319" t="s">
        <v>51</v>
      </c>
      <c r="U319" t="s">
        <v>51</v>
      </c>
      <c r="W319">
        <v>9673137546</v>
      </c>
      <c r="Y319" t="s">
        <v>1083</v>
      </c>
      <c r="Z319">
        <v>8</v>
      </c>
      <c r="AE319" t="s">
        <v>51</v>
      </c>
      <c r="AF319" t="s">
        <v>51</v>
      </c>
      <c r="AI319">
        <v>0</v>
      </c>
      <c r="AJ319">
        <v>0</v>
      </c>
      <c r="AL319">
        <v>0</v>
      </c>
      <c r="AM319">
        <v>0</v>
      </c>
      <c r="AN319">
        <v>0</v>
      </c>
      <c r="AO319" t="s">
        <v>230</v>
      </c>
      <c r="AP319" t="s">
        <v>121</v>
      </c>
      <c r="AS319" t="s">
        <v>89</v>
      </c>
      <c r="AU319" t="s">
        <v>58</v>
      </c>
      <c r="AV319" t="s">
        <v>718</v>
      </c>
      <c r="AW319" t="s">
        <v>718</v>
      </c>
      <c r="AX319" s="1">
        <v>45852.726566516205</v>
      </c>
      <c r="AY319" s="1">
        <v>45852.737718368058</v>
      </c>
    </row>
    <row r="320" spans="1:51" x14ac:dyDescent="0.35">
      <c r="A320">
        <v>96850</v>
      </c>
      <c r="B320">
        <v>0</v>
      </c>
      <c r="C320" t="s">
        <v>51</v>
      </c>
      <c r="D320" t="s">
        <v>52</v>
      </c>
      <c r="E320" t="s">
        <v>51</v>
      </c>
      <c r="F320" t="s">
        <v>51</v>
      </c>
      <c r="G320" t="s">
        <v>1084</v>
      </c>
      <c r="H320" t="s">
        <v>1085</v>
      </c>
      <c r="I320" t="s">
        <v>56</v>
      </c>
      <c r="O320" t="s">
        <v>62</v>
      </c>
      <c r="Z320">
        <v>8</v>
      </c>
      <c r="AD320" t="s">
        <v>1086</v>
      </c>
      <c r="AF320" t="s">
        <v>62</v>
      </c>
      <c r="AG320" t="s">
        <v>1087</v>
      </c>
      <c r="AI320">
        <v>0</v>
      </c>
      <c r="AJ320">
        <v>0</v>
      </c>
      <c r="AL320">
        <v>0</v>
      </c>
      <c r="AM320">
        <v>0</v>
      </c>
      <c r="AN320">
        <v>0</v>
      </c>
      <c r="AO320" t="s">
        <v>51</v>
      </c>
      <c r="AP320" t="s">
        <v>51</v>
      </c>
      <c r="AQ320" t="s">
        <v>51</v>
      </c>
      <c r="AR320" t="s">
        <v>51</v>
      </c>
      <c r="AS320" t="s">
        <v>51</v>
      </c>
      <c r="AT320" t="s">
        <v>51</v>
      </c>
      <c r="AU320" t="s">
        <v>58</v>
      </c>
      <c r="AV320" t="s">
        <v>59</v>
      </c>
      <c r="AW320" t="s">
        <v>59</v>
      </c>
      <c r="AX320" s="1">
        <v>45850.67490578704</v>
      </c>
      <c r="AY320" s="1">
        <v>45850.685391666666</v>
      </c>
    </row>
    <row r="321" spans="1:51" x14ac:dyDescent="0.35">
      <c r="A321">
        <v>96849</v>
      </c>
      <c r="B321">
        <v>0</v>
      </c>
      <c r="C321" t="s">
        <v>51</v>
      </c>
      <c r="D321" t="s">
        <v>85</v>
      </c>
      <c r="E321">
        <v>0</v>
      </c>
      <c r="G321" t="s">
        <v>1088</v>
      </c>
      <c r="H321" t="s">
        <v>1089</v>
      </c>
      <c r="I321" t="s">
        <v>56</v>
      </c>
      <c r="S321" t="s">
        <v>1090</v>
      </c>
      <c r="T321" t="s">
        <v>51</v>
      </c>
      <c r="U321" t="s">
        <v>51</v>
      </c>
      <c r="V321" t="s">
        <v>649</v>
      </c>
      <c r="W321" t="s">
        <v>1091</v>
      </c>
      <c r="Y321" t="s">
        <v>1092</v>
      </c>
      <c r="Z321">
        <v>8</v>
      </c>
      <c r="AE321" t="s">
        <v>51</v>
      </c>
      <c r="AF321" t="s">
        <v>51</v>
      </c>
      <c r="AG321">
        <v>0</v>
      </c>
      <c r="AI321">
        <v>0</v>
      </c>
      <c r="AJ321">
        <v>0</v>
      </c>
      <c r="AL321">
        <v>0</v>
      </c>
      <c r="AM321">
        <v>0</v>
      </c>
      <c r="AN321">
        <v>0</v>
      </c>
      <c r="AO321" t="s">
        <v>230</v>
      </c>
      <c r="AP321" t="s">
        <v>121</v>
      </c>
      <c r="AQ321" t="s">
        <v>122</v>
      </c>
      <c r="AS321" t="s">
        <v>89</v>
      </c>
      <c r="AU321" t="s">
        <v>58</v>
      </c>
      <c r="AV321" t="s">
        <v>196</v>
      </c>
      <c r="AW321" t="s">
        <v>51</v>
      </c>
      <c r="AX321" s="1">
        <v>45850.644761840274</v>
      </c>
      <c r="AY321" t="s">
        <v>51</v>
      </c>
    </row>
    <row r="322" spans="1:51" x14ac:dyDescent="0.35">
      <c r="A322">
        <v>96848</v>
      </c>
      <c r="B322">
        <v>0</v>
      </c>
      <c r="C322" t="s">
        <v>51</v>
      </c>
      <c r="D322" t="s">
        <v>52</v>
      </c>
      <c r="E322" t="s">
        <v>51</v>
      </c>
      <c r="F322" t="s">
        <v>51</v>
      </c>
      <c r="G322" t="s">
        <v>1093</v>
      </c>
      <c r="H322" t="s">
        <v>1094</v>
      </c>
      <c r="I322" t="s">
        <v>56</v>
      </c>
      <c r="Z322">
        <v>8</v>
      </c>
      <c r="AD322" t="s">
        <v>721</v>
      </c>
      <c r="AF322" t="s">
        <v>62</v>
      </c>
      <c r="AG322" t="s">
        <v>722</v>
      </c>
      <c r="AI322">
        <v>0</v>
      </c>
      <c r="AJ322">
        <v>0</v>
      </c>
      <c r="AL322">
        <v>0</v>
      </c>
      <c r="AM322">
        <v>0</v>
      </c>
      <c r="AN322">
        <v>0</v>
      </c>
      <c r="AO322" t="s">
        <v>51</v>
      </c>
      <c r="AP322" t="s">
        <v>51</v>
      </c>
      <c r="AQ322" t="s">
        <v>51</v>
      </c>
      <c r="AR322" t="s">
        <v>51</v>
      </c>
      <c r="AS322" t="s">
        <v>51</v>
      </c>
      <c r="AT322" t="s">
        <v>51</v>
      </c>
      <c r="AU322" t="s">
        <v>58</v>
      </c>
      <c r="AV322" t="s">
        <v>59</v>
      </c>
      <c r="AW322" t="s">
        <v>51</v>
      </c>
      <c r="AX322" s="1">
        <v>45850.407988310188</v>
      </c>
      <c r="AY322" t="s">
        <v>51</v>
      </c>
    </row>
    <row r="323" spans="1:51" x14ac:dyDescent="0.35">
      <c r="A323">
        <v>95852</v>
      </c>
      <c r="B323">
        <v>0</v>
      </c>
      <c r="C323" t="s">
        <v>51</v>
      </c>
      <c r="D323" t="s">
        <v>52</v>
      </c>
      <c r="E323" t="s">
        <v>51</v>
      </c>
      <c r="F323" t="s">
        <v>51</v>
      </c>
      <c r="G323" t="s">
        <v>19020</v>
      </c>
      <c r="H323" t="s">
        <v>227</v>
      </c>
      <c r="I323" t="s">
        <v>56</v>
      </c>
      <c r="O323" t="s">
        <v>62</v>
      </c>
      <c r="Z323">
        <v>8</v>
      </c>
      <c r="AG323" t="s">
        <v>62</v>
      </c>
      <c r="AI323">
        <v>0</v>
      </c>
      <c r="AJ323">
        <v>0</v>
      </c>
      <c r="AL323">
        <v>0</v>
      </c>
      <c r="AM323">
        <v>0</v>
      </c>
      <c r="AN323">
        <v>0</v>
      </c>
      <c r="AO323" t="s">
        <v>51</v>
      </c>
      <c r="AP323" t="s">
        <v>51</v>
      </c>
      <c r="AQ323" t="s">
        <v>51</v>
      </c>
      <c r="AR323" t="s">
        <v>51</v>
      </c>
      <c r="AS323" t="s">
        <v>51</v>
      </c>
      <c r="AT323" t="s">
        <v>51</v>
      </c>
      <c r="AU323" t="s">
        <v>58</v>
      </c>
      <c r="AV323" t="s">
        <v>59</v>
      </c>
      <c r="AW323" t="s">
        <v>59</v>
      </c>
      <c r="AX323" s="1">
        <v>45848.486928321756</v>
      </c>
      <c r="AY323" s="1">
        <v>45848.491814270834</v>
      </c>
    </row>
    <row r="324" spans="1:51" x14ac:dyDescent="0.35">
      <c r="A324">
        <v>95851</v>
      </c>
      <c r="B324">
        <v>0</v>
      </c>
      <c r="C324" t="s">
        <v>51</v>
      </c>
      <c r="D324" t="s">
        <v>52</v>
      </c>
      <c r="E324" t="s">
        <v>51</v>
      </c>
      <c r="F324" t="s">
        <v>51</v>
      </c>
      <c r="G324" t="s">
        <v>1095</v>
      </c>
      <c r="H324" t="s">
        <v>1096</v>
      </c>
      <c r="I324" t="s">
        <v>56</v>
      </c>
      <c r="U324" t="s">
        <v>57</v>
      </c>
      <c r="Z324">
        <v>8</v>
      </c>
      <c r="AI324">
        <v>0</v>
      </c>
      <c r="AJ324">
        <v>0</v>
      </c>
      <c r="AL324">
        <v>0</v>
      </c>
      <c r="AM324">
        <v>0</v>
      </c>
      <c r="AN324">
        <v>0</v>
      </c>
      <c r="AO324" t="s">
        <v>51</v>
      </c>
      <c r="AP324" t="s">
        <v>51</v>
      </c>
      <c r="AQ324" t="s">
        <v>51</v>
      </c>
      <c r="AR324" t="s">
        <v>51</v>
      </c>
      <c r="AS324" t="s">
        <v>51</v>
      </c>
      <c r="AT324" t="s">
        <v>51</v>
      </c>
      <c r="AU324" t="s">
        <v>58</v>
      </c>
      <c r="AV324" t="s">
        <v>68</v>
      </c>
      <c r="AW324" t="s">
        <v>51</v>
      </c>
      <c r="AX324" s="1">
        <v>45847.576859988425</v>
      </c>
      <c r="AY324" t="s">
        <v>51</v>
      </c>
    </row>
    <row r="325" spans="1:51" x14ac:dyDescent="0.35">
      <c r="A325">
        <v>95850</v>
      </c>
      <c r="B325">
        <v>0</v>
      </c>
      <c r="C325" t="s">
        <v>51</v>
      </c>
      <c r="D325" t="s">
        <v>64</v>
      </c>
      <c r="E325" t="s">
        <v>51</v>
      </c>
      <c r="F325" t="s">
        <v>51</v>
      </c>
      <c r="G325" t="s">
        <v>1097</v>
      </c>
      <c r="H325" t="s">
        <v>1098</v>
      </c>
      <c r="I325" t="s">
        <v>56</v>
      </c>
      <c r="U325" t="s">
        <v>57</v>
      </c>
      <c r="Z325">
        <v>8</v>
      </c>
      <c r="AI325">
        <v>0</v>
      </c>
      <c r="AJ325">
        <v>0</v>
      </c>
      <c r="AL325">
        <v>0</v>
      </c>
      <c r="AM325">
        <v>0</v>
      </c>
      <c r="AN325">
        <v>0</v>
      </c>
      <c r="AO325" t="s">
        <v>51</v>
      </c>
      <c r="AP325" t="s">
        <v>51</v>
      </c>
      <c r="AQ325" t="s">
        <v>51</v>
      </c>
      <c r="AR325" t="s">
        <v>51</v>
      </c>
      <c r="AS325" t="s">
        <v>51</v>
      </c>
      <c r="AT325" t="s">
        <v>51</v>
      </c>
      <c r="AU325" t="s">
        <v>58</v>
      </c>
      <c r="AV325" t="s">
        <v>68</v>
      </c>
      <c r="AW325" t="s">
        <v>51</v>
      </c>
      <c r="AX325" s="1">
        <v>45846.552740393519</v>
      </c>
      <c r="AY325" t="s">
        <v>51</v>
      </c>
    </row>
    <row r="326" spans="1:51" x14ac:dyDescent="0.35">
      <c r="A326">
        <v>95849</v>
      </c>
      <c r="B326">
        <v>0</v>
      </c>
      <c r="C326" t="s">
        <v>51</v>
      </c>
      <c r="D326" t="s">
        <v>85</v>
      </c>
      <c r="E326">
        <v>0</v>
      </c>
      <c r="G326" t="s">
        <v>1099</v>
      </c>
      <c r="H326" t="s">
        <v>1100</v>
      </c>
      <c r="I326" t="s">
        <v>56</v>
      </c>
      <c r="T326" t="s">
        <v>51</v>
      </c>
      <c r="U326" t="s">
        <v>51</v>
      </c>
      <c r="W326" t="s">
        <v>1101</v>
      </c>
      <c r="Y326" t="s">
        <v>1102</v>
      </c>
      <c r="Z326">
        <v>8</v>
      </c>
      <c r="AE326" t="s">
        <v>51</v>
      </c>
      <c r="AF326" t="s">
        <v>51</v>
      </c>
      <c r="AI326">
        <v>0</v>
      </c>
      <c r="AJ326">
        <v>0</v>
      </c>
      <c r="AL326">
        <v>0</v>
      </c>
      <c r="AM326">
        <v>0</v>
      </c>
      <c r="AN326">
        <v>0</v>
      </c>
      <c r="AO326" t="s">
        <v>120</v>
      </c>
      <c r="AP326" t="s">
        <v>121</v>
      </c>
      <c r="AQ326" t="s">
        <v>122</v>
      </c>
      <c r="AR326" t="s">
        <v>123</v>
      </c>
      <c r="AS326" t="s">
        <v>89</v>
      </c>
      <c r="AT326" t="s">
        <v>90</v>
      </c>
      <c r="AU326" t="s">
        <v>58</v>
      </c>
      <c r="AV326" t="s">
        <v>91</v>
      </c>
      <c r="AW326" t="s">
        <v>51</v>
      </c>
      <c r="AX326" s="1">
        <v>45845.525848993057</v>
      </c>
      <c r="AY326" t="s">
        <v>51</v>
      </c>
    </row>
    <row r="327" spans="1:51" x14ac:dyDescent="0.35">
      <c r="A327">
        <v>95848</v>
      </c>
      <c r="B327">
        <v>0</v>
      </c>
      <c r="C327" t="s">
        <v>51</v>
      </c>
      <c r="D327" t="s">
        <v>52</v>
      </c>
      <c r="E327" t="s">
        <v>51</v>
      </c>
      <c r="F327" t="s">
        <v>51</v>
      </c>
      <c r="G327" t="s">
        <v>1103</v>
      </c>
      <c r="H327" t="s">
        <v>1104</v>
      </c>
      <c r="I327" t="s">
        <v>56</v>
      </c>
      <c r="Z327">
        <v>8</v>
      </c>
      <c r="AD327" t="s">
        <v>1045</v>
      </c>
      <c r="AG327" t="s">
        <v>1105</v>
      </c>
      <c r="AI327">
        <v>0</v>
      </c>
      <c r="AJ327">
        <v>0</v>
      </c>
      <c r="AL327">
        <v>0</v>
      </c>
      <c r="AM327">
        <v>0</v>
      </c>
      <c r="AN327">
        <v>0</v>
      </c>
      <c r="AO327" t="s">
        <v>51</v>
      </c>
      <c r="AP327" t="s">
        <v>51</v>
      </c>
      <c r="AQ327" t="s">
        <v>51</v>
      </c>
      <c r="AR327" t="s">
        <v>51</v>
      </c>
      <c r="AS327" t="s">
        <v>51</v>
      </c>
      <c r="AT327" t="s">
        <v>51</v>
      </c>
      <c r="AU327" t="s">
        <v>58</v>
      </c>
      <c r="AV327" t="s">
        <v>59</v>
      </c>
      <c r="AW327" t="s">
        <v>51</v>
      </c>
      <c r="AX327" s="1">
        <v>45845.452644710647</v>
      </c>
      <c r="AY327" t="s">
        <v>51</v>
      </c>
    </row>
    <row r="328" spans="1:51" x14ac:dyDescent="0.35">
      <c r="A328">
        <v>95847</v>
      </c>
      <c r="B328">
        <v>0</v>
      </c>
      <c r="C328" t="s">
        <v>51</v>
      </c>
      <c r="D328" t="s">
        <v>52</v>
      </c>
      <c r="E328" t="s">
        <v>51</v>
      </c>
      <c r="F328" t="s">
        <v>51</v>
      </c>
      <c r="G328" t="s">
        <v>1106</v>
      </c>
      <c r="H328" t="s">
        <v>1107</v>
      </c>
      <c r="I328" t="s">
        <v>56</v>
      </c>
      <c r="O328" t="s">
        <v>56</v>
      </c>
      <c r="U328" t="s">
        <v>57</v>
      </c>
      <c r="Z328">
        <v>8</v>
      </c>
      <c r="AI328">
        <v>0</v>
      </c>
      <c r="AJ328">
        <v>0</v>
      </c>
      <c r="AL328">
        <v>0</v>
      </c>
      <c r="AM328">
        <v>0</v>
      </c>
      <c r="AN328">
        <v>0</v>
      </c>
      <c r="AO328" t="s">
        <v>51</v>
      </c>
      <c r="AP328" t="s">
        <v>51</v>
      </c>
      <c r="AQ328" t="s">
        <v>51</v>
      </c>
      <c r="AR328" t="s">
        <v>51</v>
      </c>
      <c r="AS328" t="s">
        <v>51</v>
      </c>
      <c r="AT328" t="s">
        <v>51</v>
      </c>
      <c r="AU328" t="s">
        <v>58</v>
      </c>
      <c r="AV328" t="s">
        <v>68</v>
      </c>
      <c r="AW328" t="s">
        <v>51</v>
      </c>
      <c r="AX328" s="1">
        <v>45841.744136145833</v>
      </c>
      <c r="AY328" t="s">
        <v>51</v>
      </c>
    </row>
    <row r="329" spans="1:51" x14ac:dyDescent="0.35">
      <c r="A329">
        <v>95846</v>
      </c>
      <c r="B329">
        <v>0</v>
      </c>
      <c r="C329" t="s">
        <v>51</v>
      </c>
      <c r="D329" t="s">
        <v>52</v>
      </c>
      <c r="E329" t="s">
        <v>51</v>
      </c>
      <c r="F329" t="s">
        <v>51</v>
      </c>
      <c r="G329" t="s">
        <v>19021</v>
      </c>
      <c r="H329" t="s">
        <v>19022</v>
      </c>
      <c r="I329" t="s">
        <v>56</v>
      </c>
      <c r="Z329">
        <v>8</v>
      </c>
      <c r="AD329" t="s">
        <v>540</v>
      </c>
      <c r="AG329" t="s">
        <v>1108</v>
      </c>
      <c r="AI329">
        <v>0</v>
      </c>
      <c r="AJ329">
        <v>0</v>
      </c>
      <c r="AL329">
        <v>0</v>
      </c>
      <c r="AM329">
        <v>0</v>
      </c>
      <c r="AN329">
        <v>0</v>
      </c>
      <c r="AO329" t="s">
        <v>51</v>
      </c>
      <c r="AP329" t="s">
        <v>51</v>
      </c>
      <c r="AQ329" t="s">
        <v>51</v>
      </c>
      <c r="AR329" t="s">
        <v>51</v>
      </c>
      <c r="AS329" t="s">
        <v>51</v>
      </c>
      <c r="AT329" t="s">
        <v>51</v>
      </c>
      <c r="AU329" t="s">
        <v>58</v>
      </c>
      <c r="AV329" t="s">
        <v>59</v>
      </c>
      <c r="AW329" t="s">
        <v>51</v>
      </c>
      <c r="AX329" s="1">
        <v>45840.631689270835</v>
      </c>
      <c r="AY329" t="s">
        <v>51</v>
      </c>
    </row>
    <row r="330" spans="1:51" x14ac:dyDescent="0.35">
      <c r="A330">
        <v>95845</v>
      </c>
      <c r="B330">
        <v>0</v>
      </c>
      <c r="C330" t="s">
        <v>51</v>
      </c>
      <c r="D330" t="s">
        <v>52</v>
      </c>
      <c r="E330" t="s">
        <v>51</v>
      </c>
      <c r="F330" t="s">
        <v>51</v>
      </c>
      <c r="G330" t="s">
        <v>1109</v>
      </c>
      <c r="H330" t="s">
        <v>1110</v>
      </c>
      <c r="I330" t="s">
        <v>56</v>
      </c>
      <c r="Z330">
        <v>8</v>
      </c>
      <c r="AD330" t="s">
        <v>417</v>
      </c>
      <c r="AG330" t="s">
        <v>1111</v>
      </c>
      <c r="AI330">
        <v>0</v>
      </c>
      <c r="AJ330">
        <v>0</v>
      </c>
      <c r="AL330">
        <v>0</v>
      </c>
      <c r="AM330">
        <v>0</v>
      </c>
      <c r="AN330">
        <v>0</v>
      </c>
      <c r="AO330" t="s">
        <v>51</v>
      </c>
      <c r="AP330" t="s">
        <v>51</v>
      </c>
      <c r="AQ330" t="s">
        <v>51</v>
      </c>
      <c r="AR330" t="s">
        <v>51</v>
      </c>
      <c r="AS330" t="s">
        <v>51</v>
      </c>
      <c r="AT330" t="s">
        <v>51</v>
      </c>
      <c r="AU330" t="s">
        <v>58</v>
      </c>
      <c r="AV330" t="s">
        <v>59</v>
      </c>
      <c r="AW330" t="s">
        <v>51</v>
      </c>
      <c r="AX330" s="1">
        <v>45840.475999965274</v>
      </c>
      <c r="AY330" t="s">
        <v>51</v>
      </c>
    </row>
    <row r="331" spans="1:51" x14ac:dyDescent="0.35">
      <c r="A331">
        <v>95844</v>
      </c>
      <c r="B331">
        <v>0</v>
      </c>
      <c r="C331" t="s">
        <v>51</v>
      </c>
      <c r="D331" t="s">
        <v>52</v>
      </c>
      <c r="E331" t="s">
        <v>51</v>
      </c>
      <c r="F331" t="s">
        <v>51</v>
      </c>
      <c r="G331" t="s">
        <v>1112</v>
      </c>
      <c r="H331" t="s">
        <v>1113</v>
      </c>
      <c r="I331" t="s">
        <v>56</v>
      </c>
      <c r="Z331">
        <v>8</v>
      </c>
      <c r="AD331" t="s">
        <v>1114</v>
      </c>
      <c r="AG331" t="s">
        <v>1115</v>
      </c>
      <c r="AI331">
        <v>0</v>
      </c>
      <c r="AJ331">
        <v>0</v>
      </c>
      <c r="AL331">
        <v>0</v>
      </c>
      <c r="AM331">
        <v>0</v>
      </c>
      <c r="AN331">
        <v>0</v>
      </c>
      <c r="AO331" t="s">
        <v>51</v>
      </c>
      <c r="AP331" t="s">
        <v>51</v>
      </c>
      <c r="AQ331" t="s">
        <v>51</v>
      </c>
      <c r="AR331" t="s">
        <v>51</v>
      </c>
      <c r="AS331" t="s">
        <v>51</v>
      </c>
      <c r="AT331" t="s">
        <v>51</v>
      </c>
      <c r="AU331" t="s">
        <v>58</v>
      </c>
      <c r="AV331" t="s">
        <v>59</v>
      </c>
      <c r="AW331" t="s">
        <v>51</v>
      </c>
      <c r="AX331" s="1">
        <v>45839.692089548611</v>
      </c>
      <c r="AY331" t="s">
        <v>51</v>
      </c>
    </row>
    <row r="332" spans="1:51" x14ac:dyDescent="0.35">
      <c r="A332">
        <v>95843</v>
      </c>
      <c r="B332">
        <v>0</v>
      </c>
      <c r="C332" t="s">
        <v>51</v>
      </c>
      <c r="D332" t="s">
        <v>52</v>
      </c>
      <c r="E332" t="s">
        <v>51</v>
      </c>
      <c r="F332" t="s">
        <v>51</v>
      </c>
      <c r="G332" t="s">
        <v>1116</v>
      </c>
      <c r="H332" t="s">
        <v>1117</v>
      </c>
      <c r="I332" t="s">
        <v>56</v>
      </c>
      <c r="Z332">
        <v>8</v>
      </c>
      <c r="AD332" t="s">
        <v>1118</v>
      </c>
      <c r="AG332" t="s">
        <v>1119</v>
      </c>
      <c r="AI332">
        <v>0</v>
      </c>
      <c r="AJ332">
        <v>0</v>
      </c>
      <c r="AL332">
        <v>0</v>
      </c>
      <c r="AM332">
        <v>0</v>
      </c>
      <c r="AN332">
        <v>0</v>
      </c>
      <c r="AO332" t="s">
        <v>51</v>
      </c>
      <c r="AP332" t="s">
        <v>51</v>
      </c>
      <c r="AQ332" t="s">
        <v>51</v>
      </c>
      <c r="AR332" t="s">
        <v>51</v>
      </c>
      <c r="AS332" t="s">
        <v>51</v>
      </c>
      <c r="AT332" t="s">
        <v>51</v>
      </c>
      <c r="AU332" t="s">
        <v>58</v>
      </c>
      <c r="AV332" t="s">
        <v>59</v>
      </c>
      <c r="AW332" t="s">
        <v>51</v>
      </c>
      <c r="AX332" s="1">
        <v>45839.59633202546</v>
      </c>
      <c r="AY332" t="s">
        <v>51</v>
      </c>
    </row>
    <row r="333" spans="1:51" x14ac:dyDescent="0.35">
      <c r="A333">
        <v>95842</v>
      </c>
      <c r="B333">
        <v>0</v>
      </c>
      <c r="C333" t="s">
        <v>51</v>
      </c>
      <c r="D333" t="s">
        <v>52</v>
      </c>
      <c r="E333" t="s">
        <v>51</v>
      </c>
      <c r="F333" t="s">
        <v>51</v>
      </c>
      <c r="G333" t="s">
        <v>1120</v>
      </c>
      <c r="H333" t="s">
        <v>1121</v>
      </c>
      <c r="I333" t="s">
        <v>149</v>
      </c>
      <c r="Z333">
        <v>2</v>
      </c>
      <c r="AI333">
        <v>0</v>
      </c>
      <c r="AJ333">
        <v>0</v>
      </c>
      <c r="AL333">
        <v>0</v>
      </c>
      <c r="AM333">
        <v>0</v>
      </c>
      <c r="AN333">
        <v>0</v>
      </c>
      <c r="AO333" t="s">
        <v>51</v>
      </c>
      <c r="AP333" t="s">
        <v>51</v>
      </c>
      <c r="AQ333" t="s">
        <v>51</v>
      </c>
      <c r="AR333" t="s">
        <v>51</v>
      </c>
      <c r="AS333" t="s">
        <v>51</v>
      </c>
      <c r="AT333" t="s">
        <v>51</v>
      </c>
      <c r="AU333" t="s">
        <v>58</v>
      </c>
      <c r="AV333" t="s">
        <v>59</v>
      </c>
      <c r="AW333" t="s">
        <v>59</v>
      </c>
      <c r="AX333" s="1">
        <v>45839.482391006946</v>
      </c>
      <c r="AY333" s="1">
        <v>45839.482514965275</v>
      </c>
    </row>
    <row r="334" spans="1:51" x14ac:dyDescent="0.35">
      <c r="A334">
        <v>94842</v>
      </c>
      <c r="B334">
        <v>0</v>
      </c>
      <c r="C334" t="s">
        <v>51</v>
      </c>
      <c r="D334" t="s">
        <v>52</v>
      </c>
      <c r="E334" t="s">
        <v>51</v>
      </c>
      <c r="F334" t="s">
        <v>51</v>
      </c>
      <c r="G334" t="s">
        <v>1122</v>
      </c>
      <c r="H334" t="s">
        <v>1123</v>
      </c>
      <c r="I334" t="s">
        <v>56</v>
      </c>
      <c r="Z334">
        <v>8</v>
      </c>
      <c r="AD334" t="s">
        <v>258</v>
      </c>
      <c r="AG334" t="s">
        <v>259</v>
      </c>
      <c r="AI334">
        <v>0</v>
      </c>
      <c r="AJ334">
        <v>0</v>
      </c>
      <c r="AL334">
        <v>0</v>
      </c>
      <c r="AM334">
        <v>0</v>
      </c>
      <c r="AN334">
        <v>0</v>
      </c>
      <c r="AO334" t="s">
        <v>51</v>
      </c>
      <c r="AP334" t="s">
        <v>51</v>
      </c>
      <c r="AQ334" t="s">
        <v>51</v>
      </c>
      <c r="AR334" t="s">
        <v>51</v>
      </c>
      <c r="AS334" t="s">
        <v>51</v>
      </c>
      <c r="AT334" t="s">
        <v>51</v>
      </c>
      <c r="AU334" t="s">
        <v>58</v>
      </c>
      <c r="AV334" t="s">
        <v>59</v>
      </c>
      <c r="AW334" t="s">
        <v>51</v>
      </c>
      <c r="AX334" s="1">
        <v>45836.706339201388</v>
      </c>
      <c r="AY334" t="s">
        <v>51</v>
      </c>
    </row>
    <row r="335" spans="1:51" x14ac:dyDescent="0.35">
      <c r="A335">
        <v>93842</v>
      </c>
      <c r="B335">
        <v>0</v>
      </c>
      <c r="C335" t="s">
        <v>51</v>
      </c>
      <c r="D335" t="s">
        <v>52</v>
      </c>
      <c r="E335" t="s">
        <v>51</v>
      </c>
      <c r="F335" t="s">
        <v>51</v>
      </c>
      <c r="G335" t="s">
        <v>1124</v>
      </c>
      <c r="H335" t="s">
        <v>1125</v>
      </c>
      <c r="I335" t="s">
        <v>56</v>
      </c>
      <c r="Z335">
        <v>8</v>
      </c>
      <c r="AD335" t="s">
        <v>1126</v>
      </c>
      <c r="AG335" t="s">
        <v>1127</v>
      </c>
      <c r="AI335">
        <v>0</v>
      </c>
      <c r="AJ335">
        <v>0</v>
      </c>
      <c r="AL335">
        <v>0</v>
      </c>
      <c r="AM335">
        <v>0</v>
      </c>
      <c r="AN335">
        <v>0</v>
      </c>
      <c r="AO335" t="s">
        <v>51</v>
      </c>
      <c r="AP335" t="s">
        <v>51</v>
      </c>
      <c r="AQ335" t="s">
        <v>51</v>
      </c>
      <c r="AR335" t="s">
        <v>51</v>
      </c>
      <c r="AS335" t="s">
        <v>51</v>
      </c>
      <c r="AT335" t="s">
        <v>51</v>
      </c>
      <c r="AU335" t="s">
        <v>58</v>
      </c>
      <c r="AV335" t="s">
        <v>59</v>
      </c>
      <c r="AW335" t="s">
        <v>51</v>
      </c>
      <c r="AX335" s="1">
        <v>45836.510656446757</v>
      </c>
      <c r="AY335" t="s">
        <v>51</v>
      </c>
    </row>
    <row r="336" spans="1:51" x14ac:dyDescent="0.35">
      <c r="A336">
        <v>93841</v>
      </c>
      <c r="B336">
        <v>0</v>
      </c>
      <c r="C336" t="s">
        <v>51</v>
      </c>
      <c r="D336" t="s">
        <v>85</v>
      </c>
      <c r="E336">
        <v>0</v>
      </c>
      <c r="G336" t="s">
        <v>1128</v>
      </c>
      <c r="H336" t="s">
        <v>1129</v>
      </c>
      <c r="I336" t="s">
        <v>3513</v>
      </c>
      <c r="S336" t="s">
        <v>1131</v>
      </c>
      <c r="T336" t="s">
        <v>51</v>
      </c>
      <c r="U336" t="s">
        <v>51</v>
      </c>
      <c r="X336" t="s">
        <v>1132</v>
      </c>
      <c r="Y336" t="s">
        <v>1133</v>
      </c>
      <c r="Z336">
        <v>12</v>
      </c>
      <c r="AE336" t="s">
        <v>51</v>
      </c>
      <c r="AF336" t="s">
        <v>51</v>
      </c>
      <c r="AG336" t="s">
        <v>485</v>
      </c>
      <c r="AI336">
        <v>0</v>
      </c>
      <c r="AJ336">
        <v>0</v>
      </c>
      <c r="AL336">
        <v>0</v>
      </c>
      <c r="AM336">
        <v>0</v>
      </c>
      <c r="AN336">
        <v>0</v>
      </c>
      <c r="AO336" t="s">
        <v>120</v>
      </c>
      <c r="AP336" t="s">
        <v>121</v>
      </c>
      <c r="AQ336" t="s">
        <v>122</v>
      </c>
      <c r="AR336" t="s">
        <v>123</v>
      </c>
      <c r="AS336" t="s">
        <v>89</v>
      </c>
      <c r="AT336" t="s">
        <v>90</v>
      </c>
      <c r="AU336" t="s">
        <v>58</v>
      </c>
      <c r="AV336" t="s">
        <v>196</v>
      </c>
      <c r="AW336" t="s">
        <v>51</v>
      </c>
      <c r="AX336" s="1">
        <v>45835.481096446762</v>
      </c>
      <c r="AY336" t="s">
        <v>51</v>
      </c>
    </row>
    <row r="337" spans="1:51" x14ac:dyDescent="0.35">
      <c r="A337">
        <v>93840</v>
      </c>
      <c r="B337">
        <v>0</v>
      </c>
      <c r="C337" t="s">
        <v>51</v>
      </c>
      <c r="D337" t="s">
        <v>52</v>
      </c>
      <c r="E337" t="s">
        <v>51</v>
      </c>
      <c r="F337" t="s">
        <v>51</v>
      </c>
      <c r="G337" t="s">
        <v>1134</v>
      </c>
      <c r="H337" t="s">
        <v>1135</v>
      </c>
      <c r="I337" t="s">
        <v>1136</v>
      </c>
      <c r="N337" t="s">
        <v>1135</v>
      </c>
      <c r="Z337">
        <v>2</v>
      </c>
      <c r="AI337">
        <v>0</v>
      </c>
      <c r="AJ337">
        <v>0</v>
      </c>
      <c r="AL337">
        <v>0</v>
      </c>
      <c r="AM337">
        <v>0</v>
      </c>
      <c r="AN337">
        <v>0</v>
      </c>
      <c r="AO337" t="s">
        <v>51</v>
      </c>
      <c r="AP337" t="s">
        <v>51</v>
      </c>
      <c r="AQ337" t="s">
        <v>51</v>
      </c>
      <c r="AR337" t="s">
        <v>51</v>
      </c>
      <c r="AS337" t="s">
        <v>51</v>
      </c>
      <c r="AT337" t="s">
        <v>51</v>
      </c>
      <c r="AU337" t="s">
        <v>58</v>
      </c>
      <c r="AV337" t="s">
        <v>59</v>
      </c>
      <c r="AW337" t="s">
        <v>51</v>
      </c>
      <c r="AX337" s="1">
        <v>45835.462553124999</v>
      </c>
      <c r="AY337" t="s">
        <v>51</v>
      </c>
    </row>
    <row r="338" spans="1:51" x14ac:dyDescent="0.35">
      <c r="A338">
        <v>93839</v>
      </c>
      <c r="B338">
        <v>0</v>
      </c>
      <c r="C338" t="s">
        <v>51</v>
      </c>
      <c r="D338" t="s">
        <v>52</v>
      </c>
      <c r="E338" t="s">
        <v>51</v>
      </c>
      <c r="F338" t="s">
        <v>51</v>
      </c>
      <c r="G338" t="s">
        <v>1137</v>
      </c>
      <c r="H338" t="s">
        <v>1138</v>
      </c>
      <c r="I338" t="s">
        <v>56</v>
      </c>
      <c r="Z338">
        <v>8</v>
      </c>
      <c r="AD338" t="s">
        <v>1139</v>
      </c>
      <c r="AG338" t="s">
        <v>1140</v>
      </c>
      <c r="AI338">
        <v>0</v>
      </c>
      <c r="AJ338">
        <v>0</v>
      </c>
      <c r="AL338">
        <v>0</v>
      </c>
      <c r="AM338">
        <v>0</v>
      </c>
      <c r="AN338">
        <v>0</v>
      </c>
      <c r="AO338" t="s">
        <v>51</v>
      </c>
      <c r="AP338" t="s">
        <v>51</v>
      </c>
      <c r="AQ338" t="s">
        <v>51</v>
      </c>
      <c r="AR338" t="s">
        <v>51</v>
      </c>
      <c r="AS338" t="s">
        <v>51</v>
      </c>
      <c r="AT338" t="s">
        <v>51</v>
      </c>
      <c r="AU338" t="s">
        <v>58</v>
      </c>
      <c r="AV338" t="s">
        <v>59</v>
      </c>
      <c r="AW338" t="s">
        <v>51</v>
      </c>
      <c r="AX338" s="1">
        <v>45835.44214702546</v>
      </c>
      <c r="AY338" t="s">
        <v>51</v>
      </c>
    </row>
    <row r="339" spans="1:51" x14ac:dyDescent="0.35">
      <c r="A339">
        <v>93838</v>
      </c>
      <c r="B339">
        <v>0</v>
      </c>
      <c r="C339" t="s">
        <v>51</v>
      </c>
      <c r="D339" t="s">
        <v>85</v>
      </c>
      <c r="E339">
        <v>0</v>
      </c>
      <c r="G339" t="s">
        <v>1141</v>
      </c>
      <c r="H339" t="s">
        <v>1142</v>
      </c>
      <c r="I339" t="s">
        <v>56</v>
      </c>
      <c r="T339" t="s">
        <v>51</v>
      </c>
      <c r="U339" t="s">
        <v>51</v>
      </c>
      <c r="W339" t="s">
        <v>1143</v>
      </c>
      <c r="Y339" t="s">
        <v>1144</v>
      </c>
      <c r="Z339">
        <v>8</v>
      </c>
      <c r="AE339" t="s">
        <v>51</v>
      </c>
      <c r="AF339" t="s">
        <v>51</v>
      </c>
      <c r="AG339" t="s">
        <v>1145</v>
      </c>
      <c r="AI339">
        <v>0</v>
      </c>
      <c r="AJ339">
        <v>0</v>
      </c>
      <c r="AL339">
        <v>0</v>
      </c>
      <c r="AM339">
        <v>0</v>
      </c>
      <c r="AN339">
        <v>0</v>
      </c>
      <c r="AO339" t="s">
        <v>1146</v>
      </c>
      <c r="AP339" t="s">
        <v>121</v>
      </c>
      <c r="AS339" t="s">
        <v>89</v>
      </c>
      <c r="AU339" t="s">
        <v>58</v>
      </c>
      <c r="AV339" t="s">
        <v>68</v>
      </c>
      <c r="AW339" t="s">
        <v>51</v>
      </c>
      <c r="AX339" s="1">
        <v>45833.733204780096</v>
      </c>
      <c r="AY339" t="s">
        <v>51</v>
      </c>
    </row>
    <row r="340" spans="1:51" x14ac:dyDescent="0.35">
      <c r="A340">
        <v>93837</v>
      </c>
      <c r="B340">
        <v>0</v>
      </c>
      <c r="C340" t="s">
        <v>51</v>
      </c>
      <c r="D340" t="s">
        <v>85</v>
      </c>
      <c r="E340">
        <v>0</v>
      </c>
      <c r="G340" t="s">
        <v>1147</v>
      </c>
      <c r="H340" t="s">
        <v>1148</v>
      </c>
      <c r="I340" t="s">
        <v>56</v>
      </c>
      <c r="T340" t="s">
        <v>51</v>
      </c>
      <c r="U340" t="s">
        <v>51</v>
      </c>
      <c r="Z340">
        <v>8</v>
      </c>
      <c r="AE340" t="s">
        <v>51</v>
      </c>
      <c r="AF340" t="s">
        <v>51</v>
      </c>
      <c r="AG340" t="s">
        <v>1145</v>
      </c>
      <c r="AI340">
        <v>0</v>
      </c>
      <c r="AJ340">
        <v>0</v>
      </c>
      <c r="AL340">
        <v>0</v>
      </c>
      <c r="AM340">
        <v>0</v>
      </c>
      <c r="AN340">
        <v>0</v>
      </c>
      <c r="AO340" t="s">
        <v>1146</v>
      </c>
      <c r="AP340" t="s">
        <v>121</v>
      </c>
      <c r="AS340" t="s">
        <v>89</v>
      </c>
      <c r="AU340" t="s">
        <v>58</v>
      </c>
      <c r="AV340" t="s">
        <v>1149</v>
      </c>
      <c r="AW340" t="s">
        <v>51</v>
      </c>
      <c r="AX340" s="1">
        <v>45833.729843287038</v>
      </c>
      <c r="AY340" t="s">
        <v>51</v>
      </c>
    </row>
    <row r="341" spans="1:51" x14ac:dyDescent="0.35">
      <c r="A341">
        <v>93836</v>
      </c>
      <c r="B341">
        <v>0</v>
      </c>
      <c r="C341" t="s">
        <v>51</v>
      </c>
      <c r="D341" t="s">
        <v>85</v>
      </c>
      <c r="E341">
        <v>0</v>
      </c>
      <c r="G341" t="s">
        <v>1150</v>
      </c>
      <c r="H341" t="s">
        <v>1151</v>
      </c>
      <c r="I341" t="s">
        <v>56</v>
      </c>
      <c r="T341" t="s">
        <v>51</v>
      </c>
      <c r="U341" t="s">
        <v>51</v>
      </c>
      <c r="W341">
        <v>8484002651</v>
      </c>
      <c r="Y341" t="s">
        <v>1152</v>
      </c>
      <c r="Z341">
        <v>8</v>
      </c>
      <c r="AE341" t="s">
        <v>51</v>
      </c>
      <c r="AF341" t="s">
        <v>51</v>
      </c>
      <c r="AI341">
        <v>0</v>
      </c>
      <c r="AJ341">
        <v>0</v>
      </c>
      <c r="AL341">
        <v>0</v>
      </c>
      <c r="AM341">
        <v>0</v>
      </c>
      <c r="AN341">
        <v>0</v>
      </c>
      <c r="AO341" t="s">
        <v>230</v>
      </c>
      <c r="AP341" t="s">
        <v>121</v>
      </c>
      <c r="AQ341" t="s">
        <v>62</v>
      </c>
      <c r="AR341" t="s">
        <v>62</v>
      </c>
      <c r="AS341" t="s">
        <v>89</v>
      </c>
      <c r="AT341" t="s">
        <v>90</v>
      </c>
      <c r="AU341" t="s">
        <v>58</v>
      </c>
      <c r="AV341" t="s">
        <v>91</v>
      </c>
      <c r="AW341" t="s">
        <v>91</v>
      </c>
      <c r="AX341" s="1">
        <v>45833.671289583333</v>
      </c>
      <c r="AY341" s="1">
        <v>45833.725833217592</v>
      </c>
    </row>
    <row r="342" spans="1:51" x14ac:dyDescent="0.35">
      <c r="A342">
        <v>93835</v>
      </c>
      <c r="B342">
        <v>0</v>
      </c>
      <c r="C342" t="s">
        <v>51</v>
      </c>
      <c r="D342" t="s">
        <v>85</v>
      </c>
      <c r="E342">
        <v>0</v>
      </c>
      <c r="G342" t="s">
        <v>19023</v>
      </c>
      <c r="H342" t="s">
        <v>1153</v>
      </c>
      <c r="I342" t="s">
        <v>56</v>
      </c>
      <c r="T342" t="s">
        <v>51</v>
      </c>
      <c r="U342" t="s">
        <v>51</v>
      </c>
      <c r="W342" t="s">
        <v>1154</v>
      </c>
      <c r="Y342" t="s">
        <v>1155</v>
      </c>
      <c r="Z342">
        <v>8</v>
      </c>
      <c r="AE342" t="s">
        <v>51</v>
      </c>
      <c r="AF342" t="s">
        <v>51</v>
      </c>
      <c r="AI342">
        <v>0</v>
      </c>
      <c r="AJ342">
        <v>0</v>
      </c>
      <c r="AL342">
        <v>0</v>
      </c>
      <c r="AM342">
        <v>0</v>
      </c>
      <c r="AN342">
        <v>0</v>
      </c>
      <c r="AO342" t="s">
        <v>120</v>
      </c>
      <c r="AP342" t="s">
        <v>121</v>
      </c>
      <c r="AQ342" t="s">
        <v>122</v>
      </c>
      <c r="AR342" t="s">
        <v>123</v>
      </c>
      <c r="AS342" t="s">
        <v>89</v>
      </c>
      <c r="AT342" t="s">
        <v>90</v>
      </c>
      <c r="AU342" t="s">
        <v>58</v>
      </c>
      <c r="AV342" t="s">
        <v>91</v>
      </c>
      <c r="AW342" t="s">
        <v>51</v>
      </c>
      <c r="AX342" s="1">
        <v>45833.639775694443</v>
      </c>
      <c r="AY342" t="s">
        <v>51</v>
      </c>
    </row>
    <row r="343" spans="1:51" x14ac:dyDescent="0.35">
      <c r="A343">
        <v>93834</v>
      </c>
      <c r="B343">
        <v>0</v>
      </c>
      <c r="C343" t="s">
        <v>51</v>
      </c>
      <c r="D343" t="s">
        <v>52</v>
      </c>
      <c r="E343" t="s">
        <v>51</v>
      </c>
      <c r="F343" t="s">
        <v>51</v>
      </c>
      <c r="G343" t="s">
        <v>1156</v>
      </c>
      <c r="H343" t="s">
        <v>1157</v>
      </c>
      <c r="I343" t="s">
        <v>56</v>
      </c>
      <c r="Z343">
        <v>8</v>
      </c>
      <c r="AD343" t="s">
        <v>1158</v>
      </c>
      <c r="AG343" t="s">
        <v>1159</v>
      </c>
      <c r="AI343">
        <v>0</v>
      </c>
      <c r="AJ343">
        <v>0</v>
      </c>
      <c r="AL343">
        <v>0</v>
      </c>
      <c r="AM343">
        <v>0</v>
      </c>
      <c r="AN343">
        <v>0</v>
      </c>
      <c r="AO343" t="s">
        <v>51</v>
      </c>
      <c r="AP343" t="s">
        <v>51</v>
      </c>
      <c r="AQ343" t="s">
        <v>51</v>
      </c>
      <c r="AR343" t="s">
        <v>51</v>
      </c>
      <c r="AS343" t="s">
        <v>51</v>
      </c>
      <c r="AT343" t="s">
        <v>51</v>
      </c>
      <c r="AU343" t="s">
        <v>58</v>
      </c>
      <c r="AV343" t="s">
        <v>59</v>
      </c>
      <c r="AW343" t="s">
        <v>51</v>
      </c>
      <c r="AX343" s="1">
        <v>45831.739703622683</v>
      </c>
      <c r="AY343" t="s">
        <v>51</v>
      </c>
    </row>
    <row r="344" spans="1:51" x14ac:dyDescent="0.35">
      <c r="A344">
        <v>93833</v>
      </c>
      <c r="B344">
        <v>0</v>
      </c>
      <c r="C344" t="s">
        <v>51</v>
      </c>
      <c r="D344" t="s">
        <v>52</v>
      </c>
      <c r="E344" t="s">
        <v>51</v>
      </c>
      <c r="F344" t="s">
        <v>51</v>
      </c>
      <c r="G344" t="s">
        <v>1160</v>
      </c>
      <c r="H344" t="s">
        <v>1161</v>
      </c>
      <c r="I344" t="s">
        <v>56</v>
      </c>
      <c r="O344" t="s">
        <v>62</v>
      </c>
      <c r="Z344">
        <v>8</v>
      </c>
      <c r="AD344" t="s">
        <v>1162</v>
      </c>
      <c r="AG344" t="s">
        <v>1163</v>
      </c>
      <c r="AI344">
        <v>0</v>
      </c>
      <c r="AJ344">
        <v>0</v>
      </c>
      <c r="AL344">
        <v>0</v>
      </c>
      <c r="AM344">
        <v>0</v>
      </c>
      <c r="AN344">
        <v>0</v>
      </c>
      <c r="AO344" t="s">
        <v>51</v>
      </c>
      <c r="AP344" t="s">
        <v>51</v>
      </c>
      <c r="AQ344" t="s">
        <v>51</v>
      </c>
      <c r="AR344" t="s">
        <v>51</v>
      </c>
      <c r="AS344" t="s">
        <v>51</v>
      </c>
      <c r="AT344" t="s">
        <v>51</v>
      </c>
      <c r="AU344" t="s">
        <v>58</v>
      </c>
      <c r="AV344" t="s">
        <v>59</v>
      </c>
      <c r="AW344" t="s">
        <v>59</v>
      </c>
      <c r="AX344" s="1">
        <v>45831.667396446763</v>
      </c>
      <c r="AY344" s="1">
        <v>45836.713261423611</v>
      </c>
    </row>
    <row r="345" spans="1:51" x14ac:dyDescent="0.35">
      <c r="A345">
        <v>93832</v>
      </c>
      <c r="B345">
        <v>0</v>
      </c>
      <c r="C345" t="s">
        <v>51</v>
      </c>
      <c r="D345" t="s">
        <v>52</v>
      </c>
      <c r="E345" t="s">
        <v>51</v>
      </c>
      <c r="F345" t="s">
        <v>51</v>
      </c>
      <c r="G345" t="s">
        <v>19024</v>
      </c>
      <c r="H345" t="s">
        <v>1164</v>
      </c>
      <c r="I345" t="s">
        <v>56</v>
      </c>
      <c r="O345" t="s">
        <v>62</v>
      </c>
      <c r="U345" t="s">
        <v>57</v>
      </c>
      <c r="Z345">
        <v>8</v>
      </c>
      <c r="AD345" t="s">
        <v>296</v>
      </c>
      <c r="AG345" t="s">
        <v>1165</v>
      </c>
      <c r="AI345">
        <v>0</v>
      </c>
      <c r="AJ345">
        <v>0</v>
      </c>
      <c r="AL345">
        <v>0</v>
      </c>
      <c r="AM345">
        <v>0</v>
      </c>
      <c r="AN345">
        <v>0</v>
      </c>
      <c r="AO345" t="s">
        <v>51</v>
      </c>
      <c r="AP345" t="s">
        <v>51</v>
      </c>
      <c r="AQ345" t="s">
        <v>51</v>
      </c>
      <c r="AR345" t="s">
        <v>51</v>
      </c>
      <c r="AS345" t="s">
        <v>51</v>
      </c>
      <c r="AT345" t="s">
        <v>51</v>
      </c>
      <c r="AU345" t="s">
        <v>58</v>
      </c>
      <c r="AV345" t="s">
        <v>59</v>
      </c>
      <c r="AW345" t="s">
        <v>59</v>
      </c>
      <c r="AX345" s="1">
        <v>45831.5566209838</v>
      </c>
      <c r="AY345" s="1">
        <v>45847.689031562499</v>
      </c>
    </row>
    <row r="346" spans="1:51" x14ac:dyDescent="0.35">
      <c r="A346">
        <v>93831</v>
      </c>
      <c r="B346">
        <v>0</v>
      </c>
      <c r="C346" t="s">
        <v>51</v>
      </c>
      <c r="D346" t="s">
        <v>52</v>
      </c>
      <c r="E346" t="s">
        <v>51</v>
      </c>
      <c r="F346" t="s">
        <v>51</v>
      </c>
      <c r="G346" t="s">
        <v>1166</v>
      </c>
      <c r="H346" t="s">
        <v>1167</v>
      </c>
      <c r="I346" t="s">
        <v>56</v>
      </c>
      <c r="Z346">
        <v>8</v>
      </c>
      <c r="AD346" t="s">
        <v>1168</v>
      </c>
      <c r="AG346" t="s">
        <v>1169</v>
      </c>
      <c r="AI346">
        <v>0</v>
      </c>
      <c r="AJ346">
        <v>0</v>
      </c>
      <c r="AL346">
        <v>0</v>
      </c>
      <c r="AM346">
        <v>0</v>
      </c>
      <c r="AN346">
        <v>0</v>
      </c>
      <c r="AO346" t="s">
        <v>51</v>
      </c>
      <c r="AP346" t="s">
        <v>51</v>
      </c>
      <c r="AQ346" t="s">
        <v>51</v>
      </c>
      <c r="AR346" t="s">
        <v>51</v>
      </c>
      <c r="AS346" t="s">
        <v>51</v>
      </c>
      <c r="AT346" t="s">
        <v>51</v>
      </c>
      <c r="AU346" t="s">
        <v>58</v>
      </c>
      <c r="AV346" t="s">
        <v>59</v>
      </c>
      <c r="AW346" t="s">
        <v>51</v>
      </c>
      <c r="AX346" s="1">
        <v>45831.516501736114</v>
      </c>
      <c r="AY346" t="s">
        <v>51</v>
      </c>
    </row>
    <row r="347" spans="1:51" x14ac:dyDescent="0.35">
      <c r="A347">
        <v>93830</v>
      </c>
      <c r="B347">
        <v>0</v>
      </c>
      <c r="C347" t="s">
        <v>51</v>
      </c>
      <c r="D347" t="s">
        <v>85</v>
      </c>
      <c r="E347">
        <v>0</v>
      </c>
      <c r="G347" t="s">
        <v>1170</v>
      </c>
      <c r="H347" t="s">
        <v>1171</v>
      </c>
      <c r="I347" t="s">
        <v>56</v>
      </c>
      <c r="S347">
        <v>0</v>
      </c>
      <c r="T347" t="s">
        <v>51</v>
      </c>
      <c r="U347" t="s">
        <v>51</v>
      </c>
      <c r="V347">
        <v>0</v>
      </c>
      <c r="W347" t="s">
        <v>1172</v>
      </c>
      <c r="Y347" t="s">
        <v>1173</v>
      </c>
      <c r="Z347">
        <v>8</v>
      </c>
      <c r="AE347" t="s">
        <v>51</v>
      </c>
      <c r="AF347" t="s">
        <v>51</v>
      </c>
      <c r="AI347">
        <v>0</v>
      </c>
      <c r="AJ347">
        <v>0</v>
      </c>
      <c r="AL347">
        <v>0</v>
      </c>
      <c r="AM347">
        <v>0</v>
      </c>
      <c r="AN347">
        <v>0</v>
      </c>
      <c r="AO347" t="s">
        <v>120</v>
      </c>
      <c r="AP347" t="s">
        <v>121</v>
      </c>
      <c r="AQ347" t="s">
        <v>122</v>
      </c>
      <c r="AR347" t="s">
        <v>123</v>
      </c>
      <c r="AS347" t="s">
        <v>89</v>
      </c>
      <c r="AU347" t="s">
        <v>58</v>
      </c>
      <c r="AV347" t="s">
        <v>196</v>
      </c>
      <c r="AW347" t="s">
        <v>51</v>
      </c>
      <c r="AX347" s="1">
        <v>45831.473032951391</v>
      </c>
      <c r="AY347" t="s">
        <v>51</v>
      </c>
    </row>
    <row r="348" spans="1:51" x14ac:dyDescent="0.35">
      <c r="A348">
        <v>93829</v>
      </c>
      <c r="B348">
        <v>0</v>
      </c>
      <c r="C348" t="s">
        <v>51</v>
      </c>
      <c r="D348" t="s">
        <v>52</v>
      </c>
      <c r="E348" t="s">
        <v>51</v>
      </c>
      <c r="F348" t="s">
        <v>51</v>
      </c>
      <c r="G348" t="s">
        <v>1174</v>
      </c>
      <c r="H348" t="s">
        <v>1175</v>
      </c>
      <c r="I348" t="s">
        <v>56</v>
      </c>
      <c r="U348" t="s">
        <v>57</v>
      </c>
      <c r="Z348">
        <v>8</v>
      </c>
      <c r="AI348">
        <v>0</v>
      </c>
      <c r="AJ348">
        <v>0</v>
      </c>
      <c r="AL348">
        <v>0</v>
      </c>
      <c r="AM348">
        <v>0</v>
      </c>
      <c r="AN348">
        <v>0</v>
      </c>
      <c r="AO348" t="s">
        <v>51</v>
      </c>
      <c r="AP348" t="s">
        <v>51</v>
      </c>
      <c r="AQ348" t="s">
        <v>51</v>
      </c>
      <c r="AR348" t="s">
        <v>51</v>
      </c>
      <c r="AS348" t="s">
        <v>51</v>
      </c>
      <c r="AT348" t="s">
        <v>51</v>
      </c>
      <c r="AU348" t="s">
        <v>58</v>
      </c>
      <c r="AV348" t="s">
        <v>68</v>
      </c>
      <c r="AW348" t="s">
        <v>51</v>
      </c>
      <c r="AX348" s="1">
        <v>45829.676037418983</v>
      </c>
      <c r="AY348" t="s">
        <v>51</v>
      </c>
    </row>
    <row r="349" spans="1:51" x14ac:dyDescent="0.35">
      <c r="A349">
        <v>93828</v>
      </c>
      <c r="B349">
        <v>0</v>
      </c>
      <c r="C349" t="s">
        <v>51</v>
      </c>
      <c r="D349" t="s">
        <v>52</v>
      </c>
      <c r="E349" t="s">
        <v>51</v>
      </c>
      <c r="F349" t="s">
        <v>51</v>
      </c>
      <c r="G349" t="s">
        <v>1176</v>
      </c>
      <c r="H349" t="s">
        <v>104</v>
      </c>
      <c r="I349" t="s">
        <v>56</v>
      </c>
      <c r="Z349">
        <v>8</v>
      </c>
      <c r="AD349" t="s">
        <v>107</v>
      </c>
      <c r="AG349" t="s">
        <v>109</v>
      </c>
      <c r="AI349">
        <v>0</v>
      </c>
      <c r="AJ349">
        <v>0</v>
      </c>
      <c r="AL349">
        <v>0</v>
      </c>
      <c r="AM349">
        <v>0</v>
      </c>
      <c r="AN349">
        <v>0</v>
      </c>
      <c r="AO349" t="s">
        <v>51</v>
      </c>
      <c r="AP349" t="s">
        <v>51</v>
      </c>
      <c r="AQ349" t="s">
        <v>51</v>
      </c>
      <c r="AR349" t="s">
        <v>51</v>
      </c>
      <c r="AS349" t="s">
        <v>51</v>
      </c>
      <c r="AT349" t="s">
        <v>51</v>
      </c>
      <c r="AU349" t="s">
        <v>58</v>
      </c>
      <c r="AV349" t="s">
        <v>59</v>
      </c>
      <c r="AW349" t="s">
        <v>51</v>
      </c>
      <c r="AX349" s="1">
        <v>45828.46758989583</v>
      </c>
      <c r="AY349" t="s">
        <v>51</v>
      </c>
    </row>
    <row r="350" spans="1:51" x14ac:dyDescent="0.35">
      <c r="A350">
        <v>93827</v>
      </c>
      <c r="B350">
        <v>0</v>
      </c>
      <c r="C350" t="s">
        <v>51</v>
      </c>
      <c r="D350" t="s">
        <v>52</v>
      </c>
      <c r="E350" t="s">
        <v>51</v>
      </c>
      <c r="F350" t="s">
        <v>51</v>
      </c>
      <c r="G350" t="s">
        <v>1177</v>
      </c>
      <c r="H350" t="s">
        <v>1178</v>
      </c>
      <c r="I350" t="s">
        <v>56</v>
      </c>
      <c r="O350" t="s">
        <v>62</v>
      </c>
      <c r="U350" t="s">
        <v>57</v>
      </c>
      <c r="Z350">
        <v>8</v>
      </c>
      <c r="AD350" t="s">
        <v>368</v>
      </c>
      <c r="AG350" t="s">
        <v>1179</v>
      </c>
      <c r="AI350">
        <v>0</v>
      </c>
      <c r="AJ350">
        <v>0</v>
      </c>
      <c r="AL350">
        <v>0</v>
      </c>
      <c r="AM350">
        <v>0</v>
      </c>
      <c r="AN350">
        <v>0</v>
      </c>
      <c r="AO350" t="s">
        <v>51</v>
      </c>
      <c r="AP350" t="s">
        <v>51</v>
      </c>
      <c r="AQ350" t="s">
        <v>51</v>
      </c>
      <c r="AR350" t="s">
        <v>51</v>
      </c>
      <c r="AS350" t="s">
        <v>51</v>
      </c>
      <c r="AT350" t="s">
        <v>51</v>
      </c>
      <c r="AU350" t="s">
        <v>58</v>
      </c>
      <c r="AV350" t="s">
        <v>59</v>
      </c>
      <c r="AW350" t="s">
        <v>59</v>
      </c>
      <c r="AX350" s="1">
        <v>45826.384637118055</v>
      </c>
      <c r="AY350" s="1">
        <v>45826.530635104165</v>
      </c>
    </row>
    <row r="351" spans="1:51" x14ac:dyDescent="0.35">
      <c r="A351">
        <v>93826</v>
      </c>
      <c r="B351">
        <v>0</v>
      </c>
      <c r="C351" t="s">
        <v>51</v>
      </c>
      <c r="D351" t="s">
        <v>85</v>
      </c>
      <c r="E351">
        <v>0</v>
      </c>
      <c r="G351" t="s">
        <v>1180</v>
      </c>
      <c r="H351" t="s">
        <v>1181</v>
      </c>
      <c r="I351" t="s">
        <v>56</v>
      </c>
      <c r="T351" t="s">
        <v>51</v>
      </c>
      <c r="U351" t="s">
        <v>51</v>
      </c>
      <c r="W351" s="2">
        <v>8.0708016168070794E+29</v>
      </c>
      <c r="Y351" t="s">
        <v>1182</v>
      </c>
      <c r="Z351">
        <v>8</v>
      </c>
      <c r="AE351" t="s">
        <v>51</v>
      </c>
      <c r="AF351" t="s">
        <v>51</v>
      </c>
      <c r="AG351" t="s">
        <v>62</v>
      </c>
      <c r="AI351">
        <v>0</v>
      </c>
      <c r="AJ351">
        <v>0</v>
      </c>
      <c r="AL351">
        <v>0</v>
      </c>
      <c r="AM351">
        <v>0</v>
      </c>
      <c r="AN351">
        <v>0</v>
      </c>
      <c r="AO351" t="s">
        <v>120</v>
      </c>
      <c r="AP351" t="s">
        <v>121</v>
      </c>
      <c r="AQ351" t="s">
        <v>122</v>
      </c>
      <c r="AR351" t="s">
        <v>123</v>
      </c>
      <c r="AS351" t="s">
        <v>89</v>
      </c>
      <c r="AT351" t="s">
        <v>90</v>
      </c>
      <c r="AU351" t="s">
        <v>58</v>
      </c>
      <c r="AV351" t="s">
        <v>91</v>
      </c>
      <c r="AW351" t="s">
        <v>51</v>
      </c>
      <c r="AX351" s="1">
        <v>45821.44001327546</v>
      </c>
      <c r="AY351" t="s">
        <v>51</v>
      </c>
    </row>
    <row r="352" spans="1:51" x14ac:dyDescent="0.35">
      <c r="A352">
        <v>93825</v>
      </c>
      <c r="B352">
        <v>0</v>
      </c>
      <c r="C352" t="s">
        <v>51</v>
      </c>
      <c r="D352" t="s">
        <v>52</v>
      </c>
      <c r="E352" t="s">
        <v>51</v>
      </c>
      <c r="F352" t="s">
        <v>51</v>
      </c>
      <c r="G352" t="s">
        <v>1183</v>
      </c>
      <c r="H352" t="s">
        <v>131</v>
      </c>
      <c r="I352" t="s">
        <v>56</v>
      </c>
      <c r="O352" t="s">
        <v>62</v>
      </c>
      <c r="U352" t="s">
        <v>57</v>
      </c>
      <c r="Z352">
        <v>8</v>
      </c>
      <c r="AD352" t="s">
        <v>132</v>
      </c>
      <c r="AG352" t="s">
        <v>135</v>
      </c>
      <c r="AI352">
        <v>0</v>
      </c>
      <c r="AJ352">
        <v>0</v>
      </c>
      <c r="AL352">
        <v>0</v>
      </c>
      <c r="AM352">
        <v>0</v>
      </c>
      <c r="AN352">
        <v>0</v>
      </c>
      <c r="AO352" t="s">
        <v>51</v>
      </c>
      <c r="AP352" t="s">
        <v>51</v>
      </c>
      <c r="AQ352" t="s">
        <v>51</v>
      </c>
      <c r="AR352" t="s">
        <v>51</v>
      </c>
      <c r="AS352" t="s">
        <v>51</v>
      </c>
      <c r="AT352" t="s">
        <v>51</v>
      </c>
      <c r="AU352" t="s">
        <v>58</v>
      </c>
      <c r="AV352" t="s">
        <v>59</v>
      </c>
      <c r="AW352" t="s">
        <v>59</v>
      </c>
      <c r="AX352" s="1">
        <v>45820.433379629627</v>
      </c>
      <c r="AY352" s="1">
        <v>45826.530874108794</v>
      </c>
    </row>
    <row r="353" spans="1:51" x14ac:dyDescent="0.35">
      <c r="A353">
        <v>93824</v>
      </c>
      <c r="B353">
        <v>0</v>
      </c>
      <c r="C353" t="s">
        <v>51</v>
      </c>
      <c r="D353" t="s">
        <v>52</v>
      </c>
      <c r="E353" t="s">
        <v>51</v>
      </c>
      <c r="F353" t="s">
        <v>51</v>
      </c>
      <c r="G353" t="s">
        <v>1184</v>
      </c>
      <c r="H353" t="s">
        <v>1185</v>
      </c>
      <c r="I353" t="s">
        <v>56</v>
      </c>
      <c r="O353" t="s">
        <v>62</v>
      </c>
      <c r="U353" t="s">
        <v>57</v>
      </c>
      <c r="Z353">
        <v>8</v>
      </c>
      <c r="AD353" t="s">
        <v>1186</v>
      </c>
      <c r="AG353" t="s">
        <v>1187</v>
      </c>
      <c r="AI353">
        <v>0</v>
      </c>
      <c r="AJ353">
        <v>0</v>
      </c>
      <c r="AL353">
        <v>0</v>
      </c>
      <c r="AM353">
        <v>0</v>
      </c>
      <c r="AN353">
        <v>0</v>
      </c>
      <c r="AO353" t="s">
        <v>51</v>
      </c>
      <c r="AP353" t="s">
        <v>51</v>
      </c>
      <c r="AQ353" t="s">
        <v>51</v>
      </c>
      <c r="AR353" t="s">
        <v>51</v>
      </c>
      <c r="AS353" t="s">
        <v>51</v>
      </c>
      <c r="AT353" t="s">
        <v>51</v>
      </c>
      <c r="AU353" t="s">
        <v>58</v>
      </c>
      <c r="AV353" t="s">
        <v>59</v>
      </c>
      <c r="AW353" t="s">
        <v>59</v>
      </c>
      <c r="AX353" s="1">
        <v>45819.664732372687</v>
      </c>
      <c r="AY353" s="1">
        <v>45826.531094907405</v>
      </c>
    </row>
    <row r="354" spans="1:51" x14ac:dyDescent="0.35">
      <c r="A354">
        <v>93823</v>
      </c>
      <c r="B354">
        <v>0</v>
      </c>
      <c r="C354" t="s">
        <v>51</v>
      </c>
      <c r="D354" t="s">
        <v>85</v>
      </c>
      <c r="E354">
        <v>0</v>
      </c>
      <c r="G354" t="s">
        <v>1188</v>
      </c>
      <c r="H354" t="s">
        <v>19025</v>
      </c>
      <c r="I354" t="s">
        <v>56</v>
      </c>
      <c r="T354" t="s">
        <v>51</v>
      </c>
      <c r="U354" t="s">
        <v>51</v>
      </c>
      <c r="W354">
        <v>8978777892</v>
      </c>
      <c r="Y354" t="s">
        <v>1189</v>
      </c>
      <c r="Z354">
        <v>8</v>
      </c>
      <c r="AE354" t="s">
        <v>51</v>
      </c>
      <c r="AF354" t="s">
        <v>51</v>
      </c>
      <c r="AG354" t="s">
        <v>1190</v>
      </c>
      <c r="AI354">
        <v>0</v>
      </c>
      <c r="AJ354">
        <v>0</v>
      </c>
      <c r="AL354">
        <v>0</v>
      </c>
      <c r="AM354">
        <v>0</v>
      </c>
      <c r="AN354">
        <v>0</v>
      </c>
      <c r="AO354" t="s">
        <v>120</v>
      </c>
      <c r="AP354" t="s">
        <v>121</v>
      </c>
      <c r="AQ354" t="s">
        <v>122</v>
      </c>
      <c r="AR354" t="s">
        <v>123</v>
      </c>
      <c r="AS354" t="s">
        <v>89</v>
      </c>
      <c r="AT354" t="s">
        <v>90</v>
      </c>
      <c r="AU354" t="s">
        <v>58</v>
      </c>
      <c r="AV354" t="s">
        <v>91</v>
      </c>
      <c r="AW354" t="s">
        <v>91</v>
      </c>
      <c r="AX354" s="1">
        <v>45819.640135613423</v>
      </c>
      <c r="AY354" s="1">
        <v>45819.644107754626</v>
      </c>
    </row>
    <row r="355" spans="1:51" x14ac:dyDescent="0.35">
      <c r="A355">
        <v>93822</v>
      </c>
      <c r="B355">
        <v>0</v>
      </c>
      <c r="C355" t="s">
        <v>51</v>
      </c>
      <c r="D355" t="s">
        <v>52</v>
      </c>
      <c r="E355" t="s">
        <v>51</v>
      </c>
      <c r="F355" t="s">
        <v>51</v>
      </c>
      <c r="G355" t="s">
        <v>1191</v>
      </c>
      <c r="H355" t="s">
        <v>1192</v>
      </c>
      <c r="I355" t="s">
        <v>56</v>
      </c>
      <c r="Z355">
        <v>8</v>
      </c>
      <c r="AD355" t="s">
        <v>637</v>
      </c>
      <c r="AG355" t="s">
        <v>789</v>
      </c>
      <c r="AI355">
        <v>0</v>
      </c>
      <c r="AJ355">
        <v>0</v>
      </c>
      <c r="AL355">
        <v>0</v>
      </c>
      <c r="AM355">
        <v>0</v>
      </c>
      <c r="AN355">
        <v>0</v>
      </c>
      <c r="AO355" t="s">
        <v>51</v>
      </c>
      <c r="AP355" t="s">
        <v>51</v>
      </c>
      <c r="AQ355" t="s">
        <v>51</v>
      </c>
      <c r="AR355" t="s">
        <v>51</v>
      </c>
      <c r="AS355" t="s">
        <v>51</v>
      </c>
      <c r="AT355" t="s">
        <v>51</v>
      </c>
      <c r="AU355" t="s">
        <v>58</v>
      </c>
      <c r="AV355" t="s">
        <v>59</v>
      </c>
      <c r="AW355" t="s">
        <v>51</v>
      </c>
      <c r="AX355" s="1">
        <v>45818.489021180554</v>
      </c>
      <c r="AY355" t="s">
        <v>51</v>
      </c>
    </row>
    <row r="356" spans="1:51" x14ac:dyDescent="0.35">
      <c r="A356">
        <v>92823</v>
      </c>
      <c r="B356">
        <v>0</v>
      </c>
      <c r="C356" t="s">
        <v>51</v>
      </c>
      <c r="D356" t="s">
        <v>85</v>
      </c>
      <c r="E356">
        <v>0</v>
      </c>
      <c r="G356" t="s">
        <v>1193</v>
      </c>
      <c r="H356" t="s">
        <v>1194</v>
      </c>
      <c r="I356" t="s">
        <v>56</v>
      </c>
      <c r="T356" t="s">
        <v>51</v>
      </c>
      <c r="U356" t="s">
        <v>51</v>
      </c>
      <c r="W356">
        <v>9822981180</v>
      </c>
      <c r="Y356" t="s">
        <v>1195</v>
      </c>
      <c r="Z356">
        <v>8</v>
      </c>
      <c r="AE356" t="s">
        <v>51</v>
      </c>
      <c r="AF356" t="s">
        <v>51</v>
      </c>
      <c r="AI356">
        <v>0</v>
      </c>
      <c r="AJ356">
        <v>0</v>
      </c>
      <c r="AL356">
        <v>0</v>
      </c>
      <c r="AM356">
        <v>0</v>
      </c>
      <c r="AN356">
        <v>0</v>
      </c>
      <c r="AO356" t="s">
        <v>230</v>
      </c>
      <c r="AP356" t="s">
        <v>121</v>
      </c>
      <c r="AQ356" t="s">
        <v>122</v>
      </c>
      <c r="AR356" t="s">
        <v>123</v>
      </c>
      <c r="AS356" t="s">
        <v>89</v>
      </c>
      <c r="AT356" t="s">
        <v>90</v>
      </c>
      <c r="AU356" t="s">
        <v>58</v>
      </c>
      <c r="AV356" t="s">
        <v>91</v>
      </c>
      <c r="AW356" t="s">
        <v>51</v>
      </c>
      <c r="AX356" s="1">
        <v>45813.789344328703</v>
      </c>
      <c r="AY356" t="s">
        <v>51</v>
      </c>
    </row>
    <row r="357" spans="1:51" x14ac:dyDescent="0.35">
      <c r="A357">
        <v>92822</v>
      </c>
      <c r="B357">
        <v>0</v>
      </c>
      <c r="C357" t="s">
        <v>51</v>
      </c>
      <c r="D357" t="s">
        <v>52</v>
      </c>
      <c r="E357" t="s">
        <v>51</v>
      </c>
      <c r="F357" t="s">
        <v>51</v>
      </c>
      <c r="G357" t="s">
        <v>1196</v>
      </c>
      <c r="H357" t="s">
        <v>1197</v>
      </c>
      <c r="I357" t="s">
        <v>56</v>
      </c>
      <c r="O357" t="s">
        <v>62</v>
      </c>
      <c r="U357" t="s">
        <v>57</v>
      </c>
      <c r="Z357">
        <v>8</v>
      </c>
      <c r="AD357" t="s">
        <v>1198</v>
      </c>
      <c r="AG357" t="s">
        <v>1199</v>
      </c>
      <c r="AI357">
        <v>0</v>
      </c>
      <c r="AJ357">
        <v>0</v>
      </c>
      <c r="AL357">
        <v>0</v>
      </c>
      <c r="AM357">
        <v>0</v>
      </c>
      <c r="AN357">
        <v>0</v>
      </c>
      <c r="AO357" t="s">
        <v>51</v>
      </c>
      <c r="AP357" t="s">
        <v>51</v>
      </c>
      <c r="AQ357" t="s">
        <v>51</v>
      </c>
      <c r="AR357" t="s">
        <v>51</v>
      </c>
      <c r="AS357" t="s">
        <v>51</v>
      </c>
      <c r="AT357" t="s">
        <v>51</v>
      </c>
      <c r="AU357" t="s">
        <v>58</v>
      </c>
      <c r="AV357" t="s">
        <v>59</v>
      </c>
      <c r="AW357" t="s">
        <v>59</v>
      </c>
      <c r="AX357" s="1">
        <v>45813.427663576389</v>
      </c>
      <c r="AY357" s="1">
        <v>45826.531331284721</v>
      </c>
    </row>
    <row r="358" spans="1:51" x14ac:dyDescent="0.35">
      <c r="A358">
        <v>92821</v>
      </c>
      <c r="B358">
        <v>0</v>
      </c>
      <c r="C358" t="s">
        <v>51</v>
      </c>
      <c r="D358" t="s">
        <v>52</v>
      </c>
      <c r="E358" t="s">
        <v>51</v>
      </c>
      <c r="F358" t="s">
        <v>51</v>
      </c>
      <c r="G358" t="s">
        <v>1200</v>
      </c>
      <c r="H358" t="s">
        <v>1201</v>
      </c>
      <c r="I358" t="s">
        <v>56</v>
      </c>
      <c r="Z358">
        <v>8</v>
      </c>
      <c r="AA358">
        <v>29</v>
      </c>
      <c r="AD358" t="s">
        <v>1202</v>
      </c>
      <c r="AG358" t="s">
        <v>1203</v>
      </c>
      <c r="AI358">
        <v>0</v>
      </c>
      <c r="AJ358">
        <v>0</v>
      </c>
      <c r="AL358">
        <v>0</v>
      </c>
      <c r="AM358">
        <v>0</v>
      </c>
      <c r="AN358">
        <v>0</v>
      </c>
      <c r="AO358" t="s">
        <v>51</v>
      </c>
      <c r="AP358" t="s">
        <v>51</v>
      </c>
      <c r="AQ358" t="s">
        <v>51</v>
      </c>
      <c r="AR358" t="s">
        <v>51</v>
      </c>
      <c r="AS358" t="s">
        <v>51</v>
      </c>
      <c r="AT358" t="s">
        <v>51</v>
      </c>
      <c r="AU358" t="s">
        <v>58</v>
      </c>
      <c r="AV358" t="s">
        <v>59</v>
      </c>
      <c r="AW358" t="s">
        <v>51</v>
      </c>
      <c r="AX358" s="1">
        <v>45812.419152002316</v>
      </c>
      <c r="AY358" t="s">
        <v>51</v>
      </c>
    </row>
    <row r="359" spans="1:51" x14ac:dyDescent="0.35">
      <c r="A359">
        <v>91822</v>
      </c>
      <c r="B359">
        <v>0</v>
      </c>
      <c r="C359" t="s">
        <v>51</v>
      </c>
      <c r="D359" t="s">
        <v>85</v>
      </c>
      <c r="E359">
        <v>0</v>
      </c>
      <c r="G359" t="s">
        <v>1204</v>
      </c>
      <c r="H359" t="s">
        <v>1205</v>
      </c>
      <c r="I359" t="s">
        <v>56</v>
      </c>
      <c r="T359" t="s">
        <v>51</v>
      </c>
      <c r="U359" t="s">
        <v>51</v>
      </c>
      <c r="W359">
        <v>7016268071</v>
      </c>
      <c r="Y359" t="s">
        <v>1206</v>
      </c>
      <c r="Z359">
        <v>8</v>
      </c>
      <c r="AE359" t="s">
        <v>51</v>
      </c>
      <c r="AF359" t="s">
        <v>51</v>
      </c>
      <c r="AI359">
        <v>0</v>
      </c>
      <c r="AJ359">
        <v>0</v>
      </c>
      <c r="AL359">
        <v>0</v>
      </c>
      <c r="AM359">
        <v>0</v>
      </c>
      <c r="AN359">
        <v>0</v>
      </c>
      <c r="AO359" t="s">
        <v>120</v>
      </c>
      <c r="AP359" t="s">
        <v>62</v>
      </c>
      <c r="AQ359" t="s">
        <v>62</v>
      </c>
      <c r="AR359" t="s">
        <v>62</v>
      </c>
      <c r="AS359" t="s">
        <v>89</v>
      </c>
      <c r="AT359" t="s">
        <v>90</v>
      </c>
      <c r="AU359" t="s">
        <v>58</v>
      </c>
      <c r="AV359" t="s">
        <v>91</v>
      </c>
      <c r="AW359" t="s">
        <v>51</v>
      </c>
      <c r="AX359" s="1">
        <v>45811.670577048608</v>
      </c>
      <c r="AY359" t="s">
        <v>51</v>
      </c>
    </row>
    <row r="360" spans="1:51" x14ac:dyDescent="0.35">
      <c r="A360">
        <v>91821</v>
      </c>
      <c r="B360">
        <v>0</v>
      </c>
      <c r="C360" t="s">
        <v>51</v>
      </c>
      <c r="D360" t="s">
        <v>52</v>
      </c>
      <c r="E360" t="s">
        <v>51</v>
      </c>
      <c r="F360" t="s">
        <v>51</v>
      </c>
      <c r="G360" t="s">
        <v>1207</v>
      </c>
      <c r="H360" t="s">
        <v>1208</v>
      </c>
      <c r="I360" t="s">
        <v>56</v>
      </c>
      <c r="Z360">
        <v>8</v>
      </c>
      <c r="AD360" t="s">
        <v>1209</v>
      </c>
      <c r="AG360" t="s">
        <v>1210</v>
      </c>
      <c r="AI360">
        <v>0</v>
      </c>
      <c r="AJ360">
        <v>0</v>
      </c>
      <c r="AL360">
        <v>0</v>
      </c>
      <c r="AM360">
        <v>0</v>
      </c>
      <c r="AN360">
        <v>0</v>
      </c>
      <c r="AO360" t="s">
        <v>51</v>
      </c>
      <c r="AP360" t="s">
        <v>51</v>
      </c>
      <c r="AQ360" t="s">
        <v>51</v>
      </c>
      <c r="AR360" t="s">
        <v>51</v>
      </c>
      <c r="AS360" t="s">
        <v>51</v>
      </c>
      <c r="AT360" t="s">
        <v>51</v>
      </c>
      <c r="AU360" t="s">
        <v>58</v>
      </c>
      <c r="AV360" t="s">
        <v>59</v>
      </c>
      <c r="AW360" t="s">
        <v>51</v>
      </c>
      <c r="AX360" s="1">
        <v>45811.513378935182</v>
      </c>
      <c r="AY360" t="s">
        <v>51</v>
      </c>
    </row>
    <row r="361" spans="1:51" x14ac:dyDescent="0.35">
      <c r="A361">
        <v>91820</v>
      </c>
      <c r="B361">
        <v>0</v>
      </c>
      <c r="C361" t="s">
        <v>51</v>
      </c>
      <c r="D361" t="s">
        <v>52</v>
      </c>
      <c r="E361" t="s">
        <v>51</v>
      </c>
      <c r="F361" t="s">
        <v>51</v>
      </c>
      <c r="G361" t="s">
        <v>1211</v>
      </c>
      <c r="H361" t="s">
        <v>1212</v>
      </c>
      <c r="I361" t="s">
        <v>890</v>
      </c>
      <c r="Z361">
        <v>2</v>
      </c>
      <c r="AG361" t="s">
        <v>62</v>
      </c>
      <c r="AI361">
        <v>0</v>
      </c>
      <c r="AJ361">
        <v>0</v>
      </c>
      <c r="AL361">
        <v>0</v>
      </c>
      <c r="AM361">
        <v>0</v>
      </c>
      <c r="AN361">
        <v>0</v>
      </c>
      <c r="AO361" t="s">
        <v>51</v>
      </c>
      <c r="AP361" t="s">
        <v>51</v>
      </c>
      <c r="AQ361" t="s">
        <v>51</v>
      </c>
      <c r="AR361" t="s">
        <v>51</v>
      </c>
      <c r="AS361" t="s">
        <v>51</v>
      </c>
      <c r="AT361" t="s">
        <v>51</v>
      </c>
      <c r="AU361" t="s">
        <v>58</v>
      </c>
      <c r="AV361" t="s">
        <v>59</v>
      </c>
      <c r="AW361" t="s">
        <v>51</v>
      </c>
      <c r="AX361" s="1">
        <v>45810.638405752317</v>
      </c>
      <c r="AY361" t="s">
        <v>51</v>
      </c>
    </row>
    <row r="362" spans="1:51" x14ac:dyDescent="0.35">
      <c r="A362">
        <v>91819</v>
      </c>
      <c r="B362">
        <v>0</v>
      </c>
      <c r="C362" t="s">
        <v>51</v>
      </c>
      <c r="D362" t="s">
        <v>52</v>
      </c>
      <c r="E362" t="s">
        <v>51</v>
      </c>
      <c r="F362" t="s">
        <v>51</v>
      </c>
      <c r="G362" t="s">
        <v>1213</v>
      </c>
      <c r="H362" t="s">
        <v>1214</v>
      </c>
      <c r="I362" t="s">
        <v>56</v>
      </c>
      <c r="Z362">
        <v>8</v>
      </c>
      <c r="AD362" t="s">
        <v>1215</v>
      </c>
      <c r="AF362" t="s">
        <v>376</v>
      </c>
      <c r="AG362" t="s">
        <v>1216</v>
      </c>
      <c r="AI362">
        <v>0</v>
      </c>
      <c r="AJ362">
        <v>0</v>
      </c>
      <c r="AL362">
        <v>0</v>
      </c>
      <c r="AM362">
        <v>0</v>
      </c>
      <c r="AN362">
        <v>0</v>
      </c>
      <c r="AO362" t="s">
        <v>51</v>
      </c>
      <c r="AP362" t="s">
        <v>51</v>
      </c>
      <c r="AQ362" t="s">
        <v>51</v>
      </c>
      <c r="AR362" t="s">
        <v>51</v>
      </c>
      <c r="AS362" t="s">
        <v>51</v>
      </c>
      <c r="AT362" t="s">
        <v>51</v>
      </c>
      <c r="AU362" t="s">
        <v>58</v>
      </c>
      <c r="AV362" t="s">
        <v>59</v>
      </c>
      <c r="AW362" t="s">
        <v>51</v>
      </c>
      <c r="AX362" s="1">
        <v>45810.446833298614</v>
      </c>
      <c r="AY362" t="s">
        <v>51</v>
      </c>
    </row>
    <row r="363" spans="1:51" x14ac:dyDescent="0.35">
      <c r="A363">
        <v>90821</v>
      </c>
      <c r="B363">
        <v>0</v>
      </c>
      <c r="C363" t="s">
        <v>51</v>
      </c>
      <c r="D363" t="s">
        <v>52</v>
      </c>
      <c r="E363" t="s">
        <v>51</v>
      </c>
      <c r="F363" t="s">
        <v>51</v>
      </c>
      <c r="G363" t="s">
        <v>1217</v>
      </c>
      <c r="H363" t="s">
        <v>1218</v>
      </c>
      <c r="I363" t="s">
        <v>56</v>
      </c>
      <c r="Z363">
        <v>8</v>
      </c>
      <c r="AD363" t="s">
        <v>283</v>
      </c>
      <c r="AF363" t="s">
        <v>97</v>
      </c>
      <c r="AG363" t="s">
        <v>789</v>
      </c>
      <c r="AI363">
        <v>0</v>
      </c>
      <c r="AJ363">
        <v>0</v>
      </c>
      <c r="AL363">
        <v>0</v>
      </c>
      <c r="AM363">
        <v>0</v>
      </c>
      <c r="AN363">
        <v>0</v>
      </c>
      <c r="AO363" t="s">
        <v>51</v>
      </c>
      <c r="AP363" t="s">
        <v>51</v>
      </c>
      <c r="AQ363" t="s">
        <v>51</v>
      </c>
      <c r="AR363" t="s">
        <v>51</v>
      </c>
      <c r="AS363" t="s">
        <v>51</v>
      </c>
      <c r="AT363" t="s">
        <v>51</v>
      </c>
      <c r="AU363" t="s">
        <v>58</v>
      </c>
      <c r="AV363" t="s">
        <v>59</v>
      </c>
      <c r="AW363" t="s">
        <v>59</v>
      </c>
      <c r="AX363" s="1">
        <v>45808.730633449071</v>
      </c>
      <c r="AY363" s="1">
        <v>45826.531768171299</v>
      </c>
    </row>
    <row r="364" spans="1:51" x14ac:dyDescent="0.35">
      <c r="A364">
        <v>90820</v>
      </c>
      <c r="B364">
        <v>0</v>
      </c>
      <c r="C364" t="s">
        <v>51</v>
      </c>
      <c r="D364" t="s">
        <v>52</v>
      </c>
      <c r="E364" t="s">
        <v>51</v>
      </c>
      <c r="F364" t="s">
        <v>51</v>
      </c>
      <c r="G364" t="s">
        <v>1219</v>
      </c>
      <c r="H364" t="s">
        <v>1220</v>
      </c>
      <c r="I364" t="s">
        <v>56</v>
      </c>
      <c r="O364" t="s">
        <v>56</v>
      </c>
      <c r="Z364">
        <v>8</v>
      </c>
      <c r="AA364" t="s">
        <v>62</v>
      </c>
      <c r="AD364" t="s">
        <v>176</v>
      </c>
      <c r="AF364" t="s">
        <v>97</v>
      </c>
      <c r="AG364" t="s">
        <v>1221</v>
      </c>
      <c r="AI364">
        <v>0</v>
      </c>
      <c r="AJ364">
        <v>0</v>
      </c>
      <c r="AL364">
        <v>0</v>
      </c>
      <c r="AM364">
        <v>0</v>
      </c>
      <c r="AN364">
        <v>0</v>
      </c>
      <c r="AO364" t="s">
        <v>51</v>
      </c>
      <c r="AP364" t="s">
        <v>51</v>
      </c>
      <c r="AQ364" t="s">
        <v>51</v>
      </c>
      <c r="AR364" t="s">
        <v>51</v>
      </c>
      <c r="AS364" t="s">
        <v>51</v>
      </c>
      <c r="AT364" t="s">
        <v>51</v>
      </c>
      <c r="AU364" t="s">
        <v>58</v>
      </c>
      <c r="AV364" t="s">
        <v>59</v>
      </c>
      <c r="AW364" t="s">
        <v>59</v>
      </c>
      <c r="AX364" s="1">
        <v>45807.719509756942</v>
      </c>
      <c r="AY364" s="1">
        <v>45826.533308449078</v>
      </c>
    </row>
    <row r="365" spans="1:51" x14ac:dyDescent="0.35">
      <c r="A365">
        <v>90819</v>
      </c>
      <c r="B365">
        <v>0</v>
      </c>
      <c r="C365" t="s">
        <v>51</v>
      </c>
      <c r="D365" t="s">
        <v>52</v>
      </c>
      <c r="E365" t="s">
        <v>51</v>
      </c>
      <c r="F365" t="s">
        <v>51</v>
      </c>
      <c r="G365" t="s">
        <v>1222</v>
      </c>
      <c r="H365" t="s">
        <v>905</v>
      </c>
      <c r="I365" t="s">
        <v>56</v>
      </c>
      <c r="U365" t="s">
        <v>57</v>
      </c>
      <c r="Z365">
        <v>8</v>
      </c>
      <c r="AF365" t="s">
        <v>97</v>
      </c>
      <c r="AI365">
        <v>0</v>
      </c>
      <c r="AJ365">
        <v>0</v>
      </c>
      <c r="AL365">
        <v>0</v>
      </c>
      <c r="AM365">
        <v>0</v>
      </c>
      <c r="AN365">
        <v>0</v>
      </c>
      <c r="AO365" t="s">
        <v>51</v>
      </c>
      <c r="AP365" t="s">
        <v>51</v>
      </c>
      <c r="AQ365" t="s">
        <v>51</v>
      </c>
      <c r="AR365" t="s">
        <v>51</v>
      </c>
      <c r="AS365" t="s">
        <v>51</v>
      </c>
      <c r="AT365" t="s">
        <v>51</v>
      </c>
      <c r="AU365" t="s">
        <v>58</v>
      </c>
      <c r="AV365" t="s">
        <v>68</v>
      </c>
      <c r="AW365" t="s">
        <v>51</v>
      </c>
      <c r="AX365" s="1">
        <v>45807.445084224535</v>
      </c>
      <c r="AY365" t="s">
        <v>51</v>
      </c>
    </row>
    <row r="366" spans="1:51" x14ac:dyDescent="0.35">
      <c r="A366">
        <v>90818</v>
      </c>
      <c r="B366">
        <v>0</v>
      </c>
      <c r="C366" t="s">
        <v>51</v>
      </c>
      <c r="D366" t="s">
        <v>52</v>
      </c>
      <c r="E366" t="s">
        <v>51</v>
      </c>
      <c r="F366" t="s">
        <v>51</v>
      </c>
      <c r="G366" t="s">
        <v>1223</v>
      </c>
      <c r="H366" t="s">
        <v>1224</v>
      </c>
      <c r="I366" t="s">
        <v>56</v>
      </c>
      <c r="W366" t="s">
        <v>1225</v>
      </c>
      <c r="Y366" t="s">
        <v>1226</v>
      </c>
      <c r="Z366">
        <v>8</v>
      </c>
      <c r="AF366" t="s">
        <v>97</v>
      </c>
      <c r="AI366">
        <v>0</v>
      </c>
      <c r="AJ366">
        <v>0</v>
      </c>
      <c r="AL366">
        <v>0</v>
      </c>
      <c r="AM366">
        <v>0</v>
      </c>
      <c r="AN366">
        <v>0</v>
      </c>
      <c r="AO366" t="s">
        <v>51</v>
      </c>
      <c r="AP366" t="s">
        <v>51</v>
      </c>
      <c r="AQ366" t="s">
        <v>51</v>
      </c>
      <c r="AR366" t="s">
        <v>51</v>
      </c>
      <c r="AS366" t="s">
        <v>51</v>
      </c>
      <c r="AT366" t="s">
        <v>51</v>
      </c>
      <c r="AU366" t="s">
        <v>58</v>
      </c>
      <c r="AV366" t="s">
        <v>68</v>
      </c>
      <c r="AW366" t="s">
        <v>51</v>
      </c>
      <c r="AX366" s="1">
        <v>45806.711813692127</v>
      </c>
      <c r="AY366" t="s">
        <v>51</v>
      </c>
    </row>
    <row r="367" spans="1:51" x14ac:dyDescent="0.35">
      <c r="A367">
        <v>90817</v>
      </c>
      <c r="B367">
        <v>0</v>
      </c>
      <c r="C367" t="s">
        <v>51</v>
      </c>
      <c r="D367" t="s">
        <v>85</v>
      </c>
      <c r="E367">
        <v>0</v>
      </c>
      <c r="G367" t="s">
        <v>1227</v>
      </c>
      <c r="H367" t="s">
        <v>1228</v>
      </c>
      <c r="I367" t="s">
        <v>56</v>
      </c>
      <c r="T367" t="s">
        <v>51</v>
      </c>
      <c r="U367" t="s">
        <v>51</v>
      </c>
      <c r="W367">
        <v>8007010304</v>
      </c>
      <c r="Y367" t="s">
        <v>1229</v>
      </c>
      <c r="Z367">
        <v>8</v>
      </c>
      <c r="AE367" t="s">
        <v>51</v>
      </c>
      <c r="AF367" t="s">
        <v>51</v>
      </c>
      <c r="AI367">
        <v>0</v>
      </c>
      <c r="AJ367">
        <v>0</v>
      </c>
      <c r="AL367">
        <v>0</v>
      </c>
      <c r="AM367">
        <v>0</v>
      </c>
      <c r="AN367">
        <v>0</v>
      </c>
      <c r="AO367" t="s">
        <v>230</v>
      </c>
      <c r="AP367" t="s">
        <v>121</v>
      </c>
      <c r="AQ367" t="s">
        <v>122</v>
      </c>
      <c r="AR367" t="s">
        <v>123</v>
      </c>
      <c r="AS367" t="s">
        <v>89</v>
      </c>
      <c r="AT367" t="s">
        <v>90</v>
      </c>
      <c r="AU367" t="s">
        <v>58</v>
      </c>
      <c r="AV367" t="s">
        <v>91</v>
      </c>
      <c r="AW367" t="s">
        <v>51</v>
      </c>
      <c r="AX367" s="1">
        <v>45805.746241284724</v>
      </c>
      <c r="AY367" t="s">
        <v>51</v>
      </c>
    </row>
    <row r="368" spans="1:51" x14ac:dyDescent="0.35">
      <c r="A368">
        <v>90816</v>
      </c>
      <c r="B368">
        <v>0</v>
      </c>
      <c r="C368" t="s">
        <v>51</v>
      </c>
      <c r="D368" t="s">
        <v>52</v>
      </c>
      <c r="E368" t="s">
        <v>51</v>
      </c>
      <c r="F368" t="s">
        <v>51</v>
      </c>
      <c r="G368" t="s">
        <v>1230</v>
      </c>
      <c r="H368" t="s">
        <v>1231</v>
      </c>
      <c r="I368" t="s">
        <v>56</v>
      </c>
      <c r="U368" t="s">
        <v>57</v>
      </c>
      <c r="Z368">
        <v>8</v>
      </c>
      <c r="AF368" t="s">
        <v>97</v>
      </c>
      <c r="AI368">
        <v>0</v>
      </c>
      <c r="AJ368">
        <v>0</v>
      </c>
      <c r="AL368">
        <v>0</v>
      </c>
      <c r="AM368">
        <v>0</v>
      </c>
      <c r="AN368">
        <v>0</v>
      </c>
      <c r="AO368" t="s">
        <v>51</v>
      </c>
      <c r="AP368" t="s">
        <v>51</v>
      </c>
      <c r="AQ368" t="s">
        <v>51</v>
      </c>
      <c r="AR368" t="s">
        <v>51</v>
      </c>
      <c r="AS368" t="s">
        <v>51</v>
      </c>
      <c r="AT368" t="s">
        <v>51</v>
      </c>
      <c r="AU368" t="s">
        <v>58</v>
      </c>
      <c r="AV368" t="s">
        <v>68</v>
      </c>
      <c r="AW368" t="s">
        <v>51</v>
      </c>
      <c r="AX368" s="1">
        <v>45805.74274371528</v>
      </c>
      <c r="AY368" t="s">
        <v>51</v>
      </c>
    </row>
    <row r="369" spans="1:51" x14ac:dyDescent="0.35">
      <c r="A369">
        <v>90815</v>
      </c>
      <c r="B369">
        <v>0</v>
      </c>
      <c r="C369" t="s">
        <v>51</v>
      </c>
      <c r="D369" t="s">
        <v>52</v>
      </c>
      <c r="E369" t="s">
        <v>51</v>
      </c>
      <c r="F369" t="s">
        <v>51</v>
      </c>
      <c r="G369" t="s">
        <v>18774</v>
      </c>
      <c r="H369" t="s">
        <v>19026</v>
      </c>
      <c r="I369" t="s">
        <v>56</v>
      </c>
      <c r="O369" t="s">
        <v>56</v>
      </c>
      <c r="U369" t="s">
        <v>57</v>
      </c>
      <c r="Z369">
        <v>8</v>
      </c>
      <c r="AF369" t="s">
        <v>97</v>
      </c>
      <c r="AI369">
        <v>0</v>
      </c>
      <c r="AJ369">
        <v>0</v>
      </c>
      <c r="AL369">
        <v>0</v>
      </c>
      <c r="AM369">
        <v>0</v>
      </c>
      <c r="AN369">
        <v>0</v>
      </c>
      <c r="AO369" t="s">
        <v>51</v>
      </c>
      <c r="AP369" t="s">
        <v>51</v>
      </c>
      <c r="AQ369" t="s">
        <v>51</v>
      </c>
      <c r="AR369" t="s">
        <v>51</v>
      </c>
      <c r="AS369" t="s">
        <v>51</v>
      </c>
      <c r="AT369" t="s">
        <v>51</v>
      </c>
      <c r="AU369" t="s">
        <v>58</v>
      </c>
      <c r="AV369" t="s">
        <v>68</v>
      </c>
      <c r="AW369" t="s">
        <v>51</v>
      </c>
      <c r="AX369" s="1">
        <v>45804.69150818287</v>
      </c>
      <c r="AY369" t="s">
        <v>51</v>
      </c>
    </row>
    <row r="370" spans="1:51" x14ac:dyDescent="0.35">
      <c r="A370">
        <v>90814</v>
      </c>
      <c r="B370">
        <v>0</v>
      </c>
      <c r="C370" t="s">
        <v>51</v>
      </c>
      <c r="D370" t="s">
        <v>52</v>
      </c>
      <c r="E370" t="s">
        <v>51</v>
      </c>
      <c r="F370" t="s">
        <v>51</v>
      </c>
      <c r="G370" t="s">
        <v>1232</v>
      </c>
      <c r="H370" t="s">
        <v>1233</v>
      </c>
      <c r="I370" t="s">
        <v>56</v>
      </c>
      <c r="O370" t="s">
        <v>56</v>
      </c>
      <c r="U370" t="s">
        <v>57</v>
      </c>
      <c r="Z370">
        <v>8</v>
      </c>
      <c r="AD370" t="s">
        <v>1234</v>
      </c>
      <c r="AF370" t="s">
        <v>97</v>
      </c>
      <c r="AG370" t="s">
        <v>1235</v>
      </c>
      <c r="AI370">
        <v>0</v>
      </c>
      <c r="AJ370">
        <v>0</v>
      </c>
      <c r="AL370">
        <v>0</v>
      </c>
      <c r="AM370">
        <v>0</v>
      </c>
      <c r="AN370">
        <v>0</v>
      </c>
      <c r="AO370" t="s">
        <v>51</v>
      </c>
      <c r="AP370" t="s">
        <v>51</v>
      </c>
      <c r="AQ370" t="s">
        <v>51</v>
      </c>
      <c r="AR370" t="s">
        <v>51</v>
      </c>
      <c r="AS370" t="s">
        <v>51</v>
      </c>
      <c r="AT370" t="s">
        <v>51</v>
      </c>
      <c r="AU370" t="s">
        <v>58</v>
      </c>
      <c r="AV370" t="s">
        <v>59</v>
      </c>
      <c r="AW370" t="s">
        <v>59</v>
      </c>
      <c r="AX370" s="1">
        <v>45804.400495138892</v>
      </c>
      <c r="AY370" s="1">
        <v>45826.533680787034</v>
      </c>
    </row>
    <row r="371" spans="1:51" x14ac:dyDescent="0.35">
      <c r="A371">
        <v>90813</v>
      </c>
      <c r="B371">
        <v>0</v>
      </c>
      <c r="C371" t="s">
        <v>51</v>
      </c>
      <c r="D371" t="s">
        <v>52</v>
      </c>
      <c r="E371" t="s">
        <v>51</v>
      </c>
      <c r="F371" t="s">
        <v>51</v>
      </c>
      <c r="G371" t="s">
        <v>1236</v>
      </c>
      <c r="H371" t="s">
        <v>1237</v>
      </c>
      <c r="I371" t="s">
        <v>56</v>
      </c>
      <c r="Z371">
        <v>8</v>
      </c>
      <c r="AD371" t="s">
        <v>866</v>
      </c>
      <c r="AF371" t="s">
        <v>97</v>
      </c>
      <c r="AG371" t="s">
        <v>867</v>
      </c>
      <c r="AI371">
        <v>0</v>
      </c>
      <c r="AJ371">
        <v>0</v>
      </c>
      <c r="AL371">
        <v>0</v>
      </c>
      <c r="AM371">
        <v>0</v>
      </c>
      <c r="AN371">
        <v>0</v>
      </c>
      <c r="AO371" t="s">
        <v>51</v>
      </c>
      <c r="AP371" t="s">
        <v>51</v>
      </c>
      <c r="AQ371" t="s">
        <v>51</v>
      </c>
      <c r="AR371" t="s">
        <v>51</v>
      </c>
      <c r="AS371" t="s">
        <v>51</v>
      </c>
      <c r="AT371" t="s">
        <v>51</v>
      </c>
      <c r="AU371" t="s">
        <v>58</v>
      </c>
      <c r="AV371" t="s">
        <v>59</v>
      </c>
      <c r="AW371" t="s">
        <v>51</v>
      </c>
      <c r="AX371" s="1">
        <v>45800.719516516205</v>
      </c>
      <c r="AY371" t="s">
        <v>51</v>
      </c>
    </row>
    <row r="372" spans="1:51" x14ac:dyDescent="0.35">
      <c r="A372">
        <v>90812</v>
      </c>
      <c r="B372">
        <v>0</v>
      </c>
      <c r="C372" t="s">
        <v>51</v>
      </c>
      <c r="D372" t="s">
        <v>85</v>
      </c>
      <c r="E372">
        <v>0</v>
      </c>
      <c r="G372" t="s">
        <v>1238</v>
      </c>
      <c r="H372" t="s">
        <v>1239</v>
      </c>
      <c r="I372" t="s">
        <v>8798</v>
      </c>
      <c r="S372" t="s">
        <v>1240</v>
      </c>
      <c r="T372" t="s">
        <v>51</v>
      </c>
      <c r="U372" t="s">
        <v>51</v>
      </c>
      <c r="W372" t="s">
        <v>1241</v>
      </c>
      <c r="X372" t="s">
        <v>1242</v>
      </c>
      <c r="Y372" t="s">
        <v>1243</v>
      </c>
      <c r="Z372">
        <v>13</v>
      </c>
      <c r="AE372" t="s">
        <v>51</v>
      </c>
      <c r="AF372" t="s">
        <v>51</v>
      </c>
      <c r="AI372">
        <v>0</v>
      </c>
      <c r="AJ372">
        <v>0</v>
      </c>
      <c r="AL372">
        <v>0</v>
      </c>
      <c r="AM372">
        <v>0</v>
      </c>
      <c r="AN372">
        <v>0</v>
      </c>
      <c r="AO372" t="s">
        <v>120</v>
      </c>
      <c r="AP372" t="s">
        <v>121</v>
      </c>
      <c r="AQ372" t="s">
        <v>487</v>
      </c>
      <c r="AS372" t="s">
        <v>89</v>
      </c>
      <c r="AU372" t="s">
        <v>58</v>
      </c>
      <c r="AV372" t="s">
        <v>196</v>
      </c>
      <c r="AW372" t="s">
        <v>51</v>
      </c>
      <c r="AX372" s="1">
        <v>45800.708122997683</v>
      </c>
      <c r="AY372" t="s">
        <v>51</v>
      </c>
    </row>
    <row r="373" spans="1:51" x14ac:dyDescent="0.35">
      <c r="A373">
        <v>89813</v>
      </c>
      <c r="B373">
        <v>0</v>
      </c>
      <c r="C373" t="s">
        <v>51</v>
      </c>
      <c r="D373" t="s">
        <v>52</v>
      </c>
      <c r="E373" t="s">
        <v>51</v>
      </c>
      <c r="F373" t="s">
        <v>51</v>
      </c>
      <c r="G373" t="s">
        <v>1244</v>
      </c>
      <c r="H373" t="s">
        <v>1245</v>
      </c>
      <c r="I373" t="s">
        <v>56</v>
      </c>
      <c r="M373" t="s">
        <v>1246</v>
      </c>
      <c r="N373" t="s">
        <v>1247</v>
      </c>
      <c r="O373" t="s">
        <v>56</v>
      </c>
      <c r="Z373">
        <v>8</v>
      </c>
      <c r="AD373" t="s">
        <v>1248</v>
      </c>
      <c r="AF373" t="s">
        <v>97</v>
      </c>
      <c r="AG373" t="s">
        <v>1249</v>
      </c>
      <c r="AI373">
        <v>0</v>
      </c>
      <c r="AJ373">
        <v>0</v>
      </c>
      <c r="AL373">
        <v>0</v>
      </c>
      <c r="AM373">
        <v>0</v>
      </c>
      <c r="AN373">
        <v>0</v>
      </c>
      <c r="AO373" t="s">
        <v>51</v>
      </c>
      <c r="AP373" t="s">
        <v>51</v>
      </c>
      <c r="AQ373" t="s">
        <v>51</v>
      </c>
      <c r="AR373" t="s">
        <v>51</v>
      </c>
      <c r="AS373" t="s">
        <v>51</v>
      </c>
      <c r="AT373" t="s">
        <v>51</v>
      </c>
      <c r="AU373" t="s">
        <v>58</v>
      </c>
      <c r="AV373" t="s">
        <v>59</v>
      </c>
      <c r="AW373" t="s">
        <v>59</v>
      </c>
      <c r="AX373" s="1">
        <v>45798.596286377317</v>
      </c>
      <c r="AY373" s="1">
        <v>45799.708617708333</v>
      </c>
    </row>
    <row r="374" spans="1:51" x14ac:dyDescent="0.35">
      <c r="A374">
        <v>89812</v>
      </c>
      <c r="B374">
        <v>0</v>
      </c>
      <c r="C374" t="s">
        <v>51</v>
      </c>
      <c r="D374" t="s">
        <v>52</v>
      </c>
      <c r="E374" t="s">
        <v>51</v>
      </c>
      <c r="F374" t="s">
        <v>51</v>
      </c>
      <c r="G374" t="s">
        <v>1250</v>
      </c>
      <c r="H374" t="s">
        <v>1251</v>
      </c>
      <c r="I374" t="s">
        <v>56</v>
      </c>
      <c r="O374" t="s">
        <v>56</v>
      </c>
      <c r="U374" t="s">
        <v>57</v>
      </c>
      <c r="Z374">
        <v>8</v>
      </c>
      <c r="AF374" t="s">
        <v>97</v>
      </c>
      <c r="AI374">
        <v>0</v>
      </c>
      <c r="AJ374">
        <v>0</v>
      </c>
      <c r="AL374">
        <v>0</v>
      </c>
      <c r="AM374">
        <v>0</v>
      </c>
      <c r="AN374">
        <v>0</v>
      </c>
      <c r="AO374" t="s">
        <v>51</v>
      </c>
      <c r="AP374" t="s">
        <v>51</v>
      </c>
      <c r="AQ374" t="s">
        <v>51</v>
      </c>
      <c r="AR374" t="s">
        <v>51</v>
      </c>
      <c r="AS374" t="s">
        <v>51</v>
      </c>
      <c r="AT374" t="s">
        <v>51</v>
      </c>
      <c r="AU374" t="s">
        <v>58</v>
      </c>
      <c r="AV374" t="s">
        <v>68</v>
      </c>
      <c r="AW374" t="s">
        <v>51</v>
      </c>
      <c r="AX374" s="1">
        <v>45798.568871678239</v>
      </c>
      <c r="AY374" t="s">
        <v>51</v>
      </c>
    </row>
    <row r="375" spans="1:51" x14ac:dyDescent="0.35">
      <c r="A375">
        <v>88812</v>
      </c>
      <c r="B375">
        <v>0</v>
      </c>
      <c r="C375" t="s">
        <v>51</v>
      </c>
      <c r="D375" t="s">
        <v>52</v>
      </c>
      <c r="E375" t="s">
        <v>51</v>
      </c>
      <c r="F375" t="s">
        <v>51</v>
      </c>
      <c r="G375" t="s">
        <v>1252</v>
      </c>
      <c r="H375" t="s">
        <v>19027</v>
      </c>
      <c r="I375" t="s">
        <v>56</v>
      </c>
      <c r="M375" t="s">
        <v>1252</v>
      </c>
      <c r="N375" t="s">
        <v>19027</v>
      </c>
      <c r="O375" t="s">
        <v>56</v>
      </c>
      <c r="U375" t="s">
        <v>57</v>
      </c>
      <c r="Z375">
        <v>8</v>
      </c>
      <c r="AD375" t="s">
        <v>1253</v>
      </c>
      <c r="AF375" t="s">
        <v>143</v>
      </c>
      <c r="AG375" t="s">
        <v>1254</v>
      </c>
      <c r="AI375">
        <v>0</v>
      </c>
      <c r="AJ375">
        <v>0</v>
      </c>
      <c r="AL375">
        <v>0</v>
      </c>
      <c r="AM375">
        <v>0</v>
      </c>
      <c r="AN375">
        <v>0</v>
      </c>
      <c r="AO375" t="s">
        <v>51</v>
      </c>
      <c r="AP375" t="s">
        <v>51</v>
      </c>
      <c r="AQ375" t="s">
        <v>51</v>
      </c>
      <c r="AR375" t="s">
        <v>51</v>
      </c>
      <c r="AS375" t="s">
        <v>51</v>
      </c>
      <c r="AT375" t="s">
        <v>51</v>
      </c>
      <c r="AU375" t="s">
        <v>58</v>
      </c>
      <c r="AV375" t="s">
        <v>59</v>
      </c>
      <c r="AW375" t="s">
        <v>59</v>
      </c>
      <c r="AX375" s="1">
        <v>45796.607391168982</v>
      </c>
      <c r="AY375" s="1">
        <v>45826.534017592596</v>
      </c>
    </row>
    <row r="376" spans="1:51" x14ac:dyDescent="0.35">
      <c r="A376">
        <v>88811</v>
      </c>
      <c r="B376">
        <v>0</v>
      </c>
      <c r="C376" t="s">
        <v>51</v>
      </c>
      <c r="D376" t="s">
        <v>52</v>
      </c>
      <c r="E376" t="s">
        <v>51</v>
      </c>
      <c r="F376" t="s">
        <v>51</v>
      </c>
      <c r="G376" t="s">
        <v>1255</v>
      </c>
      <c r="H376" t="s">
        <v>1256</v>
      </c>
      <c r="I376" t="s">
        <v>56</v>
      </c>
      <c r="Z376">
        <v>8</v>
      </c>
      <c r="AD376" t="s">
        <v>462</v>
      </c>
      <c r="AF376" t="s">
        <v>143</v>
      </c>
      <c r="AG376" t="s">
        <v>1257</v>
      </c>
      <c r="AI376">
        <v>0</v>
      </c>
      <c r="AJ376">
        <v>0</v>
      </c>
      <c r="AL376">
        <v>0</v>
      </c>
      <c r="AM376">
        <v>0</v>
      </c>
      <c r="AN376">
        <v>0</v>
      </c>
      <c r="AO376" t="s">
        <v>51</v>
      </c>
      <c r="AP376" t="s">
        <v>51</v>
      </c>
      <c r="AQ376" t="s">
        <v>51</v>
      </c>
      <c r="AR376" t="s">
        <v>51</v>
      </c>
      <c r="AS376" t="s">
        <v>51</v>
      </c>
      <c r="AT376" t="s">
        <v>51</v>
      </c>
      <c r="AU376" t="s">
        <v>58</v>
      </c>
      <c r="AV376" t="s">
        <v>59</v>
      </c>
      <c r="AW376" t="s">
        <v>51</v>
      </c>
      <c r="AX376" s="1">
        <v>45794.61287488426</v>
      </c>
      <c r="AY376" t="s">
        <v>51</v>
      </c>
    </row>
    <row r="377" spans="1:51" x14ac:dyDescent="0.35">
      <c r="A377">
        <v>88810</v>
      </c>
      <c r="B377">
        <v>0</v>
      </c>
      <c r="C377" t="s">
        <v>51</v>
      </c>
      <c r="D377" t="s">
        <v>85</v>
      </c>
      <c r="E377">
        <v>0</v>
      </c>
      <c r="G377" t="s">
        <v>1258</v>
      </c>
      <c r="H377" t="s">
        <v>1259</v>
      </c>
      <c r="I377" t="s">
        <v>56</v>
      </c>
      <c r="T377" t="s">
        <v>51</v>
      </c>
      <c r="U377" t="s">
        <v>51</v>
      </c>
      <c r="W377">
        <v>9619804705</v>
      </c>
      <c r="Y377" t="s">
        <v>1260</v>
      </c>
      <c r="Z377">
        <v>8</v>
      </c>
      <c r="AD377" t="s">
        <v>62</v>
      </c>
      <c r="AE377" t="s">
        <v>51</v>
      </c>
      <c r="AF377" t="s">
        <v>51</v>
      </c>
      <c r="AI377">
        <v>0</v>
      </c>
      <c r="AJ377">
        <v>0</v>
      </c>
      <c r="AL377">
        <v>0</v>
      </c>
      <c r="AM377">
        <v>0</v>
      </c>
      <c r="AN377">
        <v>0</v>
      </c>
      <c r="AO377" t="s">
        <v>120</v>
      </c>
      <c r="AP377" t="s">
        <v>121</v>
      </c>
      <c r="AQ377" t="s">
        <v>122</v>
      </c>
      <c r="AR377" t="s">
        <v>123</v>
      </c>
      <c r="AS377" t="s">
        <v>89</v>
      </c>
      <c r="AT377" t="s">
        <v>90</v>
      </c>
      <c r="AU377" t="s">
        <v>58</v>
      </c>
      <c r="AV377" t="s">
        <v>91</v>
      </c>
      <c r="AW377" t="s">
        <v>51</v>
      </c>
      <c r="AX377" s="1">
        <v>45794.594589039349</v>
      </c>
      <c r="AY377" t="s">
        <v>51</v>
      </c>
    </row>
    <row r="378" spans="1:51" x14ac:dyDescent="0.35">
      <c r="A378">
        <v>88809</v>
      </c>
      <c r="B378">
        <v>0</v>
      </c>
      <c r="C378" t="s">
        <v>51</v>
      </c>
      <c r="D378" t="s">
        <v>52</v>
      </c>
      <c r="E378" t="s">
        <v>51</v>
      </c>
      <c r="F378" t="s">
        <v>51</v>
      </c>
      <c r="G378" t="s">
        <v>1261</v>
      </c>
      <c r="H378" t="s">
        <v>1262</v>
      </c>
      <c r="I378" t="s">
        <v>56</v>
      </c>
      <c r="O378" t="s">
        <v>56</v>
      </c>
      <c r="U378" t="s">
        <v>57</v>
      </c>
      <c r="Z378">
        <v>8</v>
      </c>
      <c r="AD378" t="s">
        <v>1263</v>
      </c>
      <c r="AF378" t="s">
        <v>143</v>
      </c>
      <c r="AG378" t="s">
        <v>1264</v>
      </c>
      <c r="AI378">
        <v>0</v>
      </c>
      <c r="AJ378">
        <v>0</v>
      </c>
      <c r="AL378">
        <v>0</v>
      </c>
      <c r="AM378">
        <v>0</v>
      </c>
      <c r="AN378">
        <v>0</v>
      </c>
      <c r="AO378" t="s">
        <v>51</v>
      </c>
      <c r="AP378" t="s">
        <v>51</v>
      </c>
      <c r="AQ378" t="s">
        <v>51</v>
      </c>
      <c r="AR378" t="s">
        <v>51</v>
      </c>
      <c r="AS378" t="s">
        <v>51</v>
      </c>
      <c r="AT378" t="s">
        <v>51</v>
      </c>
      <c r="AU378" t="s">
        <v>58</v>
      </c>
      <c r="AV378" t="s">
        <v>59</v>
      </c>
      <c r="AW378" t="s">
        <v>59</v>
      </c>
      <c r="AX378" s="1">
        <v>45794.511125694444</v>
      </c>
      <c r="AY378" s="1">
        <v>45826.534304085646</v>
      </c>
    </row>
    <row r="379" spans="1:51" x14ac:dyDescent="0.35">
      <c r="A379">
        <v>88808</v>
      </c>
      <c r="B379">
        <v>0</v>
      </c>
      <c r="C379" t="s">
        <v>51</v>
      </c>
      <c r="D379" t="s">
        <v>52</v>
      </c>
      <c r="E379" t="s">
        <v>51</v>
      </c>
      <c r="F379" t="s">
        <v>51</v>
      </c>
      <c r="G379" t="s">
        <v>1265</v>
      </c>
      <c r="H379" t="s">
        <v>1266</v>
      </c>
      <c r="I379" t="s">
        <v>56</v>
      </c>
      <c r="O379" t="s">
        <v>56</v>
      </c>
      <c r="U379" t="s">
        <v>57</v>
      </c>
      <c r="Z379">
        <v>8</v>
      </c>
      <c r="AD379" t="s">
        <v>1267</v>
      </c>
      <c r="AF379" t="s">
        <v>143</v>
      </c>
      <c r="AG379" t="s">
        <v>1268</v>
      </c>
      <c r="AI379">
        <v>0</v>
      </c>
      <c r="AJ379">
        <v>0</v>
      </c>
      <c r="AL379">
        <v>0</v>
      </c>
      <c r="AM379">
        <v>0</v>
      </c>
      <c r="AN379">
        <v>0</v>
      </c>
      <c r="AO379" t="s">
        <v>51</v>
      </c>
      <c r="AP379" t="s">
        <v>51</v>
      </c>
      <c r="AQ379" t="s">
        <v>51</v>
      </c>
      <c r="AR379" t="s">
        <v>51</v>
      </c>
      <c r="AS379" t="s">
        <v>51</v>
      </c>
      <c r="AT379" t="s">
        <v>51</v>
      </c>
      <c r="AU379" t="s">
        <v>58</v>
      </c>
      <c r="AV379" t="s">
        <v>59</v>
      </c>
      <c r="AW379" t="s">
        <v>59</v>
      </c>
      <c r="AX379" s="1">
        <v>45793.65545366898</v>
      </c>
      <c r="AY379" s="1">
        <v>45826.534815277781</v>
      </c>
    </row>
    <row r="380" spans="1:51" x14ac:dyDescent="0.35">
      <c r="A380">
        <v>88807</v>
      </c>
      <c r="B380">
        <v>0</v>
      </c>
      <c r="C380" t="s">
        <v>51</v>
      </c>
      <c r="D380" t="s">
        <v>52</v>
      </c>
      <c r="E380" t="s">
        <v>51</v>
      </c>
      <c r="F380" t="s">
        <v>51</v>
      </c>
      <c r="G380" t="s">
        <v>1269</v>
      </c>
      <c r="H380" t="s">
        <v>1270</v>
      </c>
      <c r="I380" t="s">
        <v>56</v>
      </c>
      <c r="O380" t="s">
        <v>56</v>
      </c>
      <c r="U380" t="s">
        <v>57</v>
      </c>
      <c r="Z380">
        <v>8</v>
      </c>
      <c r="AD380" t="s">
        <v>1271</v>
      </c>
      <c r="AF380" t="s">
        <v>143</v>
      </c>
      <c r="AG380" t="s">
        <v>1272</v>
      </c>
      <c r="AI380">
        <v>0</v>
      </c>
      <c r="AJ380">
        <v>0</v>
      </c>
      <c r="AL380">
        <v>0</v>
      </c>
      <c r="AM380">
        <v>0</v>
      </c>
      <c r="AN380">
        <v>0</v>
      </c>
      <c r="AO380" t="s">
        <v>51</v>
      </c>
      <c r="AP380" t="s">
        <v>51</v>
      </c>
      <c r="AQ380" t="s">
        <v>51</v>
      </c>
      <c r="AR380" t="s">
        <v>51</v>
      </c>
      <c r="AS380" t="s">
        <v>51</v>
      </c>
      <c r="AT380" t="s">
        <v>51</v>
      </c>
      <c r="AU380" t="s">
        <v>58</v>
      </c>
      <c r="AV380" t="s">
        <v>59</v>
      </c>
      <c r="AW380" t="s">
        <v>59</v>
      </c>
      <c r="AX380" s="1">
        <v>45793.428351770832</v>
      </c>
      <c r="AY380" s="1">
        <v>45826.535025578705</v>
      </c>
    </row>
    <row r="381" spans="1:51" x14ac:dyDescent="0.35">
      <c r="A381">
        <v>88806</v>
      </c>
      <c r="B381">
        <v>0</v>
      </c>
      <c r="C381" t="s">
        <v>51</v>
      </c>
      <c r="D381" t="s">
        <v>85</v>
      </c>
      <c r="E381">
        <v>0</v>
      </c>
      <c r="G381" t="s">
        <v>1273</v>
      </c>
      <c r="H381" t="s">
        <v>1274</v>
      </c>
      <c r="I381" t="s">
        <v>6854</v>
      </c>
      <c r="S381" t="s">
        <v>1275</v>
      </c>
      <c r="T381" t="s">
        <v>51</v>
      </c>
      <c r="U381" t="s">
        <v>51</v>
      </c>
      <c r="W381" t="s">
        <v>1276</v>
      </c>
      <c r="Y381" t="s">
        <v>1277</v>
      </c>
      <c r="Z381">
        <v>2</v>
      </c>
      <c r="AE381" t="s">
        <v>51</v>
      </c>
      <c r="AF381" t="s">
        <v>51</v>
      </c>
      <c r="AG381" t="s">
        <v>485</v>
      </c>
      <c r="AI381">
        <v>0</v>
      </c>
      <c r="AJ381">
        <v>0</v>
      </c>
      <c r="AL381">
        <v>0</v>
      </c>
      <c r="AM381">
        <v>0</v>
      </c>
      <c r="AN381">
        <v>0</v>
      </c>
      <c r="AO381" t="s">
        <v>1278</v>
      </c>
      <c r="AP381" t="s">
        <v>121</v>
      </c>
      <c r="AQ381" t="s">
        <v>487</v>
      </c>
      <c r="AS381" t="s">
        <v>89</v>
      </c>
      <c r="AU381" t="s">
        <v>58</v>
      </c>
      <c r="AV381" t="s">
        <v>196</v>
      </c>
      <c r="AW381" t="s">
        <v>51</v>
      </c>
      <c r="AX381" s="1">
        <v>45792.711158182872</v>
      </c>
      <c r="AY381" t="s">
        <v>51</v>
      </c>
    </row>
    <row r="382" spans="1:51" x14ac:dyDescent="0.35">
      <c r="A382">
        <v>88805</v>
      </c>
      <c r="B382">
        <v>0</v>
      </c>
      <c r="C382" t="s">
        <v>51</v>
      </c>
      <c r="D382" t="s">
        <v>52</v>
      </c>
      <c r="E382" t="s">
        <v>51</v>
      </c>
      <c r="F382" t="s">
        <v>51</v>
      </c>
      <c r="G382" t="s">
        <v>1279</v>
      </c>
      <c r="H382" t="s">
        <v>1280</v>
      </c>
      <c r="I382" t="s">
        <v>56</v>
      </c>
      <c r="Z382">
        <v>8</v>
      </c>
      <c r="AD382" t="s">
        <v>1126</v>
      </c>
      <c r="AF382" t="s">
        <v>143</v>
      </c>
      <c r="AG382" t="s">
        <v>1127</v>
      </c>
      <c r="AI382">
        <v>0</v>
      </c>
      <c r="AJ382">
        <v>0</v>
      </c>
      <c r="AL382">
        <v>0</v>
      </c>
      <c r="AM382">
        <v>0</v>
      </c>
      <c r="AN382">
        <v>0</v>
      </c>
      <c r="AO382" t="s">
        <v>51</v>
      </c>
      <c r="AP382" t="s">
        <v>51</v>
      </c>
      <c r="AQ382" t="s">
        <v>51</v>
      </c>
      <c r="AR382" t="s">
        <v>51</v>
      </c>
      <c r="AS382" t="s">
        <v>51</v>
      </c>
      <c r="AT382" t="s">
        <v>51</v>
      </c>
      <c r="AU382" t="s">
        <v>58</v>
      </c>
      <c r="AV382" t="s">
        <v>59</v>
      </c>
      <c r="AW382" t="s">
        <v>51</v>
      </c>
      <c r="AX382" s="1">
        <v>45791.561028159726</v>
      </c>
      <c r="AY382" t="s">
        <v>51</v>
      </c>
    </row>
    <row r="383" spans="1:51" x14ac:dyDescent="0.35">
      <c r="A383">
        <v>88804</v>
      </c>
      <c r="B383">
        <v>0</v>
      </c>
      <c r="C383" t="s">
        <v>51</v>
      </c>
      <c r="D383" t="s">
        <v>52</v>
      </c>
      <c r="E383" t="s">
        <v>51</v>
      </c>
      <c r="F383" t="s">
        <v>51</v>
      </c>
      <c r="G383" t="s">
        <v>1281</v>
      </c>
      <c r="H383" t="s">
        <v>1282</v>
      </c>
      <c r="I383" t="s">
        <v>56</v>
      </c>
      <c r="O383" t="s">
        <v>56</v>
      </c>
      <c r="U383" t="s">
        <v>57</v>
      </c>
      <c r="Z383">
        <v>8</v>
      </c>
      <c r="AD383" t="s">
        <v>1283</v>
      </c>
      <c r="AF383" t="s">
        <v>143</v>
      </c>
      <c r="AG383" t="s">
        <v>1284</v>
      </c>
      <c r="AI383">
        <v>0</v>
      </c>
      <c r="AJ383">
        <v>0</v>
      </c>
      <c r="AL383">
        <v>0</v>
      </c>
      <c r="AM383">
        <v>0</v>
      </c>
      <c r="AN383">
        <v>0</v>
      </c>
      <c r="AO383" t="s">
        <v>51</v>
      </c>
      <c r="AP383" t="s">
        <v>51</v>
      </c>
      <c r="AQ383" t="s">
        <v>51</v>
      </c>
      <c r="AR383" t="s">
        <v>51</v>
      </c>
      <c r="AS383" t="s">
        <v>51</v>
      </c>
      <c r="AT383" t="s">
        <v>51</v>
      </c>
      <c r="AU383" t="s">
        <v>58</v>
      </c>
      <c r="AV383" t="s">
        <v>59</v>
      </c>
      <c r="AW383" t="s">
        <v>59</v>
      </c>
      <c r="AX383" s="1">
        <v>45790.699419328703</v>
      </c>
      <c r="AY383" s="1">
        <v>45826.535522418984</v>
      </c>
    </row>
    <row r="384" spans="1:51" x14ac:dyDescent="0.35">
      <c r="A384">
        <v>88803</v>
      </c>
      <c r="B384">
        <v>0</v>
      </c>
      <c r="C384" t="s">
        <v>51</v>
      </c>
      <c r="D384" t="s">
        <v>85</v>
      </c>
      <c r="E384">
        <v>0</v>
      </c>
      <c r="G384" t="s">
        <v>1285</v>
      </c>
      <c r="H384" t="s">
        <v>1286</v>
      </c>
      <c r="I384" t="s">
        <v>56</v>
      </c>
      <c r="T384" t="s">
        <v>51</v>
      </c>
      <c r="U384" t="s">
        <v>51</v>
      </c>
      <c r="W384" s="2">
        <v>9.7624873387700404E+19</v>
      </c>
      <c r="Y384" t="s">
        <v>1287</v>
      </c>
      <c r="Z384">
        <v>8</v>
      </c>
      <c r="AE384" t="s">
        <v>51</v>
      </c>
      <c r="AF384" t="s">
        <v>51</v>
      </c>
      <c r="AG384" t="s">
        <v>1288</v>
      </c>
      <c r="AI384">
        <v>0</v>
      </c>
      <c r="AJ384">
        <v>0</v>
      </c>
      <c r="AL384">
        <v>0</v>
      </c>
      <c r="AM384">
        <v>0</v>
      </c>
      <c r="AN384">
        <v>0</v>
      </c>
      <c r="AO384" t="s">
        <v>672</v>
      </c>
      <c r="AP384" t="s">
        <v>486</v>
      </c>
      <c r="AQ384" t="s">
        <v>122</v>
      </c>
      <c r="AS384" t="s">
        <v>89</v>
      </c>
      <c r="AU384" t="s">
        <v>58</v>
      </c>
      <c r="AV384" t="s">
        <v>68</v>
      </c>
      <c r="AW384" t="s">
        <v>51</v>
      </c>
      <c r="AX384" s="1">
        <v>45790.657542511573</v>
      </c>
      <c r="AY384" t="s">
        <v>51</v>
      </c>
    </row>
    <row r="385" spans="1:51" x14ac:dyDescent="0.35">
      <c r="A385">
        <v>88802</v>
      </c>
      <c r="B385">
        <v>0</v>
      </c>
      <c r="C385" t="s">
        <v>51</v>
      </c>
      <c r="D385" t="s">
        <v>52</v>
      </c>
      <c r="E385" t="s">
        <v>51</v>
      </c>
      <c r="F385" t="s">
        <v>51</v>
      </c>
      <c r="G385" t="s">
        <v>1289</v>
      </c>
      <c r="H385" t="s">
        <v>18775</v>
      </c>
      <c r="I385" t="s">
        <v>56</v>
      </c>
      <c r="Z385">
        <v>8</v>
      </c>
      <c r="AD385" t="s">
        <v>1290</v>
      </c>
      <c r="AF385" t="s">
        <v>138</v>
      </c>
      <c r="AG385" t="s">
        <v>1291</v>
      </c>
      <c r="AI385">
        <v>0</v>
      </c>
      <c r="AJ385">
        <v>0</v>
      </c>
      <c r="AL385">
        <v>0</v>
      </c>
      <c r="AM385">
        <v>0</v>
      </c>
      <c r="AN385">
        <v>0</v>
      </c>
      <c r="AO385" t="s">
        <v>51</v>
      </c>
      <c r="AP385" t="s">
        <v>51</v>
      </c>
      <c r="AQ385" t="s">
        <v>51</v>
      </c>
      <c r="AR385" t="s">
        <v>51</v>
      </c>
      <c r="AS385" t="s">
        <v>51</v>
      </c>
      <c r="AT385" t="s">
        <v>51</v>
      </c>
      <c r="AU385" t="s">
        <v>58</v>
      </c>
      <c r="AV385" t="s">
        <v>59</v>
      </c>
      <c r="AW385" t="s">
        <v>51</v>
      </c>
      <c r="AX385" s="1">
        <v>45790.632695798609</v>
      </c>
      <c r="AY385" t="s">
        <v>51</v>
      </c>
    </row>
    <row r="386" spans="1:51" x14ac:dyDescent="0.35">
      <c r="A386">
        <v>88801</v>
      </c>
      <c r="B386">
        <v>0</v>
      </c>
      <c r="C386" t="s">
        <v>51</v>
      </c>
      <c r="D386" t="s">
        <v>52</v>
      </c>
      <c r="E386" t="s">
        <v>51</v>
      </c>
      <c r="F386" t="s">
        <v>51</v>
      </c>
      <c r="G386" t="s">
        <v>1292</v>
      </c>
      <c r="H386" t="s">
        <v>1293</v>
      </c>
      <c r="I386" t="s">
        <v>56</v>
      </c>
      <c r="O386" t="s">
        <v>62</v>
      </c>
      <c r="Z386">
        <v>8</v>
      </c>
      <c r="AD386" t="s">
        <v>1294</v>
      </c>
      <c r="AF386" t="s">
        <v>138</v>
      </c>
      <c r="AG386" t="s">
        <v>1295</v>
      </c>
      <c r="AI386">
        <v>0</v>
      </c>
      <c r="AJ386">
        <v>0</v>
      </c>
      <c r="AL386">
        <v>0</v>
      </c>
      <c r="AM386">
        <v>0</v>
      </c>
      <c r="AN386">
        <v>0</v>
      </c>
      <c r="AO386" t="s">
        <v>51</v>
      </c>
      <c r="AP386" t="s">
        <v>51</v>
      </c>
      <c r="AQ386" t="s">
        <v>51</v>
      </c>
      <c r="AR386" t="s">
        <v>51</v>
      </c>
      <c r="AS386" t="s">
        <v>51</v>
      </c>
      <c r="AT386" t="s">
        <v>51</v>
      </c>
      <c r="AU386" t="s">
        <v>58</v>
      </c>
      <c r="AV386" t="s">
        <v>59</v>
      </c>
      <c r="AW386" t="s">
        <v>59</v>
      </c>
      <c r="AX386" s="1">
        <v>45790.604377164353</v>
      </c>
      <c r="AY386" s="1">
        <v>45790.625806331016</v>
      </c>
    </row>
    <row r="387" spans="1:51" x14ac:dyDescent="0.35">
      <c r="A387">
        <v>88800</v>
      </c>
      <c r="B387">
        <v>0</v>
      </c>
      <c r="C387" t="s">
        <v>51</v>
      </c>
      <c r="D387" t="s">
        <v>85</v>
      </c>
      <c r="E387">
        <v>0</v>
      </c>
      <c r="G387" t="s">
        <v>1296</v>
      </c>
      <c r="H387" t="s">
        <v>1297</v>
      </c>
      <c r="I387" t="s">
        <v>149</v>
      </c>
      <c r="T387" t="s">
        <v>51</v>
      </c>
      <c r="U387" t="s">
        <v>51</v>
      </c>
      <c r="W387">
        <f>966532253807/566990467</f>
        <v>1704.6710836621526</v>
      </c>
      <c r="Y387" t="s">
        <v>1298</v>
      </c>
      <c r="Z387">
        <v>2</v>
      </c>
      <c r="AE387" t="s">
        <v>51</v>
      </c>
      <c r="AF387" t="s">
        <v>51</v>
      </c>
      <c r="AI387">
        <v>0</v>
      </c>
      <c r="AJ387">
        <v>0</v>
      </c>
      <c r="AL387">
        <v>0</v>
      </c>
      <c r="AM387">
        <v>0</v>
      </c>
      <c r="AN387">
        <v>0</v>
      </c>
      <c r="AO387" t="s">
        <v>230</v>
      </c>
      <c r="AP387" t="s">
        <v>121</v>
      </c>
      <c r="AQ387" t="s">
        <v>224</v>
      </c>
      <c r="AR387" t="s">
        <v>123</v>
      </c>
      <c r="AS387" t="s">
        <v>89</v>
      </c>
      <c r="AT387" t="s">
        <v>90</v>
      </c>
      <c r="AU387" t="s">
        <v>58</v>
      </c>
      <c r="AV387" t="s">
        <v>91</v>
      </c>
      <c r="AW387" t="s">
        <v>51</v>
      </c>
      <c r="AX387" s="1">
        <v>45790.602788194446</v>
      </c>
      <c r="AY387" t="s">
        <v>51</v>
      </c>
    </row>
    <row r="388" spans="1:51" x14ac:dyDescent="0.35">
      <c r="A388">
        <v>88799</v>
      </c>
      <c r="B388">
        <v>0</v>
      </c>
      <c r="C388" t="s">
        <v>51</v>
      </c>
      <c r="D388" t="s">
        <v>85</v>
      </c>
      <c r="E388">
        <v>0</v>
      </c>
      <c r="G388" t="s">
        <v>1299</v>
      </c>
      <c r="H388" t="s">
        <v>1300</v>
      </c>
      <c r="I388" t="s">
        <v>15600</v>
      </c>
      <c r="T388" t="s">
        <v>51</v>
      </c>
      <c r="U388" t="s">
        <v>51</v>
      </c>
      <c r="W388" t="s">
        <v>1301</v>
      </c>
      <c r="X388" t="s">
        <v>1302</v>
      </c>
      <c r="Y388" t="s">
        <v>1303</v>
      </c>
      <c r="Z388">
        <v>2</v>
      </c>
      <c r="AE388" t="s">
        <v>51</v>
      </c>
      <c r="AF388" t="s">
        <v>51</v>
      </c>
      <c r="AG388" t="s">
        <v>485</v>
      </c>
      <c r="AI388">
        <v>0</v>
      </c>
      <c r="AJ388">
        <v>0</v>
      </c>
      <c r="AL388">
        <v>0</v>
      </c>
      <c r="AM388">
        <v>0</v>
      </c>
      <c r="AN388">
        <v>0</v>
      </c>
      <c r="AO388" t="s">
        <v>538</v>
      </c>
      <c r="AP388" t="s">
        <v>121</v>
      </c>
      <c r="AQ388" t="s">
        <v>122</v>
      </c>
      <c r="AR388" t="s">
        <v>123</v>
      </c>
      <c r="AS388" t="s">
        <v>89</v>
      </c>
      <c r="AU388" t="s">
        <v>58</v>
      </c>
      <c r="AV388" t="s">
        <v>196</v>
      </c>
      <c r="AW388" t="s">
        <v>51</v>
      </c>
      <c r="AX388" s="1">
        <v>45790.527516863425</v>
      </c>
      <c r="AY388" t="s">
        <v>51</v>
      </c>
    </row>
    <row r="389" spans="1:51" x14ac:dyDescent="0.35">
      <c r="A389">
        <v>87799</v>
      </c>
      <c r="B389">
        <v>0</v>
      </c>
      <c r="C389" t="s">
        <v>51</v>
      </c>
      <c r="D389" t="s">
        <v>52</v>
      </c>
      <c r="E389" t="s">
        <v>51</v>
      </c>
      <c r="F389" t="s">
        <v>51</v>
      </c>
      <c r="G389" t="s">
        <v>1304</v>
      </c>
      <c r="H389" t="s">
        <v>1305</v>
      </c>
      <c r="I389" t="s">
        <v>56</v>
      </c>
      <c r="Z389">
        <v>8</v>
      </c>
      <c r="AF389" t="s">
        <v>1306</v>
      </c>
      <c r="AI389">
        <v>0</v>
      </c>
      <c r="AJ389">
        <v>0</v>
      </c>
      <c r="AL389">
        <v>0</v>
      </c>
      <c r="AM389">
        <v>0</v>
      </c>
      <c r="AN389">
        <v>0</v>
      </c>
      <c r="AO389" t="s">
        <v>51</v>
      </c>
      <c r="AP389" t="s">
        <v>51</v>
      </c>
      <c r="AQ389" t="s">
        <v>51</v>
      </c>
      <c r="AR389" t="s">
        <v>51</v>
      </c>
      <c r="AS389" t="s">
        <v>51</v>
      </c>
      <c r="AT389" t="s">
        <v>51</v>
      </c>
      <c r="AU389" t="s">
        <v>58</v>
      </c>
      <c r="AV389" t="s">
        <v>68</v>
      </c>
      <c r="AW389" t="s">
        <v>51</v>
      </c>
      <c r="AX389" s="1">
        <v>45787.718445335646</v>
      </c>
      <c r="AY389" t="s">
        <v>51</v>
      </c>
    </row>
    <row r="390" spans="1:51" x14ac:dyDescent="0.35">
      <c r="A390">
        <v>87798</v>
      </c>
      <c r="B390">
        <v>0</v>
      </c>
      <c r="C390" t="s">
        <v>51</v>
      </c>
      <c r="D390" t="s">
        <v>52</v>
      </c>
      <c r="E390" t="s">
        <v>51</v>
      </c>
      <c r="F390" t="s">
        <v>51</v>
      </c>
      <c r="G390" t="s">
        <v>1307</v>
      </c>
      <c r="H390" t="s">
        <v>1308</v>
      </c>
      <c r="I390" t="s">
        <v>1309</v>
      </c>
      <c r="O390" t="s">
        <v>62</v>
      </c>
      <c r="Z390">
        <v>2</v>
      </c>
      <c r="AF390" t="s">
        <v>143</v>
      </c>
      <c r="AG390" t="s">
        <v>62</v>
      </c>
      <c r="AI390">
        <v>0</v>
      </c>
      <c r="AJ390">
        <v>0</v>
      </c>
      <c r="AL390">
        <v>0</v>
      </c>
      <c r="AM390">
        <v>0</v>
      </c>
      <c r="AN390">
        <v>0</v>
      </c>
      <c r="AO390" t="s">
        <v>51</v>
      </c>
      <c r="AP390" t="s">
        <v>51</v>
      </c>
      <c r="AQ390" t="s">
        <v>51</v>
      </c>
      <c r="AR390" t="s">
        <v>51</v>
      </c>
      <c r="AS390" t="s">
        <v>51</v>
      </c>
      <c r="AT390" t="s">
        <v>51</v>
      </c>
      <c r="AU390" t="s">
        <v>58</v>
      </c>
      <c r="AV390" t="s">
        <v>59</v>
      </c>
      <c r="AW390" t="s">
        <v>59</v>
      </c>
      <c r="AX390" s="1">
        <v>45786.442181331018</v>
      </c>
      <c r="AY390" s="1">
        <v>45786.665800462964</v>
      </c>
    </row>
    <row r="391" spans="1:51" x14ac:dyDescent="0.35">
      <c r="A391">
        <v>87797</v>
      </c>
      <c r="B391">
        <v>0</v>
      </c>
      <c r="C391" t="s">
        <v>51</v>
      </c>
      <c r="D391" t="s">
        <v>52</v>
      </c>
      <c r="E391" t="s">
        <v>51</v>
      </c>
      <c r="F391" t="s">
        <v>51</v>
      </c>
      <c r="G391" t="s">
        <v>1310</v>
      </c>
      <c r="H391" t="s">
        <v>1311</v>
      </c>
      <c r="I391" t="s">
        <v>56</v>
      </c>
      <c r="Z391">
        <v>8</v>
      </c>
      <c r="AD391" t="s">
        <v>1312</v>
      </c>
      <c r="AF391" t="s">
        <v>143</v>
      </c>
      <c r="AG391" t="s">
        <v>1313</v>
      </c>
      <c r="AI391">
        <v>0</v>
      </c>
      <c r="AJ391">
        <v>0</v>
      </c>
      <c r="AL391">
        <v>0</v>
      </c>
      <c r="AM391">
        <v>0</v>
      </c>
      <c r="AN391">
        <v>0</v>
      </c>
      <c r="AO391" t="s">
        <v>51</v>
      </c>
      <c r="AP391" t="s">
        <v>51</v>
      </c>
      <c r="AQ391" t="s">
        <v>51</v>
      </c>
      <c r="AR391" t="s">
        <v>51</v>
      </c>
      <c r="AS391" t="s">
        <v>51</v>
      </c>
      <c r="AT391" t="s">
        <v>51</v>
      </c>
      <c r="AU391" t="s">
        <v>58</v>
      </c>
      <c r="AV391" t="s">
        <v>59</v>
      </c>
      <c r="AW391" t="s">
        <v>59</v>
      </c>
      <c r="AX391" s="1">
        <v>45786.41488931713</v>
      </c>
      <c r="AY391" s="1">
        <v>45826.535880752315</v>
      </c>
    </row>
    <row r="392" spans="1:51" x14ac:dyDescent="0.35">
      <c r="A392">
        <v>86797</v>
      </c>
      <c r="B392">
        <v>0</v>
      </c>
      <c r="C392" t="s">
        <v>51</v>
      </c>
      <c r="D392" t="s">
        <v>52</v>
      </c>
      <c r="E392" t="s">
        <v>51</v>
      </c>
      <c r="F392" t="s">
        <v>51</v>
      </c>
      <c r="G392" t="s">
        <v>1314</v>
      </c>
      <c r="H392" t="s">
        <v>1315</v>
      </c>
      <c r="I392" t="s">
        <v>56</v>
      </c>
      <c r="Z392">
        <v>8</v>
      </c>
      <c r="AD392" t="s">
        <v>1316</v>
      </c>
      <c r="AF392" t="s">
        <v>143</v>
      </c>
      <c r="AG392" t="s">
        <v>796</v>
      </c>
      <c r="AI392">
        <v>0</v>
      </c>
      <c r="AJ392">
        <v>0</v>
      </c>
      <c r="AL392">
        <v>0</v>
      </c>
      <c r="AM392">
        <v>0</v>
      </c>
      <c r="AN392">
        <v>0</v>
      </c>
      <c r="AO392" t="s">
        <v>51</v>
      </c>
      <c r="AP392" t="s">
        <v>51</v>
      </c>
      <c r="AQ392" t="s">
        <v>51</v>
      </c>
      <c r="AR392" t="s">
        <v>51</v>
      </c>
      <c r="AS392" t="s">
        <v>51</v>
      </c>
      <c r="AT392" t="s">
        <v>51</v>
      </c>
      <c r="AU392" t="s">
        <v>58</v>
      </c>
      <c r="AV392" t="s">
        <v>59</v>
      </c>
      <c r="AW392" t="s">
        <v>51</v>
      </c>
      <c r="AX392" s="1">
        <v>45785.428349652779</v>
      </c>
      <c r="AY392" t="s">
        <v>51</v>
      </c>
    </row>
    <row r="393" spans="1:51" x14ac:dyDescent="0.35">
      <c r="A393">
        <v>86796</v>
      </c>
      <c r="B393">
        <v>0</v>
      </c>
      <c r="C393" t="s">
        <v>51</v>
      </c>
      <c r="D393" t="s">
        <v>85</v>
      </c>
      <c r="E393">
        <v>0</v>
      </c>
      <c r="G393" t="s">
        <v>1317</v>
      </c>
      <c r="H393" t="s">
        <v>1318</v>
      </c>
      <c r="I393" t="s">
        <v>56</v>
      </c>
      <c r="T393" t="s">
        <v>51</v>
      </c>
      <c r="U393" t="s">
        <v>51</v>
      </c>
      <c r="W393">
        <v>9823091030</v>
      </c>
      <c r="Y393" t="s">
        <v>1319</v>
      </c>
      <c r="Z393">
        <v>8</v>
      </c>
      <c r="AE393" t="s">
        <v>51</v>
      </c>
      <c r="AF393" t="s">
        <v>51</v>
      </c>
      <c r="AG393" t="s">
        <v>1320</v>
      </c>
      <c r="AI393">
        <v>0</v>
      </c>
      <c r="AJ393">
        <v>0</v>
      </c>
      <c r="AL393">
        <v>0</v>
      </c>
      <c r="AM393">
        <v>0</v>
      </c>
      <c r="AN393">
        <v>0</v>
      </c>
      <c r="AO393" t="s">
        <v>1146</v>
      </c>
      <c r="AP393" t="s">
        <v>121</v>
      </c>
      <c r="AS393" t="s">
        <v>89</v>
      </c>
      <c r="AU393" t="s">
        <v>58</v>
      </c>
      <c r="AV393" t="s">
        <v>68</v>
      </c>
      <c r="AW393" t="s">
        <v>68</v>
      </c>
      <c r="AX393" s="1">
        <v>45785.41530390046</v>
      </c>
      <c r="AY393" s="1">
        <v>45804.769370833332</v>
      </c>
    </row>
    <row r="394" spans="1:51" x14ac:dyDescent="0.35">
      <c r="A394">
        <v>86795</v>
      </c>
      <c r="B394">
        <v>0</v>
      </c>
      <c r="C394" t="s">
        <v>51</v>
      </c>
      <c r="D394" t="s">
        <v>52</v>
      </c>
      <c r="E394" t="s">
        <v>51</v>
      </c>
      <c r="F394" t="s">
        <v>51</v>
      </c>
      <c r="G394" t="s">
        <v>19028</v>
      </c>
      <c r="H394" t="s">
        <v>1321</v>
      </c>
      <c r="I394" t="s">
        <v>56</v>
      </c>
      <c r="Z394">
        <v>8</v>
      </c>
      <c r="AD394" t="s">
        <v>1322</v>
      </c>
      <c r="AF394" t="s">
        <v>143</v>
      </c>
      <c r="AG394" t="s">
        <v>1323</v>
      </c>
      <c r="AI394">
        <v>0</v>
      </c>
      <c r="AJ394">
        <v>0</v>
      </c>
      <c r="AL394">
        <v>0</v>
      </c>
      <c r="AM394">
        <v>0</v>
      </c>
      <c r="AN394">
        <v>0</v>
      </c>
      <c r="AO394" t="s">
        <v>51</v>
      </c>
      <c r="AP394" t="s">
        <v>51</v>
      </c>
      <c r="AQ394" t="s">
        <v>51</v>
      </c>
      <c r="AR394" t="s">
        <v>51</v>
      </c>
      <c r="AS394" t="s">
        <v>51</v>
      </c>
      <c r="AT394" t="s">
        <v>51</v>
      </c>
      <c r="AU394" t="s">
        <v>58</v>
      </c>
      <c r="AV394" t="s">
        <v>59</v>
      </c>
      <c r="AW394" t="s">
        <v>51</v>
      </c>
      <c r="AX394" s="1">
        <v>45784.443857905091</v>
      </c>
      <c r="AY394" t="s">
        <v>51</v>
      </c>
    </row>
    <row r="395" spans="1:51" x14ac:dyDescent="0.35">
      <c r="A395">
        <v>86794</v>
      </c>
      <c r="B395">
        <v>0</v>
      </c>
      <c r="C395" t="s">
        <v>51</v>
      </c>
      <c r="D395" t="s">
        <v>85</v>
      </c>
      <c r="E395">
        <v>0</v>
      </c>
      <c r="G395" t="s">
        <v>1324</v>
      </c>
      <c r="H395" t="s">
        <v>1325</v>
      </c>
      <c r="I395" t="s">
        <v>56</v>
      </c>
      <c r="T395" t="s">
        <v>51</v>
      </c>
      <c r="U395" t="s">
        <v>51</v>
      </c>
      <c r="W395">
        <v>7391058354</v>
      </c>
      <c r="Y395" t="s">
        <v>1326</v>
      </c>
      <c r="Z395">
        <v>8</v>
      </c>
      <c r="AE395" t="s">
        <v>51</v>
      </c>
      <c r="AF395" t="s">
        <v>51</v>
      </c>
      <c r="AI395">
        <v>0</v>
      </c>
      <c r="AJ395">
        <v>0</v>
      </c>
      <c r="AL395">
        <v>0</v>
      </c>
      <c r="AM395">
        <v>0</v>
      </c>
      <c r="AN395">
        <v>0</v>
      </c>
      <c r="AO395" t="s">
        <v>120</v>
      </c>
      <c r="AP395" t="s">
        <v>121</v>
      </c>
      <c r="AQ395" t="s">
        <v>122</v>
      </c>
      <c r="AR395" t="s">
        <v>123</v>
      </c>
      <c r="AS395" t="s">
        <v>89</v>
      </c>
      <c r="AT395" t="s">
        <v>90</v>
      </c>
      <c r="AU395" t="s">
        <v>58</v>
      </c>
      <c r="AV395" t="s">
        <v>91</v>
      </c>
      <c r="AW395" t="s">
        <v>51</v>
      </c>
      <c r="AX395" s="1">
        <v>45783.686306249998</v>
      </c>
      <c r="AY395" t="s">
        <v>51</v>
      </c>
    </row>
    <row r="396" spans="1:51" x14ac:dyDescent="0.35">
      <c r="A396">
        <v>86793</v>
      </c>
      <c r="B396">
        <v>0</v>
      </c>
      <c r="C396" t="s">
        <v>51</v>
      </c>
      <c r="D396" t="s">
        <v>52</v>
      </c>
      <c r="E396" t="s">
        <v>51</v>
      </c>
      <c r="F396" t="s">
        <v>51</v>
      </c>
      <c r="G396" t="s">
        <v>1327</v>
      </c>
      <c r="H396" t="s">
        <v>1328</v>
      </c>
      <c r="I396" t="s">
        <v>1309</v>
      </c>
      <c r="Z396">
        <v>2</v>
      </c>
      <c r="AG396" t="s">
        <v>62</v>
      </c>
      <c r="AI396">
        <v>0</v>
      </c>
      <c r="AJ396">
        <v>0</v>
      </c>
      <c r="AL396">
        <v>0</v>
      </c>
      <c r="AM396">
        <v>0</v>
      </c>
      <c r="AN396">
        <v>0</v>
      </c>
      <c r="AO396" t="s">
        <v>51</v>
      </c>
      <c r="AP396" t="s">
        <v>51</v>
      </c>
      <c r="AQ396" t="s">
        <v>51</v>
      </c>
      <c r="AR396" t="s">
        <v>51</v>
      </c>
      <c r="AS396" t="s">
        <v>51</v>
      </c>
      <c r="AT396" t="s">
        <v>51</v>
      </c>
      <c r="AU396" t="s">
        <v>58</v>
      </c>
      <c r="AV396" t="s">
        <v>59</v>
      </c>
      <c r="AW396" t="s">
        <v>51</v>
      </c>
      <c r="AX396" s="1">
        <v>45783.680546678239</v>
      </c>
      <c r="AY396" t="s">
        <v>51</v>
      </c>
    </row>
    <row r="397" spans="1:51" x14ac:dyDescent="0.35">
      <c r="A397">
        <v>86792</v>
      </c>
      <c r="B397">
        <v>0</v>
      </c>
      <c r="C397" t="s">
        <v>51</v>
      </c>
      <c r="D397" t="s">
        <v>52</v>
      </c>
      <c r="E397" t="s">
        <v>51</v>
      </c>
      <c r="F397" t="s">
        <v>51</v>
      </c>
      <c r="G397" t="s">
        <v>1329</v>
      </c>
      <c r="H397" t="s">
        <v>19029</v>
      </c>
      <c r="I397" t="s">
        <v>56</v>
      </c>
      <c r="Z397">
        <v>8</v>
      </c>
      <c r="AD397" t="s">
        <v>1330</v>
      </c>
      <c r="AF397" t="s">
        <v>1331</v>
      </c>
      <c r="AG397" t="s">
        <v>1332</v>
      </c>
      <c r="AI397">
        <v>0</v>
      </c>
      <c r="AJ397">
        <v>0</v>
      </c>
      <c r="AL397">
        <v>0</v>
      </c>
      <c r="AM397">
        <v>0</v>
      </c>
      <c r="AN397">
        <v>0</v>
      </c>
      <c r="AO397" t="s">
        <v>51</v>
      </c>
      <c r="AP397" t="s">
        <v>51</v>
      </c>
      <c r="AQ397" t="s">
        <v>51</v>
      </c>
      <c r="AR397" t="s">
        <v>51</v>
      </c>
      <c r="AS397" t="s">
        <v>51</v>
      </c>
      <c r="AT397" t="s">
        <v>51</v>
      </c>
      <c r="AU397" t="s">
        <v>58</v>
      </c>
      <c r="AV397" t="s">
        <v>59</v>
      </c>
      <c r="AW397" t="s">
        <v>51</v>
      </c>
      <c r="AX397" s="1">
        <v>45783.633966354166</v>
      </c>
      <c r="AY397" t="s">
        <v>51</v>
      </c>
    </row>
    <row r="398" spans="1:51" x14ac:dyDescent="0.35">
      <c r="A398">
        <v>86791</v>
      </c>
      <c r="B398">
        <v>0</v>
      </c>
      <c r="C398" t="s">
        <v>51</v>
      </c>
      <c r="D398" t="s">
        <v>85</v>
      </c>
      <c r="E398">
        <v>0</v>
      </c>
      <c r="G398" t="s">
        <v>1333</v>
      </c>
      <c r="H398" t="s">
        <v>1334</v>
      </c>
      <c r="I398" t="s">
        <v>56</v>
      </c>
      <c r="T398" t="s">
        <v>51</v>
      </c>
      <c r="U398" t="s">
        <v>51</v>
      </c>
      <c r="W398">
        <v>8767343422</v>
      </c>
      <c r="Y398" t="s">
        <v>1335</v>
      </c>
      <c r="Z398">
        <v>8</v>
      </c>
      <c r="AE398" t="s">
        <v>51</v>
      </c>
      <c r="AF398" t="s">
        <v>51</v>
      </c>
      <c r="AG398" t="s">
        <v>62</v>
      </c>
      <c r="AI398">
        <v>0</v>
      </c>
      <c r="AJ398">
        <v>0</v>
      </c>
      <c r="AL398">
        <v>0</v>
      </c>
      <c r="AM398">
        <v>0</v>
      </c>
      <c r="AN398">
        <v>0</v>
      </c>
      <c r="AO398" t="s">
        <v>230</v>
      </c>
      <c r="AP398" t="s">
        <v>121</v>
      </c>
      <c r="AQ398" t="s">
        <v>62</v>
      </c>
      <c r="AR398" t="s">
        <v>62</v>
      </c>
      <c r="AS398" t="s">
        <v>89</v>
      </c>
      <c r="AT398" t="s">
        <v>90</v>
      </c>
      <c r="AU398" t="s">
        <v>58</v>
      </c>
      <c r="AV398" t="s">
        <v>91</v>
      </c>
      <c r="AW398" t="s">
        <v>51</v>
      </c>
      <c r="AX398" s="1">
        <v>45782.662240243058</v>
      </c>
      <c r="AY398" t="s">
        <v>51</v>
      </c>
    </row>
    <row r="399" spans="1:51" x14ac:dyDescent="0.35">
      <c r="A399">
        <v>86790</v>
      </c>
      <c r="B399">
        <v>0</v>
      </c>
      <c r="C399" t="s">
        <v>51</v>
      </c>
      <c r="D399" t="s">
        <v>85</v>
      </c>
      <c r="E399">
        <v>0</v>
      </c>
      <c r="G399" t="s">
        <v>1336</v>
      </c>
      <c r="H399" t="s">
        <v>1337</v>
      </c>
      <c r="I399" t="s">
        <v>56</v>
      </c>
      <c r="T399" t="s">
        <v>51</v>
      </c>
      <c r="U399" t="s">
        <v>51</v>
      </c>
      <c r="W399" t="s">
        <v>1338</v>
      </c>
      <c r="Y399" t="s">
        <v>1339</v>
      </c>
      <c r="Z399">
        <v>8</v>
      </c>
      <c r="AD399" t="s">
        <v>1340</v>
      </c>
      <c r="AE399" t="s">
        <v>51</v>
      </c>
      <c r="AF399" t="s">
        <v>51</v>
      </c>
      <c r="AG399" t="s">
        <v>1341</v>
      </c>
      <c r="AI399">
        <v>0</v>
      </c>
      <c r="AJ399">
        <v>0</v>
      </c>
      <c r="AL399">
        <v>0</v>
      </c>
      <c r="AM399">
        <v>0</v>
      </c>
      <c r="AN399">
        <v>0</v>
      </c>
      <c r="AO399" t="s">
        <v>230</v>
      </c>
      <c r="AP399" t="s">
        <v>121</v>
      </c>
      <c r="AS399" t="s">
        <v>89</v>
      </c>
      <c r="AU399" t="s">
        <v>58</v>
      </c>
      <c r="AV399" t="s">
        <v>68</v>
      </c>
      <c r="AW399" t="s">
        <v>51</v>
      </c>
      <c r="AX399" s="1">
        <v>45779.598022881946</v>
      </c>
      <c r="AY399" t="s">
        <v>51</v>
      </c>
    </row>
    <row r="400" spans="1:51" x14ac:dyDescent="0.35">
      <c r="A400">
        <v>86789</v>
      </c>
      <c r="B400">
        <v>0</v>
      </c>
      <c r="C400" t="s">
        <v>51</v>
      </c>
      <c r="D400" t="s">
        <v>52</v>
      </c>
      <c r="E400" t="s">
        <v>51</v>
      </c>
      <c r="F400" t="s">
        <v>51</v>
      </c>
      <c r="G400" t="s">
        <v>1342</v>
      </c>
      <c r="H400" t="s">
        <v>1343</v>
      </c>
      <c r="I400" t="s">
        <v>56</v>
      </c>
      <c r="O400" t="s">
        <v>62</v>
      </c>
      <c r="U400" t="s">
        <v>57</v>
      </c>
      <c r="Z400">
        <v>8</v>
      </c>
      <c r="AD400" t="s">
        <v>1344</v>
      </c>
      <c r="AF400" t="s">
        <v>1331</v>
      </c>
      <c r="AG400" t="s">
        <v>1345</v>
      </c>
      <c r="AI400">
        <v>0</v>
      </c>
      <c r="AJ400">
        <v>0</v>
      </c>
      <c r="AL400">
        <v>0</v>
      </c>
      <c r="AM400">
        <v>0</v>
      </c>
      <c r="AN400">
        <v>0</v>
      </c>
      <c r="AO400" t="s">
        <v>51</v>
      </c>
      <c r="AP400" t="s">
        <v>51</v>
      </c>
      <c r="AQ400" t="s">
        <v>51</v>
      </c>
      <c r="AR400" t="s">
        <v>51</v>
      </c>
      <c r="AS400" t="s">
        <v>51</v>
      </c>
      <c r="AT400" t="s">
        <v>51</v>
      </c>
      <c r="AU400" t="s">
        <v>58</v>
      </c>
      <c r="AV400" t="s">
        <v>59</v>
      </c>
      <c r="AW400" t="s">
        <v>59</v>
      </c>
      <c r="AX400" s="1">
        <v>45777.716902581022</v>
      </c>
      <c r="AY400" s="1">
        <v>45826.725435185188</v>
      </c>
    </row>
    <row r="401" spans="1:51" x14ac:dyDescent="0.35">
      <c r="A401">
        <v>86788</v>
      </c>
      <c r="B401">
        <v>0</v>
      </c>
      <c r="C401" t="s">
        <v>51</v>
      </c>
      <c r="D401" t="s">
        <v>85</v>
      </c>
      <c r="E401">
        <v>0</v>
      </c>
      <c r="G401" t="s">
        <v>1346</v>
      </c>
      <c r="H401" t="s">
        <v>1347</v>
      </c>
      <c r="I401" t="s">
        <v>56</v>
      </c>
      <c r="T401" t="s">
        <v>51</v>
      </c>
      <c r="U401" t="s">
        <v>51</v>
      </c>
      <c r="W401">
        <v>8263078831</v>
      </c>
      <c r="Y401" t="s">
        <v>1348</v>
      </c>
      <c r="Z401">
        <v>8</v>
      </c>
      <c r="AE401" t="s">
        <v>51</v>
      </c>
      <c r="AF401" t="s">
        <v>51</v>
      </c>
      <c r="AI401">
        <v>0</v>
      </c>
      <c r="AJ401">
        <v>0</v>
      </c>
      <c r="AL401">
        <v>0</v>
      </c>
      <c r="AM401">
        <v>0</v>
      </c>
      <c r="AN401">
        <v>0</v>
      </c>
      <c r="AO401" t="s">
        <v>120</v>
      </c>
      <c r="AP401" t="s">
        <v>121</v>
      </c>
      <c r="AS401" t="s">
        <v>89</v>
      </c>
      <c r="AU401" t="s">
        <v>58</v>
      </c>
      <c r="AV401" t="s">
        <v>68</v>
      </c>
      <c r="AW401" t="s">
        <v>51</v>
      </c>
      <c r="AX401" s="1">
        <v>45777.673363194444</v>
      </c>
      <c r="AY401" t="s">
        <v>51</v>
      </c>
    </row>
    <row r="402" spans="1:51" x14ac:dyDescent="0.35">
      <c r="A402">
        <v>86787</v>
      </c>
      <c r="B402">
        <v>0</v>
      </c>
      <c r="C402" t="s">
        <v>51</v>
      </c>
      <c r="D402" t="s">
        <v>52</v>
      </c>
      <c r="E402" t="s">
        <v>51</v>
      </c>
      <c r="F402" t="s">
        <v>51</v>
      </c>
      <c r="G402" t="s">
        <v>1349</v>
      </c>
      <c r="H402" t="s">
        <v>1350</v>
      </c>
      <c r="I402" t="s">
        <v>56</v>
      </c>
      <c r="O402" t="s">
        <v>56</v>
      </c>
      <c r="Z402">
        <v>8</v>
      </c>
      <c r="AD402" t="s">
        <v>667</v>
      </c>
      <c r="AF402" t="s">
        <v>1331</v>
      </c>
      <c r="AG402" t="s">
        <v>668</v>
      </c>
      <c r="AI402">
        <v>0</v>
      </c>
      <c r="AJ402">
        <v>0</v>
      </c>
      <c r="AL402">
        <v>0</v>
      </c>
      <c r="AM402">
        <v>0</v>
      </c>
      <c r="AN402">
        <v>0</v>
      </c>
      <c r="AO402" t="s">
        <v>51</v>
      </c>
      <c r="AP402" t="s">
        <v>51</v>
      </c>
      <c r="AQ402" t="s">
        <v>51</v>
      </c>
      <c r="AR402" t="s">
        <v>51</v>
      </c>
      <c r="AS402" t="s">
        <v>51</v>
      </c>
      <c r="AT402" t="s">
        <v>51</v>
      </c>
      <c r="AU402" t="s">
        <v>58</v>
      </c>
      <c r="AV402" t="s">
        <v>59</v>
      </c>
      <c r="AW402" t="s">
        <v>51</v>
      </c>
      <c r="AX402" s="1">
        <v>45775.530428587961</v>
      </c>
      <c r="AY402" t="s">
        <v>51</v>
      </c>
    </row>
    <row r="403" spans="1:51" x14ac:dyDescent="0.35">
      <c r="A403">
        <v>86786</v>
      </c>
      <c r="B403">
        <v>0</v>
      </c>
      <c r="C403" t="s">
        <v>51</v>
      </c>
      <c r="D403" t="s">
        <v>52</v>
      </c>
      <c r="E403" t="s">
        <v>51</v>
      </c>
      <c r="F403" t="s">
        <v>51</v>
      </c>
      <c r="G403" t="s">
        <v>19030</v>
      </c>
      <c r="H403" t="s">
        <v>1351</v>
      </c>
      <c r="I403" t="s">
        <v>56</v>
      </c>
      <c r="O403" t="s">
        <v>56</v>
      </c>
      <c r="U403" t="s">
        <v>57</v>
      </c>
      <c r="Z403">
        <v>8</v>
      </c>
      <c r="AD403" t="s">
        <v>1352</v>
      </c>
      <c r="AF403" t="s">
        <v>1331</v>
      </c>
      <c r="AG403" t="s">
        <v>1353</v>
      </c>
      <c r="AI403">
        <v>0</v>
      </c>
      <c r="AJ403">
        <v>0</v>
      </c>
      <c r="AL403">
        <v>0</v>
      </c>
      <c r="AM403">
        <v>0</v>
      </c>
      <c r="AN403">
        <v>0</v>
      </c>
      <c r="AO403" t="s">
        <v>51</v>
      </c>
      <c r="AP403" t="s">
        <v>51</v>
      </c>
      <c r="AQ403" t="s">
        <v>51</v>
      </c>
      <c r="AR403" t="s">
        <v>51</v>
      </c>
      <c r="AS403" t="s">
        <v>51</v>
      </c>
      <c r="AT403" t="s">
        <v>51</v>
      </c>
      <c r="AU403" t="s">
        <v>58</v>
      </c>
      <c r="AV403" t="s">
        <v>59</v>
      </c>
      <c r="AW403" t="s">
        <v>59</v>
      </c>
      <c r="AX403" s="1">
        <v>45775.468741319448</v>
      </c>
      <c r="AY403" s="1">
        <v>45826.725676388887</v>
      </c>
    </row>
    <row r="404" spans="1:51" x14ac:dyDescent="0.35">
      <c r="A404">
        <v>86785</v>
      </c>
      <c r="B404">
        <v>0</v>
      </c>
      <c r="C404" t="s">
        <v>51</v>
      </c>
      <c r="D404" t="s">
        <v>52</v>
      </c>
      <c r="E404" t="s">
        <v>51</v>
      </c>
      <c r="F404" t="s">
        <v>51</v>
      </c>
      <c r="G404" t="s">
        <v>1354</v>
      </c>
      <c r="H404" t="s">
        <v>1355</v>
      </c>
      <c r="I404" t="s">
        <v>149</v>
      </c>
      <c r="Z404">
        <v>2</v>
      </c>
      <c r="AF404" t="s">
        <v>1331</v>
      </c>
      <c r="AI404">
        <v>0</v>
      </c>
      <c r="AJ404">
        <v>0</v>
      </c>
      <c r="AL404">
        <v>0</v>
      </c>
      <c r="AM404">
        <v>0</v>
      </c>
      <c r="AN404">
        <v>0</v>
      </c>
      <c r="AO404" t="s">
        <v>51</v>
      </c>
      <c r="AP404" t="s">
        <v>51</v>
      </c>
      <c r="AQ404" t="s">
        <v>51</v>
      </c>
      <c r="AR404" t="s">
        <v>51</v>
      </c>
      <c r="AS404" t="s">
        <v>51</v>
      </c>
      <c r="AT404" t="s">
        <v>51</v>
      </c>
      <c r="AU404" t="s">
        <v>58</v>
      </c>
      <c r="AV404" t="s">
        <v>59</v>
      </c>
      <c r="AW404" t="s">
        <v>51</v>
      </c>
      <c r="AX404" s="1">
        <v>45775.443874386576</v>
      </c>
      <c r="AY404" t="s">
        <v>51</v>
      </c>
    </row>
    <row r="405" spans="1:51" x14ac:dyDescent="0.35">
      <c r="A405">
        <v>85785</v>
      </c>
      <c r="B405">
        <v>0</v>
      </c>
      <c r="C405" t="s">
        <v>51</v>
      </c>
      <c r="D405" t="s">
        <v>52</v>
      </c>
      <c r="E405" t="s">
        <v>51</v>
      </c>
      <c r="F405" t="s">
        <v>51</v>
      </c>
      <c r="G405" t="s">
        <v>1356</v>
      </c>
      <c r="H405" t="s">
        <v>1357</v>
      </c>
      <c r="I405" t="s">
        <v>56</v>
      </c>
      <c r="U405" t="s">
        <v>57</v>
      </c>
      <c r="Z405">
        <v>8</v>
      </c>
      <c r="AF405" t="s">
        <v>1331</v>
      </c>
      <c r="AI405">
        <v>0</v>
      </c>
      <c r="AJ405">
        <v>0</v>
      </c>
      <c r="AL405">
        <v>0</v>
      </c>
      <c r="AM405">
        <v>0</v>
      </c>
      <c r="AN405">
        <v>0</v>
      </c>
      <c r="AO405" t="s">
        <v>51</v>
      </c>
      <c r="AP405" t="s">
        <v>51</v>
      </c>
      <c r="AQ405" t="s">
        <v>51</v>
      </c>
      <c r="AR405" t="s">
        <v>51</v>
      </c>
      <c r="AS405" t="s">
        <v>51</v>
      </c>
      <c r="AT405" t="s">
        <v>51</v>
      </c>
      <c r="AU405" t="s">
        <v>58</v>
      </c>
      <c r="AV405" t="s">
        <v>68</v>
      </c>
      <c r="AW405" t="s">
        <v>51</v>
      </c>
      <c r="AX405" s="1">
        <v>45773.497497453704</v>
      </c>
      <c r="AY405" t="s">
        <v>51</v>
      </c>
    </row>
    <row r="406" spans="1:51" x14ac:dyDescent="0.35">
      <c r="A406">
        <v>85784</v>
      </c>
      <c r="B406">
        <v>0</v>
      </c>
      <c r="C406" t="s">
        <v>51</v>
      </c>
      <c r="D406" t="s">
        <v>85</v>
      </c>
      <c r="E406">
        <v>0</v>
      </c>
      <c r="G406" t="s">
        <v>1358</v>
      </c>
      <c r="H406" t="s">
        <v>1359</v>
      </c>
      <c r="I406" t="s">
        <v>3513</v>
      </c>
      <c r="S406">
        <f>39/365-642792</f>
        <v>-642791.89315068489</v>
      </c>
      <c r="T406" t="s">
        <v>51</v>
      </c>
      <c r="U406" t="s">
        <v>51</v>
      </c>
      <c r="V406" t="s">
        <v>1360</v>
      </c>
      <c r="W406">
        <f>39/333-7388380</f>
        <v>-7388379.8828828828</v>
      </c>
      <c r="X406" t="s">
        <v>1361</v>
      </c>
      <c r="Y406" t="s">
        <v>1362</v>
      </c>
      <c r="Z406">
        <v>2</v>
      </c>
      <c r="AD406" t="s">
        <v>649</v>
      </c>
      <c r="AE406" t="s">
        <v>51</v>
      </c>
      <c r="AF406" t="s">
        <v>51</v>
      </c>
      <c r="AG406" t="s">
        <v>649</v>
      </c>
      <c r="AI406">
        <v>0</v>
      </c>
      <c r="AJ406">
        <v>0</v>
      </c>
      <c r="AL406">
        <v>0</v>
      </c>
      <c r="AM406">
        <v>0</v>
      </c>
      <c r="AN406">
        <v>0</v>
      </c>
      <c r="AO406" t="s">
        <v>230</v>
      </c>
      <c r="AP406" t="s">
        <v>121</v>
      </c>
      <c r="AQ406" t="s">
        <v>487</v>
      </c>
      <c r="AR406" t="s">
        <v>123</v>
      </c>
      <c r="AS406" t="s">
        <v>89</v>
      </c>
      <c r="AT406" t="s">
        <v>90</v>
      </c>
      <c r="AU406" t="s">
        <v>58</v>
      </c>
      <c r="AV406" t="s">
        <v>196</v>
      </c>
      <c r="AW406" t="s">
        <v>51</v>
      </c>
      <c r="AX406" s="1">
        <v>45771.641269791668</v>
      </c>
      <c r="AY406" t="s">
        <v>51</v>
      </c>
    </row>
    <row r="407" spans="1:51" x14ac:dyDescent="0.35">
      <c r="A407">
        <v>85783</v>
      </c>
      <c r="B407">
        <v>0</v>
      </c>
      <c r="C407" t="s">
        <v>51</v>
      </c>
      <c r="D407" t="s">
        <v>52</v>
      </c>
      <c r="E407" t="s">
        <v>51</v>
      </c>
      <c r="F407" t="s">
        <v>51</v>
      </c>
      <c r="G407" t="s">
        <v>1363</v>
      </c>
      <c r="H407" t="s">
        <v>18776</v>
      </c>
      <c r="I407" t="s">
        <v>56</v>
      </c>
      <c r="O407" t="s">
        <v>56</v>
      </c>
      <c r="U407" t="s">
        <v>57</v>
      </c>
      <c r="Z407">
        <v>8</v>
      </c>
      <c r="AA407">
        <v>24</v>
      </c>
      <c r="AD407" t="s">
        <v>1364</v>
      </c>
      <c r="AF407" t="s">
        <v>407</v>
      </c>
      <c r="AG407" t="s">
        <v>1365</v>
      </c>
      <c r="AI407">
        <v>0</v>
      </c>
      <c r="AJ407">
        <v>0</v>
      </c>
      <c r="AL407">
        <v>0</v>
      </c>
      <c r="AM407">
        <v>0</v>
      </c>
      <c r="AN407">
        <v>0</v>
      </c>
      <c r="AO407" t="s">
        <v>51</v>
      </c>
      <c r="AP407" t="s">
        <v>51</v>
      </c>
      <c r="AQ407" t="s">
        <v>51</v>
      </c>
      <c r="AR407" t="s">
        <v>51</v>
      </c>
      <c r="AS407" t="s">
        <v>51</v>
      </c>
      <c r="AT407" t="s">
        <v>51</v>
      </c>
      <c r="AU407" t="s">
        <v>58</v>
      </c>
      <c r="AV407" t="s">
        <v>59</v>
      </c>
      <c r="AW407" t="s">
        <v>196</v>
      </c>
      <c r="AX407" s="1">
        <v>45771.60622523148</v>
      </c>
      <c r="AY407" s="1">
        <v>45958.62364247685</v>
      </c>
    </row>
    <row r="408" spans="1:51" x14ac:dyDescent="0.35">
      <c r="A408">
        <v>85782</v>
      </c>
      <c r="B408">
        <v>0</v>
      </c>
      <c r="C408" t="s">
        <v>51</v>
      </c>
      <c r="D408" t="s">
        <v>52</v>
      </c>
      <c r="E408" t="s">
        <v>51</v>
      </c>
      <c r="F408" t="s">
        <v>51</v>
      </c>
      <c r="G408" t="s">
        <v>1366</v>
      </c>
      <c r="H408" t="s">
        <v>1367</v>
      </c>
      <c r="I408" t="s">
        <v>56</v>
      </c>
      <c r="O408" t="s">
        <v>56</v>
      </c>
      <c r="U408" t="s">
        <v>57</v>
      </c>
      <c r="Z408">
        <v>8</v>
      </c>
      <c r="AD408" t="s">
        <v>1368</v>
      </c>
      <c r="AG408" t="s">
        <v>1369</v>
      </c>
      <c r="AI408">
        <v>0</v>
      </c>
      <c r="AJ408">
        <v>0</v>
      </c>
      <c r="AL408">
        <v>0</v>
      </c>
      <c r="AM408">
        <v>0</v>
      </c>
      <c r="AN408">
        <v>0</v>
      </c>
      <c r="AO408" t="s">
        <v>51</v>
      </c>
      <c r="AP408" t="s">
        <v>51</v>
      </c>
      <c r="AQ408" t="s">
        <v>51</v>
      </c>
      <c r="AR408" t="s">
        <v>51</v>
      </c>
      <c r="AS408" t="s">
        <v>51</v>
      </c>
      <c r="AT408" t="s">
        <v>51</v>
      </c>
      <c r="AU408" t="s">
        <v>58</v>
      </c>
      <c r="AV408" t="s">
        <v>59</v>
      </c>
      <c r="AW408" t="s">
        <v>59</v>
      </c>
      <c r="AX408" s="1">
        <v>45771.487170486114</v>
      </c>
      <c r="AY408" s="1">
        <v>45826.726270254629</v>
      </c>
    </row>
    <row r="409" spans="1:51" x14ac:dyDescent="0.35">
      <c r="A409">
        <v>85781</v>
      </c>
      <c r="B409">
        <v>0</v>
      </c>
      <c r="C409" t="s">
        <v>51</v>
      </c>
      <c r="D409" t="s">
        <v>85</v>
      </c>
      <c r="E409">
        <v>0</v>
      </c>
      <c r="G409" t="s">
        <v>19031</v>
      </c>
      <c r="H409" t="s">
        <v>1370</v>
      </c>
      <c r="I409" t="s">
        <v>56</v>
      </c>
      <c r="T409" t="s">
        <v>51</v>
      </c>
      <c r="U409" t="s">
        <v>51</v>
      </c>
      <c r="W409">
        <v>9323807296</v>
      </c>
      <c r="Y409" t="s">
        <v>1371</v>
      </c>
      <c r="Z409">
        <v>8</v>
      </c>
      <c r="AE409" t="s">
        <v>51</v>
      </c>
      <c r="AF409" t="s">
        <v>51</v>
      </c>
      <c r="AI409">
        <v>0</v>
      </c>
      <c r="AJ409">
        <v>0</v>
      </c>
      <c r="AL409">
        <v>0</v>
      </c>
      <c r="AM409">
        <v>0</v>
      </c>
      <c r="AN409">
        <v>0</v>
      </c>
      <c r="AO409" t="s">
        <v>120</v>
      </c>
      <c r="AP409" t="s">
        <v>121</v>
      </c>
      <c r="AQ409" t="s">
        <v>122</v>
      </c>
      <c r="AR409" t="s">
        <v>123</v>
      </c>
      <c r="AS409" t="s">
        <v>89</v>
      </c>
      <c r="AT409" t="s">
        <v>90</v>
      </c>
      <c r="AU409" t="s">
        <v>58</v>
      </c>
      <c r="AV409" t="s">
        <v>91</v>
      </c>
      <c r="AW409" t="s">
        <v>51</v>
      </c>
      <c r="AX409" s="1">
        <v>45770.620686921298</v>
      </c>
      <c r="AY409" t="s">
        <v>51</v>
      </c>
    </row>
    <row r="410" spans="1:51" x14ac:dyDescent="0.35">
      <c r="A410">
        <v>85780</v>
      </c>
      <c r="B410">
        <v>0</v>
      </c>
      <c r="C410" t="s">
        <v>51</v>
      </c>
      <c r="D410" t="s">
        <v>52</v>
      </c>
      <c r="E410" t="s">
        <v>51</v>
      </c>
      <c r="F410" t="s">
        <v>51</v>
      </c>
      <c r="G410" t="s">
        <v>1372</v>
      </c>
      <c r="H410" t="s">
        <v>1373</v>
      </c>
      <c r="I410" t="s">
        <v>56</v>
      </c>
      <c r="O410" t="s">
        <v>56</v>
      </c>
      <c r="U410" t="s">
        <v>57</v>
      </c>
      <c r="Z410">
        <v>8</v>
      </c>
      <c r="AD410" t="s">
        <v>1374</v>
      </c>
      <c r="AG410" t="s">
        <v>1375</v>
      </c>
      <c r="AI410">
        <v>0</v>
      </c>
      <c r="AJ410">
        <v>0</v>
      </c>
      <c r="AL410">
        <v>0</v>
      </c>
      <c r="AM410">
        <v>0</v>
      </c>
      <c r="AN410">
        <v>0</v>
      </c>
      <c r="AO410" t="s">
        <v>51</v>
      </c>
      <c r="AP410" t="s">
        <v>51</v>
      </c>
      <c r="AQ410" t="s">
        <v>51</v>
      </c>
      <c r="AR410" t="s">
        <v>51</v>
      </c>
      <c r="AS410" t="s">
        <v>51</v>
      </c>
      <c r="AT410" t="s">
        <v>51</v>
      </c>
      <c r="AU410" t="s">
        <v>58</v>
      </c>
      <c r="AV410" t="s">
        <v>59</v>
      </c>
      <c r="AW410" t="s">
        <v>59</v>
      </c>
      <c r="AX410" s="1">
        <v>45769.673765659725</v>
      </c>
      <c r="AY410" s="1">
        <v>45826.726491168978</v>
      </c>
    </row>
    <row r="411" spans="1:51" x14ac:dyDescent="0.35">
      <c r="A411">
        <v>85779</v>
      </c>
      <c r="B411">
        <v>0</v>
      </c>
      <c r="C411" t="s">
        <v>51</v>
      </c>
      <c r="D411" t="s">
        <v>52</v>
      </c>
      <c r="E411" t="s">
        <v>51</v>
      </c>
      <c r="F411" t="s">
        <v>51</v>
      </c>
      <c r="G411" t="s">
        <v>1376</v>
      </c>
      <c r="H411" t="s">
        <v>1377</v>
      </c>
      <c r="I411" t="s">
        <v>56</v>
      </c>
      <c r="O411" t="s">
        <v>56</v>
      </c>
      <c r="U411" t="s">
        <v>57</v>
      </c>
      <c r="Z411">
        <v>8</v>
      </c>
      <c r="AA411">
        <v>24</v>
      </c>
      <c r="AD411" t="s">
        <v>1378</v>
      </c>
      <c r="AG411" t="s">
        <v>1379</v>
      </c>
      <c r="AI411">
        <v>0</v>
      </c>
      <c r="AJ411">
        <v>0</v>
      </c>
      <c r="AL411">
        <v>0</v>
      </c>
      <c r="AM411">
        <v>0</v>
      </c>
      <c r="AN411">
        <v>0</v>
      </c>
      <c r="AO411" t="s">
        <v>51</v>
      </c>
      <c r="AP411" t="s">
        <v>51</v>
      </c>
      <c r="AQ411" t="s">
        <v>51</v>
      </c>
      <c r="AR411" t="s">
        <v>51</v>
      </c>
      <c r="AS411" t="s">
        <v>51</v>
      </c>
      <c r="AT411" t="s">
        <v>51</v>
      </c>
      <c r="AU411" t="s">
        <v>58</v>
      </c>
      <c r="AV411" t="s">
        <v>59</v>
      </c>
      <c r="AW411" t="s">
        <v>59</v>
      </c>
      <c r="AX411" s="1">
        <v>45769.61338703704</v>
      </c>
      <c r="AY411" s="1">
        <v>45826.726728668982</v>
      </c>
    </row>
    <row r="412" spans="1:51" x14ac:dyDescent="0.35">
      <c r="A412">
        <v>85778</v>
      </c>
      <c r="B412">
        <v>0</v>
      </c>
      <c r="C412" t="s">
        <v>51</v>
      </c>
      <c r="D412" t="s">
        <v>85</v>
      </c>
      <c r="E412">
        <v>0</v>
      </c>
      <c r="G412" t="s">
        <v>1380</v>
      </c>
      <c r="H412" t="s">
        <v>1381</v>
      </c>
      <c r="I412" t="s">
        <v>56</v>
      </c>
      <c r="T412" t="s">
        <v>51</v>
      </c>
      <c r="U412" t="s">
        <v>51</v>
      </c>
      <c r="W412" t="s">
        <v>1382</v>
      </c>
      <c r="Y412" t="s">
        <v>1383</v>
      </c>
      <c r="Z412">
        <v>8</v>
      </c>
      <c r="AD412" t="s">
        <v>1384</v>
      </c>
      <c r="AE412" t="s">
        <v>51</v>
      </c>
      <c r="AF412" t="s">
        <v>51</v>
      </c>
      <c r="AG412" t="s">
        <v>1385</v>
      </c>
      <c r="AI412">
        <v>0</v>
      </c>
      <c r="AJ412">
        <v>0</v>
      </c>
      <c r="AL412">
        <v>0</v>
      </c>
      <c r="AM412">
        <v>0</v>
      </c>
      <c r="AN412">
        <v>0</v>
      </c>
      <c r="AO412" t="s">
        <v>230</v>
      </c>
      <c r="AP412" t="s">
        <v>121</v>
      </c>
      <c r="AS412" t="s">
        <v>89</v>
      </c>
      <c r="AU412" t="s">
        <v>58</v>
      </c>
      <c r="AV412" t="s">
        <v>68</v>
      </c>
      <c r="AW412" t="s">
        <v>68</v>
      </c>
      <c r="AX412" s="1">
        <v>45769.575143518516</v>
      </c>
      <c r="AY412" s="1">
        <v>45769.575610879627</v>
      </c>
    </row>
    <row r="413" spans="1:51" x14ac:dyDescent="0.35">
      <c r="A413">
        <v>85777</v>
      </c>
      <c r="B413">
        <v>0</v>
      </c>
      <c r="C413" t="s">
        <v>51</v>
      </c>
      <c r="D413" t="s">
        <v>52</v>
      </c>
      <c r="E413" t="s">
        <v>51</v>
      </c>
      <c r="F413" t="s">
        <v>51</v>
      </c>
      <c r="G413" t="s">
        <v>1386</v>
      </c>
      <c r="H413" t="s">
        <v>1387</v>
      </c>
      <c r="I413" t="s">
        <v>56</v>
      </c>
      <c r="O413" t="s">
        <v>56</v>
      </c>
      <c r="U413" t="s">
        <v>57</v>
      </c>
      <c r="Z413">
        <v>8</v>
      </c>
      <c r="AD413" t="s">
        <v>1388</v>
      </c>
      <c r="AG413" t="s">
        <v>1389</v>
      </c>
      <c r="AI413">
        <v>0</v>
      </c>
      <c r="AJ413">
        <v>0</v>
      </c>
      <c r="AL413">
        <v>0</v>
      </c>
      <c r="AM413">
        <v>0</v>
      </c>
      <c r="AN413">
        <v>0</v>
      </c>
      <c r="AO413" t="s">
        <v>51</v>
      </c>
      <c r="AP413" t="s">
        <v>51</v>
      </c>
      <c r="AQ413" t="s">
        <v>51</v>
      </c>
      <c r="AR413" t="s">
        <v>51</v>
      </c>
      <c r="AS413" t="s">
        <v>51</v>
      </c>
      <c r="AT413" t="s">
        <v>51</v>
      </c>
      <c r="AU413" t="s">
        <v>58</v>
      </c>
      <c r="AV413" t="s">
        <v>59</v>
      </c>
      <c r="AW413" t="s">
        <v>59</v>
      </c>
      <c r="AX413" s="1">
        <v>45768.717269247689</v>
      </c>
      <c r="AY413" s="1">
        <v>45826.7269290162</v>
      </c>
    </row>
    <row r="414" spans="1:51" x14ac:dyDescent="0.35">
      <c r="A414">
        <v>85776</v>
      </c>
      <c r="B414">
        <v>0</v>
      </c>
      <c r="C414" t="s">
        <v>51</v>
      </c>
      <c r="D414" t="s">
        <v>85</v>
      </c>
      <c r="E414">
        <v>0</v>
      </c>
      <c r="G414" t="s">
        <v>1390</v>
      </c>
      <c r="H414" t="s">
        <v>1391</v>
      </c>
      <c r="I414" t="s">
        <v>56</v>
      </c>
      <c r="S414">
        <v>9850085255</v>
      </c>
      <c r="T414" t="s">
        <v>51</v>
      </c>
      <c r="U414" t="s">
        <v>51</v>
      </c>
      <c r="V414" t="s">
        <v>1392</v>
      </c>
      <c r="W414">
        <v>9850096352</v>
      </c>
      <c r="X414" t="s">
        <v>1392</v>
      </c>
      <c r="Y414" t="s">
        <v>1393</v>
      </c>
      <c r="Z414">
        <v>8</v>
      </c>
      <c r="AD414" t="s">
        <v>1394</v>
      </c>
      <c r="AE414" t="s">
        <v>51</v>
      </c>
      <c r="AF414" t="s">
        <v>51</v>
      </c>
      <c r="AG414" t="s">
        <v>1395</v>
      </c>
      <c r="AI414">
        <v>0</v>
      </c>
      <c r="AJ414">
        <v>0</v>
      </c>
      <c r="AL414">
        <v>0</v>
      </c>
      <c r="AM414">
        <v>0</v>
      </c>
      <c r="AN414">
        <v>0</v>
      </c>
      <c r="AO414" t="s">
        <v>120</v>
      </c>
      <c r="AP414" t="s">
        <v>121</v>
      </c>
      <c r="AQ414" t="s">
        <v>122</v>
      </c>
      <c r="AR414" t="s">
        <v>123</v>
      </c>
      <c r="AS414" t="s">
        <v>89</v>
      </c>
      <c r="AT414" t="s">
        <v>95</v>
      </c>
      <c r="AU414" t="s">
        <v>58</v>
      </c>
      <c r="AV414" t="s">
        <v>196</v>
      </c>
      <c r="AW414" t="s">
        <v>51</v>
      </c>
      <c r="AX414" s="1">
        <v>45768.710971030094</v>
      </c>
      <c r="AY414" t="s">
        <v>51</v>
      </c>
    </row>
    <row r="415" spans="1:51" x14ac:dyDescent="0.35">
      <c r="A415">
        <v>85775</v>
      </c>
      <c r="B415">
        <v>0</v>
      </c>
      <c r="C415" t="s">
        <v>51</v>
      </c>
      <c r="D415" t="s">
        <v>85</v>
      </c>
      <c r="E415">
        <v>0</v>
      </c>
      <c r="G415" t="s">
        <v>1396</v>
      </c>
      <c r="H415" t="s">
        <v>1397</v>
      </c>
      <c r="I415" t="s">
        <v>56</v>
      </c>
      <c r="T415" t="s">
        <v>51</v>
      </c>
      <c r="U415" t="s">
        <v>51</v>
      </c>
      <c r="W415" t="s">
        <v>1398</v>
      </c>
      <c r="Y415" t="s">
        <v>1399</v>
      </c>
      <c r="Z415">
        <v>8</v>
      </c>
      <c r="AE415" t="s">
        <v>51</v>
      </c>
      <c r="AF415" t="s">
        <v>51</v>
      </c>
      <c r="AI415">
        <v>0</v>
      </c>
      <c r="AJ415">
        <v>0</v>
      </c>
      <c r="AL415">
        <v>0</v>
      </c>
      <c r="AM415">
        <v>0</v>
      </c>
      <c r="AN415">
        <v>0</v>
      </c>
      <c r="AO415" t="s">
        <v>1400</v>
      </c>
      <c r="AP415" t="s">
        <v>121</v>
      </c>
      <c r="AQ415" t="s">
        <v>224</v>
      </c>
      <c r="AR415" t="s">
        <v>123</v>
      </c>
      <c r="AS415" t="s">
        <v>89</v>
      </c>
      <c r="AT415" t="s">
        <v>90</v>
      </c>
      <c r="AU415" t="s">
        <v>58</v>
      </c>
      <c r="AV415" t="s">
        <v>91</v>
      </c>
      <c r="AW415" t="s">
        <v>51</v>
      </c>
      <c r="AX415" s="1">
        <v>45768.661952002316</v>
      </c>
      <c r="AY415" t="s">
        <v>51</v>
      </c>
    </row>
    <row r="416" spans="1:51" x14ac:dyDescent="0.35">
      <c r="A416">
        <v>85774</v>
      </c>
      <c r="B416">
        <v>0</v>
      </c>
      <c r="C416" t="s">
        <v>51</v>
      </c>
      <c r="D416" t="s">
        <v>52</v>
      </c>
      <c r="E416" t="s">
        <v>51</v>
      </c>
      <c r="F416" t="s">
        <v>51</v>
      </c>
      <c r="G416" t="s">
        <v>19032</v>
      </c>
      <c r="H416" t="s">
        <v>1401</v>
      </c>
      <c r="I416" t="s">
        <v>56</v>
      </c>
      <c r="O416" t="s">
        <v>56</v>
      </c>
      <c r="U416" t="s">
        <v>57</v>
      </c>
      <c r="Z416">
        <v>8</v>
      </c>
      <c r="AD416" t="s">
        <v>572</v>
      </c>
      <c r="AG416" t="s">
        <v>574</v>
      </c>
      <c r="AI416">
        <v>0</v>
      </c>
      <c r="AJ416">
        <v>0</v>
      </c>
      <c r="AL416">
        <v>0</v>
      </c>
      <c r="AM416">
        <v>0</v>
      </c>
      <c r="AN416">
        <v>0</v>
      </c>
      <c r="AO416" t="s">
        <v>51</v>
      </c>
      <c r="AP416" t="s">
        <v>51</v>
      </c>
      <c r="AQ416" t="s">
        <v>51</v>
      </c>
      <c r="AR416" t="s">
        <v>51</v>
      </c>
      <c r="AS416" t="s">
        <v>51</v>
      </c>
      <c r="AT416" t="s">
        <v>51</v>
      </c>
      <c r="AU416" t="s">
        <v>58</v>
      </c>
      <c r="AV416" t="s">
        <v>59</v>
      </c>
      <c r="AW416" t="s">
        <v>59</v>
      </c>
      <c r="AX416" s="1">
        <v>45768.531145601853</v>
      </c>
      <c r="AY416" s="1">
        <v>45826.727137847221</v>
      </c>
    </row>
    <row r="417" spans="1:51" x14ac:dyDescent="0.35">
      <c r="A417">
        <v>85773</v>
      </c>
      <c r="B417">
        <v>0</v>
      </c>
      <c r="C417" t="s">
        <v>51</v>
      </c>
      <c r="D417" t="s">
        <v>52</v>
      </c>
      <c r="E417" t="s">
        <v>51</v>
      </c>
      <c r="F417" t="s">
        <v>51</v>
      </c>
      <c r="G417" t="s">
        <v>19033</v>
      </c>
      <c r="H417" t="s">
        <v>1402</v>
      </c>
      <c r="I417" t="s">
        <v>56</v>
      </c>
      <c r="N417" t="s">
        <v>1402</v>
      </c>
      <c r="O417" t="s">
        <v>56</v>
      </c>
      <c r="U417" t="s">
        <v>57</v>
      </c>
      <c r="Z417">
        <v>8</v>
      </c>
      <c r="AA417">
        <v>27</v>
      </c>
      <c r="AD417" t="s">
        <v>1403</v>
      </c>
      <c r="AG417" t="s">
        <v>1404</v>
      </c>
      <c r="AI417">
        <v>0</v>
      </c>
      <c r="AJ417">
        <v>0</v>
      </c>
      <c r="AL417">
        <v>0</v>
      </c>
      <c r="AM417">
        <v>0</v>
      </c>
      <c r="AN417">
        <v>0</v>
      </c>
      <c r="AO417" t="s">
        <v>51</v>
      </c>
      <c r="AP417" t="s">
        <v>51</v>
      </c>
      <c r="AQ417" t="s">
        <v>51</v>
      </c>
      <c r="AR417" t="s">
        <v>51</v>
      </c>
      <c r="AS417" t="s">
        <v>51</v>
      </c>
      <c r="AT417" t="s">
        <v>51</v>
      </c>
      <c r="AU417" t="s">
        <v>58</v>
      </c>
      <c r="AV417" t="s">
        <v>59</v>
      </c>
      <c r="AW417" t="s">
        <v>59</v>
      </c>
      <c r="AX417" s="1">
        <v>45768.465702511574</v>
      </c>
      <c r="AY417" s="1">
        <v>45826.727341319442</v>
      </c>
    </row>
    <row r="418" spans="1:51" x14ac:dyDescent="0.35">
      <c r="A418">
        <v>85772</v>
      </c>
      <c r="B418">
        <v>0</v>
      </c>
      <c r="C418" t="s">
        <v>51</v>
      </c>
      <c r="D418" t="s">
        <v>52</v>
      </c>
      <c r="E418" t="s">
        <v>51</v>
      </c>
      <c r="F418" t="s">
        <v>51</v>
      </c>
      <c r="G418" t="s">
        <v>19034</v>
      </c>
      <c r="H418" t="s">
        <v>1405</v>
      </c>
      <c r="I418" t="s">
        <v>56</v>
      </c>
      <c r="Z418">
        <v>8</v>
      </c>
      <c r="AD418" t="s">
        <v>1406</v>
      </c>
      <c r="AG418" t="s">
        <v>1407</v>
      </c>
      <c r="AI418">
        <v>0</v>
      </c>
      <c r="AJ418">
        <v>0</v>
      </c>
      <c r="AL418">
        <v>0</v>
      </c>
      <c r="AM418">
        <v>0</v>
      </c>
      <c r="AN418">
        <v>0</v>
      </c>
      <c r="AO418" t="s">
        <v>51</v>
      </c>
      <c r="AP418" t="s">
        <v>51</v>
      </c>
      <c r="AQ418" t="s">
        <v>51</v>
      </c>
      <c r="AR418" t="s">
        <v>51</v>
      </c>
      <c r="AS418" t="s">
        <v>51</v>
      </c>
      <c r="AT418" t="s">
        <v>51</v>
      </c>
      <c r="AU418" t="s">
        <v>58</v>
      </c>
      <c r="AV418" t="s">
        <v>59</v>
      </c>
      <c r="AW418" t="s">
        <v>51</v>
      </c>
      <c r="AX418" s="1">
        <v>45768.416236921294</v>
      </c>
      <c r="AY418" t="s">
        <v>51</v>
      </c>
    </row>
    <row r="419" spans="1:51" x14ac:dyDescent="0.35">
      <c r="A419">
        <v>85771</v>
      </c>
      <c r="B419">
        <v>0</v>
      </c>
      <c r="C419" t="s">
        <v>51</v>
      </c>
      <c r="D419" t="s">
        <v>52</v>
      </c>
      <c r="E419" t="s">
        <v>51</v>
      </c>
      <c r="F419" t="s">
        <v>51</v>
      </c>
      <c r="G419" t="s">
        <v>1408</v>
      </c>
      <c r="H419" t="s">
        <v>1409</v>
      </c>
      <c r="I419" t="s">
        <v>56</v>
      </c>
      <c r="M419" t="s">
        <v>1410</v>
      </c>
      <c r="N419" t="s">
        <v>1411</v>
      </c>
      <c r="Z419">
        <v>8</v>
      </c>
      <c r="AD419" t="s">
        <v>1412</v>
      </c>
      <c r="AG419" t="s">
        <v>1413</v>
      </c>
      <c r="AI419">
        <v>0</v>
      </c>
      <c r="AJ419">
        <v>0</v>
      </c>
      <c r="AL419">
        <v>0</v>
      </c>
      <c r="AM419">
        <v>0</v>
      </c>
      <c r="AN419">
        <v>0</v>
      </c>
      <c r="AO419" t="s">
        <v>51</v>
      </c>
      <c r="AP419" t="s">
        <v>51</v>
      </c>
      <c r="AQ419" t="s">
        <v>51</v>
      </c>
      <c r="AR419" t="s">
        <v>51</v>
      </c>
      <c r="AS419" t="s">
        <v>51</v>
      </c>
      <c r="AT419" t="s">
        <v>51</v>
      </c>
      <c r="AU419" t="s">
        <v>58</v>
      </c>
      <c r="AV419" t="s">
        <v>59</v>
      </c>
      <c r="AW419" t="s">
        <v>59</v>
      </c>
      <c r="AX419" s="1">
        <v>45765.643104282404</v>
      </c>
      <c r="AY419" s="1">
        <v>45826.727602118059</v>
      </c>
    </row>
    <row r="420" spans="1:51" x14ac:dyDescent="0.35">
      <c r="A420">
        <v>85770</v>
      </c>
      <c r="B420">
        <v>0</v>
      </c>
      <c r="C420" t="s">
        <v>51</v>
      </c>
      <c r="D420" t="s">
        <v>52</v>
      </c>
      <c r="E420" t="s">
        <v>51</v>
      </c>
      <c r="F420" t="s">
        <v>51</v>
      </c>
      <c r="G420" t="s">
        <v>1414</v>
      </c>
      <c r="H420" t="s">
        <v>1415</v>
      </c>
      <c r="I420" t="s">
        <v>56</v>
      </c>
      <c r="M420" t="s">
        <v>1416</v>
      </c>
      <c r="N420" t="s">
        <v>1417</v>
      </c>
      <c r="Z420">
        <v>8</v>
      </c>
      <c r="AD420" t="s">
        <v>1418</v>
      </c>
      <c r="AG420" t="s">
        <v>1419</v>
      </c>
      <c r="AI420">
        <v>0</v>
      </c>
      <c r="AJ420">
        <v>0</v>
      </c>
      <c r="AL420">
        <v>0</v>
      </c>
      <c r="AM420">
        <v>0</v>
      </c>
      <c r="AN420">
        <v>0</v>
      </c>
      <c r="AO420" t="s">
        <v>51</v>
      </c>
      <c r="AP420" t="s">
        <v>51</v>
      </c>
      <c r="AQ420" t="s">
        <v>51</v>
      </c>
      <c r="AR420" t="s">
        <v>51</v>
      </c>
      <c r="AS420" t="s">
        <v>51</v>
      </c>
      <c r="AT420" t="s">
        <v>51</v>
      </c>
      <c r="AU420" t="s">
        <v>58</v>
      </c>
      <c r="AV420" t="s">
        <v>59</v>
      </c>
      <c r="AW420" t="s">
        <v>59</v>
      </c>
      <c r="AX420" s="1">
        <v>45764.405055902775</v>
      </c>
      <c r="AY420" s="1">
        <v>45826.727786921299</v>
      </c>
    </row>
    <row r="421" spans="1:51" x14ac:dyDescent="0.35">
      <c r="A421">
        <v>85769</v>
      </c>
      <c r="B421">
        <v>0</v>
      </c>
      <c r="C421" t="s">
        <v>51</v>
      </c>
      <c r="D421" t="s">
        <v>52</v>
      </c>
      <c r="E421" t="s">
        <v>51</v>
      </c>
      <c r="F421" t="s">
        <v>51</v>
      </c>
      <c r="G421" t="s">
        <v>19035</v>
      </c>
      <c r="H421" t="s">
        <v>19036</v>
      </c>
      <c r="I421" t="s">
        <v>56</v>
      </c>
      <c r="Z421">
        <v>8</v>
      </c>
      <c r="AD421" t="s">
        <v>1420</v>
      </c>
      <c r="AG421" t="s">
        <v>1421</v>
      </c>
      <c r="AI421">
        <v>0</v>
      </c>
      <c r="AJ421">
        <v>0</v>
      </c>
      <c r="AL421">
        <v>0</v>
      </c>
      <c r="AM421">
        <v>0</v>
      </c>
      <c r="AN421">
        <v>0</v>
      </c>
      <c r="AO421" t="s">
        <v>51</v>
      </c>
      <c r="AP421" t="s">
        <v>51</v>
      </c>
      <c r="AQ421" t="s">
        <v>51</v>
      </c>
      <c r="AR421" t="s">
        <v>51</v>
      </c>
      <c r="AS421" t="s">
        <v>51</v>
      </c>
      <c r="AT421" t="s">
        <v>51</v>
      </c>
      <c r="AU421" t="s">
        <v>58</v>
      </c>
      <c r="AV421" t="s">
        <v>59</v>
      </c>
      <c r="AW421" t="s">
        <v>51</v>
      </c>
      <c r="AX421" s="1">
        <v>45763.541567094908</v>
      </c>
      <c r="AY421" t="s">
        <v>51</v>
      </c>
    </row>
    <row r="422" spans="1:51" x14ac:dyDescent="0.35">
      <c r="A422">
        <v>85768</v>
      </c>
      <c r="B422">
        <v>0</v>
      </c>
      <c r="C422" t="s">
        <v>51</v>
      </c>
      <c r="D422" t="s">
        <v>52</v>
      </c>
      <c r="E422" t="s">
        <v>51</v>
      </c>
      <c r="F422" t="s">
        <v>51</v>
      </c>
      <c r="G422" t="s">
        <v>19037</v>
      </c>
      <c r="H422" t="s">
        <v>1422</v>
      </c>
      <c r="I422" t="s">
        <v>56</v>
      </c>
      <c r="O422" t="s">
        <v>62</v>
      </c>
      <c r="Z422">
        <v>8</v>
      </c>
      <c r="AD422" t="s">
        <v>1423</v>
      </c>
      <c r="AG422" t="s">
        <v>1424</v>
      </c>
      <c r="AI422">
        <v>0</v>
      </c>
      <c r="AJ422">
        <v>0</v>
      </c>
      <c r="AL422">
        <v>0</v>
      </c>
      <c r="AM422">
        <v>0</v>
      </c>
      <c r="AN422">
        <v>0</v>
      </c>
      <c r="AO422" t="s">
        <v>51</v>
      </c>
      <c r="AP422" t="s">
        <v>51</v>
      </c>
      <c r="AQ422" t="s">
        <v>51</v>
      </c>
      <c r="AR422" t="s">
        <v>51</v>
      </c>
      <c r="AS422" t="s">
        <v>51</v>
      </c>
      <c r="AT422" t="s">
        <v>51</v>
      </c>
      <c r="AU422" t="s">
        <v>58</v>
      </c>
      <c r="AV422" t="s">
        <v>59</v>
      </c>
      <c r="AW422" t="s">
        <v>59</v>
      </c>
      <c r="AX422" s="1">
        <v>45763.517733993052</v>
      </c>
      <c r="AY422" s="1">
        <v>45826.728023379626</v>
      </c>
    </row>
    <row r="423" spans="1:51" x14ac:dyDescent="0.35">
      <c r="A423">
        <v>85767</v>
      </c>
      <c r="B423">
        <v>0</v>
      </c>
      <c r="C423" t="s">
        <v>51</v>
      </c>
      <c r="D423" t="s">
        <v>52</v>
      </c>
      <c r="E423" t="s">
        <v>51</v>
      </c>
      <c r="F423" t="s">
        <v>51</v>
      </c>
      <c r="G423" t="s">
        <v>1425</v>
      </c>
      <c r="H423" t="s">
        <v>19038</v>
      </c>
      <c r="I423" t="s">
        <v>56</v>
      </c>
      <c r="O423" t="s">
        <v>62</v>
      </c>
      <c r="Z423">
        <v>8</v>
      </c>
      <c r="AD423" t="s">
        <v>137</v>
      </c>
      <c r="AG423" t="s">
        <v>139</v>
      </c>
      <c r="AI423">
        <v>0</v>
      </c>
      <c r="AJ423">
        <v>0</v>
      </c>
      <c r="AL423">
        <v>0</v>
      </c>
      <c r="AM423">
        <v>0</v>
      </c>
      <c r="AN423">
        <v>0</v>
      </c>
      <c r="AO423" t="s">
        <v>51</v>
      </c>
      <c r="AP423" t="s">
        <v>51</v>
      </c>
      <c r="AQ423" t="s">
        <v>51</v>
      </c>
      <c r="AR423" t="s">
        <v>51</v>
      </c>
      <c r="AS423" t="s">
        <v>51</v>
      </c>
      <c r="AT423" t="s">
        <v>51</v>
      </c>
      <c r="AU423" t="s">
        <v>58</v>
      </c>
      <c r="AV423" t="s">
        <v>59</v>
      </c>
      <c r="AW423" t="s">
        <v>59</v>
      </c>
      <c r="AX423" s="1">
        <v>45763.486214201388</v>
      </c>
      <c r="AY423" s="1">
        <v>45763.514926122683</v>
      </c>
    </row>
    <row r="424" spans="1:51" x14ac:dyDescent="0.35">
      <c r="A424">
        <v>85766</v>
      </c>
      <c r="B424">
        <v>0</v>
      </c>
      <c r="C424" t="s">
        <v>51</v>
      </c>
      <c r="D424" t="s">
        <v>52</v>
      </c>
      <c r="E424" t="s">
        <v>51</v>
      </c>
      <c r="F424" t="s">
        <v>51</v>
      </c>
      <c r="G424" t="s">
        <v>1426</v>
      </c>
      <c r="H424" t="s">
        <v>1427</v>
      </c>
      <c r="I424" t="s">
        <v>56</v>
      </c>
      <c r="Z424">
        <v>8</v>
      </c>
      <c r="AG424" t="s">
        <v>62</v>
      </c>
      <c r="AI424">
        <v>0</v>
      </c>
      <c r="AJ424">
        <v>0</v>
      </c>
      <c r="AL424">
        <v>0</v>
      </c>
      <c r="AM424">
        <v>0</v>
      </c>
      <c r="AN424">
        <v>0</v>
      </c>
      <c r="AO424" t="s">
        <v>51</v>
      </c>
      <c r="AP424" t="s">
        <v>51</v>
      </c>
      <c r="AQ424" t="s">
        <v>51</v>
      </c>
      <c r="AR424" t="s">
        <v>51</v>
      </c>
      <c r="AS424" t="s">
        <v>51</v>
      </c>
      <c r="AT424" t="s">
        <v>51</v>
      </c>
      <c r="AU424" t="s">
        <v>58</v>
      </c>
      <c r="AV424" t="s">
        <v>59</v>
      </c>
      <c r="AW424" t="s">
        <v>51</v>
      </c>
      <c r="AX424" s="1">
        <v>45761.731581631946</v>
      </c>
      <c r="AY424" t="s">
        <v>51</v>
      </c>
    </row>
    <row r="425" spans="1:51" x14ac:dyDescent="0.35">
      <c r="A425">
        <v>85765</v>
      </c>
      <c r="B425">
        <v>0</v>
      </c>
      <c r="C425" t="s">
        <v>51</v>
      </c>
      <c r="D425" t="s">
        <v>52</v>
      </c>
      <c r="E425" t="s">
        <v>51</v>
      </c>
      <c r="F425" t="s">
        <v>51</v>
      </c>
      <c r="G425" t="s">
        <v>1428</v>
      </c>
      <c r="H425" t="s">
        <v>1429</v>
      </c>
      <c r="I425" t="s">
        <v>56</v>
      </c>
      <c r="Z425">
        <v>8</v>
      </c>
      <c r="AG425" t="s">
        <v>62</v>
      </c>
      <c r="AI425">
        <v>0</v>
      </c>
      <c r="AJ425">
        <v>0</v>
      </c>
      <c r="AL425">
        <v>0</v>
      </c>
      <c r="AM425">
        <v>0</v>
      </c>
      <c r="AN425">
        <v>0</v>
      </c>
      <c r="AO425" t="s">
        <v>51</v>
      </c>
      <c r="AP425" t="s">
        <v>51</v>
      </c>
      <c r="AQ425" t="s">
        <v>51</v>
      </c>
      <c r="AR425" t="s">
        <v>51</v>
      </c>
      <c r="AS425" t="s">
        <v>51</v>
      </c>
      <c r="AT425" t="s">
        <v>51</v>
      </c>
      <c r="AU425" t="s">
        <v>58</v>
      </c>
      <c r="AV425" t="s">
        <v>59</v>
      </c>
      <c r="AW425" t="s">
        <v>51</v>
      </c>
      <c r="AX425" s="1">
        <v>45761.672367789353</v>
      </c>
      <c r="AY425" t="s">
        <v>51</v>
      </c>
    </row>
    <row r="426" spans="1:51" x14ac:dyDescent="0.35">
      <c r="A426">
        <v>85764</v>
      </c>
      <c r="B426">
        <v>0</v>
      </c>
      <c r="C426" t="s">
        <v>51</v>
      </c>
      <c r="D426" t="s">
        <v>85</v>
      </c>
      <c r="E426">
        <v>0</v>
      </c>
      <c r="G426" t="s">
        <v>1430</v>
      </c>
      <c r="H426" t="s">
        <v>1431</v>
      </c>
      <c r="I426" t="s">
        <v>56</v>
      </c>
      <c r="T426" t="s">
        <v>51</v>
      </c>
      <c r="U426" t="s">
        <v>51</v>
      </c>
      <c r="W426">
        <v>8790384772</v>
      </c>
      <c r="Y426" t="s">
        <v>1432</v>
      </c>
      <c r="Z426">
        <v>8</v>
      </c>
      <c r="AE426" t="s">
        <v>51</v>
      </c>
      <c r="AF426" t="s">
        <v>51</v>
      </c>
      <c r="AG426" t="s">
        <v>1433</v>
      </c>
      <c r="AI426">
        <v>0</v>
      </c>
      <c r="AJ426">
        <v>0</v>
      </c>
      <c r="AL426">
        <v>0</v>
      </c>
      <c r="AM426">
        <v>0</v>
      </c>
      <c r="AN426">
        <v>0</v>
      </c>
      <c r="AO426" t="s">
        <v>120</v>
      </c>
      <c r="AP426" t="s">
        <v>486</v>
      </c>
      <c r="AQ426" t="s">
        <v>122</v>
      </c>
      <c r="AR426" t="s">
        <v>673</v>
      </c>
      <c r="AS426" t="s">
        <v>89</v>
      </c>
      <c r="AU426" t="s">
        <v>58</v>
      </c>
      <c r="AV426" t="s">
        <v>68</v>
      </c>
      <c r="AW426" t="s">
        <v>51</v>
      </c>
      <c r="AX426" s="1">
        <v>45759.729083368053</v>
      </c>
      <c r="AY426" t="s">
        <v>51</v>
      </c>
    </row>
    <row r="427" spans="1:51" x14ac:dyDescent="0.35">
      <c r="A427">
        <v>85763</v>
      </c>
      <c r="B427">
        <v>0</v>
      </c>
      <c r="C427" t="s">
        <v>51</v>
      </c>
      <c r="D427" t="s">
        <v>52</v>
      </c>
      <c r="E427" t="s">
        <v>51</v>
      </c>
      <c r="F427" t="s">
        <v>51</v>
      </c>
      <c r="G427" t="s">
        <v>1434</v>
      </c>
      <c r="H427" t="s">
        <v>1435</v>
      </c>
      <c r="I427" t="s">
        <v>56</v>
      </c>
      <c r="Z427">
        <v>8</v>
      </c>
      <c r="AD427" t="s">
        <v>62</v>
      </c>
      <c r="AG427" t="s">
        <v>62</v>
      </c>
      <c r="AI427">
        <v>0</v>
      </c>
      <c r="AJ427">
        <v>0</v>
      </c>
      <c r="AL427">
        <v>0</v>
      </c>
      <c r="AM427">
        <v>0</v>
      </c>
      <c r="AN427">
        <v>0</v>
      </c>
      <c r="AO427" t="s">
        <v>51</v>
      </c>
      <c r="AP427" t="s">
        <v>51</v>
      </c>
      <c r="AQ427" t="s">
        <v>51</v>
      </c>
      <c r="AR427" t="s">
        <v>51</v>
      </c>
      <c r="AS427" t="s">
        <v>51</v>
      </c>
      <c r="AT427" t="s">
        <v>51</v>
      </c>
      <c r="AU427" t="s">
        <v>58</v>
      </c>
      <c r="AV427" t="s">
        <v>59</v>
      </c>
      <c r="AW427" t="s">
        <v>51</v>
      </c>
      <c r="AX427" s="1">
        <v>45758.498668784719</v>
      </c>
      <c r="AY427" t="s">
        <v>51</v>
      </c>
    </row>
    <row r="428" spans="1:51" x14ac:dyDescent="0.35">
      <c r="A428">
        <v>85762</v>
      </c>
      <c r="B428">
        <v>0</v>
      </c>
      <c r="C428" t="s">
        <v>51</v>
      </c>
      <c r="D428" t="s">
        <v>52</v>
      </c>
      <c r="E428" t="s">
        <v>51</v>
      </c>
      <c r="F428" t="s">
        <v>51</v>
      </c>
      <c r="G428" t="s">
        <v>1436</v>
      </c>
      <c r="H428" t="s">
        <v>1437</v>
      </c>
      <c r="I428" t="s">
        <v>56</v>
      </c>
      <c r="Z428">
        <v>8</v>
      </c>
      <c r="AD428" t="s">
        <v>637</v>
      </c>
      <c r="AF428" t="s">
        <v>554</v>
      </c>
      <c r="AG428" t="s">
        <v>1438</v>
      </c>
      <c r="AI428">
        <v>0</v>
      </c>
      <c r="AJ428">
        <v>0</v>
      </c>
      <c r="AL428">
        <v>0</v>
      </c>
      <c r="AM428">
        <v>0</v>
      </c>
      <c r="AN428">
        <v>0</v>
      </c>
      <c r="AO428" t="s">
        <v>51</v>
      </c>
      <c r="AP428" t="s">
        <v>51</v>
      </c>
      <c r="AQ428" t="s">
        <v>51</v>
      </c>
      <c r="AR428" t="s">
        <v>51</v>
      </c>
      <c r="AS428" t="s">
        <v>51</v>
      </c>
      <c r="AT428" t="s">
        <v>51</v>
      </c>
      <c r="AU428" t="s">
        <v>58</v>
      </c>
      <c r="AV428" t="s">
        <v>59</v>
      </c>
      <c r="AW428" t="s">
        <v>51</v>
      </c>
      <c r="AX428" s="1">
        <v>45757.532488078701</v>
      </c>
      <c r="AY428" t="s">
        <v>51</v>
      </c>
    </row>
    <row r="429" spans="1:51" x14ac:dyDescent="0.35">
      <c r="A429">
        <v>85761</v>
      </c>
      <c r="B429">
        <v>0</v>
      </c>
      <c r="C429" t="s">
        <v>51</v>
      </c>
      <c r="D429" t="s">
        <v>85</v>
      </c>
      <c r="E429">
        <v>0</v>
      </c>
      <c r="G429" t="s">
        <v>1439</v>
      </c>
      <c r="H429" t="s">
        <v>1440</v>
      </c>
      <c r="I429" t="s">
        <v>56</v>
      </c>
      <c r="T429" t="s">
        <v>51</v>
      </c>
      <c r="U429" t="s">
        <v>51</v>
      </c>
      <c r="W429">
        <v>9325642413</v>
      </c>
      <c r="Y429" t="s">
        <v>1441</v>
      </c>
      <c r="Z429">
        <v>8</v>
      </c>
      <c r="AE429" t="s">
        <v>51</v>
      </c>
      <c r="AF429" t="s">
        <v>51</v>
      </c>
      <c r="AI429">
        <v>0</v>
      </c>
      <c r="AJ429">
        <v>0</v>
      </c>
      <c r="AL429">
        <v>0</v>
      </c>
      <c r="AM429">
        <v>0</v>
      </c>
      <c r="AN429">
        <v>0</v>
      </c>
      <c r="AO429" t="s">
        <v>120</v>
      </c>
      <c r="AP429" t="s">
        <v>121</v>
      </c>
      <c r="AQ429" t="s">
        <v>122</v>
      </c>
      <c r="AR429" t="s">
        <v>123</v>
      </c>
      <c r="AS429" t="s">
        <v>89</v>
      </c>
      <c r="AT429" t="s">
        <v>90</v>
      </c>
      <c r="AU429" t="s">
        <v>58</v>
      </c>
      <c r="AV429" t="s">
        <v>91</v>
      </c>
      <c r="AW429" t="s">
        <v>51</v>
      </c>
      <c r="AX429" s="1">
        <v>45756.742989583334</v>
      </c>
      <c r="AY429" t="s">
        <v>51</v>
      </c>
    </row>
    <row r="430" spans="1:51" x14ac:dyDescent="0.35">
      <c r="A430">
        <v>85760</v>
      </c>
      <c r="B430">
        <v>0</v>
      </c>
      <c r="C430" t="s">
        <v>51</v>
      </c>
      <c r="D430" t="s">
        <v>52</v>
      </c>
      <c r="E430" t="s">
        <v>51</v>
      </c>
      <c r="F430" t="s">
        <v>51</v>
      </c>
      <c r="G430" t="s">
        <v>1442</v>
      </c>
      <c r="H430" t="s">
        <v>1443</v>
      </c>
      <c r="I430" t="s">
        <v>56</v>
      </c>
      <c r="O430" t="s">
        <v>56</v>
      </c>
      <c r="Z430">
        <v>8</v>
      </c>
      <c r="AD430" t="s">
        <v>1294</v>
      </c>
      <c r="AF430" t="s">
        <v>554</v>
      </c>
      <c r="AG430" t="s">
        <v>1295</v>
      </c>
      <c r="AI430">
        <v>0</v>
      </c>
      <c r="AJ430">
        <v>0</v>
      </c>
      <c r="AL430">
        <v>0</v>
      </c>
      <c r="AM430">
        <v>0</v>
      </c>
      <c r="AN430">
        <v>0</v>
      </c>
      <c r="AO430" t="s">
        <v>51</v>
      </c>
      <c r="AP430" t="s">
        <v>51</v>
      </c>
      <c r="AQ430" t="s">
        <v>51</v>
      </c>
      <c r="AR430" t="s">
        <v>51</v>
      </c>
      <c r="AS430" t="s">
        <v>51</v>
      </c>
      <c r="AT430" t="s">
        <v>51</v>
      </c>
      <c r="AU430" t="s">
        <v>58</v>
      </c>
      <c r="AV430" t="s">
        <v>59</v>
      </c>
      <c r="AW430" t="s">
        <v>51</v>
      </c>
      <c r="AX430" s="1">
        <v>45756.644548576391</v>
      </c>
      <c r="AY430" t="s">
        <v>51</v>
      </c>
    </row>
    <row r="431" spans="1:51" x14ac:dyDescent="0.35">
      <c r="A431">
        <v>85759</v>
      </c>
      <c r="B431">
        <v>0</v>
      </c>
      <c r="C431" t="s">
        <v>51</v>
      </c>
      <c r="D431" t="s">
        <v>52</v>
      </c>
      <c r="E431" t="s">
        <v>51</v>
      </c>
      <c r="F431" t="s">
        <v>51</v>
      </c>
      <c r="G431" t="s">
        <v>1444</v>
      </c>
      <c r="H431" t="s">
        <v>1445</v>
      </c>
      <c r="I431" t="s">
        <v>56</v>
      </c>
      <c r="O431" t="s">
        <v>62</v>
      </c>
      <c r="Z431">
        <v>8</v>
      </c>
      <c r="AD431" t="s">
        <v>1446</v>
      </c>
      <c r="AF431" t="s">
        <v>554</v>
      </c>
      <c r="AG431" t="s">
        <v>1447</v>
      </c>
      <c r="AI431">
        <v>0</v>
      </c>
      <c r="AJ431">
        <v>0</v>
      </c>
      <c r="AL431">
        <v>0</v>
      </c>
      <c r="AM431">
        <v>0</v>
      </c>
      <c r="AN431">
        <v>0</v>
      </c>
      <c r="AO431" t="s">
        <v>51</v>
      </c>
      <c r="AP431" t="s">
        <v>51</v>
      </c>
      <c r="AQ431" t="s">
        <v>51</v>
      </c>
      <c r="AR431" t="s">
        <v>51</v>
      </c>
      <c r="AS431" t="s">
        <v>51</v>
      </c>
      <c r="AT431" t="s">
        <v>51</v>
      </c>
      <c r="AU431" t="s">
        <v>58</v>
      </c>
      <c r="AV431" t="s">
        <v>59</v>
      </c>
      <c r="AW431" t="s">
        <v>59</v>
      </c>
      <c r="AX431" s="1">
        <v>45755.676518981483</v>
      </c>
      <c r="AY431" s="1">
        <v>45817.622406562499</v>
      </c>
    </row>
    <row r="432" spans="1:51" x14ac:dyDescent="0.35">
      <c r="A432">
        <v>85758</v>
      </c>
      <c r="B432">
        <v>0</v>
      </c>
      <c r="C432" t="s">
        <v>51</v>
      </c>
      <c r="D432" t="s">
        <v>52</v>
      </c>
      <c r="E432" t="s">
        <v>51</v>
      </c>
      <c r="F432" t="s">
        <v>51</v>
      </c>
      <c r="G432" t="s">
        <v>1448</v>
      </c>
      <c r="H432" t="s">
        <v>1449</v>
      </c>
      <c r="I432" t="s">
        <v>149</v>
      </c>
      <c r="Z432">
        <v>2</v>
      </c>
      <c r="AI432">
        <v>0</v>
      </c>
      <c r="AJ432">
        <v>0</v>
      </c>
      <c r="AL432">
        <v>0</v>
      </c>
      <c r="AM432">
        <v>0</v>
      </c>
      <c r="AN432">
        <v>0</v>
      </c>
      <c r="AO432" t="s">
        <v>51</v>
      </c>
      <c r="AP432" t="s">
        <v>51</v>
      </c>
      <c r="AQ432" t="s">
        <v>51</v>
      </c>
      <c r="AR432" t="s">
        <v>51</v>
      </c>
      <c r="AS432" t="s">
        <v>51</v>
      </c>
      <c r="AT432" t="s">
        <v>51</v>
      </c>
      <c r="AU432" t="s">
        <v>58</v>
      </c>
      <c r="AV432" t="s">
        <v>59</v>
      </c>
      <c r="AW432" t="s">
        <v>51</v>
      </c>
      <c r="AX432" s="1">
        <v>45755.604635185184</v>
      </c>
      <c r="AY432" t="s">
        <v>51</v>
      </c>
    </row>
    <row r="433" spans="1:51" x14ac:dyDescent="0.35">
      <c r="A433">
        <v>85757</v>
      </c>
      <c r="B433">
        <v>0</v>
      </c>
      <c r="C433" t="s">
        <v>51</v>
      </c>
      <c r="D433" t="s">
        <v>52</v>
      </c>
      <c r="E433" t="s">
        <v>51</v>
      </c>
      <c r="F433" t="s">
        <v>51</v>
      </c>
      <c r="G433" t="s">
        <v>1450</v>
      </c>
      <c r="H433" t="s">
        <v>1451</v>
      </c>
      <c r="I433" t="s">
        <v>149</v>
      </c>
      <c r="Z433">
        <v>2</v>
      </c>
      <c r="AI433">
        <v>0</v>
      </c>
      <c r="AJ433">
        <v>0</v>
      </c>
      <c r="AL433">
        <v>0</v>
      </c>
      <c r="AM433">
        <v>0</v>
      </c>
      <c r="AN433">
        <v>0</v>
      </c>
      <c r="AO433" t="s">
        <v>51</v>
      </c>
      <c r="AP433" t="s">
        <v>51</v>
      </c>
      <c r="AQ433" t="s">
        <v>51</v>
      </c>
      <c r="AR433" t="s">
        <v>51</v>
      </c>
      <c r="AS433" t="s">
        <v>51</v>
      </c>
      <c r="AT433" t="s">
        <v>51</v>
      </c>
      <c r="AU433" t="s">
        <v>58</v>
      </c>
      <c r="AV433" t="s">
        <v>59</v>
      </c>
      <c r="AW433" t="s">
        <v>51</v>
      </c>
      <c r="AX433" s="1">
        <v>45755.517701851852</v>
      </c>
      <c r="AY433" t="s">
        <v>51</v>
      </c>
    </row>
    <row r="434" spans="1:51" x14ac:dyDescent="0.35">
      <c r="A434">
        <v>84757</v>
      </c>
      <c r="B434">
        <v>0</v>
      </c>
      <c r="C434" t="s">
        <v>51</v>
      </c>
      <c r="D434" t="s">
        <v>52</v>
      </c>
      <c r="E434" t="s">
        <v>51</v>
      </c>
      <c r="F434" t="s">
        <v>51</v>
      </c>
      <c r="G434" t="s">
        <v>1452</v>
      </c>
      <c r="H434" t="s">
        <v>1453</v>
      </c>
      <c r="I434" t="s">
        <v>56</v>
      </c>
      <c r="O434" t="s">
        <v>62</v>
      </c>
      <c r="Z434">
        <v>8</v>
      </c>
      <c r="AD434" t="s">
        <v>1454</v>
      </c>
      <c r="AG434" t="s">
        <v>1455</v>
      </c>
      <c r="AI434">
        <v>0</v>
      </c>
      <c r="AJ434">
        <v>0</v>
      </c>
      <c r="AL434">
        <v>0</v>
      </c>
      <c r="AM434">
        <v>0</v>
      </c>
      <c r="AN434">
        <v>0</v>
      </c>
      <c r="AO434" t="s">
        <v>51</v>
      </c>
      <c r="AP434" t="s">
        <v>51</v>
      </c>
      <c r="AQ434" t="s">
        <v>51</v>
      </c>
      <c r="AR434" t="s">
        <v>51</v>
      </c>
      <c r="AS434" t="s">
        <v>51</v>
      </c>
      <c r="AT434" t="s">
        <v>51</v>
      </c>
      <c r="AU434" t="s">
        <v>58</v>
      </c>
      <c r="AV434" t="s">
        <v>59</v>
      </c>
      <c r="AW434" t="s">
        <v>59</v>
      </c>
      <c r="AX434" s="1">
        <v>45751.706804942129</v>
      </c>
      <c r="AY434" s="1">
        <v>45826.728816863426</v>
      </c>
    </row>
    <row r="435" spans="1:51" x14ac:dyDescent="0.35">
      <c r="A435">
        <v>84756</v>
      </c>
      <c r="B435">
        <v>0</v>
      </c>
      <c r="C435" t="s">
        <v>51</v>
      </c>
      <c r="D435" t="s">
        <v>85</v>
      </c>
      <c r="E435">
        <v>0</v>
      </c>
      <c r="G435" t="s">
        <v>1456</v>
      </c>
      <c r="H435" t="s">
        <v>1457</v>
      </c>
      <c r="I435" t="s">
        <v>56</v>
      </c>
      <c r="T435" t="s">
        <v>51</v>
      </c>
      <c r="U435" t="s">
        <v>51</v>
      </c>
      <c r="W435">
        <v>9822039566</v>
      </c>
      <c r="X435" t="s">
        <v>1458</v>
      </c>
      <c r="Y435" t="s">
        <v>1459</v>
      </c>
      <c r="Z435">
        <v>8</v>
      </c>
      <c r="AE435" t="s">
        <v>51</v>
      </c>
      <c r="AF435" t="s">
        <v>51</v>
      </c>
      <c r="AG435" t="s">
        <v>1460</v>
      </c>
      <c r="AI435">
        <v>0</v>
      </c>
      <c r="AJ435">
        <v>0</v>
      </c>
      <c r="AL435">
        <v>0</v>
      </c>
      <c r="AM435">
        <v>0</v>
      </c>
      <c r="AN435">
        <v>0</v>
      </c>
      <c r="AO435" t="s">
        <v>672</v>
      </c>
      <c r="AP435" t="s">
        <v>121</v>
      </c>
      <c r="AQ435" t="s">
        <v>122</v>
      </c>
      <c r="AR435" t="s">
        <v>123</v>
      </c>
      <c r="AS435" t="s">
        <v>89</v>
      </c>
      <c r="AT435" t="s">
        <v>90</v>
      </c>
      <c r="AU435" t="s">
        <v>58</v>
      </c>
      <c r="AV435" t="s">
        <v>68</v>
      </c>
      <c r="AW435" t="s">
        <v>51</v>
      </c>
      <c r="AX435" s="1">
        <v>45751.413547418982</v>
      </c>
      <c r="AY435" t="s">
        <v>51</v>
      </c>
    </row>
    <row r="436" spans="1:51" x14ac:dyDescent="0.35">
      <c r="A436">
        <v>83756</v>
      </c>
      <c r="B436">
        <v>0</v>
      </c>
      <c r="C436" t="s">
        <v>51</v>
      </c>
      <c r="D436" t="s">
        <v>52</v>
      </c>
      <c r="E436" t="s">
        <v>51</v>
      </c>
      <c r="F436" t="s">
        <v>51</v>
      </c>
      <c r="G436" t="s">
        <v>1461</v>
      </c>
      <c r="H436" t="s">
        <v>1462</v>
      </c>
      <c r="I436" t="s">
        <v>56</v>
      </c>
      <c r="Z436">
        <v>8</v>
      </c>
      <c r="AG436" t="s">
        <v>62</v>
      </c>
      <c r="AI436">
        <v>0</v>
      </c>
      <c r="AJ436">
        <v>0</v>
      </c>
      <c r="AL436">
        <v>0</v>
      </c>
      <c r="AM436">
        <v>0</v>
      </c>
      <c r="AN436">
        <v>0</v>
      </c>
      <c r="AO436" t="s">
        <v>51</v>
      </c>
      <c r="AP436" t="s">
        <v>51</v>
      </c>
      <c r="AQ436" t="s">
        <v>51</v>
      </c>
      <c r="AR436" t="s">
        <v>51</v>
      </c>
      <c r="AS436" t="s">
        <v>51</v>
      </c>
      <c r="AT436" t="s">
        <v>51</v>
      </c>
      <c r="AU436" t="s">
        <v>58</v>
      </c>
      <c r="AV436" t="s">
        <v>59</v>
      </c>
      <c r="AW436" t="s">
        <v>51</v>
      </c>
      <c r="AX436" s="1">
        <v>45749.522970868056</v>
      </c>
      <c r="AY436" t="s">
        <v>51</v>
      </c>
    </row>
    <row r="437" spans="1:51" x14ac:dyDescent="0.35">
      <c r="A437">
        <v>83755</v>
      </c>
      <c r="B437">
        <v>0</v>
      </c>
      <c r="C437" t="s">
        <v>51</v>
      </c>
      <c r="D437" t="s">
        <v>52</v>
      </c>
      <c r="E437" t="s">
        <v>51</v>
      </c>
      <c r="F437" t="s">
        <v>51</v>
      </c>
      <c r="G437" t="s">
        <v>19039</v>
      </c>
      <c r="H437" t="s">
        <v>1463</v>
      </c>
      <c r="I437" t="s">
        <v>56</v>
      </c>
      <c r="O437" t="s">
        <v>56</v>
      </c>
      <c r="U437" t="s">
        <v>57</v>
      </c>
      <c r="Z437">
        <v>8</v>
      </c>
      <c r="AD437" t="s">
        <v>296</v>
      </c>
      <c r="AG437" t="s">
        <v>297</v>
      </c>
      <c r="AI437">
        <v>0</v>
      </c>
      <c r="AJ437">
        <v>0</v>
      </c>
      <c r="AL437">
        <v>0</v>
      </c>
      <c r="AM437">
        <v>0</v>
      </c>
      <c r="AN437">
        <v>0</v>
      </c>
      <c r="AO437" t="s">
        <v>51</v>
      </c>
      <c r="AP437" t="s">
        <v>51</v>
      </c>
      <c r="AQ437" t="s">
        <v>51</v>
      </c>
      <c r="AR437" t="s">
        <v>51</v>
      </c>
      <c r="AS437" t="s">
        <v>51</v>
      </c>
      <c r="AT437" t="s">
        <v>51</v>
      </c>
      <c r="AU437" t="s">
        <v>58</v>
      </c>
      <c r="AV437" t="s">
        <v>59</v>
      </c>
      <c r="AW437" t="s">
        <v>59</v>
      </c>
      <c r="AX437" s="1">
        <v>45744.447255590276</v>
      </c>
      <c r="AY437" s="1">
        <v>45776.646827627315</v>
      </c>
    </row>
    <row r="438" spans="1:51" x14ac:dyDescent="0.35">
      <c r="A438">
        <v>83754</v>
      </c>
      <c r="B438">
        <v>0</v>
      </c>
      <c r="C438" t="s">
        <v>51</v>
      </c>
      <c r="D438" t="s">
        <v>52</v>
      </c>
      <c r="E438" t="s">
        <v>51</v>
      </c>
      <c r="F438" t="s">
        <v>51</v>
      </c>
      <c r="G438" t="s">
        <v>1464</v>
      </c>
      <c r="H438" t="s">
        <v>1465</v>
      </c>
      <c r="I438" t="s">
        <v>56</v>
      </c>
      <c r="Z438">
        <v>8</v>
      </c>
      <c r="AG438" t="s">
        <v>1466</v>
      </c>
      <c r="AI438">
        <v>0</v>
      </c>
      <c r="AJ438">
        <v>0</v>
      </c>
      <c r="AL438">
        <v>0</v>
      </c>
      <c r="AM438">
        <v>0</v>
      </c>
      <c r="AN438">
        <v>0</v>
      </c>
      <c r="AO438" t="s">
        <v>51</v>
      </c>
      <c r="AP438" t="s">
        <v>51</v>
      </c>
      <c r="AQ438" t="s">
        <v>51</v>
      </c>
      <c r="AR438" t="s">
        <v>51</v>
      </c>
      <c r="AS438" t="s">
        <v>51</v>
      </c>
      <c r="AT438" t="s">
        <v>51</v>
      </c>
      <c r="AU438" t="s">
        <v>58</v>
      </c>
      <c r="AV438" t="s">
        <v>59</v>
      </c>
      <c r="AW438" t="s">
        <v>51</v>
      </c>
      <c r="AX438" s="1">
        <v>45744.428129594904</v>
      </c>
      <c r="AY438" t="s">
        <v>51</v>
      </c>
    </row>
    <row r="439" spans="1:51" x14ac:dyDescent="0.35">
      <c r="A439">
        <v>83753</v>
      </c>
      <c r="B439">
        <v>0</v>
      </c>
      <c r="C439" t="s">
        <v>51</v>
      </c>
      <c r="D439" t="s">
        <v>85</v>
      </c>
      <c r="E439">
        <v>0</v>
      </c>
      <c r="G439" t="s">
        <v>1467</v>
      </c>
      <c r="H439" t="s">
        <v>1468</v>
      </c>
      <c r="I439" t="s">
        <v>56</v>
      </c>
      <c r="T439" t="s">
        <v>51</v>
      </c>
      <c r="U439" t="s">
        <v>51</v>
      </c>
      <c r="W439">
        <v>9423558394</v>
      </c>
      <c r="Y439" t="s">
        <v>1469</v>
      </c>
      <c r="Z439">
        <v>8</v>
      </c>
      <c r="AE439" t="s">
        <v>51</v>
      </c>
      <c r="AF439" t="s">
        <v>51</v>
      </c>
      <c r="AI439">
        <v>0</v>
      </c>
      <c r="AJ439">
        <v>0</v>
      </c>
      <c r="AL439">
        <v>0</v>
      </c>
      <c r="AM439">
        <v>0</v>
      </c>
      <c r="AN439">
        <v>0</v>
      </c>
      <c r="AO439" t="s">
        <v>120</v>
      </c>
      <c r="AP439" t="s">
        <v>121</v>
      </c>
      <c r="AQ439" t="s">
        <v>122</v>
      </c>
      <c r="AR439" t="s">
        <v>123</v>
      </c>
      <c r="AS439" t="s">
        <v>89</v>
      </c>
      <c r="AT439" t="s">
        <v>90</v>
      </c>
      <c r="AU439" t="s">
        <v>58</v>
      </c>
      <c r="AV439" t="s">
        <v>91</v>
      </c>
      <c r="AW439" t="s">
        <v>51</v>
      </c>
      <c r="AX439" s="1">
        <v>45742.616149768517</v>
      </c>
      <c r="AY439" t="s">
        <v>51</v>
      </c>
    </row>
    <row r="440" spans="1:51" x14ac:dyDescent="0.35">
      <c r="A440">
        <v>83752</v>
      </c>
      <c r="B440">
        <v>0</v>
      </c>
      <c r="C440" t="s">
        <v>51</v>
      </c>
      <c r="D440" t="s">
        <v>52</v>
      </c>
      <c r="E440" t="s">
        <v>51</v>
      </c>
      <c r="F440" t="s">
        <v>51</v>
      </c>
      <c r="G440" t="s">
        <v>1470</v>
      </c>
      <c r="H440" t="s">
        <v>1471</v>
      </c>
      <c r="I440" t="s">
        <v>56</v>
      </c>
      <c r="O440" t="s">
        <v>62</v>
      </c>
      <c r="Z440">
        <v>8</v>
      </c>
      <c r="AA440">
        <v>22</v>
      </c>
      <c r="AG440" t="s">
        <v>1472</v>
      </c>
      <c r="AI440">
        <v>0</v>
      </c>
      <c r="AJ440">
        <v>0</v>
      </c>
      <c r="AL440">
        <v>0</v>
      </c>
      <c r="AM440">
        <v>0</v>
      </c>
      <c r="AN440">
        <v>0</v>
      </c>
      <c r="AO440" t="s">
        <v>51</v>
      </c>
      <c r="AP440" t="s">
        <v>51</v>
      </c>
      <c r="AQ440" t="s">
        <v>51</v>
      </c>
      <c r="AR440" t="s">
        <v>51</v>
      </c>
      <c r="AS440" t="s">
        <v>51</v>
      </c>
      <c r="AT440" t="s">
        <v>51</v>
      </c>
      <c r="AU440" t="s">
        <v>58</v>
      </c>
      <c r="AV440" t="s">
        <v>59</v>
      </c>
      <c r="AW440" t="s">
        <v>59</v>
      </c>
      <c r="AX440" s="1">
        <v>45742.445028391201</v>
      </c>
      <c r="AY440" s="1">
        <v>45817.449426273146</v>
      </c>
    </row>
    <row r="441" spans="1:51" x14ac:dyDescent="0.35">
      <c r="A441">
        <v>83751</v>
      </c>
      <c r="B441">
        <v>0</v>
      </c>
      <c r="C441" t="s">
        <v>51</v>
      </c>
      <c r="D441" t="s">
        <v>52</v>
      </c>
      <c r="E441" t="s">
        <v>51</v>
      </c>
      <c r="F441" t="s">
        <v>51</v>
      </c>
      <c r="G441" t="s">
        <v>1473</v>
      </c>
      <c r="H441" t="s">
        <v>1474</v>
      </c>
      <c r="I441" t="s">
        <v>56</v>
      </c>
      <c r="Z441">
        <v>8</v>
      </c>
      <c r="AD441" t="s">
        <v>1475</v>
      </c>
      <c r="AG441" t="s">
        <v>1476</v>
      </c>
      <c r="AI441">
        <v>0</v>
      </c>
      <c r="AJ441">
        <v>0</v>
      </c>
      <c r="AL441">
        <v>0</v>
      </c>
      <c r="AM441">
        <v>0</v>
      </c>
      <c r="AN441">
        <v>0</v>
      </c>
      <c r="AO441" t="s">
        <v>51</v>
      </c>
      <c r="AP441" t="s">
        <v>51</v>
      </c>
      <c r="AQ441" t="s">
        <v>51</v>
      </c>
      <c r="AR441" t="s">
        <v>51</v>
      </c>
      <c r="AS441" t="s">
        <v>51</v>
      </c>
      <c r="AT441" t="s">
        <v>51</v>
      </c>
      <c r="AU441" t="s">
        <v>58</v>
      </c>
      <c r="AV441" t="s">
        <v>59</v>
      </c>
      <c r="AW441" t="s">
        <v>59</v>
      </c>
      <c r="AX441" s="1">
        <v>45741.616126932873</v>
      </c>
      <c r="AY441" s="1">
        <v>45741.617493900463</v>
      </c>
    </row>
    <row r="442" spans="1:51" x14ac:dyDescent="0.35">
      <c r="A442">
        <v>83750</v>
      </c>
      <c r="B442">
        <v>0</v>
      </c>
      <c r="C442" t="s">
        <v>51</v>
      </c>
      <c r="D442" t="s">
        <v>52</v>
      </c>
      <c r="E442" t="s">
        <v>51</v>
      </c>
      <c r="F442" t="s">
        <v>51</v>
      </c>
      <c r="G442" t="s">
        <v>1477</v>
      </c>
      <c r="H442" t="s">
        <v>18777</v>
      </c>
      <c r="I442" t="s">
        <v>56</v>
      </c>
      <c r="Z442">
        <v>8</v>
      </c>
      <c r="AA442" t="s">
        <v>1478</v>
      </c>
      <c r="AG442" t="s">
        <v>1479</v>
      </c>
      <c r="AI442">
        <v>0</v>
      </c>
      <c r="AJ442">
        <v>0</v>
      </c>
      <c r="AL442">
        <v>0</v>
      </c>
      <c r="AM442">
        <v>0</v>
      </c>
      <c r="AN442">
        <v>0</v>
      </c>
      <c r="AO442" t="s">
        <v>51</v>
      </c>
      <c r="AP442" t="s">
        <v>51</v>
      </c>
      <c r="AQ442" t="s">
        <v>51</v>
      </c>
      <c r="AR442" t="s">
        <v>51</v>
      </c>
      <c r="AS442" t="s">
        <v>51</v>
      </c>
      <c r="AT442" t="s">
        <v>51</v>
      </c>
      <c r="AU442" t="s">
        <v>58</v>
      </c>
      <c r="AV442" t="s">
        <v>59</v>
      </c>
      <c r="AW442" t="s">
        <v>51</v>
      </c>
      <c r="AX442" s="1">
        <v>45741.403993020831</v>
      </c>
      <c r="AY442" t="s">
        <v>51</v>
      </c>
    </row>
    <row r="443" spans="1:51" x14ac:dyDescent="0.35">
      <c r="A443">
        <v>83749</v>
      </c>
      <c r="B443">
        <v>0</v>
      </c>
      <c r="C443" t="s">
        <v>51</v>
      </c>
      <c r="D443" t="s">
        <v>85</v>
      </c>
      <c r="E443">
        <v>3</v>
      </c>
      <c r="F443" t="s">
        <v>1049</v>
      </c>
      <c r="G443" t="s">
        <v>1480</v>
      </c>
      <c r="H443" t="s">
        <v>1481</v>
      </c>
      <c r="I443" t="s">
        <v>56</v>
      </c>
      <c r="S443">
        <v>9009561709</v>
      </c>
      <c r="T443" t="s">
        <v>51</v>
      </c>
      <c r="U443" t="s">
        <v>51</v>
      </c>
      <c r="W443">
        <v>9009561709</v>
      </c>
      <c r="X443" t="s">
        <v>1392</v>
      </c>
      <c r="Y443" t="s">
        <v>1482</v>
      </c>
      <c r="Z443">
        <v>8</v>
      </c>
      <c r="AE443" t="s">
        <v>51</v>
      </c>
      <c r="AF443" t="s">
        <v>51</v>
      </c>
      <c r="AG443">
        <v>27</v>
      </c>
      <c r="AI443">
        <v>0</v>
      </c>
      <c r="AJ443">
        <v>0</v>
      </c>
      <c r="AL443">
        <v>0</v>
      </c>
      <c r="AM443">
        <v>0</v>
      </c>
      <c r="AN443">
        <v>0</v>
      </c>
      <c r="AO443" t="s">
        <v>230</v>
      </c>
      <c r="AP443" t="s">
        <v>121</v>
      </c>
      <c r="AQ443" t="s">
        <v>122</v>
      </c>
      <c r="AR443" t="s">
        <v>1483</v>
      </c>
      <c r="AS443" t="s">
        <v>89</v>
      </c>
      <c r="AT443" t="s">
        <v>90</v>
      </c>
      <c r="AU443" t="s">
        <v>58</v>
      </c>
      <c r="AV443" t="s">
        <v>196</v>
      </c>
      <c r="AW443" t="s">
        <v>51</v>
      </c>
      <c r="AX443" s="1">
        <v>45740.730687812502</v>
      </c>
      <c r="AY443" t="s">
        <v>51</v>
      </c>
    </row>
    <row r="444" spans="1:51" x14ac:dyDescent="0.35">
      <c r="A444">
        <v>83748</v>
      </c>
      <c r="B444">
        <v>0</v>
      </c>
      <c r="C444" t="s">
        <v>51</v>
      </c>
      <c r="D444" t="s">
        <v>85</v>
      </c>
      <c r="E444">
        <v>0</v>
      </c>
      <c r="G444" t="s">
        <v>1484</v>
      </c>
      <c r="H444" t="s">
        <v>1485</v>
      </c>
      <c r="I444" t="s">
        <v>56</v>
      </c>
      <c r="T444" t="s">
        <v>51</v>
      </c>
      <c r="U444" t="s">
        <v>51</v>
      </c>
      <c r="W444">
        <v>9815000674</v>
      </c>
      <c r="Y444" t="s">
        <v>1486</v>
      </c>
      <c r="Z444">
        <v>8</v>
      </c>
      <c r="AE444" t="s">
        <v>51</v>
      </c>
      <c r="AF444" t="s">
        <v>51</v>
      </c>
      <c r="AG444" t="s">
        <v>1487</v>
      </c>
      <c r="AI444">
        <v>0</v>
      </c>
      <c r="AJ444">
        <v>0</v>
      </c>
      <c r="AL444">
        <v>0</v>
      </c>
      <c r="AM444">
        <v>0</v>
      </c>
      <c r="AN444">
        <v>0</v>
      </c>
      <c r="AO444" t="s">
        <v>1488</v>
      </c>
      <c r="AP444" t="s">
        <v>486</v>
      </c>
      <c r="AQ444" t="s">
        <v>122</v>
      </c>
      <c r="AS444" t="s">
        <v>89</v>
      </c>
      <c r="AT444" t="s">
        <v>90</v>
      </c>
      <c r="AU444" t="s">
        <v>58</v>
      </c>
      <c r="AV444" t="s">
        <v>68</v>
      </c>
      <c r="AW444" t="s">
        <v>51</v>
      </c>
      <c r="AX444" s="1">
        <v>45736.693730520834</v>
      </c>
      <c r="AY444" t="s">
        <v>51</v>
      </c>
    </row>
    <row r="445" spans="1:51" x14ac:dyDescent="0.35">
      <c r="A445">
        <v>83747</v>
      </c>
      <c r="B445">
        <v>0</v>
      </c>
      <c r="C445" t="s">
        <v>51</v>
      </c>
      <c r="D445" t="s">
        <v>52</v>
      </c>
      <c r="E445" t="s">
        <v>51</v>
      </c>
      <c r="F445" t="s">
        <v>51</v>
      </c>
      <c r="G445" t="s">
        <v>1489</v>
      </c>
      <c r="H445" t="s">
        <v>1490</v>
      </c>
      <c r="I445" t="s">
        <v>56</v>
      </c>
      <c r="Z445">
        <v>8</v>
      </c>
      <c r="AI445">
        <v>0</v>
      </c>
      <c r="AJ445">
        <v>0</v>
      </c>
      <c r="AL445">
        <v>0</v>
      </c>
      <c r="AM445">
        <v>0</v>
      </c>
      <c r="AN445">
        <v>0</v>
      </c>
      <c r="AO445" t="s">
        <v>51</v>
      </c>
      <c r="AP445" t="s">
        <v>51</v>
      </c>
      <c r="AQ445" t="s">
        <v>51</v>
      </c>
      <c r="AR445" t="s">
        <v>51</v>
      </c>
      <c r="AS445" t="s">
        <v>51</v>
      </c>
      <c r="AT445" t="s">
        <v>51</v>
      </c>
      <c r="AU445" t="s">
        <v>58</v>
      </c>
      <c r="AV445" t="s">
        <v>59</v>
      </c>
      <c r="AW445" t="s">
        <v>51</v>
      </c>
      <c r="AX445" s="1">
        <v>45736.437504942129</v>
      </c>
      <c r="AY445" t="s">
        <v>51</v>
      </c>
    </row>
    <row r="446" spans="1:51" x14ac:dyDescent="0.35">
      <c r="A446">
        <v>83746</v>
      </c>
      <c r="B446">
        <v>0</v>
      </c>
      <c r="C446" t="s">
        <v>51</v>
      </c>
      <c r="D446" t="s">
        <v>52</v>
      </c>
      <c r="E446" t="s">
        <v>51</v>
      </c>
      <c r="F446" t="s">
        <v>51</v>
      </c>
      <c r="G446" t="s">
        <v>1491</v>
      </c>
      <c r="H446" t="s">
        <v>1492</v>
      </c>
      <c r="I446" t="s">
        <v>56</v>
      </c>
      <c r="Z446">
        <v>2</v>
      </c>
      <c r="AG446" t="s">
        <v>62</v>
      </c>
      <c r="AI446">
        <v>0</v>
      </c>
      <c r="AJ446">
        <v>0</v>
      </c>
      <c r="AL446">
        <v>0</v>
      </c>
      <c r="AM446">
        <v>0</v>
      </c>
      <c r="AN446">
        <v>0</v>
      </c>
      <c r="AO446" t="s">
        <v>51</v>
      </c>
      <c r="AP446" t="s">
        <v>51</v>
      </c>
      <c r="AQ446" t="s">
        <v>51</v>
      </c>
      <c r="AR446" t="s">
        <v>51</v>
      </c>
      <c r="AS446" t="s">
        <v>51</v>
      </c>
      <c r="AT446" t="s">
        <v>51</v>
      </c>
      <c r="AU446" t="s">
        <v>58</v>
      </c>
      <c r="AV446" t="s">
        <v>59</v>
      </c>
      <c r="AW446" t="s">
        <v>51</v>
      </c>
      <c r="AX446" s="1">
        <v>45735.664577430558</v>
      </c>
      <c r="AY446" t="s">
        <v>51</v>
      </c>
    </row>
    <row r="447" spans="1:51" x14ac:dyDescent="0.35">
      <c r="A447">
        <v>83745</v>
      </c>
      <c r="B447">
        <v>0</v>
      </c>
      <c r="C447" t="s">
        <v>51</v>
      </c>
      <c r="D447" t="s">
        <v>52</v>
      </c>
      <c r="E447" t="s">
        <v>51</v>
      </c>
      <c r="F447" t="s">
        <v>51</v>
      </c>
      <c r="G447" t="s">
        <v>1493</v>
      </c>
      <c r="H447" t="s">
        <v>1494</v>
      </c>
      <c r="I447" t="s">
        <v>56</v>
      </c>
      <c r="Z447">
        <v>8</v>
      </c>
      <c r="AG447" t="s">
        <v>1495</v>
      </c>
      <c r="AI447">
        <v>0</v>
      </c>
      <c r="AJ447">
        <v>0</v>
      </c>
      <c r="AL447">
        <v>0</v>
      </c>
      <c r="AM447">
        <v>0</v>
      </c>
      <c r="AN447">
        <v>0</v>
      </c>
      <c r="AO447" t="s">
        <v>51</v>
      </c>
      <c r="AP447" t="s">
        <v>51</v>
      </c>
      <c r="AQ447" t="s">
        <v>51</v>
      </c>
      <c r="AR447" t="s">
        <v>51</v>
      </c>
      <c r="AS447" t="s">
        <v>51</v>
      </c>
      <c r="AT447" t="s">
        <v>51</v>
      </c>
      <c r="AU447" t="s">
        <v>58</v>
      </c>
      <c r="AV447" t="s">
        <v>59</v>
      </c>
      <c r="AW447" t="s">
        <v>51</v>
      </c>
      <c r="AX447" s="1">
        <v>45735.493550613428</v>
      </c>
      <c r="AY447" t="s">
        <v>51</v>
      </c>
    </row>
    <row r="448" spans="1:51" x14ac:dyDescent="0.35">
      <c r="A448">
        <v>82746</v>
      </c>
      <c r="B448">
        <v>0</v>
      </c>
      <c r="C448" t="s">
        <v>51</v>
      </c>
      <c r="D448" t="s">
        <v>85</v>
      </c>
      <c r="E448">
        <v>0</v>
      </c>
      <c r="G448" t="s">
        <v>1496</v>
      </c>
      <c r="H448" t="s">
        <v>1497</v>
      </c>
      <c r="I448" t="s">
        <v>56</v>
      </c>
      <c r="T448" t="s">
        <v>51</v>
      </c>
      <c r="U448" t="s">
        <v>51</v>
      </c>
      <c r="Y448" t="s">
        <v>1498</v>
      </c>
      <c r="Z448">
        <v>8</v>
      </c>
      <c r="AE448" t="s">
        <v>51</v>
      </c>
      <c r="AF448" t="s">
        <v>51</v>
      </c>
      <c r="AI448">
        <v>0</v>
      </c>
      <c r="AJ448">
        <v>0</v>
      </c>
      <c r="AL448">
        <v>0</v>
      </c>
      <c r="AM448">
        <v>0</v>
      </c>
      <c r="AN448">
        <v>0</v>
      </c>
      <c r="AO448" t="s">
        <v>1499</v>
      </c>
      <c r="AP448" t="s">
        <v>62</v>
      </c>
      <c r="AQ448" t="s">
        <v>62</v>
      </c>
      <c r="AR448" t="s">
        <v>123</v>
      </c>
      <c r="AS448" t="s">
        <v>89</v>
      </c>
      <c r="AT448" t="s">
        <v>90</v>
      </c>
      <c r="AU448" t="s">
        <v>58</v>
      </c>
      <c r="AV448" t="s">
        <v>91</v>
      </c>
      <c r="AW448" t="s">
        <v>51</v>
      </c>
      <c r="AX448" s="1">
        <v>45733.466098923614</v>
      </c>
      <c r="AY448" t="s">
        <v>51</v>
      </c>
    </row>
    <row r="449" spans="1:51" x14ac:dyDescent="0.35">
      <c r="A449">
        <v>82745</v>
      </c>
      <c r="B449">
        <v>0</v>
      </c>
      <c r="C449" t="s">
        <v>51</v>
      </c>
      <c r="D449" t="s">
        <v>52</v>
      </c>
      <c r="E449" t="s">
        <v>51</v>
      </c>
      <c r="F449" t="s">
        <v>51</v>
      </c>
      <c r="G449" t="s">
        <v>1500</v>
      </c>
      <c r="H449" t="s">
        <v>1501</v>
      </c>
      <c r="I449" t="s">
        <v>56</v>
      </c>
      <c r="Z449">
        <v>8</v>
      </c>
      <c r="AG449" t="s">
        <v>1127</v>
      </c>
      <c r="AI449">
        <v>0</v>
      </c>
      <c r="AJ449">
        <v>0</v>
      </c>
      <c r="AL449">
        <v>0</v>
      </c>
      <c r="AM449">
        <v>0</v>
      </c>
      <c r="AN449">
        <v>0</v>
      </c>
      <c r="AO449" t="s">
        <v>51</v>
      </c>
      <c r="AP449" t="s">
        <v>51</v>
      </c>
      <c r="AQ449" t="s">
        <v>51</v>
      </c>
      <c r="AR449" t="s">
        <v>51</v>
      </c>
      <c r="AS449" t="s">
        <v>51</v>
      </c>
      <c r="AT449" t="s">
        <v>51</v>
      </c>
      <c r="AU449" t="s">
        <v>58</v>
      </c>
      <c r="AV449" t="s">
        <v>59</v>
      </c>
      <c r="AW449" t="s">
        <v>51</v>
      </c>
      <c r="AX449" s="1">
        <v>45733.437894212962</v>
      </c>
      <c r="AY449" t="s">
        <v>51</v>
      </c>
    </row>
    <row r="450" spans="1:51" x14ac:dyDescent="0.35">
      <c r="A450">
        <v>82744</v>
      </c>
      <c r="B450">
        <v>0</v>
      </c>
      <c r="C450" t="s">
        <v>51</v>
      </c>
      <c r="D450" t="s">
        <v>85</v>
      </c>
      <c r="E450">
        <v>0</v>
      </c>
      <c r="G450" t="s">
        <v>1502</v>
      </c>
      <c r="H450" t="s">
        <v>1503</v>
      </c>
      <c r="I450" t="s">
        <v>56</v>
      </c>
      <c r="T450" t="s">
        <v>51</v>
      </c>
      <c r="U450" t="s">
        <v>51</v>
      </c>
      <c r="W450">
        <v>8287304675</v>
      </c>
      <c r="Y450" t="s">
        <v>1504</v>
      </c>
      <c r="Z450">
        <v>8</v>
      </c>
      <c r="AE450" t="s">
        <v>51</v>
      </c>
      <c r="AF450" t="s">
        <v>51</v>
      </c>
      <c r="AI450">
        <v>0</v>
      </c>
      <c r="AJ450">
        <v>0</v>
      </c>
      <c r="AL450">
        <v>0</v>
      </c>
      <c r="AM450">
        <v>0</v>
      </c>
      <c r="AN450">
        <v>0</v>
      </c>
      <c r="AO450" t="s">
        <v>120</v>
      </c>
      <c r="AP450" t="s">
        <v>121</v>
      </c>
      <c r="AQ450" t="s">
        <v>122</v>
      </c>
      <c r="AR450" t="s">
        <v>123</v>
      </c>
      <c r="AS450" t="s">
        <v>89</v>
      </c>
      <c r="AT450" t="s">
        <v>90</v>
      </c>
      <c r="AU450" t="s">
        <v>58</v>
      </c>
      <c r="AV450" t="s">
        <v>91</v>
      </c>
      <c r="AW450" t="s">
        <v>51</v>
      </c>
      <c r="AX450" s="1">
        <v>45729.660332523148</v>
      </c>
      <c r="AY450" t="s">
        <v>51</v>
      </c>
    </row>
    <row r="451" spans="1:51" x14ac:dyDescent="0.35">
      <c r="A451">
        <v>82743</v>
      </c>
      <c r="B451">
        <v>0</v>
      </c>
      <c r="C451" t="s">
        <v>51</v>
      </c>
      <c r="D451" t="s">
        <v>52</v>
      </c>
      <c r="E451" t="s">
        <v>51</v>
      </c>
      <c r="F451" t="s">
        <v>51</v>
      </c>
      <c r="G451" t="s">
        <v>1505</v>
      </c>
      <c r="H451" t="s">
        <v>1506</v>
      </c>
      <c r="I451" t="s">
        <v>56</v>
      </c>
      <c r="N451" t="s">
        <v>1506</v>
      </c>
      <c r="O451" t="s">
        <v>56</v>
      </c>
      <c r="Z451">
        <v>8</v>
      </c>
      <c r="AG451" t="s">
        <v>1023</v>
      </c>
      <c r="AI451">
        <v>0</v>
      </c>
      <c r="AJ451">
        <v>0</v>
      </c>
      <c r="AL451">
        <v>0</v>
      </c>
      <c r="AM451">
        <v>0</v>
      </c>
      <c r="AN451">
        <v>0</v>
      </c>
      <c r="AO451" t="s">
        <v>51</v>
      </c>
      <c r="AP451" t="s">
        <v>51</v>
      </c>
      <c r="AQ451" t="s">
        <v>51</v>
      </c>
      <c r="AR451" t="s">
        <v>51</v>
      </c>
      <c r="AS451" t="s">
        <v>51</v>
      </c>
      <c r="AT451" t="s">
        <v>51</v>
      </c>
      <c r="AU451" t="s">
        <v>58</v>
      </c>
      <c r="AV451" t="s">
        <v>59</v>
      </c>
      <c r="AW451" t="s">
        <v>59</v>
      </c>
      <c r="AX451" s="1">
        <v>45729.485714155089</v>
      </c>
      <c r="AY451" s="1">
        <v>45787.702720601854</v>
      </c>
    </row>
    <row r="452" spans="1:51" x14ac:dyDescent="0.35">
      <c r="A452">
        <v>82742</v>
      </c>
      <c r="B452">
        <v>0</v>
      </c>
      <c r="C452" t="s">
        <v>51</v>
      </c>
      <c r="D452" t="s">
        <v>85</v>
      </c>
      <c r="E452">
        <v>0</v>
      </c>
      <c r="G452" t="s">
        <v>1507</v>
      </c>
      <c r="H452" t="s">
        <v>1508</v>
      </c>
      <c r="I452" t="s">
        <v>56</v>
      </c>
      <c r="T452" t="s">
        <v>51</v>
      </c>
      <c r="U452" t="s">
        <v>51</v>
      </c>
      <c r="W452">
        <v>9993299314</v>
      </c>
      <c r="Y452" t="s">
        <v>1509</v>
      </c>
      <c r="Z452">
        <v>8</v>
      </c>
      <c r="AE452" t="s">
        <v>51</v>
      </c>
      <c r="AF452" t="s">
        <v>51</v>
      </c>
      <c r="AI452">
        <v>0</v>
      </c>
      <c r="AJ452">
        <v>0</v>
      </c>
      <c r="AL452">
        <v>0</v>
      </c>
      <c r="AM452">
        <v>0</v>
      </c>
      <c r="AN452">
        <v>0</v>
      </c>
      <c r="AO452" t="s">
        <v>120</v>
      </c>
      <c r="AP452" t="s">
        <v>121</v>
      </c>
      <c r="AQ452" t="s">
        <v>122</v>
      </c>
      <c r="AR452" t="s">
        <v>123</v>
      </c>
      <c r="AS452" t="s">
        <v>89</v>
      </c>
      <c r="AT452" t="s">
        <v>90</v>
      </c>
      <c r="AU452" t="s">
        <v>58</v>
      </c>
      <c r="AV452" t="s">
        <v>91</v>
      </c>
      <c r="AW452" t="s">
        <v>91</v>
      </c>
      <c r="AX452" s="1">
        <v>45729.43057271991</v>
      </c>
      <c r="AY452" s="1">
        <v>45729.453187303239</v>
      </c>
    </row>
    <row r="453" spans="1:51" x14ac:dyDescent="0.35">
      <c r="A453">
        <v>82741</v>
      </c>
      <c r="B453">
        <v>0</v>
      </c>
      <c r="C453" t="s">
        <v>51</v>
      </c>
      <c r="D453" t="s">
        <v>52</v>
      </c>
      <c r="E453" t="s">
        <v>51</v>
      </c>
      <c r="F453" t="s">
        <v>51</v>
      </c>
      <c r="G453" t="s">
        <v>1510</v>
      </c>
      <c r="H453" t="s">
        <v>1511</v>
      </c>
      <c r="I453" t="s">
        <v>56</v>
      </c>
      <c r="M453" t="s">
        <v>1510</v>
      </c>
      <c r="N453" t="s">
        <v>1511</v>
      </c>
      <c r="U453" t="s">
        <v>57</v>
      </c>
      <c r="W453" t="s">
        <v>1512</v>
      </c>
      <c r="Z453">
        <v>8</v>
      </c>
      <c r="AF453" t="s">
        <v>1513</v>
      </c>
      <c r="AI453">
        <v>0</v>
      </c>
      <c r="AJ453">
        <v>0</v>
      </c>
      <c r="AL453">
        <v>0</v>
      </c>
      <c r="AM453">
        <v>0</v>
      </c>
      <c r="AN453">
        <v>0</v>
      </c>
      <c r="AO453" t="s">
        <v>51</v>
      </c>
      <c r="AP453" t="s">
        <v>51</v>
      </c>
      <c r="AQ453" t="s">
        <v>51</v>
      </c>
      <c r="AR453" t="s">
        <v>51</v>
      </c>
      <c r="AS453" t="s">
        <v>51</v>
      </c>
      <c r="AT453" t="s">
        <v>51</v>
      </c>
      <c r="AU453" t="s">
        <v>58</v>
      </c>
      <c r="AV453" t="s">
        <v>68</v>
      </c>
      <c r="AW453" t="s">
        <v>51</v>
      </c>
      <c r="AX453" s="1">
        <v>45728.716634872682</v>
      </c>
      <c r="AY453" t="s">
        <v>51</v>
      </c>
    </row>
    <row r="454" spans="1:51" x14ac:dyDescent="0.35">
      <c r="A454">
        <v>82740</v>
      </c>
      <c r="B454">
        <v>0</v>
      </c>
      <c r="C454" t="s">
        <v>51</v>
      </c>
      <c r="D454" t="s">
        <v>52</v>
      </c>
      <c r="E454" t="s">
        <v>51</v>
      </c>
      <c r="F454" t="s">
        <v>51</v>
      </c>
      <c r="G454" t="s">
        <v>1514</v>
      </c>
      <c r="H454" t="s">
        <v>1515</v>
      </c>
      <c r="I454" t="s">
        <v>56</v>
      </c>
      <c r="O454" t="s">
        <v>56</v>
      </c>
      <c r="Z454">
        <v>8</v>
      </c>
      <c r="AF454" t="s">
        <v>1513</v>
      </c>
      <c r="AI454">
        <v>0</v>
      </c>
      <c r="AJ454">
        <v>0</v>
      </c>
      <c r="AL454">
        <v>0</v>
      </c>
      <c r="AM454">
        <v>0</v>
      </c>
      <c r="AN454">
        <v>0</v>
      </c>
      <c r="AO454" t="s">
        <v>51</v>
      </c>
      <c r="AP454" t="s">
        <v>51</v>
      </c>
      <c r="AQ454" t="s">
        <v>51</v>
      </c>
      <c r="AR454" t="s">
        <v>51</v>
      </c>
      <c r="AS454" t="s">
        <v>51</v>
      </c>
      <c r="AT454" t="s">
        <v>51</v>
      </c>
      <c r="AU454" t="s">
        <v>58</v>
      </c>
      <c r="AV454" t="s">
        <v>59</v>
      </c>
      <c r="AW454" t="s">
        <v>59</v>
      </c>
      <c r="AX454" s="1">
        <v>45727.636930208333</v>
      </c>
      <c r="AY454" s="1">
        <v>45727.639529050924</v>
      </c>
    </row>
    <row r="455" spans="1:51" x14ac:dyDescent="0.35">
      <c r="A455">
        <v>82739</v>
      </c>
      <c r="B455">
        <v>0</v>
      </c>
      <c r="C455" t="s">
        <v>51</v>
      </c>
      <c r="D455" t="s">
        <v>52</v>
      </c>
      <c r="E455" t="s">
        <v>51</v>
      </c>
      <c r="F455" t="s">
        <v>51</v>
      </c>
      <c r="G455" t="s">
        <v>1516</v>
      </c>
      <c r="H455" t="s">
        <v>1517</v>
      </c>
      <c r="I455" t="s">
        <v>56</v>
      </c>
      <c r="M455" t="s">
        <v>1518</v>
      </c>
      <c r="N455" t="s">
        <v>1517</v>
      </c>
      <c r="O455" t="s">
        <v>56</v>
      </c>
      <c r="Z455">
        <v>8</v>
      </c>
      <c r="AF455" t="s">
        <v>1513</v>
      </c>
      <c r="AG455" t="s">
        <v>1519</v>
      </c>
      <c r="AI455">
        <v>0</v>
      </c>
      <c r="AJ455">
        <v>0</v>
      </c>
      <c r="AL455">
        <v>0</v>
      </c>
      <c r="AM455">
        <v>0</v>
      </c>
      <c r="AN455">
        <v>0</v>
      </c>
      <c r="AO455" t="s">
        <v>51</v>
      </c>
      <c r="AP455" t="s">
        <v>51</v>
      </c>
      <c r="AQ455" t="s">
        <v>51</v>
      </c>
      <c r="AR455" t="s">
        <v>51</v>
      </c>
      <c r="AS455" t="s">
        <v>51</v>
      </c>
      <c r="AT455" t="s">
        <v>51</v>
      </c>
      <c r="AU455" t="s">
        <v>58</v>
      </c>
      <c r="AV455" t="s">
        <v>59</v>
      </c>
      <c r="AW455" t="s">
        <v>51</v>
      </c>
      <c r="AX455" s="1">
        <v>45726.610841469905</v>
      </c>
      <c r="AY455" t="s">
        <v>51</v>
      </c>
    </row>
    <row r="456" spans="1:51" x14ac:dyDescent="0.35">
      <c r="A456">
        <v>82738</v>
      </c>
      <c r="B456">
        <v>0</v>
      </c>
      <c r="C456" t="s">
        <v>51</v>
      </c>
      <c r="D456" t="s">
        <v>85</v>
      </c>
      <c r="E456">
        <v>0</v>
      </c>
      <c r="G456" t="s">
        <v>1520</v>
      </c>
      <c r="H456" t="s">
        <v>1521</v>
      </c>
      <c r="I456" t="s">
        <v>15600</v>
      </c>
      <c r="T456" t="s">
        <v>51</v>
      </c>
      <c r="U456" t="s">
        <v>51</v>
      </c>
      <c r="W456">
        <v>8618757554945</v>
      </c>
      <c r="X456" t="s">
        <v>1522</v>
      </c>
      <c r="Y456" t="s">
        <v>1523</v>
      </c>
      <c r="Z456">
        <v>2</v>
      </c>
      <c r="AD456" t="s">
        <v>1392</v>
      </c>
      <c r="AE456" t="s">
        <v>51</v>
      </c>
      <c r="AF456" t="s">
        <v>51</v>
      </c>
      <c r="AG456" t="s">
        <v>1524</v>
      </c>
      <c r="AI456">
        <v>0</v>
      </c>
      <c r="AJ456">
        <v>0</v>
      </c>
      <c r="AL456">
        <v>0</v>
      </c>
      <c r="AM456">
        <v>0</v>
      </c>
      <c r="AN456">
        <v>0</v>
      </c>
      <c r="AO456" t="s">
        <v>230</v>
      </c>
      <c r="AP456" t="s">
        <v>121</v>
      </c>
      <c r="AQ456" t="s">
        <v>487</v>
      </c>
      <c r="AR456" t="s">
        <v>1525</v>
      </c>
      <c r="AS456" t="s">
        <v>89</v>
      </c>
      <c r="AT456" t="s">
        <v>90</v>
      </c>
      <c r="AU456" t="s">
        <v>58</v>
      </c>
      <c r="AV456" t="s">
        <v>196</v>
      </c>
      <c r="AW456" t="s">
        <v>51</v>
      </c>
      <c r="AX456" s="1">
        <v>45726.447897071761</v>
      </c>
      <c r="AY456" t="s">
        <v>51</v>
      </c>
    </row>
    <row r="457" spans="1:51" x14ac:dyDescent="0.35">
      <c r="A457">
        <v>82737</v>
      </c>
      <c r="B457">
        <v>0</v>
      </c>
      <c r="C457" t="s">
        <v>51</v>
      </c>
      <c r="D457" t="s">
        <v>85</v>
      </c>
      <c r="E457">
        <v>0</v>
      </c>
      <c r="G457" t="s">
        <v>1526</v>
      </c>
      <c r="H457" t="s">
        <v>1527</v>
      </c>
      <c r="I457" t="s">
        <v>56</v>
      </c>
      <c r="T457" t="s">
        <v>51</v>
      </c>
      <c r="U457" t="s">
        <v>51</v>
      </c>
      <c r="W457" t="s">
        <v>1528</v>
      </c>
      <c r="Y457" t="s">
        <v>1529</v>
      </c>
      <c r="Z457">
        <v>8</v>
      </c>
      <c r="AE457" t="s">
        <v>51</v>
      </c>
      <c r="AF457" t="s">
        <v>51</v>
      </c>
      <c r="AI457">
        <v>0</v>
      </c>
      <c r="AJ457">
        <v>0</v>
      </c>
      <c r="AL457">
        <v>0</v>
      </c>
      <c r="AM457">
        <v>0</v>
      </c>
      <c r="AN457">
        <v>0</v>
      </c>
      <c r="AO457" t="s">
        <v>1530</v>
      </c>
      <c r="AP457" t="s">
        <v>121</v>
      </c>
      <c r="AQ457" t="s">
        <v>122</v>
      </c>
      <c r="AR457" t="s">
        <v>123</v>
      </c>
      <c r="AS457" t="s">
        <v>89</v>
      </c>
      <c r="AT457" t="s">
        <v>90</v>
      </c>
      <c r="AU457" t="s">
        <v>58</v>
      </c>
      <c r="AV457" t="s">
        <v>91</v>
      </c>
      <c r="AW457" t="s">
        <v>51</v>
      </c>
      <c r="AX457" s="1">
        <v>45724.742903784725</v>
      </c>
      <c r="AY457" t="s">
        <v>51</v>
      </c>
    </row>
    <row r="458" spans="1:51" x14ac:dyDescent="0.35">
      <c r="A458">
        <v>81742</v>
      </c>
      <c r="B458">
        <v>0</v>
      </c>
      <c r="C458" t="s">
        <v>51</v>
      </c>
      <c r="D458" t="s">
        <v>52</v>
      </c>
      <c r="E458" t="s">
        <v>51</v>
      </c>
      <c r="F458" t="s">
        <v>51</v>
      </c>
      <c r="G458" t="s">
        <v>1531</v>
      </c>
      <c r="H458" t="s">
        <v>742</v>
      </c>
      <c r="I458" t="s">
        <v>56</v>
      </c>
      <c r="Z458">
        <v>8</v>
      </c>
      <c r="AD458" t="s">
        <v>743</v>
      </c>
      <c r="AF458" t="s">
        <v>1513</v>
      </c>
      <c r="AG458" t="s">
        <v>744</v>
      </c>
      <c r="AI458">
        <v>0</v>
      </c>
      <c r="AJ458">
        <v>0</v>
      </c>
      <c r="AL458">
        <v>0</v>
      </c>
      <c r="AM458">
        <v>0</v>
      </c>
      <c r="AN458">
        <v>0</v>
      </c>
      <c r="AO458" t="s">
        <v>51</v>
      </c>
      <c r="AP458" t="s">
        <v>51</v>
      </c>
      <c r="AQ458" t="s">
        <v>51</v>
      </c>
      <c r="AR458" t="s">
        <v>51</v>
      </c>
      <c r="AS458" t="s">
        <v>51</v>
      </c>
      <c r="AT458" t="s">
        <v>51</v>
      </c>
      <c r="AU458" t="s">
        <v>58</v>
      </c>
      <c r="AV458" t="s">
        <v>59</v>
      </c>
      <c r="AW458" t="s">
        <v>51</v>
      </c>
      <c r="AX458" s="1">
        <v>45722.715667743054</v>
      </c>
      <c r="AY458" t="s">
        <v>51</v>
      </c>
    </row>
    <row r="459" spans="1:51" x14ac:dyDescent="0.35">
      <c r="A459">
        <v>81741</v>
      </c>
      <c r="B459">
        <v>0</v>
      </c>
      <c r="C459" t="s">
        <v>51</v>
      </c>
      <c r="D459" t="s">
        <v>85</v>
      </c>
      <c r="E459">
        <v>0</v>
      </c>
      <c r="G459" t="s">
        <v>1532</v>
      </c>
      <c r="H459" t="s">
        <v>1533</v>
      </c>
      <c r="I459" t="s">
        <v>56</v>
      </c>
      <c r="S459" t="s">
        <v>1534</v>
      </c>
      <c r="T459" t="s">
        <v>51</v>
      </c>
      <c r="U459" t="s">
        <v>51</v>
      </c>
      <c r="W459">
        <v>9850503812</v>
      </c>
      <c r="X459" t="s">
        <v>1392</v>
      </c>
      <c r="Y459" t="s">
        <v>1535</v>
      </c>
      <c r="Z459">
        <v>8</v>
      </c>
      <c r="AD459" t="s">
        <v>1536</v>
      </c>
      <c r="AE459" t="s">
        <v>51</v>
      </c>
      <c r="AF459" t="s">
        <v>51</v>
      </c>
      <c r="AG459" t="s">
        <v>1537</v>
      </c>
      <c r="AI459">
        <v>0</v>
      </c>
      <c r="AJ459">
        <v>0</v>
      </c>
      <c r="AL459">
        <v>0</v>
      </c>
      <c r="AM459">
        <v>0</v>
      </c>
      <c r="AN459">
        <v>0</v>
      </c>
      <c r="AO459" t="s">
        <v>120</v>
      </c>
      <c r="AP459" t="s">
        <v>121</v>
      </c>
      <c r="AQ459" t="s">
        <v>122</v>
      </c>
      <c r="AR459" t="s">
        <v>123</v>
      </c>
      <c r="AS459" t="s">
        <v>89</v>
      </c>
      <c r="AT459" t="s">
        <v>90</v>
      </c>
      <c r="AU459" t="s">
        <v>58</v>
      </c>
      <c r="AV459" t="s">
        <v>196</v>
      </c>
      <c r="AW459" t="s">
        <v>51</v>
      </c>
      <c r="AX459" s="1">
        <v>45722.430090312497</v>
      </c>
      <c r="AY459" t="s">
        <v>51</v>
      </c>
    </row>
    <row r="460" spans="1:51" x14ac:dyDescent="0.35">
      <c r="A460">
        <v>81740</v>
      </c>
      <c r="B460">
        <v>0</v>
      </c>
      <c r="C460" t="s">
        <v>51</v>
      </c>
      <c r="D460" t="s">
        <v>85</v>
      </c>
      <c r="E460">
        <v>0</v>
      </c>
      <c r="G460" t="s">
        <v>1538</v>
      </c>
      <c r="H460" t="s">
        <v>1539</v>
      </c>
      <c r="I460" t="s">
        <v>56</v>
      </c>
      <c r="T460" t="s">
        <v>51</v>
      </c>
      <c r="U460" t="s">
        <v>51</v>
      </c>
      <c r="W460" t="s">
        <v>1540</v>
      </c>
      <c r="Y460" t="s">
        <v>1541</v>
      </c>
      <c r="Z460">
        <v>8</v>
      </c>
      <c r="AE460" t="s">
        <v>51</v>
      </c>
      <c r="AF460" t="s">
        <v>51</v>
      </c>
      <c r="AI460">
        <v>0</v>
      </c>
      <c r="AJ460">
        <v>0</v>
      </c>
      <c r="AL460">
        <v>0</v>
      </c>
      <c r="AM460">
        <v>0</v>
      </c>
      <c r="AN460">
        <v>0</v>
      </c>
      <c r="AO460" t="s">
        <v>120</v>
      </c>
      <c r="AP460" t="s">
        <v>121</v>
      </c>
      <c r="AQ460" t="s">
        <v>122</v>
      </c>
      <c r="AR460" t="s">
        <v>123</v>
      </c>
      <c r="AS460" t="s">
        <v>89</v>
      </c>
      <c r="AT460" t="s">
        <v>90</v>
      </c>
      <c r="AU460" t="s">
        <v>58</v>
      </c>
      <c r="AV460" t="s">
        <v>91</v>
      </c>
      <c r="AW460" t="s">
        <v>91</v>
      </c>
      <c r="AX460" s="1">
        <v>45722.411952893519</v>
      </c>
      <c r="AY460" s="1">
        <v>45726.613460763889</v>
      </c>
    </row>
    <row r="461" spans="1:51" x14ac:dyDescent="0.35">
      <c r="A461">
        <v>81739</v>
      </c>
      <c r="B461">
        <v>0</v>
      </c>
      <c r="C461" t="s">
        <v>51</v>
      </c>
      <c r="D461" t="s">
        <v>85</v>
      </c>
      <c r="E461">
        <v>0</v>
      </c>
      <c r="G461" t="s">
        <v>1542</v>
      </c>
      <c r="H461" t="s">
        <v>1543</v>
      </c>
      <c r="I461" t="s">
        <v>56</v>
      </c>
      <c r="S461">
        <v>8983824377</v>
      </c>
      <c r="T461" t="s">
        <v>51</v>
      </c>
      <c r="U461" t="s">
        <v>51</v>
      </c>
      <c r="W461">
        <v>8983824377</v>
      </c>
      <c r="X461" t="s">
        <v>649</v>
      </c>
      <c r="Y461" t="s">
        <v>1544</v>
      </c>
      <c r="Z461">
        <v>8</v>
      </c>
      <c r="AE461" t="s">
        <v>51</v>
      </c>
      <c r="AF461" t="s">
        <v>51</v>
      </c>
      <c r="AI461">
        <v>0</v>
      </c>
      <c r="AJ461">
        <v>0</v>
      </c>
      <c r="AL461">
        <v>0</v>
      </c>
      <c r="AM461">
        <v>0</v>
      </c>
      <c r="AN461">
        <v>0</v>
      </c>
      <c r="AO461" t="s">
        <v>1032</v>
      </c>
      <c r="AP461" t="s">
        <v>121</v>
      </c>
      <c r="AQ461" t="s">
        <v>122</v>
      </c>
      <c r="AR461" t="s">
        <v>123</v>
      </c>
      <c r="AS461" t="s">
        <v>89</v>
      </c>
      <c r="AU461" t="s">
        <v>58</v>
      </c>
      <c r="AV461" t="s">
        <v>196</v>
      </c>
      <c r="AW461" t="s">
        <v>51</v>
      </c>
      <c r="AX461" s="1">
        <v>45721.733319525461</v>
      </c>
      <c r="AY461" t="s">
        <v>51</v>
      </c>
    </row>
    <row r="462" spans="1:51" x14ac:dyDescent="0.35">
      <c r="A462">
        <v>81738</v>
      </c>
      <c r="B462">
        <v>0</v>
      </c>
      <c r="C462" t="s">
        <v>51</v>
      </c>
      <c r="D462" t="s">
        <v>85</v>
      </c>
      <c r="E462">
        <v>6</v>
      </c>
      <c r="F462" t="s">
        <v>1545</v>
      </c>
      <c r="G462" t="s">
        <v>19040</v>
      </c>
      <c r="H462" t="s">
        <v>1546</v>
      </c>
      <c r="I462" t="s">
        <v>56</v>
      </c>
      <c r="S462">
        <v>9148673227</v>
      </c>
      <c r="T462" t="s">
        <v>51</v>
      </c>
      <c r="U462" t="s">
        <v>51</v>
      </c>
      <c r="W462">
        <v>9148673227</v>
      </c>
      <c r="Y462" t="s">
        <v>1547</v>
      </c>
      <c r="Z462">
        <v>8</v>
      </c>
      <c r="AE462" t="s">
        <v>51</v>
      </c>
      <c r="AF462" t="s">
        <v>51</v>
      </c>
      <c r="AG462" t="s">
        <v>1548</v>
      </c>
      <c r="AI462">
        <v>0</v>
      </c>
      <c r="AJ462">
        <v>0</v>
      </c>
      <c r="AL462">
        <v>0</v>
      </c>
      <c r="AM462">
        <v>0</v>
      </c>
      <c r="AN462">
        <v>0</v>
      </c>
      <c r="AO462" t="s">
        <v>230</v>
      </c>
      <c r="AP462" t="s">
        <v>486</v>
      </c>
      <c r="AQ462" t="s">
        <v>122</v>
      </c>
      <c r="AR462" t="s">
        <v>673</v>
      </c>
      <c r="AS462" t="s">
        <v>89</v>
      </c>
      <c r="AU462" t="s">
        <v>58</v>
      </c>
      <c r="AV462" t="s">
        <v>68</v>
      </c>
      <c r="AW462" t="s">
        <v>51</v>
      </c>
      <c r="AX462" s="1">
        <v>45719.544397256941</v>
      </c>
      <c r="AY462" t="s">
        <v>51</v>
      </c>
    </row>
    <row r="463" spans="1:51" x14ac:dyDescent="0.35">
      <c r="A463">
        <v>81737</v>
      </c>
      <c r="B463">
        <v>0</v>
      </c>
      <c r="C463" t="s">
        <v>51</v>
      </c>
      <c r="D463" t="s">
        <v>52</v>
      </c>
      <c r="E463" t="s">
        <v>51</v>
      </c>
      <c r="F463" t="s">
        <v>51</v>
      </c>
      <c r="G463" t="s">
        <v>1549</v>
      </c>
      <c r="H463" t="s">
        <v>1550</v>
      </c>
      <c r="I463" t="s">
        <v>56</v>
      </c>
      <c r="M463" t="s">
        <v>1551</v>
      </c>
      <c r="N463" t="s">
        <v>1552</v>
      </c>
      <c r="O463" t="s">
        <v>56</v>
      </c>
      <c r="Z463">
        <v>8</v>
      </c>
      <c r="AF463" t="s">
        <v>1513</v>
      </c>
      <c r="AG463" t="s">
        <v>638</v>
      </c>
      <c r="AI463">
        <v>0</v>
      </c>
      <c r="AJ463">
        <v>0</v>
      </c>
      <c r="AL463">
        <v>0</v>
      </c>
      <c r="AM463">
        <v>0</v>
      </c>
      <c r="AN463">
        <v>0</v>
      </c>
      <c r="AO463" t="s">
        <v>51</v>
      </c>
      <c r="AP463" t="s">
        <v>51</v>
      </c>
      <c r="AQ463" t="s">
        <v>51</v>
      </c>
      <c r="AR463" t="s">
        <v>51</v>
      </c>
      <c r="AS463" t="s">
        <v>51</v>
      </c>
      <c r="AT463" t="s">
        <v>51</v>
      </c>
      <c r="AU463" t="s">
        <v>58</v>
      </c>
      <c r="AV463" t="s">
        <v>59</v>
      </c>
      <c r="AW463" t="s">
        <v>51</v>
      </c>
      <c r="AX463" s="1">
        <v>45716.441586805558</v>
      </c>
      <c r="AY463" t="s">
        <v>51</v>
      </c>
    </row>
    <row r="464" spans="1:51" x14ac:dyDescent="0.35">
      <c r="A464">
        <v>81736</v>
      </c>
      <c r="B464">
        <v>0</v>
      </c>
      <c r="C464" t="s">
        <v>51</v>
      </c>
      <c r="D464" t="s">
        <v>52</v>
      </c>
      <c r="E464" t="s">
        <v>51</v>
      </c>
      <c r="F464" t="s">
        <v>51</v>
      </c>
      <c r="G464" t="s">
        <v>1553</v>
      </c>
      <c r="H464" t="s">
        <v>1554</v>
      </c>
      <c r="I464" t="s">
        <v>56</v>
      </c>
      <c r="Z464">
        <v>8</v>
      </c>
      <c r="AF464" t="s">
        <v>1513</v>
      </c>
      <c r="AI464">
        <v>0</v>
      </c>
      <c r="AJ464">
        <v>0</v>
      </c>
      <c r="AL464">
        <v>0</v>
      </c>
      <c r="AM464">
        <v>0</v>
      </c>
      <c r="AN464">
        <v>0</v>
      </c>
      <c r="AO464" t="s">
        <v>51</v>
      </c>
      <c r="AP464" t="s">
        <v>51</v>
      </c>
      <c r="AQ464" t="s">
        <v>51</v>
      </c>
      <c r="AR464" t="s">
        <v>51</v>
      </c>
      <c r="AS464" t="s">
        <v>51</v>
      </c>
      <c r="AT464" t="s">
        <v>51</v>
      </c>
      <c r="AU464" t="s">
        <v>58</v>
      </c>
      <c r="AV464" t="s">
        <v>59</v>
      </c>
      <c r="AW464" t="s">
        <v>51</v>
      </c>
      <c r="AX464" s="1">
        <v>45712.685595289353</v>
      </c>
      <c r="AY464" t="s">
        <v>51</v>
      </c>
    </row>
    <row r="465" spans="1:51" x14ac:dyDescent="0.35">
      <c r="A465">
        <v>81735</v>
      </c>
      <c r="B465">
        <v>0</v>
      </c>
      <c r="C465" t="s">
        <v>51</v>
      </c>
      <c r="D465" t="s">
        <v>52</v>
      </c>
      <c r="E465" t="s">
        <v>51</v>
      </c>
      <c r="F465" t="s">
        <v>51</v>
      </c>
      <c r="G465" t="s">
        <v>1555</v>
      </c>
      <c r="H465" t="s">
        <v>1556</v>
      </c>
      <c r="I465" t="s">
        <v>56</v>
      </c>
      <c r="Z465">
        <v>8</v>
      </c>
      <c r="AF465" t="s">
        <v>1513</v>
      </c>
      <c r="AI465">
        <v>0</v>
      </c>
      <c r="AJ465">
        <v>0</v>
      </c>
      <c r="AL465">
        <v>0</v>
      </c>
      <c r="AM465">
        <v>0</v>
      </c>
      <c r="AN465">
        <v>0</v>
      </c>
      <c r="AO465" t="s">
        <v>51</v>
      </c>
      <c r="AP465" t="s">
        <v>51</v>
      </c>
      <c r="AQ465" t="s">
        <v>51</v>
      </c>
      <c r="AR465" t="s">
        <v>51</v>
      </c>
      <c r="AS465" t="s">
        <v>51</v>
      </c>
      <c r="AT465" t="s">
        <v>51</v>
      </c>
      <c r="AU465" t="s">
        <v>58</v>
      </c>
      <c r="AV465" t="s">
        <v>59</v>
      </c>
      <c r="AW465" t="s">
        <v>51</v>
      </c>
      <c r="AX465" s="1">
        <v>45707.39430482639</v>
      </c>
      <c r="AY465" t="s">
        <v>51</v>
      </c>
    </row>
    <row r="466" spans="1:51" x14ac:dyDescent="0.35">
      <c r="A466">
        <v>80738</v>
      </c>
      <c r="B466">
        <v>0</v>
      </c>
      <c r="C466" t="s">
        <v>51</v>
      </c>
      <c r="D466" t="s">
        <v>52</v>
      </c>
      <c r="E466" t="s">
        <v>51</v>
      </c>
      <c r="F466" t="s">
        <v>51</v>
      </c>
      <c r="G466" t="s">
        <v>19041</v>
      </c>
      <c r="H466" t="s">
        <v>1557</v>
      </c>
      <c r="I466" t="s">
        <v>56</v>
      </c>
      <c r="O466" t="s">
        <v>62</v>
      </c>
      <c r="Z466">
        <v>8</v>
      </c>
      <c r="AF466" t="s">
        <v>1513</v>
      </c>
      <c r="AI466">
        <v>0</v>
      </c>
      <c r="AJ466">
        <v>0</v>
      </c>
      <c r="AL466">
        <v>0</v>
      </c>
      <c r="AM466">
        <v>0</v>
      </c>
      <c r="AN466">
        <v>0</v>
      </c>
      <c r="AO466" t="s">
        <v>51</v>
      </c>
      <c r="AP466" t="s">
        <v>51</v>
      </c>
      <c r="AQ466" t="s">
        <v>51</v>
      </c>
      <c r="AR466" t="s">
        <v>51</v>
      </c>
      <c r="AS466" t="s">
        <v>51</v>
      </c>
      <c r="AT466" t="s">
        <v>51</v>
      </c>
      <c r="AU466" t="s">
        <v>58</v>
      </c>
      <c r="AV466" t="s">
        <v>59</v>
      </c>
      <c r="AW466" t="s">
        <v>59</v>
      </c>
      <c r="AX466" s="1">
        <v>45705.535588391205</v>
      </c>
      <c r="AY466" s="1">
        <v>46049.522010034721</v>
      </c>
    </row>
    <row r="467" spans="1:51" x14ac:dyDescent="0.35">
      <c r="A467">
        <v>80737</v>
      </c>
      <c r="B467">
        <v>0</v>
      </c>
      <c r="C467" t="s">
        <v>51</v>
      </c>
      <c r="D467" t="s">
        <v>52</v>
      </c>
      <c r="E467" t="s">
        <v>51</v>
      </c>
      <c r="F467" t="s">
        <v>51</v>
      </c>
      <c r="G467" t="s">
        <v>1558</v>
      </c>
      <c r="H467" t="s">
        <v>1559</v>
      </c>
      <c r="I467" t="s">
        <v>56</v>
      </c>
      <c r="Z467">
        <v>8</v>
      </c>
      <c r="AF467" t="s">
        <v>1513</v>
      </c>
      <c r="AI467">
        <v>0</v>
      </c>
      <c r="AJ467">
        <v>0</v>
      </c>
      <c r="AL467">
        <v>0</v>
      </c>
      <c r="AM467">
        <v>0</v>
      </c>
      <c r="AN467">
        <v>0</v>
      </c>
      <c r="AO467" t="s">
        <v>51</v>
      </c>
      <c r="AP467" t="s">
        <v>51</v>
      </c>
      <c r="AQ467" t="s">
        <v>51</v>
      </c>
      <c r="AR467" t="s">
        <v>51</v>
      </c>
      <c r="AS467" t="s">
        <v>51</v>
      </c>
      <c r="AT467" t="s">
        <v>51</v>
      </c>
      <c r="AU467" t="s">
        <v>58</v>
      </c>
      <c r="AV467" t="s">
        <v>59</v>
      </c>
      <c r="AW467" t="s">
        <v>51</v>
      </c>
      <c r="AX467" s="1">
        <v>45705.429767789348</v>
      </c>
      <c r="AY467" t="s">
        <v>51</v>
      </c>
    </row>
    <row r="468" spans="1:51" x14ac:dyDescent="0.35">
      <c r="A468">
        <v>80736</v>
      </c>
      <c r="B468">
        <v>0</v>
      </c>
      <c r="C468" t="s">
        <v>51</v>
      </c>
      <c r="D468" t="s">
        <v>52</v>
      </c>
      <c r="E468" t="s">
        <v>51</v>
      </c>
      <c r="F468" t="s">
        <v>51</v>
      </c>
      <c r="G468" t="s">
        <v>1560</v>
      </c>
      <c r="H468" t="s">
        <v>1561</v>
      </c>
      <c r="I468" t="s">
        <v>56</v>
      </c>
      <c r="Z468">
        <v>8</v>
      </c>
      <c r="AF468" t="s">
        <v>1513</v>
      </c>
      <c r="AI468">
        <v>0</v>
      </c>
      <c r="AJ468">
        <v>0</v>
      </c>
      <c r="AL468">
        <v>0</v>
      </c>
      <c r="AM468">
        <v>0</v>
      </c>
      <c r="AN468">
        <v>0</v>
      </c>
      <c r="AO468" t="s">
        <v>51</v>
      </c>
      <c r="AP468" t="s">
        <v>51</v>
      </c>
      <c r="AQ468" t="s">
        <v>51</v>
      </c>
      <c r="AR468" t="s">
        <v>51</v>
      </c>
      <c r="AS468" t="s">
        <v>51</v>
      </c>
      <c r="AT468" t="s">
        <v>51</v>
      </c>
      <c r="AU468" t="s">
        <v>58</v>
      </c>
      <c r="AV468" t="s">
        <v>59</v>
      </c>
      <c r="AW468" t="s">
        <v>51</v>
      </c>
      <c r="AX468" s="1">
        <v>45705.408111458331</v>
      </c>
      <c r="AY468" t="s">
        <v>51</v>
      </c>
    </row>
    <row r="469" spans="1:51" x14ac:dyDescent="0.35">
      <c r="A469">
        <v>80735</v>
      </c>
      <c r="B469">
        <v>0</v>
      </c>
      <c r="C469" t="s">
        <v>51</v>
      </c>
      <c r="D469" t="s">
        <v>52</v>
      </c>
      <c r="E469" t="s">
        <v>51</v>
      </c>
      <c r="F469" t="s">
        <v>51</v>
      </c>
      <c r="G469" t="s">
        <v>19024</v>
      </c>
      <c r="H469" t="s">
        <v>1562</v>
      </c>
      <c r="I469" t="s">
        <v>56</v>
      </c>
      <c r="O469" t="s">
        <v>56</v>
      </c>
      <c r="U469" t="s">
        <v>57</v>
      </c>
      <c r="Z469">
        <v>8</v>
      </c>
      <c r="AF469" t="s">
        <v>1513</v>
      </c>
      <c r="AI469">
        <v>0</v>
      </c>
      <c r="AJ469">
        <v>0</v>
      </c>
      <c r="AL469">
        <v>0</v>
      </c>
      <c r="AM469">
        <v>0</v>
      </c>
      <c r="AN469">
        <v>0</v>
      </c>
      <c r="AO469" t="s">
        <v>51</v>
      </c>
      <c r="AP469" t="s">
        <v>51</v>
      </c>
      <c r="AQ469" t="s">
        <v>51</v>
      </c>
      <c r="AR469" t="s">
        <v>51</v>
      </c>
      <c r="AS469" t="s">
        <v>51</v>
      </c>
      <c r="AT469" t="s">
        <v>51</v>
      </c>
      <c r="AU469" t="s">
        <v>58</v>
      </c>
      <c r="AV469" t="s">
        <v>59</v>
      </c>
      <c r="AW469" t="s">
        <v>59</v>
      </c>
      <c r="AX469" s="1">
        <v>45705.407078009259</v>
      </c>
      <c r="AY469" s="1">
        <v>45842.729055671298</v>
      </c>
    </row>
    <row r="470" spans="1:51" x14ac:dyDescent="0.35">
      <c r="A470">
        <v>80734</v>
      </c>
      <c r="B470">
        <v>0</v>
      </c>
      <c r="C470" t="s">
        <v>51</v>
      </c>
      <c r="D470" t="s">
        <v>85</v>
      </c>
      <c r="E470">
        <v>0</v>
      </c>
      <c r="G470" t="s">
        <v>19042</v>
      </c>
      <c r="H470" t="s">
        <v>1563</v>
      </c>
      <c r="I470" t="s">
        <v>56</v>
      </c>
      <c r="S470" t="s">
        <v>1392</v>
      </c>
      <c r="T470" t="s">
        <v>51</v>
      </c>
      <c r="U470" t="s">
        <v>51</v>
      </c>
      <c r="V470" t="s">
        <v>1392</v>
      </c>
      <c r="W470" t="s">
        <v>1564</v>
      </c>
      <c r="X470" t="s">
        <v>1565</v>
      </c>
      <c r="Y470" t="s">
        <v>1566</v>
      </c>
      <c r="Z470">
        <v>8</v>
      </c>
      <c r="AD470">
        <v>0</v>
      </c>
      <c r="AE470" t="s">
        <v>51</v>
      </c>
      <c r="AF470" t="s">
        <v>51</v>
      </c>
      <c r="AG470">
        <v>27</v>
      </c>
      <c r="AI470">
        <v>0</v>
      </c>
      <c r="AJ470">
        <v>0</v>
      </c>
      <c r="AL470">
        <v>0</v>
      </c>
      <c r="AM470">
        <v>0</v>
      </c>
      <c r="AN470">
        <v>0</v>
      </c>
      <c r="AO470" t="s">
        <v>1567</v>
      </c>
      <c r="AP470" t="s">
        <v>121</v>
      </c>
      <c r="AQ470" t="s">
        <v>122</v>
      </c>
      <c r="AR470" t="s">
        <v>123</v>
      </c>
      <c r="AS470" t="s">
        <v>89</v>
      </c>
      <c r="AT470" t="s">
        <v>90</v>
      </c>
      <c r="AU470" t="s">
        <v>58</v>
      </c>
      <c r="AV470" t="s">
        <v>196</v>
      </c>
      <c r="AW470" t="s">
        <v>51</v>
      </c>
      <c r="AX470" s="1">
        <v>45701.508684722219</v>
      </c>
      <c r="AY470" t="s">
        <v>51</v>
      </c>
    </row>
    <row r="471" spans="1:51" x14ac:dyDescent="0.35">
      <c r="A471">
        <v>80733</v>
      </c>
      <c r="B471">
        <v>0</v>
      </c>
      <c r="C471" t="s">
        <v>51</v>
      </c>
      <c r="D471" t="s">
        <v>52</v>
      </c>
      <c r="E471" t="s">
        <v>51</v>
      </c>
      <c r="F471" t="s">
        <v>51</v>
      </c>
      <c r="G471" t="s">
        <v>1568</v>
      </c>
      <c r="H471" t="s">
        <v>1569</v>
      </c>
      <c r="I471" t="s">
        <v>56</v>
      </c>
      <c r="Z471">
        <v>8</v>
      </c>
      <c r="AF471" t="s">
        <v>1513</v>
      </c>
      <c r="AG471" t="s">
        <v>1570</v>
      </c>
      <c r="AI471">
        <v>0</v>
      </c>
      <c r="AJ471">
        <v>0</v>
      </c>
      <c r="AL471">
        <v>0</v>
      </c>
      <c r="AM471">
        <v>0</v>
      </c>
      <c r="AN471">
        <v>0</v>
      </c>
      <c r="AO471" t="s">
        <v>51</v>
      </c>
      <c r="AP471" t="s">
        <v>51</v>
      </c>
      <c r="AQ471" t="s">
        <v>51</v>
      </c>
      <c r="AR471" t="s">
        <v>51</v>
      </c>
      <c r="AS471" t="s">
        <v>51</v>
      </c>
      <c r="AT471" t="s">
        <v>51</v>
      </c>
      <c r="AU471" t="s">
        <v>58</v>
      </c>
      <c r="AV471" t="s">
        <v>59</v>
      </c>
      <c r="AW471" t="s">
        <v>51</v>
      </c>
      <c r="AX471" s="1">
        <v>45700.510321180554</v>
      </c>
      <c r="AY471" t="s">
        <v>51</v>
      </c>
    </row>
    <row r="472" spans="1:51" x14ac:dyDescent="0.35">
      <c r="A472">
        <v>80732</v>
      </c>
      <c r="B472">
        <v>0</v>
      </c>
      <c r="C472" t="s">
        <v>51</v>
      </c>
      <c r="D472" t="s">
        <v>52</v>
      </c>
      <c r="E472" t="s">
        <v>51</v>
      </c>
      <c r="F472" t="s">
        <v>51</v>
      </c>
      <c r="G472" t="s">
        <v>1571</v>
      </c>
      <c r="H472" t="s">
        <v>1572</v>
      </c>
      <c r="I472" t="s">
        <v>56</v>
      </c>
      <c r="Z472">
        <v>8</v>
      </c>
      <c r="AF472" t="s">
        <v>1513</v>
      </c>
      <c r="AG472" t="s">
        <v>1573</v>
      </c>
      <c r="AI472">
        <v>0</v>
      </c>
      <c r="AJ472">
        <v>0</v>
      </c>
      <c r="AL472">
        <v>0</v>
      </c>
      <c r="AM472">
        <v>0</v>
      </c>
      <c r="AN472">
        <v>0</v>
      </c>
      <c r="AO472" t="s">
        <v>51</v>
      </c>
      <c r="AP472" t="s">
        <v>51</v>
      </c>
      <c r="AQ472" t="s">
        <v>51</v>
      </c>
      <c r="AR472" t="s">
        <v>51</v>
      </c>
      <c r="AS472" t="s">
        <v>51</v>
      </c>
      <c r="AT472" t="s">
        <v>51</v>
      </c>
      <c r="AU472" t="s">
        <v>58</v>
      </c>
      <c r="AV472" t="s">
        <v>59</v>
      </c>
      <c r="AW472" t="s">
        <v>51</v>
      </c>
      <c r="AX472" s="1">
        <v>45700.482136192128</v>
      </c>
      <c r="AY472" t="s">
        <v>51</v>
      </c>
    </row>
    <row r="473" spans="1:51" x14ac:dyDescent="0.35">
      <c r="A473">
        <v>80731</v>
      </c>
      <c r="B473">
        <v>0</v>
      </c>
      <c r="C473" t="s">
        <v>51</v>
      </c>
      <c r="D473" t="s">
        <v>52</v>
      </c>
      <c r="E473" t="s">
        <v>51</v>
      </c>
      <c r="F473" t="s">
        <v>51</v>
      </c>
      <c r="G473" t="s">
        <v>1574</v>
      </c>
      <c r="H473" t="s">
        <v>19043</v>
      </c>
      <c r="I473" t="s">
        <v>56</v>
      </c>
      <c r="O473" t="s">
        <v>56</v>
      </c>
      <c r="Z473">
        <v>8</v>
      </c>
      <c r="AF473" t="s">
        <v>1513</v>
      </c>
      <c r="AG473" t="s">
        <v>1575</v>
      </c>
      <c r="AI473">
        <v>0</v>
      </c>
      <c r="AJ473">
        <v>0</v>
      </c>
      <c r="AL473">
        <v>0</v>
      </c>
      <c r="AM473">
        <v>0</v>
      </c>
      <c r="AN473">
        <v>0</v>
      </c>
      <c r="AO473" t="s">
        <v>51</v>
      </c>
      <c r="AP473" t="s">
        <v>51</v>
      </c>
      <c r="AQ473" t="s">
        <v>51</v>
      </c>
      <c r="AR473" t="s">
        <v>51</v>
      </c>
      <c r="AS473" t="s">
        <v>51</v>
      </c>
      <c r="AT473" t="s">
        <v>51</v>
      </c>
      <c r="AU473" t="s">
        <v>58</v>
      </c>
      <c r="AV473" t="s">
        <v>59</v>
      </c>
      <c r="AW473" t="s">
        <v>59</v>
      </c>
      <c r="AX473" s="1">
        <v>45698.486204976849</v>
      </c>
      <c r="AY473" s="1">
        <v>45787.643813078706</v>
      </c>
    </row>
    <row r="474" spans="1:51" x14ac:dyDescent="0.35">
      <c r="A474">
        <v>80730</v>
      </c>
      <c r="B474">
        <v>0</v>
      </c>
      <c r="C474" t="s">
        <v>51</v>
      </c>
      <c r="D474" t="s">
        <v>85</v>
      </c>
      <c r="E474">
        <v>0</v>
      </c>
      <c r="G474" t="s">
        <v>1576</v>
      </c>
      <c r="H474" t="s">
        <v>1577</v>
      </c>
      <c r="I474" t="s">
        <v>56</v>
      </c>
      <c r="T474" t="s">
        <v>51</v>
      </c>
      <c r="U474" t="s">
        <v>51</v>
      </c>
      <c r="W474">
        <v>9828112629</v>
      </c>
      <c r="Y474" t="s">
        <v>1578</v>
      </c>
      <c r="Z474">
        <v>8</v>
      </c>
      <c r="AE474" t="s">
        <v>51</v>
      </c>
      <c r="AF474" t="s">
        <v>51</v>
      </c>
      <c r="AI474">
        <v>0</v>
      </c>
      <c r="AJ474">
        <v>0</v>
      </c>
      <c r="AL474">
        <v>0</v>
      </c>
      <c r="AM474">
        <v>0</v>
      </c>
      <c r="AN474">
        <v>0</v>
      </c>
      <c r="AO474" t="s">
        <v>230</v>
      </c>
      <c r="AP474" t="s">
        <v>121</v>
      </c>
      <c r="AQ474" t="s">
        <v>122</v>
      </c>
      <c r="AS474" t="s">
        <v>89</v>
      </c>
      <c r="AT474" t="s">
        <v>90</v>
      </c>
      <c r="AU474" t="s">
        <v>58</v>
      </c>
      <c r="AV474" t="s">
        <v>91</v>
      </c>
      <c r="AW474" t="s">
        <v>51</v>
      </c>
      <c r="AX474" s="1">
        <v>45698.477578784725</v>
      </c>
      <c r="AY474" t="s">
        <v>51</v>
      </c>
    </row>
    <row r="475" spans="1:51" x14ac:dyDescent="0.35">
      <c r="A475">
        <v>80729</v>
      </c>
      <c r="B475">
        <v>0</v>
      </c>
      <c r="C475" t="s">
        <v>51</v>
      </c>
      <c r="D475" t="s">
        <v>52</v>
      </c>
      <c r="E475" t="s">
        <v>51</v>
      </c>
      <c r="F475" t="s">
        <v>51</v>
      </c>
      <c r="G475" t="s">
        <v>1579</v>
      </c>
      <c r="H475" t="s">
        <v>1580</v>
      </c>
      <c r="I475" t="s">
        <v>56</v>
      </c>
      <c r="Z475">
        <v>8</v>
      </c>
      <c r="AF475" t="s">
        <v>1513</v>
      </c>
      <c r="AG475" t="s">
        <v>1581</v>
      </c>
      <c r="AI475">
        <v>0</v>
      </c>
      <c r="AJ475">
        <v>0</v>
      </c>
      <c r="AL475">
        <v>0</v>
      </c>
      <c r="AM475">
        <v>0</v>
      </c>
      <c r="AN475">
        <v>0</v>
      </c>
      <c r="AO475" t="s">
        <v>51</v>
      </c>
      <c r="AP475" t="s">
        <v>51</v>
      </c>
      <c r="AQ475" t="s">
        <v>51</v>
      </c>
      <c r="AR475" t="s">
        <v>51</v>
      </c>
      <c r="AS475" t="s">
        <v>51</v>
      </c>
      <c r="AT475" t="s">
        <v>51</v>
      </c>
      <c r="AU475" t="s">
        <v>58</v>
      </c>
      <c r="AV475" t="s">
        <v>59</v>
      </c>
      <c r="AW475" t="s">
        <v>51</v>
      </c>
      <c r="AX475" s="1">
        <v>45694.659454826389</v>
      </c>
      <c r="AY475" t="s">
        <v>51</v>
      </c>
    </row>
    <row r="476" spans="1:51" x14ac:dyDescent="0.35">
      <c r="A476">
        <v>80728</v>
      </c>
      <c r="B476">
        <v>0</v>
      </c>
      <c r="C476" t="s">
        <v>51</v>
      </c>
      <c r="D476" t="s">
        <v>85</v>
      </c>
      <c r="E476">
        <v>0</v>
      </c>
      <c r="G476" t="s">
        <v>1582</v>
      </c>
      <c r="H476" t="s">
        <v>1583</v>
      </c>
      <c r="I476" t="s">
        <v>56</v>
      </c>
      <c r="T476" t="s">
        <v>51</v>
      </c>
      <c r="U476" t="s">
        <v>51</v>
      </c>
      <c r="W476" t="s">
        <v>1584</v>
      </c>
      <c r="Y476" t="s">
        <v>1585</v>
      </c>
      <c r="Z476">
        <v>8</v>
      </c>
      <c r="AE476" t="s">
        <v>51</v>
      </c>
      <c r="AF476" t="s">
        <v>51</v>
      </c>
      <c r="AI476">
        <v>0</v>
      </c>
      <c r="AJ476">
        <v>0</v>
      </c>
      <c r="AL476">
        <v>0</v>
      </c>
      <c r="AM476">
        <v>0</v>
      </c>
      <c r="AN476">
        <v>0</v>
      </c>
      <c r="AO476" t="s">
        <v>230</v>
      </c>
      <c r="AP476" t="s">
        <v>121</v>
      </c>
      <c r="AQ476" t="s">
        <v>122</v>
      </c>
      <c r="AR476" t="s">
        <v>123</v>
      </c>
      <c r="AS476" t="s">
        <v>89</v>
      </c>
      <c r="AT476" t="s">
        <v>90</v>
      </c>
      <c r="AU476" t="s">
        <v>58</v>
      </c>
      <c r="AV476" t="s">
        <v>91</v>
      </c>
      <c r="AW476" t="s">
        <v>51</v>
      </c>
      <c r="AX476" s="1">
        <v>45694.54460552083</v>
      </c>
      <c r="AY476" t="s">
        <v>51</v>
      </c>
    </row>
    <row r="477" spans="1:51" x14ac:dyDescent="0.35">
      <c r="A477">
        <v>80727</v>
      </c>
      <c r="B477">
        <v>0</v>
      </c>
      <c r="C477" t="s">
        <v>51</v>
      </c>
      <c r="D477" t="s">
        <v>52</v>
      </c>
      <c r="E477" t="s">
        <v>51</v>
      </c>
      <c r="F477" t="s">
        <v>51</v>
      </c>
      <c r="G477" t="s">
        <v>1586</v>
      </c>
      <c r="H477" t="s">
        <v>1587</v>
      </c>
      <c r="I477" t="s">
        <v>56</v>
      </c>
      <c r="Z477">
        <v>8</v>
      </c>
      <c r="AF477" t="s">
        <v>138</v>
      </c>
      <c r="AG477" t="s">
        <v>139</v>
      </c>
      <c r="AI477">
        <v>0</v>
      </c>
      <c r="AJ477">
        <v>0</v>
      </c>
      <c r="AL477">
        <v>0</v>
      </c>
      <c r="AM477">
        <v>0</v>
      </c>
      <c r="AN477">
        <v>0</v>
      </c>
      <c r="AO477" t="s">
        <v>51</v>
      </c>
      <c r="AP477" t="s">
        <v>51</v>
      </c>
      <c r="AQ477" t="s">
        <v>51</v>
      </c>
      <c r="AR477" t="s">
        <v>51</v>
      </c>
      <c r="AS477" t="s">
        <v>51</v>
      </c>
      <c r="AT477" t="s">
        <v>51</v>
      </c>
      <c r="AU477" t="s">
        <v>58</v>
      </c>
      <c r="AV477" t="s">
        <v>59</v>
      </c>
      <c r="AW477" t="s">
        <v>51</v>
      </c>
      <c r="AX477" s="1">
        <v>45694.479188657409</v>
      </c>
      <c r="AY477" t="s">
        <v>51</v>
      </c>
    </row>
    <row r="478" spans="1:51" x14ac:dyDescent="0.35">
      <c r="A478">
        <v>80726</v>
      </c>
      <c r="B478">
        <v>0</v>
      </c>
      <c r="C478" t="s">
        <v>51</v>
      </c>
      <c r="D478" t="s">
        <v>85</v>
      </c>
      <c r="E478">
        <v>0</v>
      </c>
      <c r="G478" t="s">
        <v>1588</v>
      </c>
      <c r="H478" t="s">
        <v>1589</v>
      </c>
      <c r="I478" t="s">
        <v>56</v>
      </c>
      <c r="T478" t="s">
        <v>51</v>
      </c>
      <c r="U478" t="s">
        <v>51</v>
      </c>
      <c r="W478" t="s">
        <v>1590</v>
      </c>
      <c r="Y478" t="s">
        <v>1591</v>
      </c>
      <c r="Z478">
        <v>8</v>
      </c>
      <c r="AE478" t="s">
        <v>51</v>
      </c>
      <c r="AF478" t="s">
        <v>51</v>
      </c>
      <c r="AI478">
        <v>0</v>
      </c>
      <c r="AJ478">
        <v>0</v>
      </c>
      <c r="AL478">
        <v>0</v>
      </c>
      <c r="AM478">
        <v>0</v>
      </c>
      <c r="AN478">
        <v>0</v>
      </c>
      <c r="AO478" t="s">
        <v>120</v>
      </c>
      <c r="AP478" t="s">
        <v>121</v>
      </c>
      <c r="AQ478" t="s">
        <v>122</v>
      </c>
      <c r="AR478" t="s">
        <v>123</v>
      </c>
      <c r="AS478" t="s">
        <v>89</v>
      </c>
      <c r="AT478" t="s">
        <v>90</v>
      </c>
      <c r="AU478" t="s">
        <v>58</v>
      </c>
      <c r="AV478" t="s">
        <v>91</v>
      </c>
      <c r="AW478" t="s">
        <v>51</v>
      </c>
      <c r="AX478" s="1">
        <v>45692.684675266202</v>
      </c>
      <c r="AY478" t="s">
        <v>51</v>
      </c>
    </row>
    <row r="479" spans="1:51" x14ac:dyDescent="0.35">
      <c r="A479">
        <v>80725</v>
      </c>
      <c r="B479">
        <v>0</v>
      </c>
      <c r="C479" t="s">
        <v>51</v>
      </c>
      <c r="D479" t="s">
        <v>85</v>
      </c>
      <c r="E479">
        <v>0</v>
      </c>
      <c r="G479" t="s">
        <v>1592</v>
      </c>
      <c r="H479" t="s">
        <v>1593</v>
      </c>
      <c r="I479" t="s">
        <v>56</v>
      </c>
      <c r="S479" t="s">
        <v>1594</v>
      </c>
      <c r="T479" t="s">
        <v>51</v>
      </c>
      <c r="U479" t="s">
        <v>51</v>
      </c>
      <c r="Y479" t="s">
        <v>1595</v>
      </c>
      <c r="Z479">
        <v>8</v>
      </c>
      <c r="AE479" t="s">
        <v>51</v>
      </c>
      <c r="AF479" t="s">
        <v>51</v>
      </c>
      <c r="AI479">
        <v>0</v>
      </c>
      <c r="AJ479">
        <v>0</v>
      </c>
      <c r="AL479">
        <v>0</v>
      </c>
      <c r="AM479">
        <v>0</v>
      </c>
      <c r="AN479">
        <v>0</v>
      </c>
      <c r="AO479" t="s">
        <v>230</v>
      </c>
      <c r="AP479" t="s">
        <v>121</v>
      </c>
      <c r="AQ479" t="s">
        <v>122</v>
      </c>
      <c r="AR479" t="s">
        <v>123</v>
      </c>
      <c r="AS479" t="s">
        <v>89</v>
      </c>
      <c r="AT479" t="s">
        <v>90</v>
      </c>
      <c r="AU479" t="s">
        <v>58</v>
      </c>
      <c r="AV479" t="s">
        <v>91</v>
      </c>
      <c r="AW479" t="s">
        <v>51</v>
      </c>
      <c r="AX479" s="1">
        <v>45692.630651423613</v>
      </c>
      <c r="AY479" t="s">
        <v>51</v>
      </c>
    </row>
    <row r="480" spans="1:51" x14ac:dyDescent="0.35">
      <c r="A480">
        <v>80724</v>
      </c>
      <c r="B480">
        <v>0</v>
      </c>
      <c r="C480" t="s">
        <v>51</v>
      </c>
      <c r="D480" t="s">
        <v>85</v>
      </c>
      <c r="E480">
        <v>0</v>
      </c>
      <c r="G480" t="s">
        <v>1596</v>
      </c>
      <c r="H480" t="s">
        <v>1597</v>
      </c>
      <c r="I480" t="s">
        <v>56</v>
      </c>
      <c r="T480" t="s">
        <v>51</v>
      </c>
      <c r="U480" t="s">
        <v>51</v>
      </c>
      <c r="W480">
        <v>9911663191</v>
      </c>
      <c r="Y480" t="s">
        <v>1598</v>
      </c>
      <c r="Z480">
        <v>8</v>
      </c>
      <c r="AE480" t="s">
        <v>51</v>
      </c>
      <c r="AF480" t="s">
        <v>51</v>
      </c>
      <c r="AI480">
        <v>0</v>
      </c>
      <c r="AJ480">
        <v>0</v>
      </c>
      <c r="AL480">
        <v>0</v>
      </c>
      <c r="AM480">
        <v>0</v>
      </c>
      <c r="AN480">
        <v>0</v>
      </c>
      <c r="AO480" t="s">
        <v>1599</v>
      </c>
      <c r="AP480" t="s">
        <v>121</v>
      </c>
      <c r="AQ480" t="s">
        <v>122</v>
      </c>
      <c r="AR480" t="s">
        <v>123</v>
      </c>
      <c r="AS480" t="s">
        <v>89</v>
      </c>
      <c r="AT480" t="s">
        <v>90</v>
      </c>
      <c r="AU480" t="s">
        <v>58</v>
      </c>
      <c r="AV480" t="s">
        <v>91</v>
      </c>
      <c r="AW480" t="s">
        <v>51</v>
      </c>
      <c r="AX480" s="1">
        <v>45692.454574270836</v>
      </c>
      <c r="AY480" t="s">
        <v>51</v>
      </c>
    </row>
    <row r="481" spans="1:51" x14ac:dyDescent="0.35">
      <c r="A481">
        <v>79724</v>
      </c>
      <c r="B481">
        <v>0</v>
      </c>
      <c r="C481" t="s">
        <v>51</v>
      </c>
      <c r="D481" t="s">
        <v>52</v>
      </c>
      <c r="E481" t="s">
        <v>51</v>
      </c>
      <c r="F481" t="s">
        <v>51</v>
      </c>
      <c r="G481" t="s">
        <v>1600</v>
      </c>
      <c r="H481" t="s">
        <v>1601</v>
      </c>
      <c r="I481" t="s">
        <v>56</v>
      </c>
      <c r="Z481">
        <v>8</v>
      </c>
      <c r="AF481" t="s">
        <v>138</v>
      </c>
      <c r="AG481" t="s">
        <v>1602</v>
      </c>
      <c r="AI481">
        <v>0</v>
      </c>
      <c r="AJ481">
        <v>0</v>
      </c>
      <c r="AL481">
        <v>0</v>
      </c>
      <c r="AM481">
        <v>0</v>
      </c>
      <c r="AN481">
        <v>0</v>
      </c>
      <c r="AO481" t="s">
        <v>51</v>
      </c>
      <c r="AP481" t="s">
        <v>51</v>
      </c>
      <c r="AQ481" t="s">
        <v>51</v>
      </c>
      <c r="AR481" t="s">
        <v>51</v>
      </c>
      <c r="AS481" t="s">
        <v>51</v>
      </c>
      <c r="AT481" t="s">
        <v>51</v>
      </c>
      <c r="AU481" t="s">
        <v>58</v>
      </c>
      <c r="AV481" t="s">
        <v>59</v>
      </c>
      <c r="AW481" t="s">
        <v>51</v>
      </c>
      <c r="AX481" s="1">
        <v>45691.620785798608</v>
      </c>
      <c r="AY481" t="s">
        <v>51</v>
      </c>
    </row>
    <row r="482" spans="1:51" x14ac:dyDescent="0.35">
      <c r="A482">
        <v>79723</v>
      </c>
      <c r="B482">
        <v>0</v>
      </c>
      <c r="C482" t="s">
        <v>51</v>
      </c>
      <c r="D482" t="s">
        <v>52</v>
      </c>
      <c r="E482" t="s">
        <v>51</v>
      </c>
      <c r="F482" t="s">
        <v>51</v>
      </c>
      <c r="G482" t="s">
        <v>1603</v>
      </c>
      <c r="H482" t="s">
        <v>1604</v>
      </c>
      <c r="I482" t="s">
        <v>56</v>
      </c>
      <c r="S482" t="s">
        <v>1605</v>
      </c>
      <c r="Z482">
        <v>8</v>
      </c>
      <c r="AF482" t="s">
        <v>138</v>
      </c>
      <c r="AI482">
        <v>0</v>
      </c>
      <c r="AJ482">
        <v>0</v>
      </c>
      <c r="AL482">
        <v>0</v>
      </c>
      <c r="AM482">
        <v>0</v>
      </c>
      <c r="AN482">
        <v>0</v>
      </c>
      <c r="AO482" t="s">
        <v>51</v>
      </c>
      <c r="AP482" t="s">
        <v>51</v>
      </c>
      <c r="AQ482" t="s">
        <v>51</v>
      </c>
      <c r="AR482" t="s">
        <v>51</v>
      </c>
      <c r="AS482" t="s">
        <v>51</v>
      </c>
      <c r="AT482" t="s">
        <v>51</v>
      </c>
      <c r="AU482" t="s">
        <v>58</v>
      </c>
      <c r="AV482" t="s">
        <v>68</v>
      </c>
      <c r="AW482" t="s">
        <v>51</v>
      </c>
      <c r="AX482" s="1">
        <v>45689.688890277779</v>
      </c>
      <c r="AY482" t="s">
        <v>51</v>
      </c>
    </row>
    <row r="483" spans="1:51" x14ac:dyDescent="0.35">
      <c r="A483">
        <v>79722</v>
      </c>
      <c r="B483">
        <v>0</v>
      </c>
      <c r="C483" t="s">
        <v>51</v>
      </c>
      <c r="D483" t="s">
        <v>85</v>
      </c>
      <c r="E483">
        <v>0</v>
      </c>
      <c r="G483" t="s">
        <v>1606</v>
      </c>
      <c r="H483" t="s">
        <v>19044</v>
      </c>
      <c r="I483" t="s">
        <v>56</v>
      </c>
      <c r="T483" t="s">
        <v>51</v>
      </c>
      <c r="U483" t="s">
        <v>51</v>
      </c>
      <c r="W483" t="s">
        <v>1607</v>
      </c>
      <c r="Y483" t="s">
        <v>1608</v>
      </c>
      <c r="Z483">
        <v>8</v>
      </c>
      <c r="AE483" t="s">
        <v>51</v>
      </c>
      <c r="AF483" t="s">
        <v>51</v>
      </c>
      <c r="AI483">
        <v>0</v>
      </c>
      <c r="AJ483">
        <v>0</v>
      </c>
      <c r="AL483">
        <v>0</v>
      </c>
      <c r="AM483">
        <v>0</v>
      </c>
      <c r="AN483">
        <v>0</v>
      </c>
      <c r="AO483" t="s">
        <v>120</v>
      </c>
      <c r="AP483" t="s">
        <v>121</v>
      </c>
      <c r="AQ483" t="s">
        <v>122</v>
      </c>
      <c r="AR483" t="s">
        <v>123</v>
      </c>
      <c r="AS483" t="s">
        <v>89</v>
      </c>
      <c r="AT483" t="s">
        <v>90</v>
      </c>
      <c r="AU483" t="s">
        <v>58</v>
      </c>
      <c r="AV483" t="s">
        <v>91</v>
      </c>
      <c r="AW483" t="s">
        <v>51</v>
      </c>
      <c r="AX483" s="1">
        <v>45687.448719594904</v>
      </c>
      <c r="AY483" t="s">
        <v>51</v>
      </c>
    </row>
    <row r="484" spans="1:51" x14ac:dyDescent="0.35">
      <c r="A484">
        <v>79721</v>
      </c>
      <c r="B484">
        <v>0</v>
      </c>
      <c r="C484" t="s">
        <v>51</v>
      </c>
      <c r="D484" t="s">
        <v>52</v>
      </c>
      <c r="E484" t="s">
        <v>51</v>
      </c>
      <c r="F484" t="s">
        <v>51</v>
      </c>
      <c r="G484" t="s">
        <v>1609</v>
      </c>
      <c r="H484" t="s">
        <v>1610</v>
      </c>
      <c r="I484" t="s">
        <v>56</v>
      </c>
      <c r="O484" t="s">
        <v>56</v>
      </c>
      <c r="Z484">
        <v>8</v>
      </c>
      <c r="AF484" t="s">
        <v>138</v>
      </c>
      <c r="AG484" t="s">
        <v>1611</v>
      </c>
      <c r="AI484">
        <v>0</v>
      </c>
      <c r="AJ484">
        <v>0</v>
      </c>
      <c r="AL484">
        <v>0</v>
      </c>
      <c r="AM484">
        <v>0</v>
      </c>
      <c r="AN484">
        <v>0</v>
      </c>
      <c r="AO484" t="s">
        <v>51</v>
      </c>
      <c r="AP484" t="s">
        <v>51</v>
      </c>
      <c r="AQ484" t="s">
        <v>51</v>
      </c>
      <c r="AR484" t="s">
        <v>51</v>
      </c>
      <c r="AS484" t="s">
        <v>51</v>
      </c>
      <c r="AT484" t="s">
        <v>51</v>
      </c>
      <c r="AU484" t="s">
        <v>58</v>
      </c>
      <c r="AV484" t="s">
        <v>59</v>
      </c>
      <c r="AW484" t="s">
        <v>51</v>
      </c>
      <c r="AX484" s="1">
        <v>45686.421810648149</v>
      </c>
      <c r="AY484" t="s">
        <v>51</v>
      </c>
    </row>
    <row r="485" spans="1:51" x14ac:dyDescent="0.35">
      <c r="A485">
        <v>79720</v>
      </c>
      <c r="B485">
        <v>0</v>
      </c>
      <c r="C485" t="s">
        <v>51</v>
      </c>
      <c r="D485" t="s">
        <v>52</v>
      </c>
      <c r="E485" t="s">
        <v>51</v>
      </c>
      <c r="F485" t="s">
        <v>51</v>
      </c>
      <c r="G485" t="s">
        <v>1612</v>
      </c>
      <c r="H485" t="s">
        <v>1613</v>
      </c>
      <c r="I485" t="s">
        <v>56</v>
      </c>
      <c r="Z485">
        <v>8</v>
      </c>
      <c r="AG485" t="s">
        <v>109</v>
      </c>
      <c r="AI485">
        <v>0</v>
      </c>
      <c r="AJ485">
        <v>0</v>
      </c>
      <c r="AL485">
        <v>0</v>
      </c>
      <c r="AM485">
        <v>0</v>
      </c>
      <c r="AN485">
        <v>0</v>
      </c>
      <c r="AO485" t="s">
        <v>51</v>
      </c>
      <c r="AP485" t="s">
        <v>51</v>
      </c>
      <c r="AQ485" t="s">
        <v>51</v>
      </c>
      <c r="AR485" t="s">
        <v>51</v>
      </c>
      <c r="AS485" t="s">
        <v>51</v>
      </c>
      <c r="AT485" t="s">
        <v>51</v>
      </c>
      <c r="AU485" t="s">
        <v>58</v>
      </c>
      <c r="AV485" t="s">
        <v>59</v>
      </c>
      <c r="AW485" t="s">
        <v>51</v>
      </c>
      <c r="AX485" s="1">
        <v>45684.721691319442</v>
      </c>
      <c r="AY485" t="s">
        <v>51</v>
      </c>
    </row>
    <row r="486" spans="1:51" x14ac:dyDescent="0.35">
      <c r="A486">
        <v>79719</v>
      </c>
      <c r="B486">
        <v>0</v>
      </c>
      <c r="C486" t="s">
        <v>51</v>
      </c>
      <c r="D486" t="s">
        <v>52</v>
      </c>
      <c r="E486" t="s">
        <v>51</v>
      </c>
      <c r="F486" t="s">
        <v>51</v>
      </c>
      <c r="G486" t="s">
        <v>1614</v>
      </c>
      <c r="H486" t="s">
        <v>1113</v>
      </c>
      <c r="I486" t="s">
        <v>56</v>
      </c>
      <c r="Z486">
        <v>8</v>
      </c>
      <c r="AG486" t="s">
        <v>1115</v>
      </c>
      <c r="AI486">
        <v>0</v>
      </c>
      <c r="AJ486">
        <v>0</v>
      </c>
      <c r="AL486">
        <v>0</v>
      </c>
      <c r="AM486">
        <v>0</v>
      </c>
      <c r="AN486">
        <v>0</v>
      </c>
      <c r="AO486" t="s">
        <v>51</v>
      </c>
      <c r="AP486" t="s">
        <v>51</v>
      </c>
      <c r="AQ486" t="s">
        <v>51</v>
      </c>
      <c r="AR486" t="s">
        <v>51</v>
      </c>
      <c r="AS486" t="s">
        <v>51</v>
      </c>
      <c r="AT486" t="s">
        <v>51</v>
      </c>
      <c r="AU486" t="s">
        <v>58</v>
      </c>
      <c r="AV486" t="s">
        <v>59</v>
      </c>
      <c r="AW486" t="s">
        <v>51</v>
      </c>
      <c r="AX486" s="1">
        <v>45681.654733564814</v>
      </c>
      <c r="AY486" t="s">
        <v>51</v>
      </c>
    </row>
    <row r="487" spans="1:51" x14ac:dyDescent="0.35">
      <c r="A487">
        <v>79718</v>
      </c>
      <c r="B487">
        <v>0</v>
      </c>
      <c r="C487" t="s">
        <v>51</v>
      </c>
      <c r="D487" t="s">
        <v>52</v>
      </c>
      <c r="E487" t="s">
        <v>51</v>
      </c>
      <c r="F487" t="s">
        <v>51</v>
      </c>
      <c r="G487" t="s">
        <v>1615</v>
      </c>
      <c r="H487" t="s">
        <v>1616</v>
      </c>
      <c r="I487" t="s">
        <v>56</v>
      </c>
      <c r="Z487">
        <v>8</v>
      </c>
      <c r="AI487">
        <v>0</v>
      </c>
      <c r="AJ487">
        <v>0</v>
      </c>
      <c r="AL487">
        <v>0</v>
      </c>
      <c r="AM487">
        <v>0</v>
      </c>
      <c r="AN487">
        <v>0</v>
      </c>
      <c r="AO487" t="s">
        <v>51</v>
      </c>
      <c r="AP487" t="s">
        <v>51</v>
      </c>
      <c r="AQ487" t="s">
        <v>51</v>
      </c>
      <c r="AR487" t="s">
        <v>51</v>
      </c>
      <c r="AS487" t="s">
        <v>51</v>
      </c>
      <c r="AT487" t="s">
        <v>51</v>
      </c>
      <c r="AU487" t="s">
        <v>58</v>
      </c>
      <c r="AV487" t="s">
        <v>59</v>
      </c>
      <c r="AW487" t="s">
        <v>51</v>
      </c>
      <c r="AX487" s="1">
        <v>45680.635138854166</v>
      </c>
      <c r="AY487" t="s">
        <v>51</v>
      </c>
    </row>
    <row r="488" spans="1:51" x14ac:dyDescent="0.35">
      <c r="A488">
        <v>79717</v>
      </c>
      <c r="B488">
        <v>0</v>
      </c>
      <c r="C488" t="s">
        <v>51</v>
      </c>
      <c r="D488" t="s">
        <v>85</v>
      </c>
      <c r="E488">
        <v>0</v>
      </c>
      <c r="G488" t="s">
        <v>1617</v>
      </c>
      <c r="H488" t="s">
        <v>1618</v>
      </c>
      <c r="I488" t="s">
        <v>56</v>
      </c>
      <c r="T488" t="s">
        <v>51</v>
      </c>
      <c r="U488" t="s">
        <v>51</v>
      </c>
      <c r="W488">
        <v>9823075613</v>
      </c>
      <c r="Y488" t="s">
        <v>1619</v>
      </c>
      <c r="Z488">
        <v>8</v>
      </c>
      <c r="AE488" t="s">
        <v>51</v>
      </c>
      <c r="AF488" t="s">
        <v>51</v>
      </c>
      <c r="AI488">
        <v>0</v>
      </c>
      <c r="AJ488">
        <v>0</v>
      </c>
      <c r="AL488">
        <v>0</v>
      </c>
      <c r="AM488">
        <v>0</v>
      </c>
      <c r="AN488">
        <v>0</v>
      </c>
      <c r="AO488" t="s">
        <v>672</v>
      </c>
      <c r="AP488" t="s">
        <v>121</v>
      </c>
      <c r="AQ488" t="s">
        <v>122</v>
      </c>
      <c r="AR488" t="s">
        <v>123</v>
      </c>
      <c r="AS488" t="s">
        <v>89</v>
      </c>
      <c r="AT488" t="s">
        <v>90</v>
      </c>
      <c r="AU488" t="s">
        <v>58</v>
      </c>
      <c r="AV488" t="s">
        <v>91</v>
      </c>
      <c r="AW488" t="s">
        <v>91</v>
      </c>
      <c r="AX488" s="1">
        <v>45679.478253587964</v>
      </c>
      <c r="AY488" s="1">
        <v>45826.663083715277</v>
      </c>
    </row>
    <row r="489" spans="1:51" x14ac:dyDescent="0.35">
      <c r="A489">
        <v>79716</v>
      </c>
      <c r="B489">
        <v>0</v>
      </c>
      <c r="C489" t="s">
        <v>51</v>
      </c>
      <c r="D489" t="s">
        <v>52</v>
      </c>
      <c r="E489" t="s">
        <v>51</v>
      </c>
      <c r="F489" t="s">
        <v>51</v>
      </c>
      <c r="G489" t="s">
        <v>1620</v>
      </c>
      <c r="H489" t="s">
        <v>104</v>
      </c>
      <c r="I489" t="s">
        <v>56</v>
      </c>
      <c r="Z489">
        <v>8</v>
      </c>
      <c r="AG489" t="s">
        <v>109</v>
      </c>
      <c r="AI489">
        <v>0</v>
      </c>
      <c r="AJ489">
        <v>0</v>
      </c>
      <c r="AL489">
        <v>0</v>
      </c>
      <c r="AM489">
        <v>0</v>
      </c>
      <c r="AN489">
        <v>0</v>
      </c>
      <c r="AO489" t="s">
        <v>51</v>
      </c>
      <c r="AP489" t="s">
        <v>51</v>
      </c>
      <c r="AQ489" t="s">
        <v>51</v>
      </c>
      <c r="AR489" t="s">
        <v>51</v>
      </c>
      <c r="AS489" t="s">
        <v>51</v>
      </c>
      <c r="AT489" t="s">
        <v>51</v>
      </c>
      <c r="AU489" t="s">
        <v>58</v>
      </c>
      <c r="AV489" t="s">
        <v>59</v>
      </c>
      <c r="AW489" t="s">
        <v>51</v>
      </c>
      <c r="AX489" s="1">
        <v>45678.663494062501</v>
      </c>
      <c r="AY489" t="s">
        <v>51</v>
      </c>
    </row>
    <row r="490" spans="1:51" x14ac:dyDescent="0.35">
      <c r="A490">
        <v>79715</v>
      </c>
      <c r="B490">
        <v>0</v>
      </c>
      <c r="C490" t="s">
        <v>51</v>
      </c>
      <c r="D490" t="s">
        <v>52</v>
      </c>
      <c r="E490" t="s">
        <v>51</v>
      </c>
      <c r="F490" t="s">
        <v>51</v>
      </c>
      <c r="G490" t="s">
        <v>1621</v>
      </c>
      <c r="H490" t="s">
        <v>163</v>
      </c>
      <c r="I490" t="s">
        <v>56</v>
      </c>
      <c r="Z490">
        <v>8</v>
      </c>
      <c r="AG490" t="s">
        <v>1622</v>
      </c>
      <c r="AI490">
        <v>0</v>
      </c>
      <c r="AJ490">
        <v>0</v>
      </c>
      <c r="AL490">
        <v>0</v>
      </c>
      <c r="AM490">
        <v>0</v>
      </c>
      <c r="AN490">
        <v>0</v>
      </c>
      <c r="AO490" t="s">
        <v>51</v>
      </c>
      <c r="AP490" t="s">
        <v>51</v>
      </c>
      <c r="AQ490" t="s">
        <v>51</v>
      </c>
      <c r="AR490" t="s">
        <v>51</v>
      </c>
      <c r="AS490" t="s">
        <v>51</v>
      </c>
      <c r="AT490" t="s">
        <v>51</v>
      </c>
      <c r="AU490" t="s">
        <v>58</v>
      </c>
      <c r="AV490" t="s">
        <v>59</v>
      </c>
      <c r="AW490" t="s">
        <v>51</v>
      </c>
      <c r="AX490" s="1">
        <v>45678.620973807869</v>
      </c>
      <c r="AY490" t="s">
        <v>51</v>
      </c>
    </row>
    <row r="491" spans="1:51" x14ac:dyDescent="0.35">
      <c r="A491">
        <v>79714</v>
      </c>
      <c r="B491">
        <v>0</v>
      </c>
      <c r="C491" t="s">
        <v>51</v>
      </c>
      <c r="D491" t="s">
        <v>85</v>
      </c>
      <c r="E491">
        <v>0</v>
      </c>
      <c r="G491" t="s">
        <v>1623</v>
      </c>
      <c r="H491" t="s">
        <v>1624</v>
      </c>
      <c r="I491" t="s">
        <v>56</v>
      </c>
      <c r="S491" t="s">
        <v>1392</v>
      </c>
      <c r="T491" t="s">
        <v>51</v>
      </c>
      <c r="U491" t="s">
        <v>51</v>
      </c>
      <c r="V491" t="s">
        <v>1392</v>
      </c>
      <c r="W491">
        <v>8830459530</v>
      </c>
      <c r="X491" t="s">
        <v>1392</v>
      </c>
      <c r="Y491" t="s">
        <v>1392</v>
      </c>
      <c r="Z491">
        <v>8</v>
      </c>
      <c r="AD491" t="s">
        <v>1625</v>
      </c>
      <c r="AE491" t="s">
        <v>51</v>
      </c>
      <c r="AF491" t="s">
        <v>51</v>
      </c>
      <c r="AG491" t="s">
        <v>1626</v>
      </c>
      <c r="AI491">
        <v>0</v>
      </c>
      <c r="AJ491">
        <v>0</v>
      </c>
      <c r="AL491">
        <v>0</v>
      </c>
      <c r="AM491">
        <v>0</v>
      </c>
      <c r="AN491">
        <v>0</v>
      </c>
      <c r="AO491" t="s">
        <v>230</v>
      </c>
      <c r="AP491" t="s">
        <v>121</v>
      </c>
      <c r="AQ491" t="s">
        <v>649</v>
      </c>
      <c r="AR491" t="s">
        <v>1627</v>
      </c>
      <c r="AS491" t="s">
        <v>89</v>
      </c>
      <c r="AT491" t="s">
        <v>1392</v>
      </c>
      <c r="AU491" t="s">
        <v>58</v>
      </c>
      <c r="AV491" t="s">
        <v>196</v>
      </c>
      <c r="AW491" t="s">
        <v>51</v>
      </c>
      <c r="AX491" s="1">
        <v>45674.723838078702</v>
      </c>
      <c r="AY491" t="s">
        <v>51</v>
      </c>
    </row>
    <row r="492" spans="1:51" x14ac:dyDescent="0.35">
      <c r="A492">
        <v>79713</v>
      </c>
      <c r="B492">
        <v>0</v>
      </c>
      <c r="C492" t="s">
        <v>51</v>
      </c>
      <c r="D492" t="s">
        <v>52</v>
      </c>
      <c r="E492" t="s">
        <v>51</v>
      </c>
      <c r="F492" t="s">
        <v>51</v>
      </c>
      <c r="G492" t="s">
        <v>1628</v>
      </c>
      <c r="H492" t="s">
        <v>1629</v>
      </c>
      <c r="I492" t="s">
        <v>56</v>
      </c>
      <c r="Z492">
        <v>8</v>
      </c>
      <c r="AG492" t="s">
        <v>1630</v>
      </c>
      <c r="AI492">
        <v>0</v>
      </c>
      <c r="AJ492">
        <v>0</v>
      </c>
      <c r="AL492">
        <v>0</v>
      </c>
      <c r="AM492">
        <v>0</v>
      </c>
      <c r="AN492">
        <v>0</v>
      </c>
      <c r="AO492" t="s">
        <v>51</v>
      </c>
      <c r="AP492" t="s">
        <v>51</v>
      </c>
      <c r="AQ492" t="s">
        <v>51</v>
      </c>
      <c r="AR492" t="s">
        <v>51</v>
      </c>
      <c r="AS492" t="s">
        <v>51</v>
      </c>
      <c r="AT492" t="s">
        <v>51</v>
      </c>
      <c r="AU492" t="s">
        <v>58</v>
      </c>
      <c r="AV492" t="s">
        <v>59</v>
      </c>
      <c r="AW492" t="s">
        <v>51</v>
      </c>
      <c r="AX492" s="1">
        <v>45674.438843518517</v>
      </c>
      <c r="AY492" t="s">
        <v>51</v>
      </c>
    </row>
    <row r="493" spans="1:51" x14ac:dyDescent="0.35">
      <c r="A493">
        <v>79712</v>
      </c>
      <c r="B493">
        <v>0</v>
      </c>
      <c r="C493" t="s">
        <v>51</v>
      </c>
      <c r="D493" t="s">
        <v>52</v>
      </c>
      <c r="E493" t="s">
        <v>51</v>
      </c>
      <c r="F493" t="s">
        <v>51</v>
      </c>
      <c r="G493" t="s">
        <v>1631</v>
      </c>
      <c r="H493" t="s">
        <v>1632</v>
      </c>
      <c r="I493" t="s">
        <v>56</v>
      </c>
      <c r="Z493">
        <v>8</v>
      </c>
      <c r="AI493">
        <v>0</v>
      </c>
      <c r="AJ493">
        <v>0</v>
      </c>
      <c r="AL493">
        <v>0</v>
      </c>
      <c r="AM493">
        <v>0</v>
      </c>
      <c r="AN493">
        <v>0</v>
      </c>
      <c r="AO493" t="s">
        <v>51</v>
      </c>
      <c r="AP493" t="s">
        <v>51</v>
      </c>
      <c r="AQ493" t="s">
        <v>51</v>
      </c>
      <c r="AR493" t="s">
        <v>51</v>
      </c>
      <c r="AS493" t="s">
        <v>51</v>
      </c>
      <c r="AT493" t="s">
        <v>51</v>
      </c>
      <c r="AU493" t="s">
        <v>58</v>
      </c>
      <c r="AV493" t="s">
        <v>59</v>
      </c>
      <c r="AW493" t="s">
        <v>51</v>
      </c>
      <c r="AX493" s="1">
        <v>45672.696576469905</v>
      </c>
      <c r="AY493" t="s">
        <v>51</v>
      </c>
    </row>
    <row r="494" spans="1:51" x14ac:dyDescent="0.35">
      <c r="A494">
        <v>79711</v>
      </c>
      <c r="B494">
        <v>0</v>
      </c>
      <c r="C494" t="s">
        <v>51</v>
      </c>
      <c r="D494" t="s">
        <v>52</v>
      </c>
      <c r="E494" t="s">
        <v>51</v>
      </c>
      <c r="F494" t="s">
        <v>51</v>
      </c>
      <c r="G494" t="s">
        <v>1633</v>
      </c>
      <c r="H494" t="s">
        <v>1634</v>
      </c>
      <c r="I494" t="s">
        <v>149</v>
      </c>
      <c r="O494" t="s">
        <v>62</v>
      </c>
      <c r="Z494">
        <v>2</v>
      </c>
      <c r="AI494">
        <v>0</v>
      </c>
      <c r="AJ494">
        <v>0</v>
      </c>
      <c r="AL494">
        <v>0</v>
      </c>
      <c r="AM494">
        <v>0</v>
      </c>
      <c r="AN494">
        <v>0</v>
      </c>
      <c r="AO494" t="s">
        <v>51</v>
      </c>
      <c r="AP494" t="s">
        <v>51</v>
      </c>
      <c r="AQ494" t="s">
        <v>51</v>
      </c>
      <c r="AR494" t="s">
        <v>51</v>
      </c>
      <c r="AS494" t="s">
        <v>51</v>
      </c>
      <c r="AT494" t="s">
        <v>51</v>
      </c>
      <c r="AU494" t="s">
        <v>58</v>
      </c>
      <c r="AV494" t="s">
        <v>59</v>
      </c>
      <c r="AW494" t="s">
        <v>59</v>
      </c>
      <c r="AX494" s="1">
        <v>45672.446335844907</v>
      </c>
      <c r="AY494" s="1">
        <v>45672.450815011573</v>
      </c>
    </row>
    <row r="495" spans="1:51" x14ac:dyDescent="0.35">
      <c r="A495">
        <v>79710</v>
      </c>
      <c r="B495">
        <v>0</v>
      </c>
      <c r="C495" t="s">
        <v>51</v>
      </c>
      <c r="D495" t="s">
        <v>52</v>
      </c>
      <c r="E495" t="s">
        <v>51</v>
      </c>
      <c r="F495" t="s">
        <v>51</v>
      </c>
      <c r="G495" t="s">
        <v>1635</v>
      </c>
      <c r="H495" t="s">
        <v>1636</v>
      </c>
      <c r="I495" t="s">
        <v>56</v>
      </c>
      <c r="O495" t="s">
        <v>56</v>
      </c>
      <c r="U495" t="s">
        <v>202</v>
      </c>
      <c r="Z495">
        <v>8</v>
      </c>
      <c r="AG495" t="s">
        <v>214</v>
      </c>
      <c r="AI495">
        <v>0</v>
      </c>
      <c r="AJ495">
        <v>0</v>
      </c>
      <c r="AL495">
        <v>0</v>
      </c>
      <c r="AM495">
        <v>0</v>
      </c>
      <c r="AN495">
        <v>0</v>
      </c>
      <c r="AO495" t="s">
        <v>51</v>
      </c>
      <c r="AP495" t="s">
        <v>51</v>
      </c>
      <c r="AQ495" t="s">
        <v>51</v>
      </c>
      <c r="AR495" t="s">
        <v>51</v>
      </c>
      <c r="AS495" t="s">
        <v>51</v>
      </c>
      <c r="AT495" t="s">
        <v>51</v>
      </c>
      <c r="AU495" t="s">
        <v>58</v>
      </c>
      <c r="AV495" t="s">
        <v>59</v>
      </c>
      <c r="AW495" t="s">
        <v>59</v>
      </c>
      <c r="AX495" s="1">
        <v>45671.724753437498</v>
      </c>
      <c r="AY495" s="1">
        <v>45672.51165547454</v>
      </c>
    </row>
    <row r="496" spans="1:51" x14ac:dyDescent="0.35">
      <c r="A496">
        <v>79709</v>
      </c>
      <c r="B496">
        <v>0</v>
      </c>
      <c r="C496" t="s">
        <v>51</v>
      </c>
      <c r="D496" t="s">
        <v>52</v>
      </c>
      <c r="E496" t="s">
        <v>51</v>
      </c>
      <c r="F496" t="s">
        <v>51</v>
      </c>
      <c r="G496" t="s">
        <v>1637</v>
      </c>
      <c r="H496" t="s">
        <v>1638</v>
      </c>
      <c r="I496" t="s">
        <v>56</v>
      </c>
      <c r="O496" t="s">
        <v>56</v>
      </c>
      <c r="Z496">
        <v>8</v>
      </c>
      <c r="AI496">
        <v>0</v>
      </c>
      <c r="AJ496">
        <v>0</v>
      </c>
      <c r="AL496">
        <v>0</v>
      </c>
      <c r="AM496">
        <v>0</v>
      </c>
      <c r="AN496">
        <v>0</v>
      </c>
      <c r="AO496" t="s">
        <v>51</v>
      </c>
      <c r="AP496" t="s">
        <v>51</v>
      </c>
      <c r="AQ496" t="s">
        <v>51</v>
      </c>
      <c r="AR496" t="s">
        <v>51</v>
      </c>
      <c r="AS496" t="s">
        <v>51</v>
      </c>
      <c r="AT496" t="s">
        <v>51</v>
      </c>
      <c r="AU496" t="s">
        <v>58</v>
      </c>
      <c r="AV496" t="s">
        <v>59</v>
      </c>
      <c r="AW496" t="s">
        <v>51</v>
      </c>
      <c r="AX496" s="1">
        <v>45670.708193055558</v>
      </c>
      <c r="AY496" t="s">
        <v>51</v>
      </c>
    </row>
    <row r="497" spans="1:51" x14ac:dyDescent="0.35">
      <c r="A497">
        <v>79708</v>
      </c>
      <c r="B497">
        <v>0</v>
      </c>
      <c r="C497" t="s">
        <v>51</v>
      </c>
      <c r="D497" t="s">
        <v>52</v>
      </c>
      <c r="E497" t="s">
        <v>51</v>
      </c>
      <c r="F497" t="s">
        <v>51</v>
      </c>
      <c r="G497" t="s">
        <v>1639</v>
      </c>
      <c r="H497" t="s">
        <v>1640</v>
      </c>
      <c r="I497" t="s">
        <v>56</v>
      </c>
      <c r="Z497">
        <v>8</v>
      </c>
      <c r="AG497" t="s">
        <v>756</v>
      </c>
      <c r="AI497">
        <v>0</v>
      </c>
      <c r="AJ497">
        <v>0</v>
      </c>
      <c r="AL497">
        <v>0</v>
      </c>
      <c r="AM497">
        <v>0</v>
      </c>
      <c r="AN497">
        <v>0</v>
      </c>
      <c r="AO497" t="s">
        <v>51</v>
      </c>
      <c r="AP497" t="s">
        <v>51</v>
      </c>
      <c r="AQ497" t="s">
        <v>51</v>
      </c>
      <c r="AR497" t="s">
        <v>51</v>
      </c>
      <c r="AS497" t="s">
        <v>51</v>
      </c>
      <c r="AT497" t="s">
        <v>51</v>
      </c>
      <c r="AU497" t="s">
        <v>58</v>
      </c>
      <c r="AV497" t="s">
        <v>59</v>
      </c>
      <c r="AW497" t="s">
        <v>51</v>
      </c>
      <c r="AX497" s="1">
        <v>45668.484091550927</v>
      </c>
      <c r="AY497" t="s">
        <v>51</v>
      </c>
    </row>
    <row r="498" spans="1:51" x14ac:dyDescent="0.35">
      <c r="A498">
        <v>79707</v>
      </c>
      <c r="B498">
        <v>0</v>
      </c>
      <c r="C498" t="s">
        <v>51</v>
      </c>
      <c r="D498" t="s">
        <v>52</v>
      </c>
      <c r="E498" t="s">
        <v>51</v>
      </c>
      <c r="F498" t="s">
        <v>51</v>
      </c>
      <c r="G498" t="s">
        <v>1641</v>
      </c>
      <c r="H498" t="s">
        <v>1642</v>
      </c>
      <c r="I498" t="s">
        <v>56</v>
      </c>
      <c r="O498" t="s">
        <v>62</v>
      </c>
      <c r="Z498">
        <v>8</v>
      </c>
      <c r="AG498" t="s">
        <v>1643</v>
      </c>
      <c r="AI498">
        <v>0</v>
      </c>
      <c r="AJ498">
        <v>0</v>
      </c>
      <c r="AL498">
        <v>0</v>
      </c>
      <c r="AM498">
        <v>0</v>
      </c>
      <c r="AN498">
        <v>0</v>
      </c>
      <c r="AO498" t="s">
        <v>51</v>
      </c>
      <c r="AP498" t="s">
        <v>51</v>
      </c>
      <c r="AQ498" t="s">
        <v>51</v>
      </c>
      <c r="AR498" t="s">
        <v>51</v>
      </c>
      <c r="AS498" t="s">
        <v>51</v>
      </c>
      <c r="AT498" t="s">
        <v>51</v>
      </c>
      <c r="AU498" t="s">
        <v>58</v>
      </c>
      <c r="AV498" t="s">
        <v>59</v>
      </c>
      <c r="AW498" t="s">
        <v>59</v>
      </c>
      <c r="AX498" s="1">
        <v>45668.428628738424</v>
      </c>
      <c r="AY498" s="1">
        <v>45737.506484456018</v>
      </c>
    </row>
    <row r="499" spans="1:51" x14ac:dyDescent="0.35">
      <c r="A499">
        <v>79706</v>
      </c>
      <c r="B499">
        <v>0</v>
      </c>
      <c r="C499" t="s">
        <v>51</v>
      </c>
      <c r="D499" t="s">
        <v>52</v>
      </c>
      <c r="E499" t="s">
        <v>51</v>
      </c>
      <c r="F499" t="s">
        <v>51</v>
      </c>
      <c r="G499" t="s">
        <v>1644</v>
      </c>
      <c r="H499" t="s">
        <v>1645</v>
      </c>
      <c r="I499" t="s">
        <v>56</v>
      </c>
      <c r="U499" t="s">
        <v>57</v>
      </c>
      <c r="Z499">
        <v>8</v>
      </c>
      <c r="AI499">
        <v>0</v>
      </c>
      <c r="AJ499">
        <v>0</v>
      </c>
      <c r="AL499">
        <v>0</v>
      </c>
      <c r="AM499">
        <v>0</v>
      </c>
      <c r="AN499">
        <v>0</v>
      </c>
      <c r="AO499" t="s">
        <v>51</v>
      </c>
      <c r="AP499" t="s">
        <v>51</v>
      </c>
      <c r="AQ499" t="s">
        <v>51</v>
      </c>
      <c r="AR499" t="s">
        <v>51</v>
      </c>
      <c r="AS499" t="s">
        <v>51</v>
      </c>
      <c r="AT499" t="s">
        <v>51</v>
      </c>
      <c r="AU499" t="s">
        <v>58</v>
      </c>
      <c r="AV499" t="s">
        <v>68</v>
      </c>
      <c r="AW499" t="s">
        <v>51</v>
      </c>
      <c r="AX499" s="1">
        <v>45666.51653572917</v>
      </c>
      <c r="AY499" t="s">
        <v>51</v>
      </c>
    </row>
    <row r="500" spans="1:51" x14ac:dyDescent="0.35">
      <c r="A500">
        <v>79705</v>
      </c>
      <c r="B500">
        <v>0</v>
      </c>
      <c r="C500" t="s">
        <v>51</v>
      </c>
      <c r="D500" t="s">
        <v>52</v>
      </c>
      <c r="E500" t="s">
        <v>51</v>
      </c>
      <c r="F500" t="s">
        <v>51</v>
      </c>
      <c r="G500" t="s">
        <v>1646</v>
      </c>
      <c r="H500" t="s">
        <v>1647</v>
      </c>
      <c r="I500" t="s">
        <v>56</v>
      </c>
      <c r="Z500">
        <v>8</v>
      </c>
      <c r="AI500">
        <v>0</v>
      </c>
      <c r="AJ500">
        <v>0</v>
      </c>
      <c r="AL500">
        <v>0</v>
      </c>
      <c r="AM500">
        <v>0</v>
      </c>
      <c r="AN500">
        <v>0</v>
      </c>
      <c r="AO500" t="s">
        <v>51</v>
      </c>
      <c r="AP500" t="s">
        <v>51</v>
      </c>
      <c r="AQ500" t="s">
        <v>51</v>
      </c>
      <c r="AR500" t="s">
        <v>51</v>
      </c>
      <c r="AS500" t="s">
        <v>51</v>
      </c>
      <c r="AT500" t="s">
        <v>51</v>
      </c>
      <c r="AU500" t="s">
        <v>58</v>
      </c>
      <c r="AV500" t="s">
        <v>59</v>
      </c>
      <c r="AW500" t="s">
        <v>51</v>
      </c>
      <c r="AX500" s="1">
        <v>45666.4934315625</v>
      </c>
      <c r="AY500" t="s">
        <v>51</v>
      </c>
    </row>
    <row r="501" spans="1:51" x14ac:dyDescent="0.35">
      <c r="A501">
        <v>79704</v>
      </c>
      <c r="B501">
        <v>0</v>
      </c>
      <c r="C501" t="s">
        <v>51</v>
      </c>
      <c r="D501" t="s">
        <v>85</v>
      </c>
      <c r="E501">
        <v>0</v>
      </c>
      <c r="G501" t="s">
        <v>19045</v>
      </c>
      <c r="H501" t="s">
        <v>1648</v>
      </c>
      <c r="I501" t="s">
        <v>56</v>
      </c>
      <c r="T501" t="s">
        <v>51</v>
      </c>
      <c r="U501" t="s">
        <v>51</v>
      </c>
      <c r="W501" t="s">
        <v>1649</v>
      </c>
      <c r="Y501" t="s">
        <v>1650</v>
      </c>
      <c r="Z501">
        <v>8</v>
      </c>
      <c r="AE501" t="s">
        <v>51</v>
      </c>
      <c r="AF501" t="s">
        <v>51</v>
      </c>
      <c r="AI501">
        <v>0</v>
      </c>
      <c r="AJ501">
        <v>0</v>
      </c>
      <c r="AL501">
        <v>0</v>
      </c>
      <c r="AM501">
        <v>0</v>
      </c>
      <c r="AN501">
        <v>0</v>
      </c>
      <c r="AO501" t="s">
        <v>1651</v>
      </c>
      <c r="AP501" t="s">
        <v>121</v>
      </c>
      <c r="AQ501" t="s">
        <v>122</v>
      </c>
      <c r="AR501" t="s">
        <v>123</v>
      </c>
      <c r="AS501" t="s">
        <v>89</v>
      </c>
      <c r="AT501" t="s">
        <v>90</v>
      </c>
      <c r="AU501" t="s">
        <v>58</v>
      </c>
      <c r="AV501" t="s">
        <v>91</v>
      </c>
      <c r="AW501" t="s">
        <v>51</v>
      </c>
      <c r="AX501" s="1">
        <v>45663.54904297454</v>
      </c>
      <c r="AY501" t="s">
        <v>51</v>
      </c>
    </row>
    <row r="502" spans="1:51" x14ac:dyDescent="0.35">
      <c r="A502">
        <v>79703</v>
      </c>
      <c r="B502">
        <v>0</v>
      </c>
      <c r="C502" t="s">
        <v>51</v>
      </c>
      <c r="D502" t="s">
        <v>52</v>
      </c>
      <c r="E502" t="s">
        <v>51</v>
      </c>
      <c r="F502" t="s">
        <v>51</v>
      </c>
      <c r="G502" t="s">
        <v>19046</v>
      </c>
      <c r="H502" t="s">
        <v>1652</v>
      </c>
      <c r="I502" t="s">
        <v>56</v>
      </c>
      <c r="O502" t="s">
        <v>56</v>
      </c>
      <c r="U502" t="s">
        <v>57</v>
      </c>
      <c r="Z502">
        <v>8</v>
      </c>
      <c r="AG502" t="s">
        <v>1653</v>
      </c>
      <c r="AI502">
        <v>0</v>
      </c>
      <c r="AJ502">
        <v>0</v>
      </c>
      <c r="AL502">
        <v>0</v>
      </c>
      <c r="AM502">
        <v>0</v>
      </c>
      <c r="AN502">
        <v>0</v>
      </c>
      <c r="AO502" t="s">
        <v>51</v>
      </c>
      <c r="AP502" t="s">
        <v>51</v>
      </c>
      <c r="AQ502" t="s">
        <v>51</v>
      </c>
      <c r="AR502" t="s">
        <v>51</v>
      </c>
      <c r="AS502" t="s">
        <v>51</v>
      </c>
      <c r="AT502" t="s">
        <v>51</v>
      </c>
      <c r="AU502" t="s">
        <v>58</v>
      </c>
      <c r="AV502" t="s">
        <v>59</v>
      </c>
      <c r="AW502" t="s">
        <v>59</v>
      </c>
      <c r="AX502" s="1">
        <v>45663.488727314812</v>
      </c>
      <c r="AY502" s="1">
        <v>45664.455361921297</v>
      </c>
    </row>
    <row r="503" spans="1:51" x14ac:dyDescent="0.35">
      <c r="A503">
        <v>79702</v>
      </c>
      <c r="B503">
        <v>0</v>
      </c>
      <c r="C503" t="s">
        <v>51</v>
      </c>
      <c r="D503" t="s">
        <v>85</v>
      </c>
      <c r="E503">
        <v>0</v>
      </c>
      <c r="G503" t="s">
        <v>1654</v>
      </c>
      <c r="H503" t="s">
        <v>1655</v>
      </c>
      <c r="I503" t="s">
        <v>15600</v>
      </c>
      <c r="S503" t="s">
        <v>1656</v>
      </c>
      <c r="T503" t="s">
        <v>51</v>
      </c>
      <c r="U503" t="s">
        <v>51</v>
      </c>
      <c r="V503" t="s">
        <v>1656</v>
      </c>
      <c r="W503" t="s">
        <v>1657</v>
      </c>
      <c r="X503" t="s">
        <v>1658</v>
      </c>
      <c r="Y503" t="s">
        <v>1659</v>
      </c>
      <c r="Z503">
        <v>8</v>
      </c>
      <c r="AD503" t="s">
        <v>649</v>
      </c>
      <c r="AE503" t="s">
        <v>51</v>
      </c>
      <c r="AF503" t="s">
        <v>51</v>
      </c>
      <c r="AG503" t="s">
        <v>485</v>
      </c>
      <c r="AI503">
        <v>0</v>
      </c>
      <c r="AJ503">
        <v>0</v>
      </c>
      <c r="AL503">
        <v>0</v>
      </c>
      <c r="AM503">
        <v>0</v>
      </c>
      <c r="AN503">
        <v>0</v>
      </c>
      <c r="AO503" t="s">
        <v>538</v>
      </c>
      <c r="AP503" t="s">
        <v>121</v>
      </c>
      <c r="AQ503" t="s">
        <v>122</v>
      </c>
      <c r="AR503" t="s">
        <v>123</v>
      </c>
      <c r="AS503" t="s">
        <v>89</v>
      </c>
      <c r="AT503" t="s">
        <v>90</v>
      </c>
      <c r="AU503" t="s">
        <v>58</v>
      </c>
      <c r="AV503" t="s">
        <v>196</v>
      </c>
      <c r="AW503" t="s">
        <v>51</v>
      </c>
      <c r="AX503" s="1">
        <v>45660.716801655093</v>
      </c>
      <c r="AY503" t="s">
        <v>51</v>
      </c>
    </row>
    <row r="504" spans="1:51" x14ac:dyDescent="0.35">
      <c r="A504">
        <v>79701</v>
      </c>
      <c r="B504">
        <v>0</v>
      </c>
      <c r="C504" t="s">
        <v>51</v>
      </c>
      <c r="D504" t="s">
        <v>52</v>
      </c>
      <c r="E504" t="s">
        <v>51</v>
      </c>
      <c r="F504" t="s">
        <v>51</v>
      </c>
      <c r="G504" t="s">
        <v>1660</v>
      </c>
      <c r="H504" t="s">
        <v>1661</v>
      </c>
      <c r="I504" t="s">
        <v>56</v>
      </c>
      <c r="U504" t="s">
        <v>57</v>
      </c>
      <c r="Z504">
        <v>8</v>
      </c>
      <c r="AF504" t="s">
        <v>206</v>
      </c>
      <c r="AI504">
        <v>0</v>
      </c>
      <c r="AJ504">
        <v>0</v>
      </c>
      <c r="AL504">
        <v>0</v>
      </c>
      <c r="AM504">
        <v>0</v>
      </c>
      <c r="AN504">
        <v>0</v>
      </c>
      <c r="AO504" t="s">
        <v>51</v>
      </c>
      <c r="AP504" t="s">
        <v>51</v>
      </c>
      <c r="AQ504" t="s">
        <v>51</v>
      </c>
      <c r="AR504" t="s">
        <v>51</v>
      </c>
      <c r="AS504" t="s">
        <v>51</v>
      </c>
      <c r="AT504" t="s">
        <v>51</v>
      </c>
      <c r="AU504" t="s">
        <v>58</v>
      </c>
      <c r="AV504" t="s">
        <v>68</v>
      </c>
      <c r="AW504" t="s">
        <v>51</v>
      </c>
      <c r="AX504" s="1">
        <v>45657.717434409722</v>
      </c>
      <c r="AY504" t="s">
        <v>51</v>
      </c>
    </row>
    <row r="505" spans="1:51" x14ac:dyDescent="0.35">
      <c r="A505">
        <v>78701</v>
      </c>
      <c r="B505">
        <v>0</v>
      </c>
      <c r="C505" t="s">
        <v>51</v>
      </c>
      <c r="D505" t="s">
        <v>85</v>
      </c>
      <c r="E505">
        <v>0</v>
      </c>
      <c r="G505" t="s">
        <v>1662</v>
      </c>
      <c r="H505" t="s">
        <v>1663</v>
      </c>
      <c r="I505" t="s">
        <v>56</v>
      </c>
      <c r="T505" t="s">
        <v>51</v>
      </c>
      <c r="U505" t="s">
        <v>51</v>
      </c>
      <c r="W505" t="s">
        <v>1664</v>
      </c>
      <c r="Y505" t="s">
        <v>1665</v>
      </c>
      <c r="Z505">
        <v>8</v>
      </c>
      <c r="AE505" t="s">
        <v>51</v>
      </c>
      <c r="AF505" t="s">
        <v>51</v>
      </c>
      <c r="AI505">
        <v>0</v>
      </c>
      <c r="AJ505">
        <v>0</v>
      </c>
      <c r="AL505">
        <v>0</v>
      </c>
      <c r="AM505">
        <v>0</v>
      </c>
      <c r="AN505">
        <v>0</v>
      </c>
      <c r="AO505" t="s">
        <v>120</v>
      </c>
      <c r="AP505" t="s">
        <v>121</v>
      </c>
      <c r="AQ505" t="s">
        <v>122</v>
      </c>
      <c r="AR505" t="s">
        <v>123</v>
      </c>
      <c r="AS505" t="s">
        <v>89</v>
      </c>
      <c r="AT505" t="s">
        <v>90</v>
      </c>
      <c r="AU505" t="s">
        <v>58</v>
      </c>
      <c r="AV505" t="s">
        <v>91</v>
      </c>
      <c r="AW505" t="s">
        <v>51</v>
      </c>
      <c r="AX505" s="1">
        <v>45653.726909340279</v>
      </c>
      <c r="AY505" t="s">
        <v>51</v>
      </c>
    </row>
    <row r="506" spans="1:51" x14ac:dyDescent="0.35">
      <c r="A506">
        <v>78700</v>
      </c>
      <c r="B506">
        <v>0</v>
      </c>
      <c r="C506" t="s">
        <v>51</v>
      </c>
      <c r="D506" t="s">
        <v>52</v>
      </c>
      <c r="E506" t="s">
        <v>51</v>
      </c>
      <c r="F506" t="s">
        <v>51</v>
      </c>
      <c r="G506" t="s">
        <v>1666</v>
      </c>
      <c r="H506" t="s">
        <v>1667</v>
      </c>
      <c r="I506" t="s">
        <v>56</v>
      </c>
      <c r="U506" t="s">
        <v>57</v>
      </c>
      <c r="Z506">
        <v>8</v>
      </c>
      <c r="AI506">
        <v>0</v>
      </c>
      <c r="AJ506">
        <v>0</v>
      </c>
      <c r="AL506">
        <v>0</v>
      </c>
      <c r="AM506">
        <v>0</v>
      </c>
      <c r="AN506">
        <v>0</v>
      </c>
      <c r="AO506" t="s">
        <v>51</v>
      </c>
      <c r="AP506" t="s">
        <v>51</v>
      </c>
      <c r="AQ506" t="s">
        <v>51</v>
      </c>
      <c r="AR506" t="s">
        <v>51</v>
      </c>
      <c r="AS506" t="s">
        <v>51</v>
      </c>
      <c r="AT506" t="s">
        <v>51</v>
      </c>
      <c r="AU506" t="s">
        <v>58</v>
      </c>
      <c r="AV506" t="s">
        <v>1668</v>
      </c>
      <c r="AW506" t="s">
        <v>51</v>
      </c>
      <c r="AX506" s="1">
        <v>45652.677521527781</v>
      </c>
      <c r="AY506" t="s">
        <v>51</v>
      </c>
    </row>
    <row r="507" spans="1:51" x14ac:dyDescent="0.35">
      <c r="A507">
        <v>78699</v>
      </c>
      <c r="B507">
        <v>0</v>
      </c>
      <c r="C507" t="s">
        <v>51</v>
      </c>
      <c r="D507" t="s">
        <v>52</v>
      </c>
      <c r="E507" t="s">
        <v>51</v>
      </c>
      <c r="F507" t="s">
        <v>51</v>
      </c>
      <c r="G507" t="s">
        <v>1669</v>
      </c>
      <c r="H507" t="s">
        <v>1670</v>
      </c>
      <c r="I507" t="s">
        <v>6854</v>
      </c>
      <c r="M507" t="s">
        <v>1671</v>
      </c>
      <c r="N507" t="s">
        <v>1672</v>
      </c>
      <c r="O507" t="s">
        <v>1673</v>
      </c>
      <c r="Z507">
        <v>2</v>
      </c>
      <c r="AI507">
        <v>0</v>
      </c>
      <c r="AJ507">
        <v>0</v>
      </c>
      <c r="AL507">
        <v>0</v>
      </c>
      <c r="AM507">
        <v>0</v>
      </c>
      <c r="AN507">
        <v>0</v>
      </c>
      <c r="AO507" t="s">
        <v>51</v>
      </c>
      <c r="AP507" t="s">
        <v>51</v>
      </c>
      <c r="AQ507" t="s">
        <v>51</v>
      </c>
      <c r="AR507" t="s">
        <v>51</v>
      </c>
      <c r="AS507" t="s">
        <v>51</v>
      </c>
      <c r="AT507" t="s">
        <v>51</v>
      </c>
      <c r="AU507" t="s">
        <v>58</v>
      </c>
      <c r="AV507" t="s">
        <v>59</v>
      </c>
      <c r="AW507" t="s">
        <v>59</v>
      </c>
      <c r="AX507" s="1">
        <v>45652.627373645832</v>
      </c>
      <c r="AY507" s="1">
        <v>45652.638892708332</v>
      </c>
    </row>
    <row r="508" spans="1:51" x14ac:dyDescent="0.35">
      <c r="A508">
        <v>78698</v>
      </c>
      <c r="B508">
        <v>0</v>
      </c>
      <c r="C508" t="s">
        <v>51</v>
      </c>
      <c r="D508" t="s">
        <v>52</v>
      </c>
      <c r="E508" t="s">
        <v>51</v>
      </c>
      <c r="F508" t="s">
        <v>51</v>
      </c>
      <c r="G508" t="s">
        <v>1674</v>
      </c>
      <c r="H508" t="s">
        <v>1675</v>
      </c>
      <c r="I508" t="s">
        <v>890</v>
      </c>
      <c r="Z508">
        <v>2</v>
      </c>
      <c r="AI508">
        <v>0</v>
      </c>
      <c r="AJ508">
        <v>0</v>
      </c>
      <c r="AL508">
        <v>0</v>
      </c>
      <c r="AM508">
        <v>0</v>
      </c>
      <c r="AN508">
        <v>0</v>
      </c>
      <c r="AO508" t="s">
        <v>51</v>
      </c>
      <c r="AP508" t="s">
        <v>51</v>
      </c>
      <c r="AQ508" t="s">
        <v>51</v>
      </c>
      <c r="AR508" t="s">
        <v>51</v>
      </c>
      <c r="AS508" t="s">
        <v>51</v>
      </c>
      <c r="AT508" t="s">
        <v>51</v>
      </c>
      <c r="AU508" t="s">
        <v>58</v>
      </c>
      <c r="AV508" t="s">
        <v>59</v>
      </c>
      <c r="AW508" t="s">
        <v>51</v>
      </c>
      <c r="AX508" s="1">
        <v>45651.508205439815</v>
      </c>
      <c r="AY508" t="s">
        <v>51</v>
      </c>
    </row>
    <row r="509" spans="1:51" x14ac:dyDescent="0.35">
      <c r="A509">
        <v>78697</v>
      </c>
      <c r="B509">
        <v>0</v>
      </c>
      <c r="C509" t="s">
        <v>51</v>
      </c>
      <c r="D509" t="s">
        <v>52</v>
      </c>
      <c r="E509" t="s">
        <v>51</v>
      </c>
      <c r="F509" t="s">
        <v>51</v>
      </c>
      <c r="G509" t="s">
        <v>1676</v>
      </c>
      <c r="H509" t="s">
        <v>359</v>
      </c>
      <c r="I509" t="s">
        <v>56</v>
      </c>
      <c r="Z509">
        <v>8</v>
      </c>
      <c r="AF509" t="s">
        <v>1677</v>
      </c>
      <c r="AG509" t="s">
        <v>361</v>
      </c>
      <c r="AI509">
        <v>0</v>
      </c>
      <c r="AJ509">
        <v>0</v>
      </c>
      <c r="AL509">
        <v>0</v>
      </c>
      <c r="AM509">
        <v>0</v>
      </c>
      <c r="AN509">
        <v>0</v>
      </c>
      <c r="AO509" t="s">
        <v>51</v>
      </c>
      <c r="AP509" t="s">
        <v>51</v>
      </c>
      <c r="AQ509" t="s">
        <v>51</v>
      </c>
      <c r="AR509" t="s">
        <v>51</v>
      </c>
      <c r="AS509" t="s">
        <v>51</v>
      </c>
      <c r="AT509" t="s">
        <v>51</v>
      </c>
      <c r="AU509" t="s">
        <v>58</v>
      </c>
      <c r="AV509" t="s">
        <v>59</v>
      </c>
      <c r="AW509" t="s">
        <v>51</v>
      </c>
      <c r="AX509" s="1">
        <v>45651.42854375</v>
      </c>
      <c r="AY509" t="s">
        <v>51</v>
      </c>
    </row>
    <row r="510" spans="1:51" x14ac:dyDescent="0.35">
      <c r="A510">
        <v>78696</v>
      </c>
      <c r="B510">
        <v>0</v>
      </c>
      <c r="C510" t="s">
        <v>51</v>
      </c>
      <c r="D510" t="s">
        <v>85</v>
      </c>
      <c r="E510">
        <v>0</v>
      </c>
      <c r="G510" t="s">
        <v>1678</v>
      </c>
      <c r="H510" t="s">
        <v>1679</v>
      </c>
      <c r="I510" t="s">
        <v>56</v>
      </c>
      <c r="T510" t="s">
        <v>51</v>
      </c>
      <c r="U510" t="s">
        <v>51</v>
      </c>
      <c r="W510" t="s">
        <v>1680</v>
      </c>
      <c r="Y510" t="s">
        <v>1681</v>
      </c>
      <c r="Z510">
        <v>8</v>
      </c>
      <c r="AE510" t="s">
        <v>51</v>
      </c>
      <c r="AF510" t="s">
        <v>51</v>
      </c>
      <c r="AI510">
        <v>0</v>
      </c>
      <c r="AJ510">
        <v>0</v>
      </c>
      <c r="AL510">
        <v>0</v>
      </c>
      <c r="AM510">
        <v>0</v>
      </c>
      <c r="AN510">
        <v>0</v>
      </c>
      <c r="AO510" t="s">
        <v>120</v>
      </c>
      <c r="AP510" t="s">
        <v>121</v>
      </c>
      <c r="AQ510" t="s">
        <v>122</v>
      </c>
      <c r="AR510" t="s">
        <v>123</v>
      </c>
      <c r="AS510" t="s">
        <v>89</v>
      </c>
      <c r="AT510" t="s">
        <v>90</v>
      </c>
      <c r="AU510" t="s">
        <v>58</v>
      </c>
      <c r="AV510" t="s">
        <v>91</v>
      </c>
      <c r="AW510" t="s">
        <v>51</v>
      </c>
      <c r="AX510" s="1">
        <v>45644.494487847223</v>
      </c>
      <c r="AY510" t="s">
        <v>51</v>
      </c>
    </row>
    <row r="511" spans="1:51" x14ac:dyDescent="0.35">
      <c r="A511">
        <v>78695</v>
      </c>
      <c r="B511">
        <v>0</v>
      </c>
      <c r="C511" t="s">
        <v>51</v>
      </c>
      <c r="D511" t="s">
        <v>85</v>
      </c>
      <c r="E511">
        <v>0</v>
      </c>
      <c r="G511" t="s">
        <v>1682</v>
      </c>
      <c r="H511" t="s">
        <v>1683</v>
      </c>
      <c r="I511" t="s">
        <v>56</v>
      </c>
      <c r="S511" t="s">
        <v>1684</v>
      </c>
      <c r="T511" t="s">
        <v>51</v>
      </c>
      <c r="U511" t="s">
        <v>51</v>
      </c>
      <c r="V511">
        <v>23725040</v>
      </c>
      <c r="X511" t="s">
        <v>1392</v>
      </c>
      <c r="Y511" t="s">
        <v>1685</v>
      </c>
      <c r="Z511">
        <v>8</v>
      </c>
      <c r="AD511" t="s">
        <v>1392</v>
      </c>
      <c r="AE511" t="s">
        <v>51</v>
      </c>
      <c r="AF511" t="s">
        <v>51</v>
      </c>
      <c r="AG511" t="s">
        <v>1392</v>
      </c>
      <c r="AI511">
        <v>0</v>
      </c>
      <c r="AJ511">
        <v>0</v>
      </c>
      <c r="AL511">
        <v>0</v>
      </c>
      <c r="AM511">
        <v>0</v>
      </c>
      <c r="AN511">
        <v>0</v>
      </c>
      <c r="AO511" t="s">
        <v>1032</v>
      </c>
      <c r="AP511" t="s">
        <v>121</v>
      </c>
      <c r="AQ511" t="s">
        <v>122</v>
      </c>
      <c r="AR511" t="s">
        <v>123</v>
      </c>
      <c r="AS511" t="s">
        <v>89</v>
      </c>
      <c r="AT511" t="s">
        <v>90</v>
      </c>
      <c r="AU511" t="s">
        <v>58</v>
      </c>
      <c r="AV511" t="s">
        <v>196</v>
      </c>
      <c r="AW511" t="s">
        <v>51</v>
      </c>
      <c r="AX511" s="1">
        <v>45643.518827511572</v>
      </c>
      <c r="AY511" t="s">
        <v>51</v>
      </c>
    </row>
    <row r="512" spans="1:51" x14ac:dyDescent="0.35">
      <c r="A512">
        <v>78694</v>
      </c>
      <c r="B512">
        <v>0</v>
      </c>
      <c r="C512" t="s">
        <v>51</v>
      </c>
      <c r="D512" t="s">
        <v>52</v>
      </c>
      <c r="E512" t="s">
        <v>51</v>
      </c>
      <c r="F512" t="s">
        <v>51</v>
      </c>
      <c r="G512" t="s">
        <v>1686</v>
      </c>
      <c r="H512" t="s">
        <v>1687</v>
      </c>
      <c r="I512" t="s">
        <v>56</v>
      </c>
      <c r="O512" t="s">
        <v>62</v>
      </c>
      <c r="U512" t="s">
        <v>57</v>
      </c>
      <c r="W512">
        <v>918788819789</v>
      </c>
      <c r="Y512" t="s">
        <v>1688</v>
      </c>
      <c r="Z512">
        <v>8</v>
      </c>
      <c r="AD512" t="s">
        <v>1689</v>
      </c>
      <c r="AF512" t="s">
        <v>1677</v>
      </c>
      <c r="AG512" t="s">
        <v>1690</v>
      </c>
      <c r="AI512">
        <v>0</v>
      </c>
      <c r="AJ512">
        <v>0</v>
      </c>
      <c r="AL512">
        <v>0</v>
      </c>
      <c r="AM512">
        <v>0</v>
      </c>
      <c r="AN512">
        <v>0</v>
      </c>
      <c r="AO512" t="s">
        <v>51</v>
      </c>
      <c r="AP512" t="s">
        <v>51</v>
      </c>
      <c r="AQ512" t="s">
        <v>51</v>
      </c>
      <c r="AR512" t="s">
        <v>51</v>
      </c>
      <c r="AS512" t="s">
        <v>51</v>
      </c>
      <c r="AT512" t="s">
        <v>51</v>
      </c>
      <c r="AU512" t="s">
        <v>58</v>
      </c>
      <c r="AV512" t="s">
        <v>59</v>
      </c>
      <c r="AW512" t="s">
        <v>59</v>
      </c>
      <c r="AX512" s="1">
        <v>45642.508088391201</v>
      </c>
      <c r="AY512" s="1">
        <v>46092.667515821762</v>
      </c>
    </row>
    <row r="513" spans="1:51" x14ac:dyDescent="0.35">
      <c r="A513">
        <v>78693</v>
      </c>
      <c r="B513">
        <v>0</v>
      </c>
      <c r="C513" t="s">
        <v>51</v>
      </c>
      <c r="D513" t="s">
        <v>52</v>
      </c>
      <c r="E513" t="s">
        <v>51</v>
      </c>
      <c r="F513" t="s">
        <v>51</v>
      </c>
      <c r="G513" t="s">
        <v>1691</v>
      </c>
      <c r="H513" t="s">
        <v>1692</v>
      </c>
      <c r="I513" t="s">
        <v>1693</v>
      </c>
      <c r="M513" t="s">
        <v>1691</v>
      </c>
      <c r="N513" t="s">
        <v>1692</v>
      </c>
      <c r="Z513">
        <v>2</v>
      </c>
      <c r="AF513" t="s">
        <v>1677</v>
      </c>
      <c r="AI513">
        <v>0</v>
      </c>
      <c r="AJ513">
        <v>0</v>
      </c>
      <c r="AL513">
        <v>0</v>
      </c>
      <c r="AM513">
        <v>0</v>
      </c>
      <c r="AN513">
        <v>0</v>
      </c>
      <c r="AO513" t="s">
        <v>51</v>
      </c>
      <c r="AP513" t="s">
        <v>51</v>
      </c>
      <c r="AQ513" t="s">
        <v>51</v>
      </c>
      <c r="AR513" t="s">
        <v>51</v>
      </c>
      <c r="AS513" t="s">
        <v>51</v>
      </c>
      <c r="AT513" t="s">
        <v>51</v>
      </c>
      <c r="AU513" t="s">
        <v>58</v>
      </c>
      <c r="AV513" t="s">
        <v>59</v>
      </c>
      <c r="AW513" t="s">
        <v>51</v>
      </c>
      <c r="AX513" s="1">
        <v>45639.464132210647</v>
      </c>
      <c r="AY513" t="s">
        <v>51</v>
      </c>
    </row>
    <row r="514" spans="1:51" x14ac:dyDescent="0.35">
      <c r="A514">
        <v>78692</v>
      </c>
      <c r="B514">
        <v>0</v>
      </c>
      <c r="C514" t="s">
        <v>51</v>
      </c>
      <c r="D514" t="s">
        <v>85</v>
      </c>
      <c r="E514">
        <v>0</v>
      </c>
      <c r="G514" t="s">
        <v>1694</v>
      </c>
      <c r="H514" t="s">
        <v>1695</v>
      </c>
      <c r="I514" t="s">
        <v>56</v>
      </c>
      <c r="T514" t="s">
        <v>51</v>
      </c>
      <c r="U514" t="s">
        <v>51</v>
      </c>
      <c r="W514">
        <v>9370313191</v>
      </c>
      <c r="Y514" t="s">
        <v>1696</v>
      </c>
      <c r="Z514">
        <v>8</v>
      </c>
      <c r="AE514" t="s">
        <v>51</v>
      </c>
      <c r="AF514" t="s">
        <v>51</v>
      </c>
      <c r="AI514">
        <v>0</v>
      </c>
      <c r="AJ514">
        <v>0</v>
      </c>
      <c r="AL514">
        <v>0</v>
      </c>
      <c r="AM514">
        <v>0</v>
      </c>
      <c r="AN514">
        <v>0</v>
      </c>
      <c r="AO514" t="s">
        <v>120</v>
      </c>
      <c r="AP514" t="s">
        <v>121</v>
      </c>
      <c r="AQ514" t="s">
        <v>122</v>
      </c>
      <c r="AR514" t="s">
        <v>123</v>
      </c>
      <c r="AS514" t="s">
        <v>89</v>
      </c>
      <c r="AT514" t="s">
        <v>90</v>
      </c>
      <c r="AU514" t="s">
        <v>58</v>
      </c>
      <c r="AV514" t="s">
        <v>91</v>
      </c>
      <c r="AW514" t="s">
        <v>51</v>
      </c>
      <c r="AX514" s="1">
        <v>45637.640602164349</v>
      </c>
      <c r="AY514" t="s">
        <v>51</v>
      </c>
    </row>
    <row r="515" spans="1:51" x14ac:dyDescent="0.35">
      <c r="A515">
        <v>78691</v>
      </c>
      <c r="B515">
        <v>0</v>
      </c>
      <c r="C515" t="s">
        <v>51</v>
      </c>
      <c r="D515" t="s">
        <v>52</v>
      </c>
      <c r="E515" t="s">
        <v>51</v>
      </c>
      <c r="F515" t="s">
        <v>51</v>
      </c>
      <c r="G515" t="s">
        <v>1697</v>
      </c>
      <c r="H515" t="s">
        <v>1698</v>
      </c>
      <c r="I515" t="s">
        <v>1699</v>
      </c>
      <c r="M515" t="s">
        <v>1697</v>
      </c>
      <c r="N515" t="s">
        <v>1698</v>
      </c>
      <c r="O515" t="s">
        <v>1699</v>
      </c>
      <c r="S515" t="s">
        <v>1700</v>
      </c>
      <c r="Y515" t="s">
        <v>1701</v>
      </c>
      <c r="Z515">
        <v>2</v>
      </c>
      <c r="AA515" t="s">
        <v>1702</v>
      </c>
      <c r="AF515" t="s">
        <v>1677</v>
      </c>
      <c r="AI515">
        <v>0</v>
      </c>
      <c r="AJ515">
        <v>0</v>
      </c>
      <c r="AL515">
        <v>0</v>
      </c>
      <c r="AM515">
        <v>0</v>
      </c>
      <c r="AN515">
        <v>0</v>
      </c>
      <c r="AO515" t="s">
        <v>51</v>
      </c>
      <c r="AP515" t="s">
        <v>51</v>
      </c>
      <c r="AQ515" t="s">
        <v>51</v>
      </c>
      <c r="AR515" t="s">
        <v>51</v>
      </c>
      <c r="AS515" t="s">
        <v>51</v>
      </c>
      <c r="AT515" t="s">
        <v>51</v>
      </c>
      <c r="AU515" t="s">
        <v>58</v>
      </c>
      <c r="AV515" t="s">
        <v>59</v>
      </c>
      <c r="AW515" t="s">
        <v>59</v>
      </c>
      <c r="AX515" s="1">
        <v>45637.411637847224</v>
      </c>
      <c r="AY515" s="1">
        <v>45637.413796099536</v>
      </c>
    </row>
    <row r="516" spans="1:51" x14ac:dyDescent="0.35">
      <c r="A516">
        <v>78690</v>
      </c>
      <c r="B516">
        <v>0</v>
      </c>
      <c r="C516" t="s">
        <v>51</v>
      </c>
      <c r="D516" t="s">
        <v>52</v>
      </c>
      <c r="E516" t="s">
        <v>51</v>
      </c>
      <c r="F516" t="s">
        <v>51</v>
      </c>
      <c r="G516" t="s">
        <v>19047</v>
      </c>
      <c r="H516" t="s">
        <v>1703</v>
      </c>
      <c r="I516" t="s">
        <v>56</v>
      </c>
      <c r="M516" t="s">
        <v>1704</v>
      </c>
      <c r="N516" t="s">
        <v>18778</v>
      </c>
      <c r="O516" t="s">
        <v>56</v>
      </c>
      <c r="S516">
        <v>917544274444</v>
      </c>
      <c r="W516" t="s">
        <v>62</v>
      </c>
      <c r="Y516" t="s">
        <v>1705</v>
      </c>
      <c r="Z516">
        <v>8</v>
      </c>
      <c r="AF516" t="s">
        <v>1677</v>
      </c>
      <c r="AI516">
        <v>0</v>
      </c>
      <c r="AJ516">
        <v>0</v>
      </c>
      <c r="AL516">
        <v>0</v>
      </c>
      <c r="AM516">
        <v>0</v>
      </c>
      <c r="AN516">
        <v>0</v>
      </c>
      <c r="AO516" t="s">
        <v>51</v>
      </c>
      <c r="AP516" t="s">
        <v>51</v>
      </c>
      <c r="AQ516" t="s">
        <v>51</v>
      </c>
      <c r="AR516" t="s">
        <v>51</v>
      </c>
      <c r="AS516" t="s">
        <v>51</v>
      </c>
      <c r="AT516" t="s">
        <v>51</v>
      </c>
      <c r="AU516" t="s">
        <v>58</v>
      </c>
      <c r="AV516" t="s">
        <v>59</v>
      </c>
      <c r="AW516" t="s">
        <v>59</v>
      </c>
      <c r="AX516" s="1">
        <v>45635.529999270831</v>
      </c>
      <c r="AY516" s="1">
        <v>46039.736372766201</v>
      </c>
    </row>
    <row r="517" spans="1:51" x14ac:dyDescent="0.35">
      <c r="A517">
        <v>78689</v>
      </c>
      <c r="B517">
        <v>0</v>
      </c>
      <c r="C517" t="s">
        <v>51</v>
      </c>
      <c r="D517" t="s">
        <v>52</v>
      </c>
      <c r="E517" t="s">
        <v>51</v>
      </c>
      <c r="F517" t="s">
        <v>51</v>
      </c>
      <c r="G517" t="s">
        <v>1706</v>
      </c>
      <c r="H517" t="s">
        <v>1707</v>
      </c>
      <c r="I517" t="s">
        <v>56</v>
      </c>
      <c r="M517" t="s">
        <v>1708</v>
      </c>
      <c r="N517" t="s">
        <v>1709</v>
      </c>
      <c r="O517" t="s">
        <v>56</v>
      </c>
      <c r="S517" t="s">
        <v>1710</v>
      </c>
      <c r="U517" t="s">
        <v>57</v>
      </c>
      <c r="W517" t="s">
        <v>1711</v>
      </c>
      <c r="X517" t="s">
        <v>1712</v>
      </c>
      <c r="Y517" t="s">
        <v>1713</v>
      </c>
      <c r="Z517">
        <v>8</v>
      </c>
      <c r="AD517" t="s">
        <v>1714</v>
      </c>
      <c r="AF517" t="s">
        <v>1677</v>
      </c>
      <c r="AG517" t="s">
        <v>1715</v>
      </c>
      <c r="AI517">
        <v>0</v>
      </c>
      <c r="AJ517">
        <v>0</v>
      </c>
      <c r="AL517">
        <v>0</v>
      </c>
      <c r="AM517">
        <v>0</v>
      </c>
      <c r="AN517">
        <v>0</v>
      </c>
      <c r="AO517" t="s">
        <v>51</v>
      </c>
      <c r="AP517" t="s">
        <v>51</v>
      </c>
      <c r="AQ517" t="s">
        <v>51</v>
      </c>
      <c r="AR517" t="s">
        <v>51</v>
      </c>
      <c r="AS517" t="s">
        <v>51</v>
      </c>
      <c r="AT517" t="s">
        <v>51</v>
      </c>
      <c r="AU517" t="s">
        <v>58</v>
      </c>
      <c r="AV517" t="s">
        <v>59</v>
      </c>
      <c r="AW517" t="s">
        <v>59</v>
      </c>
      <c r="AX517" s="1">
        <v>45632.656151504627</v>
      </c>
      <c r="AY517" s="1">
        <v>46092.668457673608</v>
      </c>
    </row>
    <row r="518" spans="1:51" x14ac:dyDescent="0.35">
      <c r="A518">
        <v>78688</v>
      </c>
      <c r="B518">
        <v>0</v>
      </c>
      <c r="C518" t="s">
        <v>51</v>
      </c>
      <c r="D518" t="s">
        <v>52</v>
      </c>
      <c r="E518" t="s">
        <v>51</v>
      </c>
      <c r="F518" t="s">
        <v>51</v>
      </c>
      <c r="G518" t="s">
        <v>1716</v>
      </c>
      <c r="H518" t="s">
        <v>1717</v>
      </c>
      <c r="I518" t="s">
        <v>56</v>
      </c>
      <c r="U518" t="s">
        <v>57</v>
      </c>
      <c r="Z518">
        <v>8</v>
      </c>
      <c r="AF518" t="s">
        <v>1677</v>
      </c>
      <c r="AI518">
        <v>0</v>
      </c>
      <c r="AJ518">
        <v>0</v>
      </c>
      <c r="AL518">
        <v>0</v>
      </c>
      <c r="AM518">
        <v>0</v>
      </c>
      <c r="AN518">
        <v>0</v>
      </c>
      <c r="AO518" t="s">
        <v>51</v>
      </c>
      <c r="AP518" t="s">
        <v>51</v>
      </c>
      <c r="AQ518" t="s">
        <v>51</v>
      </c>
      <c r="AR518" t="s">
        <v>51</v>
      </c>
      <c r="AS518" t="s">
        <v>51</v>
      </c>
      <c r="AT518" t="s">
        <v>51</v>
      </c>
      <c r="AU518" t="s">
        <v>58</v>
      </c>
      <c r="AV518" t="s">
        <v>68</v>
      </c>
      <c r="AW518" t="s">
        <v>51</v>
      </c>
      <c r="AX518" s="1">
        <v>45631.690198807868</v>
      </c>
      <c r="AY518" t="s">
        <v>51</v>
      </c>
    </row>
    <row r="519" spans="1:51" x14ac:dyDescent="0.35">
      <c r="A519">
        <v>78687</v>
      </c>
      <c r="B519">
        <v>0</v>
      </c>
      <c r="C519" t="s">
        <v>51</v>
      </c>
      <c r="D519" t="s">
        <v>52</v>
      </c>
      <c r="E519" t="s">
        <v>51</v>
      </c>
      <c r="F519" t="s">
        <v>51</v>
      </c>
      <c r="G519" t="s">
        <v>1718</v>
      </c>
      <c r="H519" t="s">
        <v>1719</v>
      </c>
      <c r="I519" t="s">
        <v>56</v>
      </c>
      <c r="M519" t="s">
        <v>1718</v>
      </c>
      <c r="N519" t="s">
        <v>1719</v>
      </c>
      <c r="U519" t="s">
        <v>57</v>
      </c>
      <c r="Z519">
        <v>8</v>
      </c>
      <c r="AA519">
        <v>23</v>
      </c>
      <c r="AD519" t="s">
        <v>1720</v>
      </c>
      <c r="AE519" t="s">
        <v>1721</v>
      </c>
      <c r="AF519" t="s">
        <v>554</v>
      </c>
      <c r="AG519" t="s">
        <v>1722</v>
      </c>
      <c r="AH519" t="s">
        <v>1721</v>
      </c>
      <c r="AI519">
        <v>0</v>
      </c>
      <c r="AJ519">
        <v>0</v>
      </c>
      <c r="AL519">
        <v>0</v>
      </c>
      <c r="AM519">
        <v>0</v>
      </c>
      <c r="AN519">
        <v>0</v>
      </c>
      <c r="AO519" t="s">
        <v>51</v>
      </c>
      <c r="AP519" t="s">
        <v>51</v>
      </c>
      <c r="AQ519" t="s">
        <v>51</v>
      </c>
      <c r="AR519" t="s">
        <v>51</v>
      </c>
      <c r="AS519" t="s">
        <v>51</v>
      </c>
      <c r="AT519" t="s">
        <v>51</v>
      </c>
      <c r="AU519" t="s">
        <v>58</v>
      </c>
      <c r="AV519" t="s">
        <v>919</v>
      </c>
      <c r="AW519" t="s">
        <v>51</v>
      </c>
      <c r="AX519" s="1">
        <v>45630.461802048609</v>
      </c>
      <c r="AY519" t="s">
        <v>51</v>
      </c>
    </row>
    <row r="520" spans="1:51" x14ac:dyDescent="0.35">
      <c r="A520">
        <v>78686</v>
      </c>
      <c r="B520">
        <v>0</v>
      </c>
      <c r="C520" t="s">
        <v>51</v>
      </c>
      <c r="D520" t="s">
        <v>85</v>
      </c>
      <c r="E520">
        <v>0</v>
      </c>
      <c r="G520" t="s">
        <v>1723</v>
      </c>
      <c r="H520" t="s">
        <v>1724</v>
      </c>
      <c r="I520" t="s">
        <v>56</v>
      </c>
      <c r="T520" t="s">
        <v>51</v>
      </c>
      <c r="U520" t="s">
        <v>51</v>
      </c>
      <c r="W520">
        <v>8879936111</v>
      </c>
      <c r="Y520" t="s">
        <v>1725</v>
      </c>
      <c r="Z520">
        <v>8</v>
      </c>
      <c r="AE520" t="s">
        <v>51</v>
      </c>
      <c r="AF520" t="s">
        <v>51</v>
      </c>
      <c r="AI520">
        <v>0</v>
      </c>
      <c r="AJ520">
        <v>0</v>
      </c>
      <c r="AL520">
        <v>0</v>
      </c>
      <c r="AM520">
        <v>0</v>
      </c>
      <c r="AN520">
        <v>0</v>
      </c>
      <c r="AO520" t="s">
        <v>1726</v>
      </c>
      <c r="AP520" t="s">
        <v>121</v>
      </c>
      <c r="AQ520" t="s">
        <v>62</v>
      </c>
      <c r="AR520" t="s">
        <v>62</v>
      </c>
      <c r="AS520" t="s">
        <v>89</v>
      </c>
      <c r="AT520" t="s">
        <v>90</v>
      </c>
      <c r="AU520" t="s">
        <v>58</v>
      </c>
      <c r="AV520" t="s">
        <v>91</v>
      </c>
      <c r="AW520" t="s">
        <v>51</v>
      </c>
      <c r="AX520" s="1">
        <v>45630.458288425929</v>
      </c>
      <c r="AY520" t="s">
        <v>51</v>
      </c>
    </row>
    <row r="521" spans="1:51" x14ac:dyDescent="0.35">
      <c r="A521">
        <v>77688</v>
      </c>
      <c r="B521">
        <v>0</v>
      </c>
      <c r="C521" t="s">
        <v>51</v>
      </c>
      <c r="D521" t="s">
        <v>85</v>
      </c>
      <c r="E521">
        <v>0</v>
      </c>
      <c r="G521" t="s">
        <v>1727</v>
      </c>
      <c r="H521" t="s">
        <v>1728</v>
      </c>
      <c r="I521" t="s">
        <v>56</v>
      </c>
      <c r="S521" t="s">
        <v>1392</v>
      </c>
      <c r="T521" t="s">
        <v>51</v>
      </c>
      <c r="U521" t="s">
        <v>51</v>
      </c>
      <c r="V521" t="s">
        <v>1392</v>
      </c>
      <c r="W521">
        <v>7030669690</v>
      </c>
      <c r="X521" t="s">
        <v>1392</v>
      </c>
      <c r="Y521" t="s">
        <v>1392</v>
      </c>
      <c r="Z521">
        <v>8</v>
      </c>
      <c r="AD521" t="s">
        <v>1392</v>
      </c>
      <c r="AE521" t="s">
        <v>51</v>
      </c>
      <c r="AF521" t="s">
        <v>51</v>
      </c>
      <c r="AG521" t="s">
        <v>1729</v>
      </c>
      <c r="AI521">
        <v>0</v>
      </c>
      <c r="AJ521">
        <v>0</v>
      </c>
      <c r="AL521">
        <v>0</v>
      </c>
      <c r="AM521">
        <v>0</v>
      </c>
      <c r="AN521">
        <v>0</v>
      </c>
      <c r="AO521" t="s">
        <v>120</v>
      </c>
      <c r="AP521" t="s">
        <v>121</v>
      </c>
      <c r="AQ521" t="s">
        <v>122</v>
      </c>
      <c r="AR521" t="s">
        <v>123</v>
      </c>
      <c r="AS521" t="s">
        <v>89</v>
      </c>
      <c r="AT521" t="s">
        <v>649</v>
      </c>
      <c r="AU521" t="s">
        <v>58</v>
      </c>
      <c r="AV521" t="s">
        <v>196</v>
      </c>
      <c r="AW521" t="s">
        <v>51</v>
      </c>
      <c r="AX521" s="1">
        <v>45629.453248148151</v>
      </c>
      <c r="AY521" t="s">
        <v>51</v>
      </c>
    </row>
    <row r="522" spans="1:51" x14ac:dyDescent="0.35">
      <c r="A522">
        <v>77687</v>
      </c>
      <c r="B522">
        <v>0</v>
      </c>
      <c r="C522" t="s">
        <v>51</v>
      </c>
      <c r="D522" t="s">
        <v>52</v>
      </c>
      <c r="E522" t="s">
        <v>51</v>
      </c>
      <c r="F522" t="s">
        <v>51</v>
      </c>
      <c r="G522" t="s">
        <v>1730</v>
      </c>
      <c r="H522" t="s">
        <v>1731</v>
      </c>
      <c r="I522" t="s">
        <v>56</v>
      </c>
      <c r="M522" t="s">
        <v>1730</v>
      </c>
      <c r="N522" t="s">
        <v>1731</v>
      </c>
      <c r="U522" t="s">
        <v>57</v>
      </c>
      <c r="W522" t="s">
        <v>1732</v>
      </c>
      <c r="Z522">
        <v>8</v>
      </c>
      <c r="AA522">
        <v>33</v>
      </c>
      <c r="AD522" t="s">
        <v>1733</v>
      </c>
      <c r="AE522" t="s">
        <v>1734</v>
      </c>
      <c r="AF522" t="s">
        <v>1735</v>
      </c>
      <c r="AG522" t="s">
        <v>1736</v>
      </c>
      <c r="AH522" t="s">
        <v>1734</v>
      </c>
      <c r="AI522">
        <v>0</v>
      </c>
      <c r="AJ522">
        <v>0</v>
      </c>
      <c r="AL522">
        <v>0</v>
      </c>
      <c r="AM522">
        <v>0</v>
      </c>
      <c r="AN522">
        <v>0</v>
      </c>
      <c r="AO522" t="s">
        <v>51</v>
      </c>
      <c r="AP522" t="s">
        <v>51</v>
      </c>
      <c r="AQ522" t="s">
        <v>51</v>
      </c>
      <c r="AR522" t="s">
        <v>51</v>
      </c>
      <c r="AS522" t="s">
        <v>51</v>
      </c>
      <c r="AT522" t="s">
        <v>51</v>
      </c>
      <c r="AU522" t="s">
        <v>58</v>
      </c>
      <c r="AV522" t="s">
        <v>919</v>
      </c>
      <c r="AW522" t="s">
        <v>51</v>
      </c>
      <c r="AX522" s="1">
        <v>45628.651954710651</v>
      </c>
      <c r="AY522" t="s">
        <v>51</v>
      </c>
    </row>
    <row r="523" spans="1:51" x14ac:dyDescent="0.35">
      <c r="A523">
        <v>77686</v>
      </c>
      <c r="B523">
        <v>0</v>
      </c>
      <c r="C523" t="s">
        <v>51</v>
      </c>
      <c r="D523" t="s">
        <v>85</v>
      </c>
      <c r="E523">
        <v>0</v>
      </c>
      <c r="G523" t="s">
        <v>1737</v>
      </c>
      <c r="H523" t="s">
        <v>1738</v>
      </c>
      <c r="I523" t="s">
        <v>56</v>
      </c>
      <c r="T523" t="s">
        <v>51</v>
      </c>
      <c r="U523" t="s">
        <v>51</v>
      </c>
      <c r="Y523" t="s">
        <v>1739</v>
      </c>
      <c r="Z523">
        <v>8</v>
      </c>
      <c r="AE523" t="s">
        <v>51</v>
      </c>
      <c r="AF523" t="s">
        <v>51</v>
      </c>
      <c r="AI523">
        <v>0</v>
      </c>
      <c r="AJ523">
        <v>0</v>
      </c>
      <c r="AL523">
        <v>0</v>
      </c>
      <c r="AM523">
        <v>0</v>
      </c>
      <c r="AN523">
        <v>0</v>
      </c>
      <c r="AO523" t="s">
        <v>230</v>
      </c>
      <c r="AP523" t="s">
        <v>121</v>
      </c>
      <c r="AQ523" t="s">
        <v>122</v>
      </c>
      <c r="AR523" t="s">
        <v>123</v>
      </c>
      <c r="AS523" t="s">
        <v>89</v>
      </c>
      <c r="AT523" t="s">
        <v>90</v>
      </c>
      <c r="AU523" t="s">
        <v>58</v>
      </c>
      <c r="AV523" t="s">
        <v>91</v>
      </c>
      <c r="AW523" t="s">
        <v>51</v>
      </c>
      <c r="AX523" s="1">
        <v>45628.533152465279</v>
      </c>
      <c r="AY523" t="s">
        <v>51</v>
      </c>
    </row>
    <row r="524" spans="1:51" x14ac:dyDescent="0.35">
      <c r="A524">
        <v>76690</v>
      </c>
      <c r="B524">
        <v>0</v>
      </c>
      <c r="C524" t="s">
        <v>51</v>
      </c>
      <c r="D524" t="s">
        <v>52</v>
      </c>
      <c r="E524" t="s">
        <v>51</v>
      </c>
      <c r="F524" t="s">
        <v>51</v>
      </c>
      <c r="G524" t="s">
        <v>1740</v>
      </c>
      <c r="H524" t="s">
        <v>1741</v>
      </c>
      <c r="I524" t="s">
        <v>56</v>
      </c>
      <c r="M524" t="s">
        <v>1742</v>
      </c>
      <c r="N524" t="s">
        <v>1741</v>
      </c>
      <c r="O524" t="s">
        <v>62</v>
      </c>
      <c r="W524">
        <v>9725627349</v>
      </c>
      <c r="Y524" t="s">
        <v>1743</v>
      </c>
      <c r="Z524">
        <v>8</v>
      </c>
      <c r="AF524" t="s">
        <v>73</v>
      </c>
      <c r="AI524">
        <v>0</v>
      </c>
      <c r="AJ524">
        <v>0</v>
      </c>
      <c r="AL524">
        <v>0</v>
      </c>
      <c r="AM524">
        <v>0</v>
      </c>
      <c r="AN524">
        <v>0</v>
      </c>
      <c r="AO524" t="s">
        <v>51</v>
      </c>
      <c r="AP524" t="s">
        <v>51</v>
      </c>
      <c r="AQ524" t="s">
        <v>51</v>
      </c>
      <c r="AR524" t="s">
        <v>51</v>
      </c>
      <c r="AS524" t="s">
        <v>51</v>
      </c>
      <c r="AT524" t="s">
        <v>51</v>
      </c>
      <c r="AU524" t="s">
        <v>58</v>
      </c>
      <c r="AV524" t="s">
        <v>1668</v>
      </c>
      <c r="AW524" t="s">
        <v>1668</v>
      </c>
      <c r="AX524" s="1">
        <v>45625.656371759258</v>
      </c>
      <c r="AY524" s="1">
        <v>45625.663029085648</v>
      </c>
    </row>
    <row r="525" spans="1:51" x14ac:dyDescent="0.35">
      <c r="A525">
        <v>76689</v>
      </c>
      <c r="B525">
        <v>0</v>
      </c>
      <c r="C525" t="s">
        <v>51</v>
      </c>
      <c r="D525" t="s">
        <v>85</v>
      </c>
      <c r="E525">
        <v>0</v>
      </c>
      <c r="G525" t="s">
        <v>1744</v>
      </c>
      <c r="H525" t="s">
        <v>1745</v>
      </c>
      <c r="I525" t="s">
        <v>56</v>
      </c>
      <c r="S525" t="s">
        <v>1746</v>
      </c>
      <c r="T525" t="s">
        <v>51</v>
      </c>
      <c r="U525" t="s">
        <v>51</v>
      </c>
      <c r="V525" t="s">
        <v>1392</v>
      </c>
      <c r="W525">
        <v>9075738483</v>
      </c>
      <c r="X525" t="s">
        <v>1392</v>
      </c>
      <c r="Y525" t="s">
        <v>1747</v>
      </c>
      <c r="Z525">
        <v>8</v>
      </c>
      <c r="AD525" t="s">
        <v>1748</v>
      </c>
      <c r="AE525" t="s">
        <v>51</v>
      </c>
      <c r="AF525" t="s">
        <v>51</v>
      </c>
      <c r="AG525" t="s">
        <v>1392</v>
      </c>
      <c r="AI525">
        <v>0</v>
      </c>
      <c r="AJ525">
        <v>0</v>
      </c>
      <c r="AL525">
        <v>0</v>
      </c>
      <c r="AM525">
        <v>0</v>
      </c>
      <c r="AN525">
        <v>0</v>
      </c>
      <c r="AO525" t="s">
        <v>1032</v>
      </c>
      <c r="AP525" t="s">
        <v>121</v>
      </c>
      <c r="AQ525" t="s">
        <v>122</v>
      </c>
      <c r="AR525" t="s">
        <v>1749</v>
      </c>
      <c r="AS525" t="s">
        <v>89</v>
      </c>
      <c r="AT525" t="s">
        <v>90</v>
      </c>
      <c r="AU525" t="s">
        <v>58</v>
      </c>
      <c r="AV525" t="s">
        <v>196</v>
      </c>
      <c r="AW525" t="s">
        <v>51</v>
      </c>
      <c r="AX525" s="1">
        <v>45625.53372619213</v>
      </c>
      <c r="AY525" t="s">
        <v>51</v>
      </c>
    </row>
    <row r="526" spans="1:51" x14ac:dyDescent="0.35">
      <c r="A526">
        <v>76688</v>
      </c>
      <c r="B526">
        <v>0</v>
      </c>
      <c r="C526" t="s">
        <v>51</v>
      </c>
      <c r="D526" t="s">
        <v>52</v>
      </c>
      <c r="E526" t="s">
        <v>51</v>
      </c>
      <c r="F526" t="s">
        <v>51</v>
      </c>
      <c r="G526" t="s">
        <v>1750</v>
      </c>
      <c r="H526" t="s">
        <v>1751</v>
      </c>
      <c r="I526" t="s">
        <v>56</v>
      </c>
      <c r="Z526">
        <v>8</v>
      </c>
      <c r="AF526" t="s">
        <v>82</v>
      </c>
      <c r="AG526" t="s">
        <v>1752</v>
      </c>
      <c r="AI526">
        <v>0</v>
      </c>
      <c r="AJ526">
        <v>0</v>
      </c>
      <c r="AL526">
        <v>0</v>
      </c>
      <c r="AM526">
        <v>0</v>
      </c>
      <c r="AN526">
        <v>0</v>
      </c>
      <c r="AO526" t="s">
        <v>51</v>
      </c>
      <c r="AP526" t="s">
        <v>51</v>
      </c>
      <c r="AQ526" t="s">
        <v>51</v>
      </c>
      <c r="AR526" t="s">
        <v>51</v>
      </c>
      <c r="AS526" t="s">
        <v>51</v>
      </c>
      <c r="AT526" t="s">
        <v>51</v>
      </c>
      <c r="AU526" t="s">
        <v>58</v>
      </c>
      <c r="AV526" t="s">
        <v>59</v>
      </c>
      <c r="AW526" t="s">
        <v>51</v>
      </c>
      <c r="AX526" s="1">
        <v>45624.737268784724</v>
      </c>
      <c r="AY526" t="s">
        <v>51</v>
      </c>
    </row>
    <row r="527" spans="1:51" x14ac:dyDescent="0.35">
      <c r="A527">
        <v>76687</v>
      </c>
      <c r="B527">
        <v>0</v>
      </c>
      <c r="C527" t="s">
        <v>51</v>
      </c>
      <c r="D527" t="s">
        <v>85</v>
      </c>
      <c r="E527">
        <v>0</v>
      </c>
      <c r="G527" t="s">
        <v>1753</v>
      </c>
      <c r="H527" t="s">
        <v>1754</v>
      </c>
      <c r="I527" t="s">
        <v>56</v>
      </c>
      <c r="T527" t="s">
        <v>51</v>
      </c>
      <c r="U527" t="s">
        <v>51</v>
      </c>
      <c r="W527">
        <f>91-8591283423</f>
        <v>-8591283332</v>
      </c>
      <c r="Y527" t="s">
        <v>1755</v>
      </c>
      <c r="Z527">
        <v>8</v>
      </c>
      <c r="AE527" t="s">
        <v>51</v>
      </c>
      <c r="AF527" t="s">
        <v>51</v>
      </c>
      <c r="AI527">
        <v>0</v>
      </c>
      <c r="AJ527">
        <v>0</v>
      </c>
      <c r="AL527">
        <v>0</v>
      </c>
      <c r="AM527">
        <v>0</v>
      </c>
      <c r="AN527">
        <v>0</v>
      </c>
      <c r="AO527" t="s">
        <v>120</v>
      </c>
      <c r="AP527" t="s">
        <v>121</v>
      </c>
      <c r="AQ527" t="s">
        <v>122</v>
      </c>
      <c r="AR527" t="s">
        <v>123</v>
      </c>
      <c r="AS527" t="s">
        <v>89</v>
      </c>
      <c r="AT527" t="s">
        <v>90</v>
      </c>
      <c r="AU527" t="s">
        <v>58</v>
      </c>
      <c r="AV527" t="s">
        <v>91</v>
      </c>
      <c r="AW527" t="s">
        <v>51</v>
      </c>
      <c r="AX527" s="1">
        <v>45622.697325694447</v>
      </c>
      <c r="AY527" t="s">
        <v>51</v>
      </c>
    </row>
    <row r="528" spans="1:51" x14ac:dyDescent="0.35">
      <c r="A528">
        <v>76686</v>
      </c>
      <c r="B528">
        <v>0</v>
      </c>
      <c r="C528" t="s">
        <v>51</v>
      </c>
      <c r="D528" t="s">
        <v>85</v>
      </c>
      <c r="E528">
        <v>0</v>
      </c>
      <c r="G528" t="s">
        <v>1756</v>
      </c>
      <c r="H528" t="s">
        <v>19048</v>
      </c>
      <c r="I528" t="s">
        <v>56</v>
      </c>
      <c r="T528" t="s">
        <v>51</v>
      </c>
      <c r="U528" t="s">
        <v>51</v>
      </c>
      <c r="W528">
        <v>7620877761</v>
      </c>
      <c r="Y528" t="s">
        <v>1757</v>
      </c>
      <c r="Z528">
        <v>8</v>
      </c>
      <c r="AE528" t="s">
        <v>51</v>
      </c>
      <c r="AF528" t="s">
        <v>51</v>
      </c>
      <c r="AI528">
        <v>0</v>
      </c>
      <c r="AJ528">
        <v>0</v>
      </c>
      <c r="AL528">
        <v>0</v>
      </c>
      <c r="AM528">
        <v>0</v>
      </c>
      <c r="AN528">
        <v>0</v>
      </c>
      <c r="AO528" t="s">
        <v>120</v>
      </c>
      <c r="AP528" t="s">
        <v>121</v>
      </c>
      <c r="AQ528" t="s">
        <v>122</v>
      </c>
      <c r="AR528" t="s">
        <v>123</v>
      </c>
      <c r="AS528" t="s">
        <v>89</v>
      </c>
      <c r="AT528" t="s">
        <v>90</v>
      </c>
      <c r="AU528" t="s">
        <v>58</v>
      </c>
      <c r="AV528" t="s">
        <v>91</v>
      </c>
      <c r="AW528" t="s">
        <v>51</v>
      </c>
      <c r="AX528" s="1">
        <v>45621.606601886575</v>
      </c>
      <c r="AY528" t="s">
        <v>51</v>
      </c>
    </row>
    <row r="529" spans="1:51" x14ac:dyDescent="0.35">
      <c r="A529">
        <v>76685</v>
      </c>
      <c r="B529">
        <v>0</v>
      </c>
      <c r="C529" t="s">
        <v>51</v>
      </c>
      <c r="D529" t="s">
        <v>52</v>
      </c>
      <c r="E529" t="s">
        <v>51</v>
      </c>
      <c r="F529" t="s">
        <v>51</v>
      </c>
      <c r="G529" t="s">
        <v>1758</v>
      </c>
      <c r="H529" t="s">
        <v>1759</v>
      </c>
      <c r="I529" t="s">
        <v>56</v>
      </c>
      <c r="M529" t="s">
        <v>1760</v>
      </c>
      <c r="N529" t="s">
        <v>1759</v>
      </c>
      <c r="S529" t="s">
        <v>1761</v>
      </c>
      <c r="U529" t="s">
        <v>57</v>
      </c>
      <c r="Y529" t="s">
        <v>1762</v>
      </c>
      <c r="Z529">
        <v>8</v>
      </c>
      <c r="AA529">
        <v>20</v>
      </c>
      <c r="AD529" t="s">
        <v>1763</v>
      </c>
      <c r="AE529" t="s">
        <v>1764</v>
      </c>
      <c r="AF529" t="s">
        <v>82</v>
      </c>
      <c r="AG529" t="s">
        <v>1765</v>
      </c>
      <c r="AH529" t="s">
        <v>1764</v>
      </c>
      <c r="AI529">
        <v>0</v>
      </c>
      <c r="AJ529">
        <v>0</v>
      </c>
      <c r="AL529">
        <v>0</v>
      </c>
      <c r="AM529">
        <v>0</v>
      </c>
      <c r="AN529">
        <v>0</v>
      </c>
      <c r="AO529" t="s">
        <v>51</v>
      </c>
      <c r="AP529" t="s">
        <v>51</v>
      </c>
      <c r="AQ529" t="s">
        <v>51</v>
      </c>
      <c r="AR529" t="s">
        <v>51</v>
      </c>
      <c r="AS529" t="s">
        <v>51</v>
      </c>
      <c r="AT529" t="s">
        <v>51</v>
      </c>
      <c r="AU529" t="s">
        <v>58</v>
      </c>
      <c r="AV529" t="s">
        <v>919</v>
      </c>
      <c r="AW529" t="s">
        <v>51</v>
      </c>
      <c r="AX529" s="1">
        <v>45619.695322881948</v>
      </c>
      <c r="AY529" t="s">
        <v>51</v>
      </c>
    </row>
    <row r="530" spans="1:51" x14ac:dyDescent="0.35">
      <c r="A530">
        <v>76684</v>
      </c>
      <c r="B530">
        <v>0</v>
      </c>
      <c r="C530" t="s">
        <v>51</v>
      </c>
      <c r="D530" t="s">
        <v>85</v>
      </c>
      <c r="E530">
        <v>0</v>
      </c>
      <c r="G530" t="s">
        <v>1766</v>
      </c>
      <c r="H530" t="s">
        <v>1767</v>
      </c>
      <c r="I530" t="s">
        <v>149</v>
      </c>
      <c r="S530" t="s">
        <v>1768</v>
      </c>
      <c r="T530" t="s">
        <v>51</v>
      </c>
      <c r="U530" t="s">
        <v>51</v>
      </c>
      <c r="X530" t="s">
        <v>1769</v>
      </c>
      <c r="Y530" t="s">
        <v>1770</v>
      </c>
      <c r="Z530">
        <v>9</v>
      </c>
      <c r="AD530" t="s">
        <v>649</v>
      </c>
      <c r="AE530" t="s">
        <v>51</v>
      </c>
      <c r="AF530" t="s">
        <v>51</v>
      </c>
      <c r="AG530" t="s">
        <v>649</v>
      </c>
      <c r="AI530">
        <v>0</v>
      </c>
      <c r="AJ530">
        <v>0</v>
      </c>
      <c r="AL530">
        <v>0</v>
      </c>
      <c r="AM530">
        <v>0</v>
      </c>
      <c r="AN530">
        <v>0</v>
      </c>
      <c r="AO530" t="s">
        <v>230</v>
      </c>
      <c r="AP530" t="s">
        <v>121</v>
      </c>
      <c r="AQ530" t="s">
        <v>1771</v>
      </c>
      <c r="AR530" t="s">
        <v>650</v>
      </c>
      <c r="AS530" t="s">
        <v>89</v>
      </c>
      <c r="AT530" t="s">
        <v>90</v>
      </c>
      <c r="AU530" t="s">
        <v>58</v>
      </c>
      <c r="AV530" t="s">
        <v>196</v>
      </c>
      <c r="AW530" t="s">
        <v>51</v>
      </c>
      <c r="AX530" s="1">
        <v>45618.769483993055</v>
      </c>
      <c r="AY530" t="s">
        <v>51</v>
      </c>
    </row>
    <row r="531" spans="1:51" x14ac:dyDescent="0.35">
      <c r="A531">
        <v>76683</v>
      </c>
      <c r="B531">
        <v>0</v>
      </c>
      <c r="C531" t="s">
        <v>51</v>
      </c>
      <c r="D531" t="s">
        <v>52</v>
      </c>
      <c r="E531" t="s">
        <v>51</v>
      </c>
      <c r="F531" t="s">
        <v>51</v>
      </c>
      <c r="G531" t="s">
        <v>1772</v>
      </c>
      <c r="H531" t="s">
        <v>1773</v>
      </c>
      <c r="I531" t="s">
        <v>56</v>
      </c>
      <c r="S531" t="s">
        <v>62</v>
      </c>
      <c r="U531" t="s">
        <v>57</v>
      </c>
      <c r="Z531">
        <v>8</v>
      </c>
      <c r="AF531" t="s">
        <v>82</v>
      </c>
      <c r="AI531">
        <v>0</v>
      </c>
      <c r="AJ531">
        <v>0</v>
      </c>
      <c r="AL531">
        <v>0</v>
      </c>
      <c r="AM531">
        <v>0</v>
      </c>
      <c r="AN531">
        <v>0</v>
      </c>
      <c r="AO531" t="s">
        <v>51</v>
      </c>
      <c r="AP531" t="s">
        <v>51</v>
      </c>
      <c r="AQ531" t="s">
        <v>51</v>
      </c>
      <c r="AR531" t="s">
        <v>51</v>
      </c>
      <c r="AS531" t="s">
        <v>51</v>
      </c>
      <c r="AT531" t="s">
        <v>51</v>
      </c>
      <c r="AU531" t="s">
        <v>58</v>
      </c>
      <c r="AV531" t="s">
        <v>68</v>
      </c>
      <c r="AW531" t="s">
        <v>51</v>
      </c>
      <c r="AX531" s="1">
        <v>45618.726937465275</v>
      </c>
      <c r="AY531" t="s">
        <v>51</v>
      </c>
    </row>
    <row r="532" spans="1:51" x14ac:dyDescent="0.35">
      <c r="A532">
        <v>76682</v>
      </c>
      <c r="B532">
        <v>0</v>
      </c>
      <c r="C532" t="s">
        <v>51</v>
      </c>
      <c r="D532" t="s">
        <v>85</v>
      </c>
      <c r="E532">
        <v>3</v>
      </c>
      <c r="G532" t="s">
        <v>1774</v>
      </c>
      <c r="H532" t="s">
        <v>1775</v>
      </c>
      <c r="I532" t="s">
        <v>56</v>
      </c>
      <c r="T532" t="s">
        <v>51</v>
      </c>
      <c r="U532" t="s">
        <v>51</v>
      </c>
      <c r="W532">
        <v>9561444073</v>
      </c>
      <c r="Y532" t="s">
        <v>1776</v>
      </c>
      <c r="Z532">
        <v>8</v>
      </c>
      <c r="AE532" t="s">
        <v>51</v>
      </c>
      <c r="AF532" t="s">
        <v>51</v>
      </c>
      <c r="AI532">
        <v>0</v>
      </c>
      <c r="AJ532">
        <v>0</v>
      </c>
      <c r="AL532">
        <v>0</v>
      </c>
      <c r="AM532">
        <v>0</v>
      </c>
      <c r="AN532">
        <v>0</v>
      </c>
      <c r="AO532" t="s">
        <v>1777</v>
      </c>
      <c r="AP532" t="s">
        <v>121</v>
      </c>
      <c r="AQ532" t="s">
        <v>122</v>
      </c>
      <c r="AR532" t="s">
        <v>123</v>
      </c>
      <c r="AS532" t="s">
        <v>89</v>
      </c>
      <c r="AT532" t="s">
        <v>90</v>
      </c>
      <c r="AU532" t="s">
        <v>58</v>
      </c>
      <c r="AV532" t="s">
        <v>91</v>
      </c>
      <c r="AW532" t="s">
        <v>91</v>
      </c>
      <c r="AX532" s="1">
        <v>45615.546093750003</v>
      </c>
      <c r="AY532" s="1">
        <v>45615.553671608795</v>
      </c>
    </row>
    <row r="533" spans="1:51" x14ac:dyDescent="0.35">
      <c r="A533">
        <v>76681</v>
      </c>
      <c r="B533">
        <v>0</v>
      </c>
      <c r="C533" t="s">
        <v>51</v>
      </c>
      <c r="D533" t="s">
        <v>85</v>
      </c>
      <c r="E533">
        <v>0</v>
      </c>
      <c r="G533" t="s">
        <v>1778</v>
      </c>
      <c r="H533" t="s">
        <v>1779</v>
      </c>
      <c r="I533" t="s">
        <v>56</v>
      </c>
      <c r="S533" t="s">
        <v>1780</v>
      </c>
      <c r="T533" t="s">
        <v>51</v>
      </c>
      <c r="U533" t="s">
        <v>51</v>
      </c>
      <c r="W533" t="s">
        <v>1780</v>
      </c>
      <c r="X533" t="s">
        <v>1392</v>
      </c>
      <c r="Y533" t="s">
        <v>1781</v>
      </c>
      <c r="Z533">
        <v>8</v>
      </c>
      <c r="AD533" t="s">
        <v>1782</v>
      </c>
      <c r="AE533" t="s">
        <v>51</v>
      </c>
      <c r="AF533" t="s">
        <v>51</v>
      </c>
      <c r="AG533" t="s">
        <v>1783</v>
      </c>
      <c r="AI533">
        <v>0</v>
      </c>
      <c r="AJ533">
        <v>0</v>
      </c>
      <c r="AL533">
        <v>0</v>
      </c>
      <c r="AM533">
        <v>0</v>
      </c>
      <c r="AN533">
        <v>0</v>
      </c>
      <c r="AO533" t="s">
        <v>1784</v>
      </c>
      <c r="AP533" t="s">
        <v>121</v>
      </c>
      <c r="AQ533" t="s">
        <v>122</v>
      </c>
      <c r="AR533" t="s">
        <v>123</v>
      </c>
      <c r="AS533" t="s">
        <v>89</v>
      </c>
      <c r="AT533" t="s">
        <v>90</v>
      </c>
      <c r="AU533" t="s">
        <v>58</v>
      </c>
      <c r="AV533" t="s">
        <v>196</v>
      </c>
      <c r="AW533" t="s">
        <v>51</v>
      </c>
      <c r="AX533" s="1">
        <v>45615.502977928241</v>
      </c>
      <c r="AY533" t="s">
        <v>51</v>
      </c>
    </row>
    <row r="534" spans="1:51" x14ac:dyDescent="0.35">
      <c r="A534">
        <v>76680</v>
      </c>
      <c r="B534">
        <v>0</v>
      </c>
      <c r="C534" t="s">
        <v>51</v>
      </c>
      <c r="D534" t="s">
        <v>85</v>
      </c>
      <c r="E534">
        <v>0</v>
      </c>
      <c r="G534" t="s">
        <v>1785</v>
      </c>
      <c r="H534" t="s">
        <v>1786</v>
      </c>
      <c r="I534" t="s">
        <v>56</v>
      </c>
      <c r="S534" t="s">
        <v>1392</v>
      </c>
      <c r="T534" t="s">
        <v>51</v>
      </c>
      <c r="U534" t="s">
        <v>51</v>
      </c>
      <c r="V534" t="s">
        <v>1392</v>
      </c>
      <c r="W534" t="s">
        <v>1392</v>
      </c>
      <c r="X534" t="s">
        <v>1392</v>
      </c>
      <c r="Y534" t="s">
        <v>1787</v>
      </c>
      <c r="Z534">
        <v>8</v>
      </c>
      <c r="AD534" t="s">
        <v>649</v>
      </c>
      <c r="AE534" t="s">
        <v>51</v>
      </c>
      <c r="AF534" t="s">
        <v>51</v>
      </c>
      <c r="AG534" t="s">
        <v>1788</v>
      </c>
      <c r="AI534">
        <v>0</v>
      </c>
      <c r="AJ534">
        <v>0</v>
      </c>
      <c r="AL534">
        <v>0</v>
      </c>
      <c r="AM534">
        <v>0</v>
      </c>
      <c r="AN534">
        <v>0</v>
      </c>
      <c r="AO534" t="s">
        <v>230</v>
      </c>
      <c r="AP534" t="s">
        <v>121</v>
      </c>
      <c r="AQ534" t="s">
        <v>122</v>
      </c>
      <c r="AR534" t="s">
        <v>123</v>
      </c>
      <c r="AS534" t="s">
        <v>89</v>
      </c>
      <c r="AT534" t="s">
        <v>649</v>
      </c>
      <c r="AU534" t="s">
        <v>58</v>
      </c>
      <c r="AV534" t="s">
        <v>196</v>
      </c>
      <c r="AW534" t="s">
        <v>51</v>
      </c>
      <c r="AX534" s="1">
        <v>45611.603940624998</v>
      </c>
      <c r="AY534" t="s">
        <v>51</v>
      </c>
    </row>
    <row r="535" spans="1:51" x14ac:dyDescent="0.35">
      <c r="A535">
        <v>76679</v>
      </c>
      <c r="B535">
        <v>0</v>
      </c>
      <c r="C535" t="s">
        <v>51</v>
      </c>
      <c r="D535" t="s">
        <v>52</v>
      </c>
      <c r="E535" t="s">
        <v>51</v>
      </c>
      <c r="F535" t="s">
        <v>51</v>
      </c>
      <c r="G535" t="s">
        <v>1789</v>
      </c>
      <c r="H535" t="s">
        <v>1790</v>
      </c>
      <c r="I535" t="s">
        <v>56</v>
      </c>
      <c r="M535" t="s">
        <v>1789</v>
      </c>
      <c r="N535" t="s">
        <v>1790</v>
      </c>
      <c r="U535" t="s">
        <v>57</v>
      </c>
      <c r="W535">
        <v>9124609878</v>
      </c>
      <c r="Y535" t="s">
        <v>1791</v>
      </c>
      <c r="Z535">
        <v>8</v>
      </c>
      <c r="AA535">
        <v>21</v>
      </c>
      <c r="AD535" t="s">
        <v>1792</v>
      </c>
      <c r="AE535" t="s">
        <v>1793</v>
      </c>
      <c r="AF535" t="s">
        <v>82</v>
      </c>
      <c r="AG535" t="s">
        <v>1794</v>
      </c>
      <c r="AH535" t="s">
        <v>1793</v>
      </c>
      <c r="AI535">
        <v>0</v>
      </c>
      <c r="AJ535">
        <v>0</v>
      </c>
      <c r="AL535">
        <v>0</v>
      </c>
      <c r="AM535">
        <v>0</v>
      </c>
      <c r="AN535">
        <v>0</v>
      </c>
      <c r="AO535" t="s">
        <v>51</v>
      </c>
      <c r="AP535" t="s">
        <v>51</v>
      </c>
      <c r="AQ535" t="s">
        <v>51</v>
      </c>
      <c r="AR535" t="s">
        <v>51</v>
      </c>
      <c r="AS535" t="s">
        <v>51</v>
      </c>
      <c r="AT535" t="s">
        <v>51</v>
      </c>
      <c r="AU535" t="s">
        <v>58</v>
      </c>
      <c r="AV535" t="s">
        <v>919</v>
      </c>
      <c r="AW535" t="s">
        <v>51</v>
      </c>
      <c r="AX535" s="1">
        <v>45610.484228043984</v>
      </c>
      <c r="AY535" t="s">
        <v>51</v>
      </c>
    </row>
    <row r="536" spans="1:51" x14ac:dyDescent="0.35">
      <c r="A536">
        <v>76678</v>
      </c>
      <c r="B536">
        <v>0</v>
      </c>
      <c r="C536" t="s">
        <v>51</v>
      </c>
      <c r="D536" t="s">
        <v>52</v>
      </c>
      <c r="E536" t="s">
        <v>51</v>
      </c>
      <c r="F536" t="s">
        <v>51</v>
      </c>
      <c r="G536" t="s">
        <v>19049</v>
      </c>
      <c r="H536" t="s">
        <v>1795</v>
      </c>
      <c r="I536" t="s">
        <v>56</v>
      </c>
      <c r="M536" t="s">
        <v>19049</v>
      </c>
      <c r="N536" t="s">
        <v>1795</v>
      </c>
      <c r="U536" t="s">
        <v>57</v>
      </c>
      <c r="W536" t="s">
        <v>1796</v>
      </c>
      <c r="Z536">
        <v>8</v>
      </c>
      <c r="AA536">
        <v>29</v>
      </c>
      <c r="AD536" t="s">
        <v>1797</v>
      </c>
      <c r="AE536" t="s">
        <v>1798</v>
      </c>
      <c r="AF536" t="s">
        <v>77</v>
      </c>
      <c r="AG536" t="s">
        <v>1799</v>
      </c>
      <c r="AH536" t="s">
        <v>1798</v>
      </c>
      <c r="AI536">
        <v>0</v>
      </c>
      <c r="AJ536">
        <v>0</v>
      </c>
      <c r="AL536">
        <v>0</v>
      </c>
      <c r="AM536">
        <v>0</v>
      </c>
      <c r="AN536">
        <v>0</v>
      </c>
      <c r="AO536" t="s">
        <v>51</v>
      </c>
      <c r="AP536" t="s">
        <v>51</v>
      </c>
      <c r="AQ536" t="s">
        <v>51</v>
      </c>
      <c r="AR536" t="s">
        <v>51</v>
      </c>
      <c r="AS536" t="s">
        <v>51</v>
      </c>
      <c r="AT536" t="s">
        <v>51</v>
      </c>
      <c r="AU536" t="s">
        <v>58</v>
      </c>
      <c r="AV536" t="s">
        <v>919</v>
      </c>
      <c r="AW536" t="s">
        <v>51</v>
      </c>
      <c r="AX536" s="1">
        <v>45609.503883993057</v>
      </c>
      <c r="AY536" t="s">
        <v>51</v>
      </c>
    </row>
    <row r="537" spans="1:51" x14ac:dyDescent="0.35">
      <c r="A537">
        <v>76677</v>
      </c>
      <c r="B537">
        <v>0</v>
      </c>
      <c r="C537" t="s">
        <v>51</v>
      </c>
      <c r="D537" t="s">
        <v>85</v>
      </c>
      <c r="E537">
        <v>0</v>
      </c>
      <c r="G537" t="s">
        <v>1800</v>
      </c>
      <c r="H537" t="s">
        <v>1801</v>
      </c>
      <c r="I537" t="s">
        <v>56</v>
      </c>
      <c r="T537" t="s">
        <v>51</v>
      </c>
      <c r="U537" t="s">
        <v>51</v>
      </c>
      <c r="W537" t="s">
        <v>1802</v>
      </c>
      <c r="Y537" t="s">
        <v>1803</v>
      </c>
      <c r="Z537">
        <v>8</v>
      </c>
      <c r="AE537" t="s">
        <v>51</v>
      </c>
      <c r="AF537" t="s">
        <v>51</v>
      </c>
      <c r="AI537">
        <v>0</v>
      </c>
      <c r="AJ537">
        <v>0</v>
      </c>
      <c r="AL537">
        <v>0</v>
      </c>
      <c r="AM537">
        <v>0</v>
      </c>
      <c r="AN537">
        <v>0</v>
      </c>
      <c r="AO537" t="s">
        <v>120</v>
      </c>
      <c r="AP537" t="s">
        <v>121</v>
      </c>
      <c r="AQ537" t="s">
        <v>122</v>
      </c>
      <c r="AR537" t="s">
        <v>123</v>
      </c>
      <c r="AS537" t="s">
        <v>89</v>
      </c>
      <c r="AT537" t="s">
        <v>90</v>
      </c>
      <c r="AU537" t="s">
        <v>58</v>
      </c>
      <c r="AV537" t="s">
        <v>91</v>
      </c>
      <c r="AW537" t="s">
        <v>51</v>
      </c>
      <c r="AX537" s="1">
        <v>45608.754793749998</v>
      </c>
      <c r="AY537" t="s">
        <v>51</v>
      </c>
    </row>
    <row r="538" spans="1:51" x14ac:dyDescent="0.35">
      <c r="A538">
        <v>75678</v>
      </c>
      <c r="B538">
        <v>0</v>
      </c>
      <c r="C538" t="s">
        <v>51</v>
      </c>
      <c r="D538" t="s">
        <v>52</v>
      </c>
      <c r="E538" t="s">
        <v>51</v>
      </c>
      <c r="F538" t="s">
        <v>51</v>
      </c>
      <c r="G538" t="s">
        <v>1804</v>
      </c>
      <c r="H538" t="s">
        <v>19050</v>
      </c>
      <c r="I538" t="s">
        <v>56</v>
      </c>
      <c r="M538" t="s">
        <v>1805</v>
      </c>
      <c r="N538" t="s">
        <v>19050</v>
      </c>
      <c r="U538" t="s">
        <v>57</v>
      </c>
      <c r="Z538">
        <v>8</v>
      </c>
      <c r="AA538">
        <v>23</v>
      </c>
      <c r="AD538" t="s">
        <v>273</v>
      </c>
      <c r="AE538" t="s">
        <v>1806</v>
      </c>
      <c r="AF538" t="s">
        <v>1807</v>
      </c>
      <c r="AG538" t="s">
        <v>330</v>
      </c>
      <c r="AH538" t="s">
        <v>1806</v>
      </c>
      <c r="AI538">
        <v>0</v>
      </c>
      <c r="AJ538">
        <v>0</v>
      </c>
      <c r="AL538">
        <v>0</v>
      </c>
      <c r="AM538">
        <v>0</v>
      </c>
      <c r="AN538">
        <v>0</v>
      </c>
      <c r="AO538" t="s">
        <v>51</v>
      </c>
      <c r="AP538" t="s">
        <v>51</v>
      </c>
      <c r="AQ538" t="s">
        <v>51</v>
      </c>
      <c r="AR538" t="s">
        <v>51</v>
      </c>
      <c r="AS538" t="s">
        <v>51</v>
      </c>
      <c r="AT538" t="s">
        <v>51</v>
      </c>
      <c r="AU538" t="s">
        <v>58</v>
      </c>
      <c r="AV538" t="s">
        <v>919</v>
      </c>
      <c r="AW538" t="s">
        <v>919</v>
      </c>
      <c r="AX538" s="1">
        <v>45603.634100925927</v>
      </c>
      <c r="AY538" s="1">
        <v>45603.634283680556</v>
      </c>
    </row>
    <row r="539" spans="1:51" x14ac:dyDescent="0.35">
      <c r="A539">
        <v>75677</v>
      </c>
      <c r="B539">
        <v>0</v>
      </c>
      <c r="C539" t="s">
        <v>51</v>
      </c>
      <c r="D539" t="s">
        <v>85</v>
      </c>
      <c r="E539">
        <v>0</v>
      </c>
      <c r="G539" t="s">
        <v>1808</v>
      </c>
      <c r="H539" t="s">
        <v>1809</v>
      </c>
      <c r="I539" t="s">
        <v>15600</v>
      </c>
      <c r="S539" t="s">
        <v>1810</v>
      </c>
      <c r="T539" t="s">
        <v>51</v>
      </c>
      <c r="U539" t="s">
        <v>51</v>
      </c>
      <c r="W539" t="s">
        <v>1810</v>
      </c>
      <c r="X539" t="s">
        <v>1811</v>
      </c>
      <c r="Y539" t="s">
        <v>1812</v>
      </c>
      <c r="Z539">
        <v>2</v>
      </c>
      <c r="AD539" t="s">
        <v>649</v>
      </c>
      <c r="AE539" t="s">
        <v>51</v>
      </c>
      <c r="AF539" t="s">
        <v>51</v>
      </c>
      <c r="AG539" t="s">
        <v>649</v>
      </c>
      <c r="AI539">
        <v>0</v>
      </c>
      <c r="AJ539">
        <v>0</v>
      </c>
      <c r="AL539">
        <v>0</v>
      </c>
      <c r="AM539">
        <v>0</v>
      </c>
      <c r="AN539">
        <v>0</v>
      </c>
      <c r="AO539" t="s">
        <v>120</v>
      </c>
      <c r="AP539" t="s">
        <v>121</v>
      </c>
      <c r="AQ539" t="s">
        <v>487</v>
      </c>
      <c r="AR539" t="s">
        <v>649</v>
      </c>
      <c r="AS539" t="s">
        <v>89</v>
      </c>
      <c r="AT539" t="s">
        <v>649</v>
      </c>
      <c r="AU539" t="s">
        <v>58</v>
      </c>
      <c r="AV539" t="s">
        <v>196</v>
      </c>
      <c r="AW539" t="s">
        <v>51</v>
      </c>
      <c r="AX539" s="1">
        <v>45602.750667511573</v>
      </c>
      <c r="AY539" t="s">
        <v>51</v>
      </c>
    </row>
    <row r="540" spans="1:51" x14ac:dyDescent="0.35">
      <c r="A540">
        <v>74677</v>
      </c>
      <c r="B540">
        <v>0</v>
      </c>
      <c r="C540" t="s">
        <v>51</v>
      </c>
      <c r="D540" t="s">
        <v>85</v>
      </c>
      <c r="E540">
        <v>0</v>
      </c>
      <c r="G540" t="s">
        <v>1813</v>
      </c>
      <c r="H540" t="s">
        <v>1814</v>
      </c>
      <c r="I540" t="s">
        <v>56</v>
      </c>
      <c r="T540" t="s">
        <v>51</v>
      </c>
      <c r="U540" t="s">
        <v>51</v>
      </c>
      <c r="W540">
        <v>9830024067</v>
      </c>
      <c r="Y540" t="s">
        <v>1815</v>
      </c>
      <c r="Z540">
        <v>8</v>
      </c>
      <c r="AE540" t="s">
        <v>51</v>
      </c>
      <c r="AF540" t="s">
        <v>51</v>
      </c>
      <c r="AI540">
        <v>0</v>
      </c>
      <c r="AJ540">
        <v>0</v>
      </c>
      <c r="AL540">
        <v>0</v>
      </c>
      <c r="AM540">
        <v>0</v>
      </c>
      <c r="AN540">
        <v>0</v>
      </c>
      <c r="AO540" t="s">
        <v>120</v>
      </c>
      <c r="AP540" t="s">
        <v>121</v>
      </c>
      <c r="AQ540" t="s">
        <v>122</v>
      </c>
      <c r="AR540" t="s">
        <v>123</v>
      </c>
      <c r="AS540" t="s">
        <v>89</v>
      </c>
      <c r="AU540" t="s">
        <v>58</v>
      </c>
      <c r="AV540" t="s">
        <v>91</v>
      </c>
      <c r="AW540" t="s">
        <v>51</v>
      </c>
      <c r="AX540" s="1">
        <v>45602.604657523145</v>
      </c>
      <c r="AY540" t="s">
        <v>51</v>
      </c>
    </row>
    <row r="541" spans="1:51" x14ac:dyDescent="0.35">
      <c r="A541">
        <v>74676</v>
      </c>
      <c r="B541">
        <v>0</v>
      </c>
      <c r="C541" t="s">
        <v>51</v>
      </c>
      <c r="D541" t="s">
        <v>52</v>
      </c>
      <c r="E541" t="s">
        <v>51</v>
      </c>
      <c r="F541" t="s">
        <v>51</v>
      </c>
      <c r="G541" t="s">
        <v>1816</v>
      </c>
      <c r="H541" t="s">
        <v>1817</v>
      </c>
      <c r="I541" t="s">
        <v>56</v>
      </c>
      <c r="M541" t="s">
        <v>1816</v>
      </c>
      <c r="N541" t="s">
        <v>1817</v>
      </c>
      <c r="S541" t="s">
        <v>1818</v>
      </c>
      <c r="U541" t="s">
        <v>57</v>
      </c>
      <c r="W541" t="s">
        <v>1819</v>
      </c>
      <c r="Y541" t="s">
        <v>1820</v>
      </c>
      <c r="Z541">
        <v>8</v>
      </c>
      <c r="AA541">
        <v>32</v>
      </c>
      <c r="AD541" t="s">
        <v>667</v>
      </c>
      <c r="AE541" t="s">
        <v>1821</v>
      </c>
      <c r="AF541" t="s">
        <v>1822</v>
      </c>
      <c r="AG541" t="s">
        <v>1823</v>
      </c>
      <c r="AH541" t="s">
        <v>1821</v>
      </c>
      <c r="AI541">
        <v>0</v>
      </c>
      <c r="AJ541">
        <v>0</v>
      </c>
      <c r="AL541">
        <v>0</v>
      </c>
      <c r="AM541">
        <v>0</v>
      </c>
      <c r="AN541">
        <v>0</v>
      </c>
      <c r="AO541" t="s">
        <v>51</v>
      </c>
      <c r="AP541" t="s">
        <v>51</v>
      </c>
      <c r="AQ541" t="s">
        <v>51</v>
      </c>
      <c r="AR541" t="s">
        <v>51</v>
      </c>
      <c r="AS541" t="s">
        <v>51</v>
      </c>
      <c r="AT541" t="s">
        <v>51</v>
      </c>
      <c r="AU541" t="s">
        <v>58</v>
      </c>
      <c r="AV541" t="s">
        <v>919</v>
      </c>
      <c r="AW541" t="s">
        <v>51</v>
      </c>
      <c r="AX541" s="1">
        <v>45601.64978900463</v>
      </c>
      <c r="AY541" t="s">
        <v>51</v>
      </c>
    </row>
    <row r="542" spans="1:51" x14ac:dyDescent="0.35">
      <c r="A542">
        <v>74675</v>
      </c>
      <c r="B542">
        <v>0</v>
      </c>
      <c r="C542" t="s">
        <v>51</v>
      </c>
      <c r="D542" t="s">
        <v>85</v>
      </c>
      <c r="E542">
        <v>0</v>
      </c>
      <c r="G542" t="s">
        <v>1824</v>
      </c>
      <c r="H542" t="s">
        <v>1825</v>
      </c>
      <c r="I542" t="s">
        <v>56</v>
      </c>
      <c r="S542" t="s">
        <v>1392</v>
      </c>
      <c r="T542" t="s">
        <v>51</v>
      </c>
      <c r="U542" t="s">
        <v>51</v>
      </c>
      <c r="V542" t="s">
        <v>1392</v>
      </c>
      <c r="W542" t="s">
        <v>1392</v>
      </c>
      <c r="X542" t="s">
        <v>1392</v>
      </c>
      <c r="Y542" t="s">
        <v>1392</v>
      </c>
      <c r="Z542">
        <v>8</v>
      </c>
      <c r="AD542" t="s">
        <v>1392</v>
      </c>
      <c r="AE542" t="s">
        <v>51</v>
      </c>
      <c r="AF542" t="s">
        <v>51</v>
      </c>
      <c r="AG542" t="s">
        <v>1392</v>
      </c>
      <c r="AI542">
        <v>0</v>
      </c>
      <c r="AJ542">
        <v>0</v>
      </c>
      <c r="AL542">
        <v>0</v>
      </c>
      <c r="AM542">
        <v>0</v>
      </c>
      <c r="AN542">
        <v>0</v>
      </c>
      <c r="AO542" t="s">
        <v>230</v>
      </c>
      <c r="AP542" t="s">
        <v>121</v>
      </c>
      <c r="AQ542" t="s">
        <v>487</v>
      </c>
      <c r="AR542" t="s">
        <v>123</v>
      </c>
      <c r="AS542" t="s">
        <v>89</v>
      </c>
      <c r="AT542" t="s">
        <v>1392</v>
      </c>
      <c r="AU542" t="s">
        <v>58</v>
      </c>
      <c r="AV542" t="s">
        <v>196</v>
      </c>
      <c r="AW542" t="s">
        <v>51</v>
      </c>
      <c r="AX542" s="1">
        <v>45601.535813043978</v>
      </c>
      <c r="AY542" t="s">
        <v>51</v>
      </c>
    </row>
    <row r="543" spans="1:51" x14ac:dyDescent="0.35">
      <c r="A543">
        <v>74674</v>
      </c>
      <c r="B543">
        <v>0</v>
      </c>
      <c r="C543" t="s">
        <v>51</v>
      </c>
      <c r="D543" t="s">
        <v>52</v>
      </c>
      <c r="E543" t="s">
        <v>51</v>
      </c>
      <c r="F543" t="s">
        <v>51</v>
      </c>
      <c r="G543" t="s">
        <v>1826</v>
      </c>
      <c r="H543" t="s">
        <v>1827</v>
      </c>
      <c r="I543" t="s">
        <v>56</v>
      </c>
      <c r="M543" t="s">
        <v>1826</v>
      </c>
      <c r="N543" t="s">
        <v>1827</v>
      </c>
      <c r="U543" t="s">
        <v>57</v>
      </c>
      <c r="Y543" t="s">
        <v>1828</v>
      </c>
      <c r="Z543">
        <v>8</v>
      </c>
      <c r="AA543">
        <v>24</v>
      </c>
      <c r="AD543" t="s">
        <v>1829</v>
      </c>
      <c r="AE543" t="s">
        <v>1830</v>
      </c>
      <c r="AF543" t="s">
        <v>138</v>
      </c>
      <c r="AG543" t="s">
        <v>1831</v>
      </c>
      <c r="AH543" t="s">
        <v>1830</v>
      </c>
      <c r="AI543">
        <v>0</v>
      </c>
      <c r="AJ543">
        <v>0</v>
      </c>
      <c r="AL543">
        <v>0</v>
      </c>
      <c r="AM543">
        <v>0</v>
      </c>
      <c r="AN543">
        <v>0</v>
      </c>
      <c r="AO543" t="s">
        <v>51</v>
      </c>
      <c r="AP543" t="s">
        <v>51</v>
      </c>
      <c r="AQ543" t="s">
        <v>51</v>
      </c>
      <c r="AR543" t="s">
        <v>51</v>
      </c>
      <c r="AS543" t="s">
        <v>51</v>
      </c>
      <c r="AT543" t="s">
        <v>51</v>
      </c>
      <c r="AU543" t="s">
        <v>58</v>
      </c>
      <c r="AV543" t="s">
        <v>919</v>
      </c>
      <c r="AW543" t="s">
        <v>51</v>
      </c>
      <c r="AX543" s="1">
        <v>45601.487436076386</v>
      </c>
      <c r="AY543" t="s">
        <v>51</v>
      </c>
    </row>
    <row r="544" spans="1:51" x14ac:dyDescent="0.35">
      <c r="A544">
        <v>74673</v>
      </c>
      <c r="B544">
        <v>0</v>
      </c>
      <c r="C544" t="s">
        <v>51</v>
      </c>
      <c r="D544" t="s">
        <v>85</v>
      </c>
      <c r="E544">
        <v>0</v>
      </c>
      <c r="G544" t="s">
        <v>1832</v>
      </c>
      <c r="H544" t="s">
        <v>1833</v>
      </c>
      <c r="I544" t="s">
        <v>56</v>
      </c>
      <c r="T544" t="s">
        <v>51</v>
      </c>
      <c r="U544" t="s">
        <v>51</v>
      </c>
      <c r="W544">
        <v>9028216844</v>
      </c>
      <c r="Y544" t="s">
        <v>1834</v>
      </c>
      <c r="Z544">
        <v>8</v>
      </c>
      <c r="AE544" t="s">
        <v>51</v>
      </c>
      <c r="AF544" t="s">
        <v>51</v>
      </c>
      <c r="AI544">
        <v>0</v>
      </c>
      <c r="AJ544">
        <v>0</v>
      </c>
      <c r="AL544">
        <v>0</v>
      </c>
      <c r="AM544">
        <v>0</v>
      </c>
      <c r="AN544">
        <v>0</v>
      </c>
      <c r="AO544" t="s">
        <v>120</v>
      </c>
      <c r="AP544" t="s">
        <v>121</v>
      </c>
      <c r="AQ544" t="s">
        <v>122</v>
      </c>
      <c r="AR544" t="s">
        <v>123</v>
      </c>
      <c r="AS544" t="s">
        <v>89</v>
      </c>
      <c r="AT544" t="s">
        <v>90</v>
      </c>
      <c r="AU544" t="s">
        <v>58</v>
      </c>
      <c r="AV544" t="s">
        <v>91</v>
      </c>
      <c r="AW544" t="s">
        <v>51</v>
      </c>
      <c r="AX544" s="1">
        <v>45593.724048067132</v>
      </c>
      <c r="AY544" t="s">
        <v>51</v>
      </c>
    </row>
    <row r="545" spans="1:51" x14ac:dyDescent="0.35">
      <c r="A545">
        <v>74672</v>
      </c>
      <c r="B545">
        <v>0</v>
      </c>
      <c r="C545" t="s">
        <v>51</v>
      </c>
      <c r="D545" t="s">
        <v>85</v>
      </c>
      <c r="E545">
        <v>0</v>
      </c>
      <c r="G545" t="s">
        <v>1835</v>
      </c>
      <c r="H545" t="s">
        <v>1836</v>
      </c>
      <c r="I545" t="s">
        <v>56</v>
      </c>
      <c r="T545" t="s">
        <v>51</v>
      </c>
      <c r="U545" t="s">
        <v>51</v>
      </c>
      <c r="W545" t="s">
        <v>1837</v>
      </c>
      <c r="Y545" t="s">
        <v>1838</v>
      </c>
      <c r="Z545">
        <v>8</v>
      </c>
      <c r="AE545" t="s">
        <v>51</v>
      </c>
      <c r="AF545" t="s">
        <v>51</v>
      </c>
      <c r="AI545">
        <v>0</v>
      </c>
      <c r="AJ545">
        <v>0</v>
      </c>
      <c r="AL545">
        <v>0</v>
      </c>
      <c r="AM545">
        <v>0</v>
      </c>
      <c r="AN545">
        <v>0</v>
      </c>
      <c r="AO545" t="s">
        <v>120</v>
      </c>
      <c r="AP545" t="s">
        <v>121</v>
      </c>
      <c r="AQ545" t="s">
        <v>122</v>
      </c>
      <c r="AR545" t="s">
        <v>123</v>
      </c>
      <c r="AS545" t="s">
        <v>89</v>
      </c>
      <c r="AT545" t="s">
        <v>90</v>
      </c>
      <c r="AU545" t="s">
        <v>58</v>
      </c>
      <c r="AV545" t="s">
        <v>91</v>
      </c>
      <c r="AW545" t="s">
        <v>51</v>
      </c>
      <c r="AX545" s="1">
        <v>45593.714388275461</v>
      </c>
      <c r="AY545" t="s">
        <v>51</v>
      </c>
    </row>
    <row r="546" spans="1:51" x14ac:dyDescent="0.35">
      <c r="A546">
        <v>74671</v>
      </c>
      <c r="B546">
        <v>0</v>
      </c>
      <c r="C546" t="s">
        <v>51</v>
      </c>
      <c r="D546" t="s">
        <v>85</v>
      </c>
      <c r="E546">
        <v>0</v>
      </c>
      <c r="G546" t="s">
        <v>19051</v>
      </c>
      <c r="H546" t="s">
        <v>1839</v>
      </c>
      <c r="I546" t="s">
        <v>56</v>
      </c>
      <c r="T546" t="s">
        <v>51</v>
      </c>
      <c r="U546" t="s">
        <v>51</v>
      </c>
      <c r="W546" t="s">
        <v>1840</v>
      </c>
      <c r="Y546" t="s">
        <v>1841</v>
      </c>
      <c r="Z546">
        <v>8</v>
      </c>
      <c r="AE546" t="s">
        <v>51</v>
      </c>
      <c r="AF546" t="s">
        <v>51</v>
      </c>
      <c r="AI546">
        <v>0</v>
      </c>
      <c r="AJ546">
        <v>0</v>
      </c>
      <c r="AL546">
        <v>0</v>
      </c>
      <c r="AM546">
        <v>0</v>
      </c>
      <c r="AN546">
        <v>0</v>
      </c>
      <c r="AO546" t="s">
        <v>120</v>
      </c>
      <c r="AP546" t="s">
        <v>121</v>
      </c>
      <c r="AQ546" t="s">
        <v>122</v>
      </c>
      <c r="AR546" t="s">
        <v>123</v>
      </c>
      <c r="AS546" t="s">
        <v>89</v>
      </c>
      <c r="AT546" t="s">
        <v>90</v>
      </c>
      <c r="AU546" t="s">
        <v>58</v>
      </c>
      <c r="AV546" t="s">
        <v>91</v>
      </c>
      <c r="AW546" t="s">
        <v>51</v>
      </c>
      <c r="AX546" s="1">
        <v>45591.614292129627</v>
      </c>
      <c r="AY546" t="s">
        <v>51</v>
      </c>
    </row>
    <row r="547" spans="1:51" x14ac:dyDescent="0.35">
      <c r="A547">
        <v>74670</v>
      </c>
      <c r="B547">
        <v>0</v>
      </c>
      <c r="C547" t="s">
        <v>51</v>
      </c>
      <c r="D547" t="s">
        <v>85</v>
      </c>
      <c r="E547">
        <v>0</v>
      </c>
      <c r="G547" t="s">
        <v>19052</v>
      </c>
      <c r="H547" t="s">
        <v>1842</v>
      </c>
      <c r="I547" t="s">
        <v>56</v>
      </c>
      <c r="T547" t="s">
        <v>51</v>
      </c>
      <c r="U547" t="s">
        <v>51</v>
      </c>
      <c r="W547" t="s">
        <v>1843</v>
      </c>
      <c r="Y547" t="s">
        <v>1844</v>
      </c>
      <c r="Z547">
        <v>8</v>
      </c>
      <c r="AE547" t="s">
        <v>51</v>
      </c>
      <c r="AF547" t="s">
        <v>51</v>
      </c>
      <c r="AI547">
        <v>0</v>
      </c>
      <c r="AJ547">
        <v>0</v>
      </c>
      <c r="AL547">
        <v>0</v>
      </c>
      <c r="AM547">
        <v>0</v>
      </c>
      <c r="AN547">
        <v>0</v>
      </c>
      <c r="AO547" t="s">
        <v>120</v>
      </c>
      <c r="AP547" t="s">
        <v>121</v>
      </c>
      <c r="AQ547" t="s">
        <v>122</v>
      </c>
      <c r="AR547" t="s">
        <v>123</v>
      </c>
      <c r="AS547" t="s">
        <v>89</v>
      </c>
      <c r="AT547" t="s">
        <v>90</v>
      </c>
      <c r="AU547" t="s">
        <v>58</v>
      </c>
      <c r="AV547" t="s">
        <v>91</v>
      </c>
      <c r="AW547" t="s">
        <v>51</v>
      </c>
      <c r="AX547" s="1">
        <v>45591.606872951386</v>
      </c>
      <c r="AY547" t="s">
        <v>51</v>
      </c>
    </row>
    <row r="548" spans="1:51" x14ac:dyDescent="0.35">
      <c r="A548">
        <v>74668</v>
      </c>
      <c r="B548">
        <v>0</v>
      </c>
      <c r="C548" t="s">
        <v>51</v>
      </c>
      <c r="D548" t="s">
        <v>85</v>
      </c>
      <c r="E548">
        <v>0</v>
      </c>
      <c r="G548" t="s">
        <v>1845</v>
      </c>
      <c r="H548" t="s">
        <v>1846</v>
      </c>
      <c r="I548" t="s">
        <v>56</v>
      </c>
      <c r="T548" t="s">
        <v>51</v>
      </c>
      <c r="U548" t="s">
        <v>51</v>
      </c>
      <c r="W548" t="s">
        <v>1847</v>
      </c>
      <c r="Y548" t="s">
        <v>1848</v>
      </c>
      <c r="Z548">
        <v>8</v>
      </c>
      <c r="AE548" t="s">
        <v>51</v>
      </c>
      <c r="AF548" t="s">
        <v>51</v>
      </c>
      <c r="AI548">
        <v>0</v>
      </c>
      <c r="AJ548">
        <v>0</v>
      </c>
      <c r="AL548">
        <v>0</v>
      </c>
      <c r="AM548">
        <v>0</v>
      </c>
      <c r="AN548">
        <v>0</v>
      </c>
      <c r="AO548" t="s">
        <v>169</v>
      </c>
      <c r="AP548" t="s">
        <v>121</v>
      </c>
      <c r="AS548" t="s">
        <v>89</v>
      </c>
      <c r="AT548" t="s">
        <v>90</v>
      </c>
      <c r="AU548" t="s">
        <v>58</v>
      </c>
      <c r="AV548" t="s">
        <v>91</v>
      </c>
      <c r="AW548" t="s">
        <v>51</v>
      </c>
      <c r="AX548" s="1">
        <v>45590.755164386574</v>
      </c>
      <c r="AY548" t="s">
        <v>51</v>
      </c>
    </row>
    <row r="549" spans="1:51" x14ac:dyDescent="0.35">
      <c r="A549">
        <v>74667</v>
      </c>
      <c r="B549">
        <v>0</v>
      </c>
      <c r="C549" t="s">
        <v>51</v>
      </c>
      <c r="D549" t="s">
        <v>85</v>
      </c>
      <c r="E549">
        <v>0</v>
      </c>
      <c r="G549" t="s">
        <v>1849</v>
      </c>
      <c r="H549" t="s">
        <v>19053</v>
      </c>
      <c r="I549" t="s">
        <v>56</v>
      </c>
      <c r="T549" t="s">
        <v>51</v>
      </c>
      <c r="U549" t="s">
        <v>51</v>
      </c>
      <c r="W549">
        <v>9075005943</v>
      </c>
      <c r="Y549" t="s">
        <v>1850</v>
      </c>
      <c r="Z549">
        <v>8</v>
      </c>
      <c r="AE549" t="s">
        <v>51</v>
      </c>
      <c r="AF549" t="s">
        <v>51</v>
      </c>
      <c r="AI549">
        <v>0</v>
      </c>
      <c r="AJ549">
        <v>0</v>
      </c>
      <c r="AL549">
        <v>0</v>
      </c>
      <c r="AM549">
        <v>0</v>
      </c>
      <c r="AN549">
        <v>0</v>
      </c>
      <c r="AO549" t="s">
        <v>120</v>
      </c>
      <c r="AP549" t="s">
        <v>121</v>
      </c>
      <c r="AQ549" t="s">
        <v>122</v>
      </c>
      <c r="AR549" t="s">
        <v>123</v>
      </c>
      <c r="AS549" t="s">
        <v>89</v>
      </c>
      <c r="AT549" t="s">
        <v>90</v>
      </c>
      <c r="AU549" t="s">
        <v>58</v>
      </c>
      <c r="AV549" t="s">
        <v>91</v>
      </c>
      <c r="AW549" t="s">
        <v>51</v>
      </c>
      <c r="AX549" s="1">
        <v>45588.408346643519</v>
      </c>
      <c r="AY549" t="s">
        <v>51</v>
      </c>
    </row>
    <row r="550" spans="1:51" x14ac:dyDescent="0.35">
      <c r="A550">
        <v>74666</v>
      </c>
      <c r="B550">
        <v>0</v>
      </c>
      <c r="C550" t="s">
        <v>51</v>
      </c>
      <c r="D550" t="s">
        <v>52</v>
      </c>
      <c r="E550" t="s">
        <v>51</v>
      </c>
      <c r="F550" t="s">
        <v>51</v>
      </c>
      <c r="G550" t="s">
        <v>1851</v>
      </c>
      <c r="H550" t="s">
        <v>1852</v>
      </c>
      <c r="I550" t="s">
        <v>56</v>
      </c>
      <c r="U550" t="s">
        <v>57</v>
      </c>
      <c r="Z550">
        <v>8</v>
      </c>
      <c r="AA550" t="s">
        <v>62</v>
      </c>
      <c r="AF550" t="s">
        <v>1853</v>
      </c>
      <c r="AG550" t="s">
        <v>62</v>
      </c>
      <c r="AI550">
        <v>0</v>
      </c>
      <c r="AJ550">
        <v>0</v>
      </c>
      <c r="AL550">
        <v>0</v>
      </c>
      <c r="AM550">
        <v>0</v>
      </c>
      <c r="AN550">
        <v>0</v>
      </c>
      <c r="AO550" t="s">
        <v>51</v>
      </c>
      <c r="AP550" t="s">
        <v>51</v>
      </c>
      <c r="AQ550" t="s">
        <v>51</v>
      </c>
      <c r="AR550" t="s">
        <v>51</v>
      </c>
      <c r="AS550" t="s">
        <v>51</v>
      </c>
      <c r="AT550" t="s">
        <v>51</v>
      </c>
      <c r="AU550" t="s">
        <v>58</v>
      </c>
      <c r="AV550" t="s">
        <v>68</v>
      </c>
      <c r="AW550" t="s">
        <v>51</v>
      </c>
      <c r="AX550" s="1">
        <v>45587.741135150463</v>
      </c>
      <c r="AY550" t="s">
        <v>51</v>
      </c>
    </row>
    <row r="551" spans="1:51" x14ac:dyDescent="0.35">
      <c r="A551">
        <v>74665</v>
      </c>
      <c r="B551">
        <v>0</v>
      </c>
      <c r="C551" t="s">
        <v>51</v>
      </c>
      <c r="D551" t="s">
        <v>52</v>
      </c>
      <c r="E551" t="s">
        <v>51</v>
      </c>
      <c r="F551" t="s">
        <v>51</v>
      </c>
      <c r="G551" t="s">
        <v>1854</v>
      </c>
      <c r="H551" t="s">
        <v>1855</v>
      </c>
      <c r="I551" t="s">
        <v>56</v>
      </c>
      <c r="M551" t="s">
        <v>1854</v>
      </c>
      <c r="N551" t="s">
        <v>1855</v>
      </c>
      <c r="U551" t="s">
        <v>57</v>
      </c>
      <c r="W551">
        <v>9650995371</v>
      </c>
      <c r="Y551" t="s">
        <v>1856</v>
      </c>
      <c r="Z551">
        <v>8</v>
      </c>
      <c r="AD551" t="s">
        <v>637</v>
      </c>
      <c r="AF551" t="s">
        <v>280</v>
      </c>
      <c r="AI551">
        <v>0</v>
      </c>
      <c r="AJ551">
        <v>0</v>
      </c>
      <c r="AL551">
        <v>0</v>
      </c>
      <c r="AM551">
        <v>0</v>
      </c>
      <c r="AN551">
        <v>0</v>
      </c>
      <c r="AO551" t="s">
        <v>51</v>
      </c>
      <c r="AP551" t="s">
        <v>51</v>
      </c>
      <c r="AQ551" t="s">
        <v>51</v>
      </c>
      <c r="AR551" t="s">
        <v>51</v>
      </c>
      <c r="AS551" t="s">
        <v>51</v>
      </c>
      <c r="AT551" t="s">
        <v>51</v>
      </c>
      <c r="AU551" t="s">
        <v>58</v>
      </c>
      <c r="AV551" t="s">
        <v>919</v>
      </c>
      <c r="AW551" t="s">
        <v>51</v>
      </c>
      <c r="AX551" s="1">
        <v>45586.680744293983</v>
      </c>
      <c r="AY551" t="s">
        <v>51</v>
      </c>
    </row>
    <row r="552" spans="1:51" x14ac:dyDescent="0.35">
      <c r="A552">
        <v>74664</v>
      </c>
      <c r="B552">
        <v>0</v>
      </c>
      <c r="C552" t="s">
        <v>51</v>
      </c>
      <c r="D552" t="s">
        <v>85</v>
      </c>
      <c r="E552">
        <v>0</v>
      </c>
      <c r="G552" t="s">
        <v>1857</v>
      </c>
      <c r="H552" t="s">
        <v>1858</v>
      </c>
      <c r="I552" t="s">
        <v>56</v>
      </c>
      <c r="T552" t="s">
        <v>51</v>
      </c>
      <c r="U552" t="s">
        <v>51</v>
      </c>
      <c r="W552">
        <v>7972969901</v>
      </c>
      <c r="Y552" t="s">
        <v>1859</v>
      </c>
      <c r="Z552">
        <v>8</v>
      </c>
      <c r="AE552" t="s">
        <v>51</v>
      </c>
      <c r="AF552" t="s">
        <v>51</v>
      </c>
      <c r="AI552">
        <v>0</v>
      </c>
      <c r="AJ552">
        <v>0</v>
      </c>
      <c r="AL552">
        <v>0</v>
      </c>
      <c r="AM552">
        <v>0</v>
      </c>
      <c r="AN552">
        <v>0</v>
      </c>
      <c r="AO552" t="s">
        <v>120</v>
      </c>
      <c r="AP552" t="s">
        <v>121</v>
      </c>
      <c r="AQ552" t="s">
        <v>122</v>
      </c>
      <c r="AR552" t="s">
        <v>123</v>
      </c>
      <c r="AS552" t="s">
        <v>89</v>
      </c>
      <c r="AT552" t="s">
        <v>90</v>
      </c>
      <c r="AU552" t="s">
        <v>58</v>
      </c>
      <c r="AV552" t="s">
        <v>91</v>
      </c>
      <c r="AW552" t="s">
        <v>51</v>
      </c>
      <c r="AX552" s="1">
        <v>45586.429371099533</v>
      </c>
      <c r="AY552" t="s">
        <v>51</v>
      </c>
    </row>
    <row r="553" spans="1:51" x14ac:dyDescent="0.35">
      <c r="A553">
        <v>74663</v>
      </c>
      <c r="B553">
        <v>0</v>
      </c>
      <c r="C553" t="s">
        <v>51</v>
      </c>
      <c r="D553" t="s">
        <v>52</v>
      </c>
      <c r="E553" t="s">
        <v>51</v>
      </c>
      <c r="F553" t="s">
        <v>51</v>
      </c>
      <c r="G553" t="s">
        <v>1860</v>
      </c>
      <c r="H553" t="s">
        <v>1861</v>
      </c>
      <c r="I553" t="s">
        <v>56</v>
      </c>
      <c r="M553" t="s">
        <v>1862</v>
      </c>
      <c r="N553" t="s">
        <v>1863</v>
      </c>
      <c r="O553" t="s">
        <v>56</v>
      </c>
      <c r="U553" t="s">
        <v>57</v>
      </c>
      <c r="Z553">
        <v>8</v>
      </c>
      <c r="AA553">
        <v>27</v>
      </c>
      <c r="AD553" t="s">
        <v>1864</v>
      </c>
      <c r="AF553" t="s">
        <v>280</v>
      </c>
      <c r="AG553" t="s">
        <v>1865</v>
      </c>
      <c r="AI553">
        <v>0</v>
      </c>
      <c r="AJ553">
        <v>0</v>
      </c>
      <c r="AL553">
        <v>0</v>
      </c>
      <c r="AM553">
        <v>0</v>
      </c>
      <c r="AN553">
        <v>0</v>
      </c>
      <c r="AO553" t="s">
        <v>51</v>
      </c>
      <c r="AP553" t="s">
        <v>51</v>
      </c>
      <c r="AQ553" t="s">
        <v>51</v>
      </c>
      <c r="AR553" t="s">
        <v>51</v>
      </c>
      <c r="AS553" t="s">
        <v>51</v>
      </c>
      <c r="AT553" t="s">
        <v>51</v>
      </c>
      <c r="AU553" t="s">
        <v>58</v>
      </c>
      <c r="AV553" t="s">
        <v>919</v>
      </c>
      <c r="AW553" t="s">
        <v>919</v>
      </c>
      <c r="AX553" s="1">
        <v>45584.742831018521</v>
      </c>
      <c r="AY553" s="1">
        <v>45593.483815543979</v>
      </c>
    </row>
    <row r="554" spans="1:51" x14ac:dyDescent="0.35">
      <c r="A554">
        <v>73663</v>
      </c>
      <c r="B554">
        <v>0</v>
      </c>
      <c r="C554" t="s">
        <v>51</v>
      </c>
      <c r="D554" t="s">
        <v>52</v>
      </c>
      <c r="E554" t="s">
        <v>51</v>
      </c>
      <c r="F554" t="s">
        <v>51</v>
      </c>
      <c r="G554" t="s">
        <v>1866</v>
      </c>
      <c r="H554" t="s">
        <v>19054</v>
      </c>
      <c r="I554" t="s">
        <v>56</v>
      </c>
      <c r="M554" t="s">
        <v>1866</v>
      </c>
      <c r="N554" t="s">
        <v>19054</v>
      </c>
      <c r="U554" t="s">
        <v>57</v>
      </c>
      <c r="Z554">
        <v>8</v>
      </c>
      <c r="AA554">
        <v>24</v>
      </c>
      <c r="AD554" t="s">
        <v>1867</v>
      </c>
      <c r="AF554" t="s">
        <v>407</v>
      </c>
      <c r="AG554" t="s">
        <v>1868</v>
      </c>
      <c r="AI554">
        <v>0</v>
      </c>
      <c r="AJ554">
        <v>0</v>
      </c>
      <c r="AL554">
        <v>0</v>
      </c>
      <c r="AM554">
        <v>0</v>
      </c>
      <c r="AN554">
        <v>0</v>
      </c>
      <c r="AO554" t="s">
        <v>51</v>
      </c>
      <c r="AP554" t="s">
        <v>51</v>
      </c>
      <c r="AQ554" t="s">
        <v>51</v>
      </c>
      <c r="AR554" t="s">
        <v>51</v>
      </c>
      <c r="AS554" t="s">
        <v>51</v>
      </c>
      <c r="AT554" t="s">
        <v>51</v>
      </c>
      <c r="AU554" t="s">
        <v>58</v>
      </c>
      <c r="AV554" t="s">
        <v>919</v>
      </c>
      <c r="AW554" t="s">
        <v>51</v>
      </c>
      <c r="AX554" s="1">
        <v>45580.598568321759</v>
      </c>
      <c r="AY554" t="s">
        <v>51</v>
      </c>
    </row>
    <row r="555" spans="1:51" x14ac:dyDescent="0.35">
      <c r="A555">
        <v>72665</v>
      </c>
      <c r="B555">
        <v>0</v>
      </c>
      <c r="C555" t="s">
        <v>51</v>
      </c>
      <c r="D555" t="s">
        <v>85</v>
      </c>
      <c r="E555">
        <v>0</v>
      </c>
      <c r="G555" t="s">
        <v>1869</v>
      </c>
      <c r="H555" t="s">
        <v>1870</v>
      </c>
      <c r="I555" t="s">
        <v>56</v>
      </c>
      <c r="T555" t="s">
        <v>51</v>
      </c>
      <c r="U555" t="s">
        <v>51</v>
      </c>
      <c r="W555" t="s">
        <v>1871</v>
      </c>
      <c r="Y555" t="s">
        <v>1872</v>
      </c>
      <c r="Z555">
        <v>8</v>
      </c>
      <c r="AE555" t="s">
        <v>51</v>
      </c>
      <c r="AF555" t="s">
        <v>51</v>
      </c>
      <c r="AI555">
        <v>0</v>
      </c>
      <c r="AJ555">
        <v>0</v>
      </c>
      <c r="AL555">
        <v>0</v>
      </c>
      <c r="AM555">
        <v>0</v>
      </c>
      <c r="AN555">
        <v>0</v>
      </c>
      <c r="AO555" t="s">
        <v>1873</v>
      </c>
      <c r="AP555" t="s">
        <v>121</v>
      </c>
      <c r="AS555" t="s">
        <v>89</v>
      </c>
      <c r="AU555" t="s">
        <v>58</v>
      </c>
      <c r="AV555" t="s">
        <v>91</v>
      </c>
      <c r="AW555" t="s">
        <v>91</v>
      </c>
      <c r="AX555" s="1">
        <v>45575.688051701392</v>
      </c>
      <c r="AY555" s="1">
        <v>45575.688823263888</v>
      </c>
    </row>
    <row r="556" spans="1:51" x14ac:dyDescent="0.35">
      <c r="A556">
        <v>72664</v>
      </c>
      <c r="B556">
        <v>0</v>
      </c>
      <c r="C556" t="s">
        <v>51</v>
      </c>
      <c r="D556" t="s">
        <v>85</v>
      </c>
      <c r="E556">
        <v>0</v>
      </c>
      <c r="G556" t="s">
        <v>1874</v>
      </c>
      <c r="H556" t="s">
        <v>1875</v>
      </c>
      <c r="I556" t="s">
        <v>56</v>
      </c>
      <c r="T556" t="s">
        <v>51</v>
      </c>
      <c r="U556" t="s">
        <v>51</v>
      </c>
      <c r="W556">
        <v>9328356819</v>
      </c>
      <c r="Y556" t="s">
        <v>1876</v>
      </c>
      <c r="Z556">
        <v>8</v>
      </c>
      <c r="AE556" t="s">
        <v>51</v>
      </c>
      <c r="AF556" t="s">
        <v>51</v>
      </c>
      <c r="AG556" t="s">
        <v>1877</v>
      </c>
      <c r="AI556">
        <v>0</v>
      </c>
      <c r="AJ556">
        <v>0</v>
      </c>
      <c r="AL556">
        <v>0</v>
      </c>
      <c r="AM556">
        <v>0</v>
      </c>
      <c r="AN556">
        <v>0</v>
      </c>
      <c r="AO556" t="s">
        <v>1878</v>
      </c>
      <c r="AP556" t="s">
        <v>121</v>
      </c>
      <c r="AQ556" t="s">
        <v>122</v>
      </c>
      <c r="AS556" t="s">
        <v>89</v>
      </c>
      <c r="AU556" t="s">
        <v>58</v>
      </c>
      <c r="AV556" t="s">
        <v>91</v>
      </c>
      <c r="AW556" t="s">
        <v>51</v>
      </c>
      <c r="AX556" s="1">
        <v>45575.682423344908</v>
      </c>
      <c r="AY556" t="s">
        <v>51</v>
      </c>
    </row>
    <row r="557" spans="1:51" x14ac:dyDescent="0.35">
      <c r="A557">
        <v>72663</v>
      </c>
      <c r="B557">
        <v>0</v>
      </c>
      <c r="C557" t="s">
        <v>51</v>
      </c>
      <c r="D557" t="s">
        <v>85</v>
      </c>
      <c r="E557">
        <v>0</v>
      </c>
      <c r="G557" t="s">
        <v>1879</v>
      </c>
      <c r="H557" t="s">
        <v>1880</v>
      </c>
      <c r="I557" t="s">
        <v>56</v>
      </c>
      <c r="T557" t="s">
        <v>51</v>
      </c>
      <c r="U557" t="s">
        <v>51</v>
      </c>
      <c r="W557">
        <v>9689928564</v>
      </c>
      <c r="Y557" t="s">
        <v>1881</v>
      </c>
      <c r="Z557">
        <v>8</v>
      </c>
      <c r="AE557" t="s">
        <v>51</v>
      </c>
      <c r="AF557" t="s">
        <v>51</v>
      </c>
      <c r="AI557">
        <v>0</v>
      </c>
      <c r="AJ557">
        <v>0</v>
      </c>
      <c r="AL557">
        <v>0</v>
      </c>
      <c r="AM557">
        <v>0</v>
      </c>
      <c r="AN557">
        <v>0</v>
      </c>
      <c r="AO557" t="s">
        <v>1882</v>
      </c>
      <c r="AP557" t="s">
        <v>121</v>
      </c>
      <c r="AS557" t="s">
        <v>89</v>
      </c>
      <c r="AU557" t="s">
        <v>58</v>
      </c>
      <c r="AV557" t="s">
        <v>91</v>
      </c>
      <c r="AW557" t="s">
        <v>51</v>
      </c>
      <c r="AX557" s="1">
        <v>45575.67449690972</v>
      </c>
      <c r="AY557" t="s">
        <v>51</v>
      </c>
    </row>
    <row r="558" spans="1:51" x14ac:dyDescent="0.35">
      <c r="A558">
        <v>72662</v>
      </c>
      <c r="B558">
        <v>0</v>
      </c>
      <c r="C558" t="s">
        <v>51</v>
      </c>
      <c r="D558" t="s">
        <v>52</v>
      </c>
      <c r="E558" t="s">
        <v>51</v>
      </c>
      <c r="F558" t="s">
        <v>51</v>
      </c>
      <c r="G558" t="s">
        <v>1883</v>
      </c>
      <c r="H558" t="s">
        <v>1884</v>
      </c>
      <c r="I558" t="s">
        <v>1885</v>
      </c>
      <c r="M558" t="s">
        <v>1883</v>
      </c>
      <c r="N558" t="s">
        <v>1884</v>
      </c>
      <c r="S558" t="s">
        <v>1886</v>
      </c>
      <c r="U558" t="s">
        <v>57</v>
      </c>
      <c r="W558" t="s">
        <v>1887</v>
      </c>
      <c r="Z558">
        <v>8</v>
      </c>
      <c r="AE558" t="s">
        <v>1888</v>
      </c>
      <c r="AF558" t="s">
        <v>1889</v>
      </c>
      <c r="AG558" t="s">
        <v>62</v>
      </c>
      <c r="AH558" t="s">
        <v>1888</v>
      </c>
      <c r="AI558">
        <v>0</v>
      </c>
      <c r="AJ558">
        <v>0</v>
      </c>
      <c r="AL558">
        <v>0</v>
      </c>
      <c r="AM558">
        <v>0</v>
      </c>
      <c r="AN558">
        <v>0</v>
      </c>
      <c r="AO558" t="s">
        <v>51</v>
      </c>
      <c r="AP558" t="s">
        <v>51</v>
      </c>
      <c r="AQ558" t="s">
        <v>51</v>
      </c>
      <c r="AR558" t="s">
        <v>51</v>
      </c>
      <c r="AS558" t="s">
        <v>51</v>
      </c>
      <c r="AT558" t="s">
        <v>51</v>
      </c>
      <c r="AU558" t="s">
        <v>58</v>
      </c>
      <c r="AV558" t="s">
        <v>919</v>
      </c>
      <c r="AW558" t="s">
        <v>51</v>
      </c>
      <c r="AX558" s="1">
        <v>45575.436703819447</v>
      </c>
      <c r="AY558" t="s">
        <v>51</v>
      </c>
    </row>
    <row r="559" spans="1:51" x14ac:dyDescent="0.35">
      <c r="A559">
        <v>72661</v>
      </c>
      <c r="B559">
        <v>0</v>
      </c>
      <c r="C559" t="s">
        <v>51</v>
      </c>
      <c r="D559" t="s">
        <v>52</v>
      </c>
      <c r="E559" t="s">
        <v>51</v>
      </c>
      <c r="F559" t="s">
        <v>51</v>
      </c>
      <c r="G559" t="s">
        <v>1890</v>
      </c>
      <c r="H559" t="s">
        <v>1891</v>
      </c>
      <c r="I559" t="s">
        <v>277</v>
      </c>
      <c r="M559" t="s">
        <v>1890</v>
      </c>
      <c r="N559" t="s">
        <v>1891</v>
      </c>
      <c r="U559" t="s">
        <v>57</v>
      </c>
      <c r="Z559">
        <v>2</v>
      </c>
      <c r="AI559">
        <v>0</v>
      </c>
      <c r="AJ559">
        <v>0</v>
      </c>
      <c r="AL559">
        <v>0</v>
      </c>
      <c r="AM559">
        <v>0</v>
      </c>
      <c r="AN559">
        <v>0</v>
      </c>
      <c r="AO559" t="s">
        <v>51</v>
      </c>
      <c r="AP559" t="s">
        <v>51</v>
      </c>
      <c r="AQ559" t="s">
        <v>51</v>
      </c>
      <c r="AR559" t="s">
        <v>51</v>
      </c>
      <c r="AS559" t="s">
        <v>51</v>
      </c>
      <c r="AT559" t="s">
        <v>51</v>
      </c>
      <c r="AU559" t="s">
        <v>58</v>
      </c>
      <c r="AV559" t="s">
        <v>919</v>
      </c>
      <c r="AW559" t="s">
        <v>51</v>
      </c>
      <c r="AX559" s="1">
        <v>45573.672816319442</v>
      </c>
      <c r="AY559" t="s">
        <v>51</v>
      </c>
    </row>
    <row r="560" spans="1:51" x14ac:dyDescent="0.35">
      <c r="A560">
        <v>71661</v>
      </c>
      <c r="B560">
        <v>0</v>
      </c>
      <c r="C560" t="s">
        <v>51</v>
      </c>
      <c r="D560" t="s">
        <v>85</v>
      </c>
      <c r="E560">
        <v>0</v>
      </c>
      <c r="G560" t="s">
        <v>1892</v>
      </c>
      <c r="H560" t="s">
        <v>1893</v>
      </c>
      <c r="I560" t="s">
        <v>56</v>
      </c>
      <c r="S560" t="s">
        <v>1392</v>
      </c>
      <c r="T560" t="s">
        <v>51</v>
      </c>
      <c r="U560" t="s">
        <v>51</v>
      </c>
      <c r="V560" t="s">
        <v>1392</v>
      </c>
      <c r="W560" t="s">
        <v>1894</v>
      </c>
      <c r="X560" t="s">
        <v>1392</v>
      </c>
      <c r="Y560" t="s">
        <v>1895</v>
      </c>
      <c r="Z560">
        <v>8</v>
      </c>
      <c r="AD560" t="s">
        <v>1392</v>
      </c>
      <c r="AE560" t="s">
        <v>51</v>
      </c>
      <c r="AF560" t="s">
        <v>51</v>
      </c>
      <c r="AG560" t="s">
        <v>1896</v>
      </c>
      <c r="AI560">
        <v>0</v>
      </c>
      <c r="AJ560">
        <v>0</v>
      </c>
      <c r="AL560">
        <v>0</v>
      </c>
      <c r="AM560">
        <v>0</v>
      </c>
      <c r="AN560">
        <v>0</v>
      </c>
      <c r="AO560" t="s">
        <v>1278</v>
      </c>
      <c r="AP560" t="s">
        <v>121</v>
      </c>
      <c r="AQ560" t="s">
        <v>122</v>
      </c>
      <c r="AR560" t="s">
        <v>123</v>
      </c>
      <c r="AS560" t="s">
        <v>89</v>
      </c>
      <c r="AT560" t="s">
        <v>95</v>
      </c>
      <c r="AU560" t="s">
        <v>58</v>
      </c>
      <c r="AV560" t="s">
        <v>196</v>
      </c>
      <c r="AW560" t="s">
        <v>51</v>
      </c>
      <c r="AX560" s="1">
        <v>45569.693243831018</v>
      </c>
      <c r="AY560" t="s">
        <v>51</v>
      </c>
    </row>
    <row r="561" spans="1:51" x14ac:dyDescent="0.35">
      <c r="A561">
        <v>70665</v>
      </c>
      <c r="B561">
        <v>0</v>
      </c>
      <c r="C561" t="s">
        <v>51</v>
      </c>
      <c r="D561" t="s">
        <v>52</v>
      </c>
      <c r="E561" t="s">
        <v>51</v>
      </c>
      <c r="F561" t="s">
        <v>51</v>
      </c>
      <c r="G561" t="s">
        <v>1897</v>
      </c>
      <c r="H561" t="s">
        <v>18779</v>
      </c>
      <c r="I561" t="s">
        <v>56</v>
      </c>
      <c r="S561" t="s">
        <v>62</v>
      </c>
      <c r="U561" t="s">
        <v>57</v>
      </c>
      <c r="W561">
        <v>8902261367</v>
      </c>
      <c r="Z561">
        <v>8</v>
      </c>
      <c r="AA561" t="s">
        <v>62</v>
      </c>
      <c r="AD561" t="s">
        <v>62</v>
      </c>
      <c r="AE561" t="s">
        <v>62</v>
      </c>
      <c r="AF561" t="s">
        <v>134</v>
      </c>
      <c r="AG561" t="s">
        <v>631</v>
      </c>
      <c r="AH561" t="s">
        <v>62</v>
      </c>
      <c r="AI561">
        <v>0</v>
      </c>
      <c r="AJ561">
        <v>0</v>
      </c>
      <c r="AL561">
        <v>0</v>
      </c>
      <c r="AM561">
        <v>0</v>
      </c>
      <c r="AN561">
        <v>0</v>
      </c>
      <c r="AO561" t="s">
        <v>51</v>
      </c>
      <c r="AP561" t="s">
        <v>51</v>
      </c>
      <c r="AQ561" t="s">
        <v>51</v>
      </c>
      <c r="AR561" t="s">
        <v>51</v>
      </c>
      <c r="AS561" t="s">
        <v>51</v>
      </c>
      <c r="AT561" t="s">
        <v>51</v>
      </c>
      <c r="AU561" t="s">
        <v>58</v>
      </c>
      <c r="AV561" t="s">
        <v>68</v>
      </c>
      <c r="AW561" t="s">
        <v>51</v>
      </c>
      <c r="AX561" s="1">
        <v>45567.513109293985</v>
      </c>
      <c r="AY561" t="s">
        <v>51</v>
      </c>
    </row>
    <row r="562" spans="1:51" x14ac:dyDescent="0.35">
      <c r="A562">
        <v>70664</v>
      </c>
      <c r="B562">
        <v>0</v>
      </c>
      <c r="C562" t="s">
        <v>51</v>
      </c>
      <c r="D562" t="s">
        <v>52</v>
      </c>
      <c r="E562" t="s">
        <v>51</v>
      </c>
      <c r="F562" t="s">
        <v>51</v>
      </c>
      <c r="G562" t="s">
        <v>1898</v>
      </c>
      <c r="H562" t="s">
        <v>1899</v>
      </c>
      <c r="I562" t="s">
        <v>56</v>
      </c>
      <c r="M562" t="s">
        <v>1900</v>
      </c>
      <c r="N562" t="s">
        <v>1901</v>
      </c>
      <c r="O562" t="s">
        <v>56</v>
      </c>
      <c r="U562" t="s">
        <v>57</v>
      </c>
      <c r="W562">
        <v>7030658282</v>
      </c>
      <c r="Z562">
        <v>8</v>
      </c>
      <c r="AA562">
        <v>27</v>
      </c>
      <c r="AD562" t="s">
        <v>1902</v>
      </c>
      <c r="AE562" t="s">
        <v>1903</v>
      </c>
      <c r="AF562" t="s">
        <v>280</v>
      </c>
      <c r="AG562" t="s">
        <v>1904</v>
      </c>
      <c r="AH562" t="s">
        <v>1903</v>
      </c>
      <c r="AI562">
        <v>0</v>
      </c>
      <c r="AJ562">
        <v>0</v>
      </c>
      <c r="AL562">
        <v>0</v>
      </c>
      <c r="AM562">
        <v>0</v>
      </c>
      <c r="AN562">
        <v>0</v>
      </c>
      <c r="AO562" t="s">
        <v>51</v>
      </c>
      <c r="AP562" t="s">
        <v>51</v>
      </c>
      <c r="AQ562" t="s">
        <v>51</v>
      </c>
      <c r="AR562" t="s">
        <v>51</v>
      </c>
      <c r="AS562" t="s">
        <v>51</v>
      </c>
      <c r="AT562" t="s">
        <v>51</v>
      </c>
      <c r="AU562" t="s">
        <v>58</v>
      </c>
      <c r="AV562" t="s">
        <v>919</v>
      </c>
      <c r="AW562" t="s">
        <v>51</v>
      </c>
      <c r="AX562" s="1">
        <v>45567.429728622687</v>
      </c>
      <c r="AY562" t="s">
        <v>51</v>
      </c>
    </row>
    <row r="563" spans="1:51" x14ac:dyDescent="0.35">
      <c r="A563">
        <v>70663</v>
      </c>
      <c r="B563">
        <v>0</v>
      </c>
      <c r="C563" t="s">
        <v>51</v>
      </c>
      <c r="D563" t="s">
        <v>85</v>
      </c>
      <c r="E563">
        <v>0</v>
      </c>
      <c r="G563" t="s">
        <v>1905</v>
      </c>
      <c r="H563" t="s">
        <v>1906</v>
      </c>
      <c r="I563" t="s">
        <v>56</v>
      </c>
      <c r="T563" t="s">
        <v>51</v>
      </c>
      <c r="U563" t="s">
        <v>51</v>
      </c>
      <c r="W563">
        <v>9623636163</v>
      </c>
      <c r="Y563" t="s">
        <v>1907</v>
      </c>
      <c r="Z563">
        <v>8</v>
      </c>
      <c r="AE563" t="s">
        <v>51</v>
      </c>
      <c r="AF563" t="s">
        <v>51</v>
      </c>
      <c r="AI563">
        <v>0</v>
      </c>
      <c r="AJ563">
        <v>0</v>
      </c>
      <c r="AL563">
        <v>0</v>
      </c>
      <c r="AM563">
        <v>0</v>
      </c>
      <c r="AN563">
        <v>0</v>
      </c>
      <c r="AO563" t="s">
        <v>120</v>
      </c>
      <c r="AP563" t="s">
        <v>121</v>
      </c>
      <c r="AQ563" t="s">
        <v>122</v>
      </c>
      <c r="AR563" t="s">
        <v>123</v>
      </c>
      <c r="AS563" t="s">
        <v>89</v>
      </c>
      <c r="AT563" t="s">
        <v>90</v>
      </c>
      <c r="AU563" t="s">
        <v>58</v>
      </c>
      <c r="AV563" t="s">
        <v>91</v>
      </c>
      <c r="AW563" t="s">
        <v>51</v>
      </c>
      <c r="AX563" s="1">
        <v>45566.646249386577</v>
      </c>
      <c r="AY563" t="s">
        <v>51</v>
      </c>
    </row>
    <row r="564" spans="1:51" x14ac:dyDescent="0.35">
      <c r="A564">
        <v>70662</v>
      </c>
      <c r="B564">
        <v>0</v>
      </c>
      <c r="C564" t="s">
        <v>51</v>
      </c>
      <c r="D564" t="s">
        <v>52</v>
      </c>
      <c r="E564" t="s">
        <v>51</v>
      </c>
      <c r="F564" t="s">
        <v>51</v>
      </c>
      <c r="G564" t="s">
        <v>1908</v>
      </c>
      <c r="H564" t="s">
        <v>1909</v>
      </c>
      <c r="I564" t="s">
        <v>235</v>
      </c>
      <c r="M564" t="s">
        <v>1908</v>
      </c>
      <c r="N564" t="s">
        <v>1909</v>
      </c>
      <c r="U564" t="s">
        <v>57</v>
      </c>
      <c r="Z564">
        <v>2</v>
      </c>
      <c r="AE564" t="s">
        <v>1910</v>
      </c>
      <c r="AF564" t="s">
        <v>1911</v>
      </c>
      <c r="AG564" t="s">
        <v>62</v>
      </c>
      <c r="AH564" t="s">
        <v>1910</v>
      </c>
      <c r="AI564">
        <v>0</v>
      </c>
      <c r="AJ564">
        <v>0</v>
      </c>
      <c r="AL564">
        <v>0</v>
      </c>
      <c r="AM564">
        <v>0</v>
      </c>
      <c r="AN564">
        <v>0</v>
      </c>
      <c r="AO564" t="s">
        <v>51</v>
      </c>
      <c r="AP564" t="s">
        <v>51</v>
      </c>
      <c r="AQ564" t="s">
        <v>51</v>
      </c>
      <c r="AR564" t="s">
        <v>51</v>
      </c>
      <c r="AS564" t="s">
        <v>51</v>
      </c>
      <c r="AT564" t="s">
        <v>51</v>
      </c>
      <c r="AU564" t="s">
        <v>58</v>
      </c>
      <c r="AV564" t="s">
        <v>919</v>
      </c>
      <c r="AW564" t="s">
        <v>51</v>
      </c>
      <c r="AX564" s="1">
        <v>45566.482841550926</v>
      </c>
      <c r="AY564" t="s">
        <v>51</v>
      </c>
    </row>
    <row r="565" spans="1:51" x14ac:dyDescent="0.35">
      <c r="A565">
        <v>70661</v>
      </c>
      <c r="B565">
        <v>0</v>
      </c>
      <c r="C565" t="s">
        <v>51</v>
      </c>
      <c r="D565" t="s">
        <v>52</v>
      </c>
      <c r="E565" t="s">
        <v>51</v>
      </c>
      <c r="F565" t="s">
        <v>51</v>
      </c>
      <c r="G565" t="s">
        <v>1912</v>
      </c>
      <c r="H565" t="s">
        <v>1913</v>
      </c>
      <c r="I565" t="s">
        <v>56</v>
      </c>
      <c r="M565" t="s">
        <v>1912</v>
      </c>
      <c r="N565" t="s">
        <v>1913</v>
      </c>
      <c r="S565" t="s">
        <v>1914</v>
      </c>
      <c r="U565" t="s">
        <v>57</v>
      </c>
      <c r="W565" t="s">
        <v>1915</v>
      </c>
      <c r="Y565" t="s">
        <v>1916</v>
      </c>
      <c r="Z565">
        <v>8</v>
      </c>
      <c r="AA565">
        <v>19</v>
      </c>
      <c r="AD565" t="s">
        <v>1917</v>
      </c>
      <c r="AE565" t="s">
        <v>1918</v>
      </c>
      <c r="AF565" t="s">
        <v>1919</v>
      </c>
      <c r="AG565" t="s">
        <v>1920</v>
      </c>
      <c r="AH565" t="s">
        <v>1918</v>
      </c>
      <c r="AI565">
        <v>0</v>
      </c>
      <c r="AJ565">
        <v>0</v>
      </c>
      <c r="AL565">
        <v>0</v>
      </c>
      <c r="AM565">
        <v>0</v>
      </c>
      <c r="AN565">
        <v>0</v>
      </c>
      <c r="AO565" t="s">
        <v>51</v>
      </c>
      <c r="AP565" t="s">
        <v>51</v>
      </c>
      <c r="AQ565" t="s">
        <v>51</v>
      </c>
      <c r="AR565" t="s">
        <v>51</v>
      </c>
      <c r="AS565" t="s">
        <v>51</v>
      </c>
      <c r="AT565" t="s">
        <v>51</v>
      </c>
      <c r="AU565" t="s">
        <v>58</v>
      </c>
      <c r="AV565" t="s">
        <v>919</v>
      </c>
      <c r="AW565" t="s">
        <v>919</v>
      </c>
      <c r="AX565" s="1">
        <v>45565.420820833337</v>
      </c>
      <c r="AY565" s="1">
        <v>45565.421060682871</v>
      </c>
    </row>
    <row r="566" spans="1:51" x14ac:dyDescent="0.35">
      <c r="A566">
        <v>69661</v>
      </c>
      <c r="B566">
        <v>0</v>
      </c>
      <c r="C566" t="s">
        <v>51</v>
      </c>
      <c r="D566" t="s">
        <v>52</v>
      </c>
      <c r="E566" t="s">
        <v>51</v>
      </c>
      <c r="F566" t="s">
        <v>51</v>
      </c>
      <c r="G566" t="s">
        <v>1921</v>
      </c>
      <c r="H566" t="s">
        <v>1922</v>
      </c>
      <c r="I566" t="s">
        <v>1923</v>
      </c>
      <c r="M566" t="s">
        <v>1921</v>
      </c>
      <c r="N566" t="s">
        <v>1922</v>
      </c>
      <c r="S566">
        <f>98-763-5440395</f>
        <v>-5441060</v>
      </c>
      <c r="U566" t="s">
        <v>57</v>
      </c>
      <c r="W566" t="s">
        <v>1924</v>
      </c>
      <c r="Y566" t="s">
        <v>1925</v>
      </c>
      <c r="Z566">
        <v>2</v>
      </c>
      <c r="AE566" t="s">
        <v>1926</v>
      </c>
      <c r="AF566" t="s">
        <v>1927</v>
      </c>
      <c r="AH566" t="s">
        <v>1926</v>
      </c>
      <c r="AI566">
        <v>0</v>
      </c>
      <c r="AJ566">
        <v>0</v>
      </c>
      <c r="AL566">
        <v>0</v>
      </c>
      <c r="AM566">
        <v>0</v>
      </c>
      <c r="AN566">
        <v>0</v>
      </c>
      <c r="AO566" t="s">
        <v>51</v>
      </c>
      <c r="AP566" t="s">
        <v>51</v>
      </c>
      <c r="AQ566" t="s">
        <v>51</v>
      </c>
      <c r="AR566" t="s">
        <v>51</v>
      </c>
      <c r="AS566" t="s">
        <v>51</v>
      </c>
      <c r="AT566" t="s">
        <v>51</v>
      </c>
      <c r="AU566" t="s">
        <v>58</v>
      </c>
      <c r="AV566" t="s">
        <v>919</v>
      </c>
      <c r="AW566" t="s">
        <v>51</v>
      </c>
      <c r="AX566" s="1">
        <v>45561.514990625001</v>
      </c>
      <c r="AY566" t="s">
        <v>51</v>
      </c>
    </row>
    <row r="567" spans="1:51" x14ac:dyDescent="0.35">
      <c r="A567">
        <v>68661</v>
      </c>
      <c r="B567">
        <v>0</v>
      </c>
      <c r="C567" t="s">
        <v>51</v>
      </c>
      <c r="D567" t="s">
        <v>52</v>
      </c>
      <c r="E567" t="s">
        <v>51</v>
      </c>
      <c r="F567" t="s">
        <v>51</v>
      </c>
      <c r="G567" t="s">
        <v>1928</v>
      </c>
      <c r="H567" t="s">
        <v>1929</v>
      </c>
      <c r="I567" t="s">
        <v>56</v>
      </c>
      <c r="O567" t="s">
        <v>56</v>
      </c>
      <c r="S567" t="s">
        <v>1930</v>
      </c>
      <c r="U567" t="s">
        <v>57</v>
      </c>
      <c r="W567">
        <v>7767002800</v>
      </c>
      <c r="Z567">
        <v>8</v>
      </c>
      <c r="AA567">
        <v>27</v>
      </c>
      <c r="AD567" t="s">
        <v>1931</v>
      </c>
      <c r="AF567" t="s">
        <v>280</v>
      </c>
      <c r="AG567" t="s">
        <v>1932</v>
      </c>
      <c r="AI567">
        <v>0</v>
      </c>
      <c r="AJ567">
        <v>0</v>
      </c>
      <c r="AL567">
        <v>0</v>
      </c>
      <c r="AM567">
        <v>0</v>
      </c>
      <c r="AN567">
        <v>0</v>
      </c>
      <c r="AO567" t="s">
        <v>51</v>
      </c>
      <c r="AP567" t="s">
        <v>51</v>
      </c>
      <c r="AQ567" t="s">
        <v>51</v>
      </c>
      <c r="AR567" t="s">
        <v>51</v>
      </c>
      <c r="AS567" t="s">
        <v>51</v>
      </c>
      <c r="AT567" t="s">
        <v>51</v>
      </c>
      <c r="AU567" t="s">
        <v>58</v>
      </c>
      <c r="AV567" t="s">
        <v>919</v>
      </c>
      <c r="AW567" t="s">
        <v>919</v>
      </c>
      <c r="AX567" s="1">
        <v>45560.51811478009</v>
      </c>
      <c r="AY567" s="1">
        <v>45560.518419988424</v>
      </c>
    </row>
    <row r="568" spans="1:51" x14ac:dyDescent="0.35">
      <c r="A568">
        <v>67661</v>
      </c>
      <c r="B568">
        <v>0</v>
      </c>
      <c r="C568" t="s">
        <v>51</v>
      </c>
      <c r="D568" t="s">
        <v>52</v>
      </c>
      <c r="E568" t="s">
        <v>51</v>
      </c>
      <c r="F568" t="s">
        <v>51</v>
      </c>
      <c r="G568" t="s">
        <v>1933</v>
      </c>
      <c r="H568" t="s">
        <v>1934</v>
      </c>
      <c r="I568" t="s">
        <v>56</v>
      </c>
      <c r="O568" t="s">
        <v>56</v>
      </c>
      <c r="U568" t="s">
        <v>57</v>
      </c>
      <c r="W568">
        <v>9437484323</v>
      </c>
      <c r="Z568">
        <v>8</v>
      </c>
      <c r="AF568" t="s">
        <v>1935</v>
      </c>
      <c r="AI568">
        <v>0</v>
      </c>
      <c r="AJ568">
        <v>0</v>
      </c>
      <c r="AL568">
        <v>0</v>
      </c>
      <c r="AM568">
        <v>0</v>
      </c>
      <c r="AN568">
        <v>0</v>
      </c>
      <c r="AO568" t="s">
        <v>51</v>
      </c>
      <c r="AP568" t="s">
        <v>51</v>
      </c>
      <c r="AQ568" t="s">
        <v>51</v>
      </c>
      <c r="AR568" t="s">
        <v>51</v>
      </c>
      <c r="AS568" t="s">
        <v>51</v>
      </c>
      <c r="AT568" t="s">
        <v>51</v>
      </c>
      <c r="AU568" t="s">
        <v>58</v>
      </c>
      <c r="AV568" t="s">
        <v>68</v>
      </c>
      <c r="AW568" t="s">
        <v>51</v>
      </c>
      <c r="AX568" s="1">
        <v>45555.742731018516</v>
      </c>
      <c r="AY568" t="s">
        <v>51</v>
      </c>
    </row>
    <row r="569" spans="1:51" x14ac:dyDescent="0.35">
      <c r="A569">
        <v>66672</v>
      </c>
      <c r="B569">
        <v>0</v>
      </c>
      <c r="C569" t="s">
        <v>51</v>
      </c>
      <c r="D569" t="s">
        <v>52</v>
      </c>
      <c r="E569" t="s">
        <v>51</v>
      </c>
      <c r="F569" t="s">
        <v>51</v>
      </c>
      <c r="G569" t="s">
        <v>19055</v>
      </c>
      <c r="H569" t="s">
        <v>1936</v>
      </c>
      <c r="I569" t="s">
        <v>56</v>
      </c>
      <c r="M569" t="s">
        <v>19055</v>
      </c>
      <c r="N569" t="s">
        <v>1937</v>
      </c>
      <c r="U569" t="s">
        <v>57</v>
      </c>
      <c r="Z569">
        <v>8</v>
      </c>
      <c r="AA569">
        <v>27</v>
      </c>
      <c r="AD569" t="s">
        <v>1938</v>
      </c>
      <c r="AE569" t="s">
        <v>1903</v>
      </c>
      <c r="AF569" t="s">
        <v>143</v>
      </c>
      <c r="AG569" t="s">
        <v>1939</v>
      </c>
      <c r="AH569" t="s">
        <v>1903</v>
      </c>
      <c r="AI569">
        <v>0</v>
      </c>
      <c r="AJ569">
        <v>0</v>
      </c>
      <c r="AL569">
        <v>0</v>
      </c>
      <c r="AM569">
        <v>0</v>
      </c>
      <c r="AN569">
        <v>0</v>
      </c>
      <c r="AO569" t="s">
        <v>51</v>
      </c>
      <c r="AP569" t="s">
        <v>51</v>
      </c>
      <c r="AQ569" t="s">
        <v>51</v>
      </c>
      <c r="AR569" t="s">
        <v>51</v>
      </c>
      <c r="AS569" t="s">
        <v>51</v>
      </c>
      <c r="AT569" t="s">
        <v>51</v>
      </c>
      <c r="AU569" t="s">
        <v>58</v>
      </c>
      <c r="AV569" t="s">
        <v>919</v>
      </c>
      <c r="AW569" t="s">
        <v>51</v>
      </c>
      <c r="AX569" s="1">
        <v>45554.474792974535</v>
      </c>
      <c r="AY569" t="s">
        <v>51</v>
      </c>
    </row>
    <row r="570" spans="1:51" x14ac:dyDescent="0.35">
      <c r="A570">
        <v>66671</v>
      </c>
      <c r="B570">
        <v>0</v>
      </c>
      <c r="C570" t="s">
        <v>51</v>
      </c>
      <c r="D570" t="s">
        <v>52</v>
      </c>
      <c r="E570" t="s">
        <v>51</v>
      </c>
      <c r="F570" t="s">
        <v>51</v>
      </c>
      <c r="G570" t="s">
        <v>1940</v>
      </c>
      <c r="H570" t="s">
        <v>1941</v>
      </c>
      <c r="I570" t="s">
        <v>56</v>
      </c>
      <c r="M570" t="s">
        <v>1940</v>
      </c>
      <c r="N570" t="s">
        <v>1942</v>
      </c>
      <c r="U570" t="s">
        <v>57</v>
      </c>
      <c r="Y570" t="s">
        <v>1943</v>
      </c>
      <c r="Z570">
        <v>8</v>
      </c>
      <c r="AA570">
        <v>24</v>
      </c>
      <c r="AD570" t="s">
        <v>1944</v>
      </c>
      <c r="AE570" t="s">
        <v>1945</v>
      </c>
      <c r="AF570" t="s">
        <v>138</v>
      </c>
      <c r="AG570" t="s">
        <v>1946</v>
      </c>
      <c r="AH570" t="s">
        <v>1945</v>
      </c>
      <c r="AI570">
        <v>0</v>
      </c>
      <c r="AJ570">
        <v>0</v>
      </c>
      <c r="AL570">
        <v>0</v>
      </c>
      <c r="AM570">
        <v>0</v>
      </c>
      <c r="AN570">
        <v>0</v>
      </c>
      <c r="AO570" t="s">
        <v>51</v>
      </c>
      <c r="AP570" t="s">
        <v>51</v>
      </c>
      <c r="AQ570" t="s">
        <v>51</v>
      </c>
      <c r="AR570" t="s">
        <v>51</v>
      </c>
      <c r="AS570" t="s">
        <v>51</v>
      </c>
      <c r="AT570" t="s">
        <v>51</v>
      </c>
      <c r="AU570" t="s">
        <v>58</v>
      </c>
      <c r="AV570" t="s">
        <v>919</v>
      </c>
      <c r="AW570" t="s">
        <v>51</v>
      </c>
      <c r="AX570" s="1">
        <v>45554.442157557867</v>
      </c>
      <c r="AY570" t="s">
        <v>51</v>
      </c>
    </row>
    <row r="571" spans="1:51" x14ac:dyDescent="0.35">
      <c r="A571">
        <v>66670</v>
      </c>
      <c r="B571">
        <v>0</v>
      </c>
      <c r="C571" t="s">
        <v>51</v>
      </c>
      <c r="D571" t="s">
        <v>85</v>
      </c>
      <c r="E571">
        <v>0</v>
      </c>
      <c r="G571" t="s">
        <v>1947</v>
      </c>
      <c r="H571" t="s">
        <v>1948</v>
      </c>
      <c r="I571" t="s">
        <v>56</v>
      </c>
      <c r="T571" t="s">
        <v>51</v>
      </c>
      <c r="U571" t="s">
        <v>51</v>
      </c>
      <c r="W571">
        <v>8999166382</v>
      </c>
      <c r="Y571" t="s">
        <v>1949</v>
      </c>
      <c r="Z571">
        <v>8</v>
      </c>
      <c r="AE571" t="s">
        <v>51</v>
      </c>
      <c r="AF571" t="s">
        <v>51</v>
      </c>
      <c r="AI571">
        <v>0</v>
      </c>
      <c r="AJ571">
        <v>0</v>
      </c>
      <c r="AL571">
        <v>0</v>
      </c>
      <c r="AM571">
        <v>0</v>
      </c>
      <c r="AN571">
        <v>0</v>
      </c>
      <c r="AO571" t="s">
        <v>120</v>
      </c>
      <c r="AP571" t="s">
        <v>121</v>
      </c>
      <c r="AQ571" t="s">
        <v>122</v>
      </c>
      <c r="AR571" t="s">
        <v>123</v>
      </c>
      <c r="AS571" t="s">
        <v>89</v>
      </c>
      <c r="AT571" t="s">
        <v>95</v>
      </c>
      <c r="AU571" t="s">
        <v>58</v>
      </c>
      <c r="AV571" t="s">
        <v>91</v>
      </c>
      <c r="AW571" t="s">
        <v>51</v>
      </c>
      <c r="AX571" s="1">
        <v>45551.434530057872</v>
      </c>
      <c r="AY571" t="s">
        <v>51</v>
      </c>
    </row>
    <row r="572" spans="1:51" x14ac:dyDescent="0.35">
      <c r="A572">
        <v>66669</v>
      </c>
      <c r="B572">
        <v>0</v>
      </c>
      <c r="C572" t="s">
        <v>51</v>
      </c>
      <c r="D572" t="s">
        <v>85</v>
      </c>
      <c r="E572">
        <v>0</v>
      </c>
      <c r="G572" t="s">
        <v>1950</v>
      </c>
      <c r="H572" t="s">
        <v>1951</v>
      </c>
      <c r="I572" t="s">
        <v>56</v>
      </c>
      <c r="T572" t="s">
        <v>51</v>
      </c>
      <c r="U572" t="s">
        <v>51</v>
      </c>
      <c r="W572" t="s">
        <v>1952</v>
      </c>
      <c r="Y572" t="s">
        <v>1953</v>
      </c>
      <c r="Z572">
        <v>8</v>
      </c>
      <c r="AE572" t="s">
        <v>51</v>
      </c>
      <c r="AF572" t="s">
        <v>51</v>
      </c>
      <c r="AI572">
        <v>0</v>
      </c>
      <c r="AJ572">
        <v>0</v>
      </c>
      <c r="AL572">
        <v>0</v>
      </c>
      <c r="AM572">
        <v>0</v>
      </c>
      <c r="AN572">
        <v>0</v>
      </c>
      <c r="AO572" t="s">
        <v>120</v>
      </c>
      <c r="AP572" t="s">
        <v>121</v>
      </c>
      <c r="AQ572" t="s">
        <v>122</v>
      </c>
      <c r="AR572" t="s">
        <v>123</v>
      </c>
      <c r="AS572" t="s">
        <v>89</v>
      </c>
      <c r="AT572" t="s">
        <v>90</v>
      </c>
      <c r="AU572" t="s">
        <v>58</v>
      </c>
      <c r="AV572" t="s">
        <v>91</v>
      </c>
      <c r="AW572" t="s">
        <v>91</v>
      </c>
      <c r="AX572" s="1">
        <v>45549.595895682869</v>
      </c>
      <c r="AY572" s="1">
        <v>45549.679917511574</v>
      </c>
    </row>
    <row r="573" spans="1:51" x14ac:dyDescent="0.35">
      <c r="A573">
        <v>66668</v>
      </c>
      <c r="B573">
        <v>0</v>
      </c>
      <c r="C573" t="s">
        <v>51</v>
      </c>
      <c r="D573" t="s">
        <v>85</v>
      </c>
      <c r="E573">
        <v>0</v>
      </c>
      <c r="G573" t="s">
        <v>1954</v>
      </c>
      <c r="H573" t="s">
        <v>1955</v>
      </c>
      <c r="I573" t="s">
        <v>56</v>
      </c>
      <c r="T573" t="s">
        <v>51</v>
      </c>
      <c r="U573" t="s">
        <v>51</v>
      </c>
      <c r="W573">
        <v>9604200801</v>
      </c>
      <c r="Y573" t="s">
        <v>1956</v>
      </c>
      <c r="Z573">
        <v>8</v>
      </c>
      <c r="AE573" t="s">
        <v>51</v>
      </c>
      <c r="AF573" t="s">
        <v>51</v>
      </c>
      <c r="AI573">
        <v>0</v>
      </c>
      <c r="AJ573">
        <v>0</v>
      </c>
      <c r="AL573">
        <v>0</v>
      </c>
      <c r="AM573">
        <v>0</v>
      </c>
      <c r="AN573">
        <v>0</v>
      </c>
      <c r="AO573" t="s">
        <v>672</v>
      </c>
      <c r="AP573" t="s">
        <v>121</v>
      </c>
      <c r="AQ573" t="s">
        <v>122</v>
      </c>
      <c r="AR573" t="s">
        <v>123</v>
      </c>
      <c r="AS573" t="s">
        <v>89</v>
      </c>
      <c r="AT573" t="s">
        <v>90</v>
      </c>
      <c r="AU573" t="s">
        <v>58</v>
      </c>
      <c r="AV573" t="s">
        <v>91</v>
      </c>
      <c r="AW573" t="s">
        <v>51</v>
      </c>
      <c r="AX573" s="1">
        <v>45548.71936427083</v>
      </c>
      <c r="AY573" t="s">
        <v>51</v>
      </c>
    </row>
    <row r="574" spans="1:51" x14ac:dyDescent="0.35">
      <c r="A574">
        <v>66667</v>
      </c>
      <c r="B574">
        <v>0</v>
      </c>
      <c r="C574" t="s">
        <v>51</v>
      </c>
      <c r="D574" t="s">
        <v>85</v>
      </c>
      <c r="E574">
        <v>0</v>
      </c>
      <c r="G574" t="s">
        <v>1957</v>
      </c>
      <c r="H574" t="s">
        <v>1958</v>
      </c>
      <c r="I574" t="s">
        <v>15600</v>
      </c>
      <c r="T574" t="s">
        <v>51</v>
      </c>
      <c r="U574" t="s">
        <v>51</v>
      </c>
      <c r="W574" t="s">
        <v>1959</v>
      </c>
      <c r="Y574" t="s">
        <v>1960</v>
      </c>
      <c r="Z574">
        <v>2</v>
      </c>
      <c r="AE574" t="s">
        <v>51</v>
      </c>
      <c r="AF574" t="s">
        <v>51</v>
      </c>
      <c r="AI574">
        <v>0</v>
      </c>
      <c r="AJ574">
        <v>0</v>
      </c>
      <c r="AL574">
        <v>0</v>
      </c>
      <c r="AM574">
        <v>0</v>
      </c>
      <c r="AN574">
        <v>0</v>
      </c>
      <c r="AO574" t="s">
        <v>1032</v>
      </c>
      <c r="AP574" t="s">
        <v>121</v>
      </c>
      <c r="AQ574" t="s">
        <v>224</v>
      </c>
      <c r="AR574" t="s">
        <v>123</v>
      </c>
      <c r="AS574" t="s">
        <v>62</v>
      </c>
      <c r="AT574" t="s">
        <v>90</v>
      </c>
      <c r="AU574" t="s">
        <v>58</v>
      </c>
      <c r="AV574" t="s">
        <v>91</v>
      </c>
      <c r="AW574" t="s">
        <v>51</v>
      </c>
      <c r="AX574" s="1">
        <v>45548.606749999999</v>
      </c>
      <c r="AY574" t="s">
        <v>51</v>
      </c>
    </row>
    <row r="575" spans="1:51" x14ac:dyDescent="0.35">
      <c r="A575">
        <v>66666</v>
      </c>
      <c r="B575">
        <v>0</v>
      </c>
      <c r="C575" t="s">
        <v>51</v>
      </c>
      <c r="D575" t="s">
        <v>52</v>
      </c>
      <c r="E575" t="s">
        <v>51</v>
      </c>
      <c r="F575" t="s">
        <v>51</v>
      </c>
      <c r="G575" t="s">
        <v>1961</v>
      </c>
      <c r="H575" t="s">
        <v>1962</v>
      </c>
      <c r="I575" t="s">
        <v>56</v>
      </c>
      <c r="M575" t="s">
        <v>1961</v>
      </c>
      <c r="N575" t="s">
        <v>1962</v>
      </c>
      <c r="O575" t="s">
        <v>56</v>
      </c>
      <c r="U575" t="s">
        <v>57</v>
      </c>
      <c r="Z575">
        <v>8</v>
      </c>
      <c r="AA575">
        <v>9</v>
      </c>
      <c r="AD575" t="s">
        <v>283</v>
      </c>
      <c r="AE575" t="s">
        <v>1963</v>
      </c>
      <c r="AF575" t="s">
        <v>376</v>
      </c>
      <c r="AG575" t="s">
        <v>728</v>
      </c>
      <c r="AH575" t="s">
        <v>1963</v>
      </c>
      <c r="AI575">
        <v>0</v>
      </c>
      <c r="AJ575">
        <v>0</v>
      </c>
      <c r="AL575">
        <v>0</v>
      </c>
      <c r="AM575">
        <v>0</v>
      </c>
      <c r="AN575">
        <v>0</v>
      </c>
      <c r="AO575" t="s">
        <v>51</v>
      </c>
      <c r="AP575" t="s">
        <v>51</v>
      </c>
      <c r="AQ575" t="s">
        <v>51</v>
      </c>
      <c r="AR575" t="s">
        <v>51</v>
      </c>
      <c r="AS575" t="s">
        <v>51</v>
      </c>
      <c r="AT575" t="s">
        <v>51</v>
      </c>
      <c r="AU575" t="s">
        <v>58</v>
      </c>
      <c r="AV575" t="s">
        <v>919</v>
      </c>
      <c r="AW575" t="s">
        <v>51</v>
      </c>
      <c r="AX575" s="1">
        <v>45548.509694097222</v>
      </c>
      <c r="AY575" t="s">
        <v>51</v>
      </c>
    </row>
    <row r="576" spans="1:51" x14ac:dyDescent="0.35">
      <c r="A576">
        <v>66665</v>
      </c>
      <c r="B576">
        <v>0</v>
      </c>
      <c r="C576" t="s">
        <v>51</v>
      </c>
      <c r="D576" t="s">
        <v>52</v>
      </c>
      <c r="E576" t="s">
        <v>51</v>
      </c>
      <c r="F576" t="s">
        <v>51</v>
      </c>
      <c r="G576" t="s">
        <v>1964</v>
      </c>
      <c r="H576" t="s">
        <v>1965</v>
      </c>
      <c r="I576" t="s">
        <v>1966</v>
      </c>
      <c r="M576" t="s">
        <v>1964</v>
      </c>
      <c r="N576" t="s">
        <v>1965</v>
      </c>
      <c r="S576" t="s">
        <v>1967</v>
      </c>
      <c r="U576" t="s">
        <v>57</v>
      </c>
      <c r="Y576" t="s">
        <v>1968</v>
      </c>
      <c r="Z576">
        <v>2</v>
      </c>
      <c r="AF576" t="s">
        <v>62</v>
      </c>
      <c r="AG576" t="s">
        <v>62</v>
      </c>
      <c r="AI576">
        <v>0</v>
      </c>
      <c r="AJ576">
        <v>0</v>
      </c>
      <c r="AL576">
        <v>0</v>
      </c>
      <c r="AM576">
        <v>0</v>
      </c>
      <c r="AN576">
        <v>0</v>
      </c>
      <c r="AO576" t="s">
        <v>51</v>
      </c>
      <c r="AP576" t="s">
        <v>51</v>
      </c>
      <c r="AQ576" t="s">
        <v>51</v>
      </c>
      <c r="AR576" t="s">
        <v>51</v>
      </c>
      <c r="AS576" t="s">
        <v>51</v>
      </c>
      <c r="AT576" t="s">
        <v>51</v>
      </c>
      <c r="AU576" t="s">
        <v>58</v>
      </c>
      <c r="AV576" t="s">
        <v>919</v>
      </c>
      <c r="AW576" t="s">
        <v>919</v>
      </c>
      <c r="AX576" s="1">
        <v>45547.497967511576</v>
      </c>
      <c r="AY576" s="1">
        <v>45547.524645254627</v>
      </c>
    </row>
    <row r="577" spans="1:51" x14ac:dyDescent="0.35">
      <c r="A577">
        <v>66664</v>
      </c>
      <c r="B577">
        <v>0</v>
      </c>
      <c r="C577" t="s">
        <v>51</v>
      </c>
      <c r="D577" t="s">
        <v>85</v>
      </c>
      <c r="E577">
        <v>0</v>
      </c>
      <c r="G577" t="s">
        <v>1969</v>
      </c>
      <c r="H577" t="s">
        <v>1970</v>
      </c>
      <c r="I577" t="s">
        <v>56</v>
      </c>
      <c r="T577" t="s">
        <v>51</v>
      </c>
      <c r="U577" t="s">
        <v>51</v>
      </c>
      <c r="W577">
        <v>9130527844</v>
      </c>
      <c r="Y577" t="s">
        <v>1971</v>
      </c>
      <c r="Z577">
        <v>8</v>
      </c>
      <c r="AE577" t="s">
        <v>51</v>
      </c>
      <c r="AF577" t="s">
        <v>51</v>
      </c>
      <c r="AI577">
        <v>0</v>
      </c>
      <c r="AJ577">
        <v>0</v>
      </c>
      <c r="AL577">
        <v>0</v>
      </c>
      <c r="AM577">
        <v>0</v>
      </c>
      <c r="AN577">
        <v>0</v>
      </c>
      <c r="AO577" t="s">
        <v>1972</v>
      </c>
      <c r="AP577" t="s">
        <v>121</v>
      </c>
      <c r="AQ577" t="s">
        <v>122</v>
      </c>
      <c r="AR577" t="s">
        <v>123</v>
      </c>
      <c r="AS577" t="s">
        <v>89</v>
      </c>
      <c r="AT577" t="s">
        <v>90</v>
      </c>
      <c r="AU577" t="s">
        <v>58</v>
      </c>
      <c r="AV577" t="s">
        <v>91</v>
      </c>
      <c r="AW577" t="s">
        <v>51</v>
      </c>
      <c r="AX577" s="1">
        <v>45547.432068437498</v>
      </c>
      <c r="AY577" t="s">
        <v>51</v>
      </c>
    </row>
    <row r="578" spans="1:51" x14ac:dyDescent="0.35">
      <c r="A578">
        <v>66663</v>
      </c>
      <c r="B578">
        <v>0</v>
      </c>
      <c r="C578" t="s">
        <v>51</v>
      </c>
      <c r="D578" t="s">
        <v>85</v>
      </c>
      <c r="E578">
        <v>0</v>
      </c>
      <c r="G578" t="s">
        <v>1973</v>
      </c>
      <c r="H578" t="s">
        <v>1974</v>
      </c>
      <c r="I578" t="s">
        <v>15600</v>
      </c>
      <c r="S578" t="s">
        <v>1975</v>
      </c>
      <c r="T578" t="s">
        <v>51</v>
      </c>
      <c r="U578" t="s">
        <v>51</v>
      </c>
      <c r="V578" t="s">
        <v>1976</v>
      </c>
      <c r="W578" t="s">
        <v>1977</v>
      </c>
      <c r="X578" t="s">
        <v>1978</v>
      </c>
      <c r="Y578" t="s">
        <v>1979</v>
      </c>
      <c r="Z578">
        <v>2</v>
      </c>
      <c r="AD578" t="s">
        <v>649</v>
      </c>
      <c r="AE578" t="s">
        <v>51</v>
      </c>
      <c r="AF578" t="s">
        <v>51</v>
      </c>
      <c r="AG578" t="s">
        <v>649</v>
      </c>
      <c r="AI578">
        <v>0</v>
      </c>
      <c r="AJ578">
        <v>0</v>
      </c>
      <c r="AL578">
        <v>0</v>
      </c>
      <c r="AM578">
        <v>0</v>
      </c>
      <c r="AN578">
        <v>0</v>
      </c>
      <c r="AO578" t="s">
        <v>1980</v>
      </c>
      <c r="AP578" t="s">
        <v>121</v>
      </c>
      <c r="AQ578" t="s">
        <v>487</v>
      </c>
      <c r="AR578" t="s">
        <v>123</v>
      </c>
      <c r="AS578" t="s">
        <v>89</v>
      </c>
      <c r="AT578" t="s">
        <v>90</v>
      </c>
      <c r="AU578" t="s">
        <v>58</v>
      </c>
      <c r="AV578" t="s">
        <v>196</v>
      </c>
      <c r="AW578" t="s">
        <v>51</v>
      </c>
      <c r="AX578" s="1">
        <v>45545.687199189815</v>
      </c>
      <c r="AY578" t="s">
        <v>51</v>
      </c>
    </row>
    <row r="579" spans="1:51" x14ac:dyDescent="0.35">
      <c r="A579">
        <v>66662</v>
      </c>
      <c r="B579">
        <v>0</v>
      </c>
      <c r="C579" t="s">
        <v>51</v>
      </c>
      <c r="D579" t="s">
        <v>85</v>
      </c>
      <c r="E579">
        <v>3</v>
      </c>
      <c r="G579" t="s">
        <v>1981</v>
      </c>
      <c r="H579" t="s">
        <v>1982</v>
      </c>
      <c r="I579" t="s">
        <v>56</v>
      </c>
      <c r="T579" t="s">
        <v>51</v>
      </c>
      <c r="U579" t="s">
        <v>51</v>
      </c>
      <c r="W579">
        <v>9823144934</v>
      </c>
      <c r="Y579" t="s">
        <v>1983</v>
      </c>
      <c r="Z579">
        <v>8</v>
      </c>
      <c r="AE579" t="s">
        <v>51</v>
      </c>
      <c r="AF579" t="s">
        <v>51</v>
      </c>
      <c r="AG579" t="s">
        <v>1984</v>
      </c>
      <c r="AI579">
        <v>0</v>
      </c>
      <c r="AJ579">
        <v>0</v>
      </c>
      <c r="AL579">
        <v>0</v>
      </c>
      <c r="AM579">
        <v>0</v>
      </c>
      <c r="AN579">
        <v>0</v>
      </c>
      <c r="AO579" t="s">
        <v>1032</v>
      </c>
      <c r="AP579" t="s">
        <v>121</v>
      </c>
      <c r="AQ579" t="s">
        <v>122</v>
      </c>
      <c r="AR579" t="s">
        <v>123</v>
      </c>
      <c r="AS579" t="s">
        <v>89</v>
      </c>
      <c r="AT579" t="s">
        <v>90</v>
      </c>
      <c r="AU579" t="s">
        <v>58</v>
      </c>
      <c r="AV579" t="s">
        <v>91</v>
      </c>
      <c r="AW579" t="s">
        <v>51</v>
      </c>
      <c r="AX579" s="1">
        <v>45544.612840937501</v>
      </c>
      <c r="AY579" t="s">
        <v>51</v>
      </c>
    </row>
    <row r="580" spans="1:51" x14ac:dyDescent="0.35">
      <c r="A580">
        <v>66661</v>
      </c>
      <c r="B580">
        <v>0</v>
      </c>
      <c r="C580" t="s">
        <v>51</v>
      </c>
      <c r="D580" t="s">
        <v>52</v>
      </c>
      <c r="E580" t="s">
        <v>51</v>
      </c>
      <c r="F580" t="s">
        <v>51</v>
      </c>
      <c r="G580" t="s">
        <v>1985</v>
      </c>
      <c r="H580" t="s">
        <v>1986</v>
      </c>
      <c r="I580" t="s">
        <v>56</v>
      </c>
      <c r="M580" t="s">
        <v>1985</v>
      </c>
      <c r="N580" t="s">
        <v>1987</v>
      </c>
      <c r="U580" t="s">
        <v>57</v>
      </c>
      <c r="W580" t="s">
        <v>1988</v>
      </c>
      <c r="Y580" t="s">
        <v>1989</v>
      </c>
      <c r="Z580">
        <v>8</v>
      </c>
      <c r="AA580">
        <v>27</v>
      </c>
      <c r="AD580" t="s">
        <v>1990</v>
      </c>
      <c r="AE580" t="s">
        <v>1991</v>
      </c>
      <c r="AF580" t="s">
        <v>1992</v>
      </c>
      <c r="AG580" t="s">
        <v>1993</v>
      </c>
      <c r="AH580" t="s">
        <v>1991</v>
      </c>
      <c r="AI580">
        <v>0</v>
      </c>
      <c r="AJ580">
        <v>0</v>
      </c>
      <c r="AL580">
        <v>0</v>
      </c>
      <c r="AM580">
        <v>0</v>
      </c>
      <c r="AN580">
        <v>0</v>
      </c>
      <c r="AO580" t="s">
        <v>51</v>
      </c>
      <c r="AP580" t="s">
        <v>51</v>
      </c>
      <c r="AQ580" t="s">
        <v>51</v>
      </c>
      <c r="AR580" t="s">
        <v>51</v>
      </c>
      <c r="AS580" t="s">
        <v>51</v>
      </c>
      <c r="AT580" t="s">
        <v>51</v>
      </c>
      <c r="AU580" t="s">
        <v>58</v>
      </c>
      <c r="AV580" t="s">
        <v>919</v>
      </c>
      <c r="AW580" t="s">
        <v>51</v>
      </c>
      <c r="AX580" s="1">
        <v>45544.466341550928</v>
      </c>
      <c r="AY580" t="s">
        <v>51</v>
      </c>
    </row>
    <row r="581" spans="1:51" x14ac:dyDescent="0.35">
      <c r="A581">
        <v>65661</v>
      </c>
      <c r="B581">
        <v>0</v>
      </c>
      <c r="C581" t="s">
        <v>51</v>
      </c>
      <c r="D581" t="s">
        <v>52</v>
      </c>
      <c r="E581" t="s">
        <v>51</v>
      </c>
      <c r="F581" t="s">
        <v>51</v>
      </c>
      <c r="G581" t="s">
        <v>1994</v>
      </c>
      <c r="H581" t="s">
        <v>1995</v>
      </c>
      <c r="I581" t="s">
        <v>56</v>
      </c>
      <c r="M581" t="s">
        <v>1994</v>
      </c>
      <c r="N581" t="s">
        <v>1995</v>
      </c>
      <c r="U581" t="s">
        <v>57</v>
      </c>
      <c r="Y581" t="s">
        <v>1996</v>
      </c>
      <c r="Z581">
        <v>8</v>
      </c>
      <c r="AA581">
        <v>9</v>
      </c>
      <c r="AD581" t="s">
        <v>1997</v>
      </c>
      <c r="AE581" t="s">
        <v>1998</v>
      </c>
      <c r="AF581" t="s">
        <v>62</v>
      </c>
      <c r="AG581" t="s">
        <v>1999</v>
      </c>
      <c r="AH581" t="s">
        <v>1998</v>
      </c>
      <c r="AI581">
        <v>0</v>
      </c>
      <c r="AJ581">
        <v>0</v>
      </c>
      <c r="AL581">
        <v>0</v>
      </c>
      <c r="AM581">
        <v>0</v>
      </c>
      <c r="AN581">
        <v>0</v>
      </c>
      <c r="AO581" t="s">
        <v>51</v>
      </c>
      <c r="AP581" t="s">
        <v>51</v>
      </c>
      <c r="AQ581" t="s">
        <v>51</v>
      </c>
      <c r="AR581" t="s">
        <v>51</v>
      </c>
      <c r="AS581" t="s">
        <v>51</v>
      </c>
      <c r="AT581" t="s">
        <v>51</v>
      </c>
      <c r="AU581" t="s">
        <v>58</v>
      </c>
      <c r="AV581" t="s">
        <v>919</v>
      </c>
      <c r="AW581" t="s">
        <v>51</v>
      </c>
      <c r="AX581" s="1">
        <v>45540.505892592591</v>
      </c>
      <c r="AY581" t="s">
        <v>51</v>
      </c>
    </row>
    <row r="582" spans="1:51" x14ac:dyDescent="0.35">
      <c r="A582">
        <v>65660</v>
      </c>
      <c r="B582">
        <v>0</v>
      </c>
      <c r="C582" t="s">
        <v>51</v>
      </c>
      <c r="D582" t="s">
        <v>85</v>
      </c>
      <c r="E582">
        <v>0</v>
      </c>
      <c r="G582" t="s">
        <v>2000</v>
      </c>
      <c r="H582" t="s">
        <v>2001</v>
      </c>
      <c r="I582" t="s">
        <v>56</v>
      </c>
      <c r="S582" t="s">
        <v>2002</v>
      </c>
      <c r="T582" t="s">
        <v>51</v>
      </c>
      <c r="U582" t="s">
        <v>51</v>
      </c>
      <c r="V582" t="s">
        <v>1392</v>
      </c>
      <c r="W582">
        <f>91-7069696667</f>
        <v>-7069696576</v>
      </c>
      <c r="X582" t="s">
        <v>2003</v>
      </c>
      <c r="Y582" t="s">
        <v>2003</v>
      </c>
      <c r="Z582">
        <v>8</v>
      </c>
      <c r="AD582" t="s">
        <v>2004</v>
      </c>
      <c r="AE582" t="s">
        <v>51</v>
      </c>
      <c r="AF582" t="s">
        <v>51</v>
      </c>
      <c r="AG582" t="s">
        <v>2005</v>
      </c>
      <c r="AI582">
        <v>0</v>
      </c>
      <c r="AJ582">
        <v>0</v>
      </c>
      <c r="AL582">
        <v>0</v>
      </c>
      <c r="AM582">
        <v>0</v>
      </c>
      <c r="AN582">
        <v>0</v>
      </c>
      <c r="AO582" t="s">
        <v>120</v>
      </c>
      <c r="AP582" t="s">
        <v>121</v>
      </c>
      <c r="AQ582" t="s">
        <v>122</v>
      </c>
      <c r="AR582" t="s">
        <v>123</v>
      </c>
      <c r="AS582" t="s">
        <v>89</v>
      </c>
      <c r="AT582" t="s">
        <v>90</v>
      </c>
      <c r="AU582" t="s">
        <v>58</v>
      </c>
      <c r="AV582" t="s">
        <v>196</v>
      </c>
      <c r="AW582" t="s">
        <v>51</v>
      </c>
      <c r="AX582" s="1">
        <v>45535.805891400465</v>
      </c>
      <c r="AY582" t="s">
        <v>51</v>
      </c>
    </row>
    <row r="583" spans="1:51" x14ac:dyDescent="0.35">
      <c r="A583">
        <v>65659</v>
      </c>
      <c r="B583">
        <v>0</v>
      </c>
      <c r="C583" t="s">
        <v>51</v>
      </c>
      <c r="D583" t="s">
        <v>52</v>
      </c>
      <c r="E583" t="s">
        <v>51</v>
      </c>
      <c r="F583" t="s">
        <v>51</v>
      </c>
      <c r="G583" t="s">
        <v>2006</v>
      </c>
      <c r="H583" t="s">
        <v>2007</v>
      </c>
      <c r="I583" t="s">
        <v>56</v>
      </c>
      <c r="Z583">
        <v>8</v>
      </c>
      <c r="AF583" t="s">
        <v>2008</v>
      </c>
      <c r="AI583">
        <v>0</v>
      </c>
      <c r="AJ583">
        <v>0</v>
      </c>
      <c r="AL583">
        <v>0</v>
      </c>
      <c r="AM583">
        <v>0</v>
      </c>
      <c r="AN583">
        <v>0</v>
      </c>
      <c r="AO583" t="s">
        <v>51</v>
      </c>
      <c r="AP583" t="s">
        <v>51</v>
      </c>
      <c r="AQ583" t="s">
        <v>51</v>
      </c>
      <c r="AR583" t="s">
        <v>51</v>
      </c>
      <c r="AS583" t="s">
        <v>51</v>
      </c>
      <c r="AT583" t="s">
        <v>51</v>
      </c>
      <c r="AU583" t="s">
        <v>58</v>
      </c>
      <c r="AV583" t="s">
        <v>68</v>
      </c>
      <c r="AW583" t="s">
        <v>68</v>
      </c>
      <c r="AX583" s="1">
        <v>45533.633765509258</v>
      </c>
      <c r="AY583" s="1">
        <v>45533.63454741898</v>
      </c>
    </row>
    <row r="584" spans="1:51" x14ac:dyDescent="0.35">
      <c r="A584">
        <v>65658</v>
      </c>
      <c r="B584">
        <v>0</v>
      </c>
      <c r="C584" t="s">
        <v>51</v>
      </c>
      <c r="D584" t="s">
        <v>85</v>
      </c>
      <c r="E584">
        <v>0</v>
      </c>
      <c r="G584" t="s">
        <v>19056</v>
      </c>
      <c r="H584" t="s">
        <v>2009</v>
      </c>
      <c r="I584" t="s">
        <v>56</v>
      </c>
      <c r="T584" t="s">
        <v>51</v>
      </c>
      <c r="U584" t="s">
        <v>51</v>
      </c>
      <c r="W584" t="s">
        <v>2010</v>
      </c>
      <c r="Z584">
        <v>8</v>
      </c>
      <c r="AE584" t="s">
        <v>51</v>
      </c>
      <c r="AF584" t="s">
        <v>51</v>
      </c>
      <c r="AG584" t="s">
        <v>2011</v>
      </c>
      <c r="AI584">
        <v>0</v>
      </c>
      <c r="AJ584">
        <v>0</v>
      </c>
      <c r="AL584">
        <v>0</v>
      </c>
      <c r="AM584">
        <v>0</v>
      </c>
      <c r="AN584">
        <v>0</v>
      </c>
      <c r="AO584" t="s">
        <v>230</v>
      </c>
      <c r="AP584" t="s">
        <v>121</v>
      </c>
      <c r="AS584" t="s">
        <v>89</v>
      </c>
      <c r="AU584" t="s">
        <v>58</v>
      </c>
      <c r="AV584" t="s">
        <v>68</v>
      </c>
      <c r="AW584" t="s">
        <v>68</v>
      </c>
      <c r="AX584" s="1">
        <v>45533.507602465281</v>
      </c>
      <c r="AY584" s="1">
        <v>45533.510009988429</v>
      </c>
    </row>
    <row r="585" spans="1:51" x14ac:dyDescent="0.35">
      <c r="A585">
        <v>65657</v>
      </c>
      <c r="B585">
        <v>0</v>
      </c>
      <c r="C585" t="s">
        <v>51</v>
      </c>
      <c r="D585" t="s">
        <v>85</v>
      </c>
      <c r="E585">
        <v>0</v>
      </c>
      <c r="G585" t="s">
        <v>2012</v>
      </c>
      <c r="H585" t="s">
        <v>2013</v>
      </c>
      <c r="I585" t="s">
        <v>15600</v>
      </c>
      <c r="S585" t="s">
        <v>2014</v>
      </c>
      <c r="T585" t="s">
        <v>51</v>
      </c>
      <c r="U585" t="s">
        <v>51</v>
      </c>
      <c r="V585" t="s">
        <v>1392</v>
      </c>
      <c r="W585" t="s">
        <v>2014</v>
      </c>
      <c r="X585" t="s">
        <v>2015</v>
      </c>
      <c r="Y585" t="s">
        <v>2015</v>
      </c>
      <c r="Z585">
        <v>2</v>
      </c>
      <c r="AD585" t="s">
        <v>1392</v>
      </c>
      <c r="AE585" t="s">
        <v>51</v>
      </c>
      <c r="AF585" t="s">
        <v>51</v>
      </c>
      <c r="AG585" t="s">
        <v>1392</v>
      </c>
      <c r="AI585">
        <v>0</v>
      </c>
      <c r="AJ585">
        <v>0</v>
      </c>
      <c r="AL585">
        <v>0</v>
      </c>
      <c r="AM585">
        <v>0</v>
      </c>
      <c r="AN585">
        <v>0</v>
      </c>
      <c r="AO585" t="s">
        <v>538</v>
      </c>
      <c r="AP585" t="s">
        <v>121</v>
      </c>
      <c r="AQ585" t="s">
        <v>487</v>
      </c>
      <c r="AS585" t="s">
        <v>89</v>
      </c>
      <c r="AT585" t="s">
        <v>90</v>
      </c>
      <c r="AU585" t="s">
        <v>58</v>
      </c>
      <c r="AV585" t="s">
        <v>196</v>
      </c>
      <c r="AW585" t="s">
        <v>51</v>
      </c>
      <c r="AX585" s="1">
        <v>45531.777121412037</v>
      </c>
      <c r="AY585" t="s">
        <v>51</v>
      </c>
    </row>
    <row r="586" spans="1:51" x14ac:dyDescent="0.35">
      <c r="A586">
        <v>64657</v>
      </c>
      <c r="B586">
        <v>0</v>
      </c>
      <c r="C586" t="s">
        <v>51</v>
      </c>
      <c r="D586" t="s">
        <v>52</v>
      </c>
      <c r="E586" t="s">
        <v>51</v>
      </c>
      <c r="F586" t="s">
        <v>51</v>
      </c>
      <c r="G586" t="s">
        <v>2016</v>
      </c>
      <c r="H586" t="s">
        <v>2017</v>
      </c>
      <c r="I586" t="s">
        <v>56</v>
      </c>
      <c r="M586" t="s">
        <v>2016</v>
      </c>
      <c r="N586" t="s">
        <v>19057</v>
      </c>
      <c r="U586" t="s">
        <v>57</v>
      </c>
      <c r="Y586" t="s">
        <v>2018</v>
      </c>
      <c r="Z586">
        <v>8</v>
      </c>
      <c r="AA586">
        <v>29</v>
      </c>
      <c r="AD586" t="s">
        <v>273</v>
      </c>
      <c r="AE586" t="s">
        <v>2019</v>
      </c>
      <c r="AF586" t="s">
        <v>77</v>
      </c>
      <c r="AG586" t="s">
        <v>2020</v>
      </c>
      <c r="AH586" t="s">
        <v>2019</v>
      </c>
      <c r="AI586">
        <v>0</v>
      </c>
      <c r="AJ586">
        <v>0</v>
      </c>
      <c r="AL586">
        <v>0</v>
      </c>
      <c r="AM586">
        <v>0</v>
      </c>
      <c r="AN586">
        <v>0</v>
      </c>
      <c r="AO586" t="s">
        <v>51</v>
      </c>
      <c r="AP586" t="s">
        <v>51</v>
      </c>
      <c r="AQ586" t="s">
        <v>51</v>
      </c>
      <c r="AR586" t="s">
        <v>51</v>
      </c>
      <c r="AS586" t="s">
        <v>51</v>
      </c>
      <c r="AT586" t="s">
        <v>51</v>
      </c>
      <c r="AU586" t="s">
        <v>58</v>
      </c>
      <c r="AV586" t="s">
        <v>919</v>
      </c>
      <c r="AW586" t="s">
        <v>51</v>
      </c>
      <c r="AX586" s="1">
        <v>45523.699812037034</v>
      </c>
      <c r="AY586" t="s">
        <v>51</v>
      </c>
    </row>
    <row r="587" spans="1:51" x14ac:dyDescent="0.35">
      <c r="A587">
        <v>63657</v>
      </c>
      <c r="B587">
        <v>0</v>
      </c>
      <c r="C587" t="s">
        <v>51</v>
      </c>
      <c r="D587" t="s">
        <v>52</v>
      </c>
      <c r="E587" t="s">
        <v>51</v>
      </c>
      <c r="F587" t="s">
        <v>51</v>
      </c>
      <c r="G587" t="s">
        <v>2021</v>
      </c>
      <c r="H587" t="s">
        <v>2022</v>
      </c>
      <c r="I587" t="s">
        <v>56</v>
      </c>
      <c r="M587" t="s">
        <v>2021</v>
      </c>
      <c r="N587" t="s">
        <v>2023</v>
      </c>
      <c r="O587" t="s">
        <v>56</v>
      </c>
      <c r="U587" t="s">
        <v>57</v>
      </c>
      <c r="W587">
        <v>9561348684</v>
      </c>
      <c r="Y587" t="s">
        <v>2024</v>
      </c>
      <c r="Z587">
        <v>8</v>
      </c>
      <c r="AA587">
        <v>27</v>
      </c>
      <c r="AD587" t="s">
        <v>2025</v>
      </c>
      <c r="AE587" t="s">
        <v>2026</v>
      </c>
      <c r="AF587" t="s">
        <v>280</v>
      </c>
      <c r="AG587" t="s">
        <v>2027</v>
      </c>
      <c r="AH587" t="s">
        <v>2026</v>
      </c>
      <c r="AI587">
        <v>0</v>
      </c>
      <c r="AJ587">
        <v>0</v>
      </c>
      <c r="AL587">
        <v>0</v>
      </c>
      <c r="AM587">
        <v>0</v>
      </c>
      <c r="AN587">
        <v>0</v>
      </c>
      <c r="AO587" t="s">
        <v>51</v>
      </c>
      <c r="AP587" t="s">
        <v>51</v>
      </c>
      <c r="AQ587" t="s">
        <v>51</v>
      </c>
      <c r="AR587" t="s">
        <v>51</v>
      </c>
      <c r="AS587" t="s">
        <v>51</v>
      </c>
      <c r="AT587" t="s">
        <v>51</v>
      </c>
      <c r="AU587" t="s">
        <v>58</v>
      </c>
      <c r="AV587" t="s">
        <v>919</v>
      </c>
      <c r="AW587" t="s">
        <v>51</v>
      </c>
      <c r="AX587" s="1">
        <v>45512.523733877315</v>
      </c>
      <c r="AY587" t="s">
        <v>51</v>
      </c>
    </row>
    <row r="588" spans="1:51" x14ac:dyDescent="0.35">
      <c r="A588">
        <v>63656</v>
      </c>
      <c r="B588">
        <v>0</v>
      </c>
      <c r="C588" t="s">
        <v>51</v>
      </c>
      <c r="D588" t="s">
        <v>52</v>
      </c>
      <c r="E588" t="s">
        <v>51</v>
      </c>
      <c r="F588" t="s">
        <v>51</v>
      </c>
      <c r="G588" t="s">
        <v>2028</v>
      </c>
      <c r="H588" t="s">
        <v>2029</v>
      </c>
      <c r="I588" t="s">
        <v>56</v>
      </c>
      <c r="M588" t="s">
        <v>2030</v>
      </c>
      <c r="N588" t="s">
        <v>2029</v>
      </c>
      <c r="U588" t="s">
        <v>57</v>
      </c>
      <c r="W588">
        <v>9973807716</v>
      </c>
      <c r="Y588" t="s">
        <v>2031</v>
      </c>
      <c r="Z588">
        <v>8</v>
      </c>
      <c r="AA588">
        <v>20</v>
      </c>
      <c r="AD588" t="s">
        <v>258</v>
      </c>
      <c r="AE588" t="s">
        <v>2032</v>
      </c>
      <c r="AF588" t="s">
        <v>2033</v>
      </c>
      <c r="AG588" t="s">
        <v>2034</v>
      </c>
      <c r="AH588" t="s">
        <v>2032</v>
      </c>
      <c r="AI588">
        <v>0</v>
      </c>
      <c r="AJ588">
        <v>0</v>
      </c>
      <c r="AL588">
        <v>0</v>
      </c>
      <c r="AM588">
        <v>0</v>
      </c>
      <c r="AN588">
        <v>0</v>
      </c>
      <c r="AO588" t="s">
        <v>51</v>
      </c>
      <c r="AP588" t="s">
        <v>51</v>
      </c>
      <c r="AQ588" t="s">
        <v>51</v>
      </c>
      <c r="AR588" t="s">
        <v>51</v>
      </c>
      <c r="AS588" t="s">
        <v>51</v>
      </c>
      <c r="AT588" t="s">
        <v>51</v>
      </c>
      <c r="AU588" t="s">
        <v>58</v>
      </c>
      <c r="AV588" t="s">
        <v>919</v>
      </c>
      <c r="AW588" t="s">
        <v>51</v>
      </c>
      <c r="AX588" s="1">
        <v>45511.537219212965</v>
      </c>
      <c r="AY588" t="s">
        <v>51</v>
      </c>
    </row>
    <row r="589" spans="1:51" x14ac:dyDescent="0.35">
      <c r="A589">
        <v>63655</v>
      </c>
      <c r="B589">
        <v>0</v>
      </c>
      <c r="C589" t="s">
        <v>51</v>
      </c>
      <c r="D589" t="s">
        <v>85</v>
      </c>
      <c r="E589">
        <v>0</v>
      </c>
      <c r="G589" t="s">
        <v>2035</v>
      </c>
      <c r="H589" t="s">
        <v>2036</v>
      </c>
      <c r="I589" t="s">
        <v>56</v>
      </c>
      <c r="T589" t="s">
        <v>51</v>
      </c>
      <c r="U589" t="s">
        <v>51</v>
      </c>
      <c r="W589">
        <v>8459716869</v>
      </c>
      <c r="Y589" t="s">
        <v>2037</v>
      </c>
      <c r="Z589">
        <v>8</v>
      </c>
      <c r="AE589" t="s">
        <v>51</v>
      </c>
      <c r="AF589" t="s">
        <v>51</v>
      </c>
      <c r="AI589">
        <v>0</v>
      </c>
      <c r="AJ589">
        <v>0</v>
      </c>
      <c r="AL589">
        <v>0</v>
      </c>
      <c r="AM589">
        <v>0</v>
      </c>
      <c r="AN589">
        <v>0</v>
      </c>
      <c r="AO589" t="s">
        <v>672</v>
      </c>
      <c r="AP589" t="s">
        <v>121</v>
      </c>
      <c r="AQ589" t="s">
        <v>122</v>
      </c>
      <c r="AR589" t="s">
        <v>123</v>
      </c>
      <c r="AS589" t="s">
        <v>89</v>
      </c>
      <c r="AT589" t="s">
        <v>90</v>
      </c>
      <c r="AU589" t="s">
        <v>58</v>
      </c>
      <c r="AV589" t="s">
        <v>91</v>
      </c>
      <c r="AW589" t="s">
        <v>51</v>
      </c>
      <c r="AX589" s="1">
        <v>45510.536417395837</v>
      </c>
      <c r="AY589" t="s">
        <v>51</v>
      </c>
    </row>
    <row r="590" spans="1:51" x14ac:dyDescent="0.35">
      <c r="A590">
        <v>62655</v>
      </c>
      <c r="B590">
        <v>0</v>
      </c>
      <c r="C590" t="s">
        <v>51</v>
      </c>
      <c r="D590" t="s">
        <v>52</v>
      </c>
      <c r="E590" t="s">
        <v>51</v>
      </c>
      <c r="F590" t="s">
        <v>51</v>
      </c>
      <c r="G590" t="s">
        <v>2038</v>
      </c>
      <c r="H590" t="s">
        <v>2039</v>
      </c>
      <c r="I590" t="s">
        <v>56</v>
      </c>
      <c r="N590" t="s">
        <v>2040</v>
      </c>
      <c r="O590" t="s">
        <v>56</v>
      </c>
      <c r="U590" t="s">
        <v>57</v>
      </c>
      <c r="Z590">
        <v>8</v>
      </c>
      <c r="AF590" t="s">
        <v>2041</v>
      </c>
      <c r="AI590">
        <v>0</v>
      </c>
      <c r="AJ590">
        <v>0</v>
      </c>
      <c r="AL590">
        <v>0</v>
      </c>
      <c r="AM590">
        <v>0</v>
      </c>
      <c r="AN590">
        <v>0</v>
      </c>
      <c r="AO590" t="s">
        <v>51</v>
      </c>
      <c r="AP590" t="s">
        <v>51</v>
      </c>
      <c r="AQ590" t="s">
        <v>51</v>
      </c>
      <c r="AR590" t="s">
        <v>51</v>
      </c>
      <c r="AS590" t="s">
        <v>51</v>
      </c>
      <c r="AT590" t="s">
        <v>51</v>
      </c>
      <c r="AU590" t="s">
        <v>58</v>
      </c>
      <c r="AV590" t="s">
        <v>68</v>
      </c>
      <c r="AW590" t="s">
        <v>51</v>
      </c>
      <c r="AX590" s="1">
        <v>45509.514218252312</v>
      </c>
      <c r="AY590" t="s">
        <v>51</v>
      </c>
    </row>
    <row r="591" spans="1:51" x14ac:dyDescent="0.35">
      <c r="A591">
        <v>61657</v>
      </c>
      <c r="B591">
        <v>0</v>
      </c>
      <c r="C591" t="s">
        <v>51</v>
      </c>
      <c r="D591" t="s">
        <v>52</v>
      </c>
      <c r="E591" t="s">
        <v>51</v>
      </c>
      <c r="F591" t="s">
        <v>51</v>
      </c>
      <c r="G591" t="s">
        <v>2042</v>
      </c>
      <c r="H591" t="s">
        <v>2043</v>
      </c>
      <c r="I591" t="s">
        <v>56</v>
      </c>
      <c r="M591" t="s">
        <v>2044</v>
      </c>
      <c r="N591" t="s">
        <v>2045</v>
      </c>
      <c r="O591" t="s">
        <v>56</v>
      </c>
      <c r="U591" t="s">
        <v>57</v>
      </c>
      <c r="W591">
        <f>91-9413353872</f>
        <v>-9413353781</v>
      </c>
      <c r="Y591" t="s">
        <v>2046</v>
      </c>
      <c r="Z591">
        <v>8</v>
      </c>
      <c r="AA591">
        <v>8</v>
      </c>
      <c r="AD591" t="s">
        <v>2047</v>
      </c>
      <c r="AE591" t="s">
        <v>2048</v>
      </c>
      <c r="AF591" t="s">
        <v>2041</v>
      </c>
      <c r="AG591" t="s">
        <v>2049</v>
      </c>
      <c r="AH591" t="s">
        <v>2048</v>
      </c>
      <c r="AI591">
        <v>0</v>
      </c>
      <c r="AJ591">
        <v>0</v>
      </c>
      <c r="AL591">
        <v>0</v>
      </c>
      <c r="AM591">
        <v>0</v>
      </c>
      <c r="AN591">
        <v>0</v>
      </c>
      <c r="AO591" t="s">
        <v>51</v>
      </c>
      <c r="AP591" t="s">
        <v>51</v>
      </c>
      <c r="AQ591" t="s">
        <v>51</v>
      </c>
      <c r="AR591" t="s">
        <v>51</v>
      </c>
      <c r="AS591" t="s">
        <v>51</v>
      </c>
      <c r="AT591" t="s">
        <v>51</v>
      </c>
      <c r="AU591" t="s">
        <v>58</v>
      </c>
      <c r="AV591" t="s">
        <v>919</v>
      </c>
      <c r="AW591" t="s">
        <v>51</v>
      </c>
      <c r="AX591" s="1">
        <v>45506.506707291664</v>
      </c>
      <c r="AY591" t="s">
        <v>51</v>
      </c>
    </row>
    <row r="592" spans="1:51" x14ac:dyDescent="0.35">
      <c r="A592">
        <v>61656</v>
      </c>
      <c r="B592">
        <v>0</v>
      </c>
      <c r="C592" t="s">
        <v>51</v>
      </c>
      <c r="D592" t="s">
        <v>85</v>
      </c>
      <c r="E592">
        <v>0</v>
      </c>
      <c r="G592" t="s">
        <v>2050</v>
      </c>
      <c r="H592" t="s">
        <v>2051</v>
      </c>
      <c r="I592" t="s">
        <v>56</v>
      </c>
      <c r="T592" t="s">
        <v>51</v>
      </c>
      <c r="U592" t="s">
        <v>51</v>
      </c>
      <c r="W592">
        <v>7820931319</v>
      </c>
      <c r="Y592" t="s">
        <v>2052</v>
      </c>
      <c r="Z592">
        <v>8</v>
      </c>
      <c r="AE592" t="s">
        <v>51</v>
      </c>
      <c r="AF592" t="s">
        <v>51</v>
      </c>
      <c r="AI592">
        <v>0</v>
      </c>
      <c r="AJ592">
        <v>0</v>
      </c>
      <c r="AL592">
        <v>0</v>
      </c>
      <c r="AM592">
        <v>0</v>
      </c>
      <c r="AN592">
        <v>0</v>
      </c>
      <c r="AO592" t="s">
        <v>230</v>
      </c>
      <c r="AP592" t="s">
        <v>121</v>
      </c>
      <c r="AQ592" t="s">
        <v>122</v>
      </c>
      <c r="AR592" t="s">
        <v>123</v>
      </c>
      <c r="AS592" t="s">
        <v>89</v>
      </c>
      <c r="AT592" t="s">
        <v>90</v>
      </c>
      <c r="AU592" t="s">
        <v>58</v>
      </c>
      <c r="AV592" t="s">
        <v>91</v>
      </c>
      <c r="AW592" t="s">
        <v>51</v>
      </c>
      <c r="AX592" s="1">
        <v>45506.433407638891</v>
      </c>
      <c r="AY592" t="s">
        <v>51</v>
      </c>
    </row>
    <row r="593" spans="1:51" x14ac:dyDescent="0.35">
      <c r="A593">
        <v>61655</v>
      </c>
      <c r="B593">
        <v>0</v>
      </c>
      <c r="C593" t="s">
        <v>51</v>
      </c>
      <c r="D593" t="s">
        <v>85</v>
      </c>
      <c r="E593">
        <v>0</v>
      </c>
      <c r="G593" t="s">
        <v>2053</v>
      </c>
      <c r="H593" t="s">
        <v>2054</v>
      </c>
      <c r="I593" t="s">
        <v>56</v>
      </c>
      <c r="S593" t="s">
        <v>1392</v>
      </c>
      <c r="T593" t="s">
        <v>51</v>
      </c>
      <c r="U593" t="s">
        <v>51</v>
      </c>
      <c r="V593" t="s">
        <v>1392</v>
      </c>
      <c r="W593">
        <v>8828707347</v>
      </c>
      <c r="X593" t="s">
        <v>1392</v>
      </c>
      <c r="Y593" t="s">
        <v>2055</v>
      </c>
      <c r="Z593">
        <v>8</v>
      </c>
      <c r="AD593" t="s">
        <v>2056</v>
      </c>
      <c r="AE593" t="s">
        <v>51</v>
      </c>
      <c r="AF593" t="s">
        <v>51</v>
      </c>
      <c r="AG593" t="s">
        <v>2057</v>
      </c>
      <c r="AI593">
        <v>0</v>
      </c>
      <c r="AJ593">
        <v>0</v>
      </c>
      <c r="AL593">
        <v>0</v>
      </c>
      <c r="AM593">
        <v>0</v>
      </c>
      <c r="AN593">
        <v>0</v>
      </c>
      <c r="AO593" t="s">
        <v>230</v>
      </c>
      <c r="AP593" t="s">
        <v>121</v>
      </c>
      <c r="AQ593" t="s">
        <v>2058</v>
      </c>
      <c r="AR593" t="s">
        <v>2059</v>
      </c>
      <c r="AS593" t="s">
        <v>89</v>
      </c>
      <c r="AT593" t="s">
        <v>90</v>
      </c>
      <c r="AU593" t="s">
        <v>58</v>
      </c>
      <c r="AV593" t="s">
        <v>196</v>
      </c>
      <c r="AW593" t="s">
        <v>51</v>
      </c>
      <c r="AX593" s="1">
        <v>45505.741079826388</v>
      </c>
      <c r="AY593" t="s">
        <v>51</v>
      </c>
    </row>
    <row r="594" spans="1:51" x14ac:dyDescent="0.35">
      <c r="A594">
        <v>60657</v>
      </c>
      <c r="B594">
        <v>0</v>
      </c>
      <c r="C594" t="s">
        <v>51</v>
      </c>
      <c r="D594" t="s">
        <v>52</v>
      </c>
      <c r="E594" t="s">
        <v>51</v>
      </c>
      <c r="F594" t="s">
        <v>51</v>
      </c>
      <c r="G594" t="s">
        <v>2060</v>
      </c>
      <c r="H594" t="s">
        <v>2061</v>
      </c>
      <c r="I594" t="s">
        <v>56</v>
      </c>
      <c r="M594" t="s">
        <v>2062</v>
      </c>
      <c r="N594" t="s">
        <v>2061</v>
      </c>
      <c r="S594" t="s">
        <v>2063</v>
      </c>
      <c r="U594" t="s">
        <v>57</v>
      </c>
      <c r="W594">
        <v>9599776043</v>
      </c>
      <c r="Y594" t="s">
        <v>2064</v>
      </c>
      <c r="Z594">
        <v>8</v>
      </c>
      <c r="AA594">
        <v>9</v>
      </c>
      <c r="AD594" t="s">
        <v>248</v>
      </c>
      <c r="AE594" t="s">
        <v>2065</v>
      </c>
      <c r="AF594" t="s">
        <v>67</v>
      </c>
      <c r="AG594" t="s">
        <v>249</v>
      </c>
      <c r="AH594" t="s">
        <v>2065</v>
      </c>
      <c r="AI594">
        <v>0</v>
      </c>
      <c r="AJ594">
        <v>0</v>
      </c>
      <c r="AL594">
        <v>0</v>
      </c>
      <c r="AM594">
        <v>0</v>
      </c>
      <c r="AN594">
        <v>0</v>
      </c>
      <c r="AO594" t="s">
        <v>51</v>
      </c>
      <c r="AP594" t="s">
        <v>51</v>
      </c>
      <c r="AQ594" t="s">
        <v>51</v>
      </c>
      <c r="AR594" t="s">
        <v>51</v>
      </c>
      <c r="AS594" t="s">
        <v>51</v>
      </c>
      <c r="AT594" t="s">
        <v>51</v>
      </c>
      <c r="AU594" t="s">
        <v>58</v>
      </c>
      <c r="AV594" t="s">
        <v>919</v>
      </c>
      <c r="AW594" t="s">
        <v>51</v>
      </c>
      <c r="AX594" s="1">
        <v>45500.46312025463</v>
      </c>
      <c r="AY594" t="s">
        <v>51</v>
      </c>
    </row>
    <row r="595" spans="1:51" x14ac:dyDescent="0.35">
      <c r="A595">
        <v>60656</v>
      </c>
      <c r="B595">
        <v>0</v>
      </c>
      <c r="C595" t="s">
        <v>51</v>
      </c>
      <c r="D595" t="s">
        <v>52</v>
      </c>
      <c r="E595" t="s">
        <v>51</v>
      </c>
      <c r="F595" t="s">
        <v>51</v>
      </c>
      <c r="G595" t="s">
        <v>2066</v>
      </c>
      <c r="H595" t="s">
        <v>2067</v>
      </c>
      <c r="I595" t="s">
        <v>56</v>
      </c>
      <c r="M595" t="s">
        <v>2068</v>
      </c>
      <c r="N595" t="s">
        <v>2067</v>
      </c>
      <c r="U595" t="s">
        <v>57</v>
      </c>
      <c r="Z595">
        <v>8</v>
      </c>
      <c r="AF595" t="s">
        <v>82</v>
      </c>
      <c r="AI595">
        <v>0</v>
      </c>
      <c r="AJ595">
        <v>0</v>
      </c>
      <c r="AL595">
        <v>0</v>
      </c>
      <c r="AM595">
        <v>0</v>
      </c>
      <c r="AN595">
        <v>0</v>
      </c>
      <c r="AO595" t="s">
        <v>51</v>
      </c>
      <c r="AP595" t="s">
        <v>51</v>
      </c>
      <c r="AQ595" t="s">
        <v>51</v>
      </c>
      <c r="AR595" t="s">
        <v>51</v>
      </c>
      <c r="AS595" t="s">
        <v>51</v>
      </c>
      <c r="AT595" t="s">
        <v>51</v>
      </c>
      <c r="AU595" t="s">
        <v>58</v>
      </c>
      <c r="AV595" t="s">
        <v>68</v>
      </c>
      <c r="AW595" t="s">
        <v>68</v>
      </c>
      <c r="AX595" s="1">
        <v>45499.678165046294</v>
      </c>
      <c r="AY595" s="1">
        <v>45499.678326307869</v>
      </c>
    </row>
    <row r="596" spans="1:51" x14ac:dyDescent="0.35">
      <c r="A596">
        <v>60655</v>
      </c>
      <c r="B596">
        <v>0</v>
      </c>
      <c r="C596" t="s">
        <v>51</v>
      </c>
      <c r="D596" t="s">
        <v>52</v>
      </c>
      <c r="E596" t="s">
        <v>51</v>
      </c>
      <c r="F596" t="s">
        <v>51</v>
      </c>
      <c r="G596" t="s">
        <v>2069</v>
      </c>
      <c r="H596" t="s">
        <v>2070</v>
      </c>
      <c r="I596" t="s">
        <v>56</v>
      </c>
      <c r="M596" t="s">
        <v>2069</v>
      </c>
      <c r="N596" t="s">
        <v>2070</v>
      </c>
      <c r="S596" t="s">
        <v>2071</v>
      </c>
      <c r="U596" t="s">
        <v>57</v>
      </c>
      <c r="Y596" t="s">
        <v>2072</v>
      </c>
      <c r="Z596">
        <v>8</v>
      </c>
      <c r="AA596">
        <v>21</v>
      </c>
      <c r="AD596" t="s">
        <v>2073</v>
      </c>
      <c r="AE596" t="s">
        <v>2074</v>
      </c>
      <c r="AF596" t="s">
        <v>82</v>
      </c>
      <c r="AG596" t="s">
        <v>2075</v>
      </c>
      <c r="AH596" t="s">
        <v>2074</v>
      </c>
      <c r="AI596">
        <v>0</v>
      </c>
      <c r="AJ596">
        <v>0</v>
      </c>
      <c r="AL596">
        <v>0</v>
      </c>
      <c r="AM596">
        <v>0</v>
      </c>
      <c r="AN596">
        <v>0</v>
      </c>
      <c r="AO596" t="s">
        <v>51</v>
      </c>
      <c r="AP596" t="s">
        <v>51</v>
      </c>
      <c r="AQ596" t="s">
        <v>51</v>
      </c>
      <c r="AR596" t="s">
        <v>51</v>
      </c>
      <c r="AS596" t="s">
        <v>51</v>
      </c>
      <c r="AT596" t="s">
        <v>51</v>
      </c>
      <c r="AU596" t="s">
        <v>58</v>
      </c>
      <c r="AV596" t="s">
        <v>919</v>
      </c>
      <c r="AW596" t="s">
        <v>51</v>
      </c>
      <c r="AX596" s="1">
        <v>45499.483402858794</v>
      </c>
      <c r="AY596" t="s">
        <v>51</v>
      </c>
    </row>
    <row r="597" spans="1:51" x14ac:dyDescent="0.35">
      <c r="A597">
        <v>60654</v>
      </c>
      <c r="B597">
        <v>0</v>
      </c>
      <c r="C597" t="s">
        <v>51</v>
      </c>
      <c r="D597" t="s">
        <v>85</v>
      </c>
      <c r="E597">
        <v>0</v>
      </c>
      <c r="G597" t="s">
        <v>2076</v>
      </c>
      <c r="H597" t="s">
        <v>2077</v>
      </c>
      <c r="I597" t="s">
        <v>56</v>
      </c>
      <c r="S597" t="s">
        <v>2078</v>
      </c>
      <c r="T597" t="s">
        <v>51</v>
      </c>
      <c r="U597" t="s">
        <v>51</v>
      </c>
      <c r="W597" t="s">
        <v>2079</v>
      </c>
      <c r="Y597" t="s">
        <v>2080</v>
      </c>
      <c r="Z597">
        <v>8</v>
      </c>
      <c r="AE597" t="s">
        <v>51</v>
      </c>
      <c r="AF597" t="s">
        <v>51</v>
      </c>
      <c r="AI597">
        <v>0</v>
      </c>
      <c r="AJ597">
        <v>0</v>
      </c>
      <c r="AL597">
        <v>0</v>
      </c>
      <c r="AM597">
        <v>0</v>
      </c>
      <c r="AN597">
        <v>0</v>
      </c>
      <c r="AO597" t="s">
        <v>120</v>
      </c>
      <c r="AP597" t="s">
        <v>121</v>
      </c>
      <c r="AQ597" t="s">
        <v>255</v>
      </c>
      <c r="AR597" t="s">
        <v>123</v>
      </c>
      <c r="AS597" t="s">
        <v>89</v>
      </c>
      <c r="AT597" t="s">
        <v>90</v>
      </c>
      <c r="AU597" t="s">
        <v>58</v>
      </c>
      <c r="AV597" t="s">
        <v>91</v>
      </c>
      <c r="AW597" t="s">
        <v>91</v>
      </c>
      <c r="AX597" s="1">
        <v>45498.640170486113</v>
      </c>
      <c r="AY597" s="1">
        <v>45556.665275810185</v>
      </c>
    </row>
    <row r="598" spans="1:51" x14ac:dyDescent="0.35">
      <c r="A598">
        <v>59657</v>
      </c>
      <c r="B598">
        <v>0</v>
      </c>
      <c r="C598" t="s">
        <v>51</v>
      </c>
      <c r="D598" t="s">
        <v>85</v>
      </c>
      <c r="E598">
        <v>0</v>
      </c>
      <c r="G598" t="s">
        <v>2081</v>
      </c>
      <c r="H598" t="s">
        <v>2082</v>
      </c>
      <c r="I598" t="s">
        <v>56</v>
      </c>
      <c r="T598" t="s">
        <v>51</v>
      </c>
      <c r="U598" t="s">
        <v>51</v>
      </c>
      <c r="W598" t="s">
        <v>2083</v>
      </c>
      <c r="Y598" t="s">
        <v>2084</v>
      </c>
      <c r="Z598">
        <v>8</v>
      </c>
      <c r="AE598" t="s">
        <v>51</v>
      </c>
      <c r="AF598" t="s">
        <v>51</v>
      </c>
      <c r="AI598">
        <v>0</v>
      </c>
      <c r="AJ598">
        <v>0</v>
      </c>
      <c r="AL598">
        <v>0</v>
      </c>
      <c r="AM598">
        <v>0</v>
      </c>
      <c r="AN598">
        <v>0</v>
      </c>
      <c r="AO598" t="s">
        <v>672</v>
      </c>
      <c r="AP598" t="s">
        <v>121</v>
      </c>
      <c r="AQ598" t="s">
        <v>487</v>
      </c>
      <c r="AR598" t="s">
        <v>123</v>
      </c>
      <c r="AS598" t="s">
        <v>89</v>
      </c>
      <c r="AT598" t="s">
        <v>90</v>
      </c>
      <c r="AU598" t="s">
        <v>58</v>
      </c>
      <c r="AV598" t="s">
        <v>91</v>
      </c>
      <c r="AW598" t="s">
        <v>51</v>
      </c>
      <c r="AX598" s="1">
        <v>45495.601514386573</v>
      </c>
      <c r="AY598" t="s">
        <v>51</v>
      </c>
    </row>
    <row r="599" spans="1:51" x14ac:dyDescent="0.35">
      <c r="A599">
        <v>59656</v>
      </c>
      <c r="B599">
        <v>0</v>
      </c>
      <c r="C599" t="s">
        <v>51</v>
      </c>
      <c r="D599" t="s">
        <v>52</v>
      </c>
      <c r="E599" t="s">
        <v>51</v>
      </c>
      <c r="F599" t="s">
        <v>51</v>
      </c>
      <c r="G599" t="s">
        <v>2085</v>
      </c>
      <c r="H599" t="s">
        <v>2086</v>
      </c>
      <c r="I599" t="s">
        <v>56</v>
      </c>
      <c r="M599" t="s">
        <v>2085</v>
      </c>
      <c r="N599" t="s">
        <v>2086</v>
      </c>
      <c r="S599" t="s">
        <v>2087</v>
      </c>
      <c r="U599" t="s">
        <v>57</v>
      </c>
      <c r="W599" t="s">
        <v>2088</v>
      </c>
      <c r="X599" t="s">
        <v>2089</v>
      </c>
      <c r="Y599" t="s">
        <v>2090</v>
      </c>
      <c r="Z599">
        <v>8</v>
      </c>
      <c r="AA599">
        <v>27</v>
      </c>
      <c r="AD599" t="s">
        <v>2091</v>
      </c>
      <c r="AE599" t="s">
        <v>563</v>
      </c>
      <c r="AF599" t="s">
        <v>143</v>
      </c>
      <c r="AG599" t="s">
        <v>2092</v>
      </c>
      <c r="AH599" t="s">
        <v>563</v>
      </c>
      <c r="AI599">
        <v>0</v>
      </c>
      <c r="AJ599">
        <v>0</v>
      </c>
      <c r="AL599">
        <v>0</v>
      </c>
      <c r="AM599">
        <v>0</v>
      </c>
      <c r="AN599">
        <v>0</v>
      </c>
      <c r="AO599" t="s">
        <v>51</v>
      </c>
      <c r="AP599" t="s">
        <v>51</v>
      </c>
      <c r="AQ599" t="s">
        <v>51</v>
      </c>
      <c r="AR599" t="s">
        <v>51</v>
      </c>
      <c r="AS599" t="s">
        <v>51</v>
      </c>
      <c r="AT599" t="s">
        <v>51</v>
      </c>
      <c r="AU599" t="s">
        <v>58</v>
      </c>
      <c r="AV599" t="s">
        <v>919</v>
      </c>
      <c r="AW599" t="s">
        <v>51</v>
      </c>
      <c r="AX599" s="1">
        <v>45493.453810219908</v>
      </c>
      <c r="AY599" t="s">
        <v>51</v>
      </c>
    </row>
    <row r="600" spans="1:51" x14ac:dyDescent="0.35">
      <c r="A600">
        <v>59655</v>
      </c>
      <c r="B600">
        <v>0</v>
      </c>
      <c r="C600" t="s">
        <v>51</v>
      </c>
      <c r="D600" t="s">
        <v>52</v>
      </c>
      <c r="E600" t="s">
        <v>51</v>
      </c>
      <c r="F600" t="s">
        <v>51</v>
      </c>
      <c r="G600" t="s">
        <v>2093</v>
      </c>
      <c r="H600" t="s">
        <v>2094</v>
      </c>
      <c r="I600" t="s">
        <v>56</v>
      </c>
      <c r="M600" t="s">
        <v>2095</v>
      </c>
      <c r="N600" t="s">
        <v>2096</v>
      </c>
      <c r="O600" t="s">
        <v>56</v>
      </c>
      <c r="S600" t="s">
        <v>2097</v>
      </c>
      <c r="U600" t="s">
        <v>57</v>
      </c>
      <c r="W600">
        <v>9919001486</v>
      </c>
      <c r="Y600" t="s">
        <v>2098</v>
      </c>
      <c r="Z600">
        <v>8</v>
      </c>
      <c r="AA600">
        <v>9</v>
      </c>
      <c r="AD600" t="s">
        <v>2099</v>
      </c>
      <c r="AF600" t="s">
        <v>376</v>
      </c>
      <c r="AG600" t="s">
        <v>2100</v>
      </c>
      <c r="AI600">
        <v>0</v>
      </c>
      <c r="AJ600">
        <v>0</v>
      </c>
      <c r="AL600">
        <v>0</v>
      </c>
      <c r="AM600">
        <v>0</v>
      </c>
      <c r="AN600">
        <v>0</v>
      </c>
      <c r="AO600" t="s">
        <v>51</v>
      </c>
      <c r="AP600" t="s">
        <v>51</v>
      </c>
      <c r="AQ600" t="s">
        <v>51</v>
      </c>
      <c r="AR600" t="s">
        <v>51</v>
      </c>
      <c r="AS600" t="s">
        <v>51</v>
      </c>
      <c r="AT600" t="s">
        <v>51</v>
      </c>
      <c r="AU600" t="s">
        <v>58</v>
      </c>
      <c r="AV600" t="s">
        <v>919</v>
      </c>
      <c r="AW600" t="s">
        <v>51</v>
      </c>
      <c r="AX600" s="1">
        <v>45492.723970254629</v>
      </c>
      <c r="AY600" t="s">
        <v>51</v>
      </c>
    </row>
    <row r="601" spans="1:51" x14ac:dyDescent="0.35">
      <c r="A601">
        <v>59654</v>
      </c>
      <c r="B601">
        <v>0</v>
      </c>
      <c r="C601" t="s">
        <v>51</v>
      </c>
      <c r="D601" t="s">
        <v>52</v>
      </c>
      <c r="E601" t="s">
        <v>51</v>
      </c>
      <c r="F601" t="s">
        <v>51</v>
      </c>
      <c r="G601" t="s">
        <v>2101</v>
      </c>
      <c r="H601" t="s">
        <v>2102</v>
      </c>
      <c r="I601" t="s">
        <v>56</v>
      </c>
      <c r="M601" t="s">
        <v>2101</v>
      </c>
      <c r="N601" t="s">
        <v>2102</v>
      </c>
      <c r="S601" t="s">
        <v>62</v>
      </c>
      <c r="U601" t="s">
        <v>57</v>
      </c>
      <c r="W601" t="s">
        <v>62</v>
      </c>
      <c r="Y601" t="s">
        <v>62</v>
      </c>
      <c r="Z601">
        <v>8</v>
      </c>
      <c r="AA601">
        <v>32</v>
      </c>
      <c r="AD601" t="s">
        <v>2103</v>
      </c>
      <c r="AE601" t="s">
        <v>2104</v>
      </c>
      <c r="AF601" t="s">
        <v>1822</v>
      </c>
      <c r="AG601" t="s">
        <v>2105</v>
      </c>
      <c r="AH601" t="s">
        <v>2104</v>
      </c>
      <c r="AI601">
        <v>0</v>
      </c>
      <c r="AJ601">
        <v>0</v>
      </c>
      <c r="AL601">
        <v>0</v>
      </c>
      <c r="AM601">
        <v>0</v>
      </c>
      <c r="AN601">
        <v>0</v>
      </c>
      <c r="AO601" t="s">
        <v>51</v>
      </c>
      <c r="AP601" t="s">
        <v>51</v>
      </c>
      <c r="AQ601" t="s">
        <v>51</v>
      </c>
      <c r="AR601" t="s">
        <v>51</v>
      </c>
      <c r="AS601" t="s">
        <v>51</v>
      </c>
      <c r="AT601" t="s">
        <v>51</v>
      </c>
      <c r="AU601" t="s">
        <v>58</v>
      </c>
      <c r="AV601" t="s">
        <v>919</v>
      </c>
      <c r="AW601" t="s">
        <v>51</v>
      </c>
      <c r="AX601" s="1">
        <v>45492.719974155094</v>
      </c>
      <c r="AY601" t="s">
        <v>51</v>
      </c>
    </row>
    <row r="602" spans="1:51" x14ac:dyDescent="0.35">
      <c r="A602">
        <v>58661</v>
      </c>
      <c r="B602">
        <v>0</v>
      </c>
      <c r="C602" t="s">
        <v>51</v>
      </c>
      <c r="D602" t="s">
        <v>85</v>
      </c>
      <c r="E602">
        <v>0</v>
      </c>
      <c r="G602" t="s">
        <v>2106</v>
      </c>
      <c r="H602" t="s">
        <v>2107</v>
      </c>
      <c r="I602" t="s">
        <v>56</v>
      </c>
      <c r="T602" t="s">
        <v>51</v>
      </c>
      <c r="U602" t="s">
        <v>51</v>
      </c>
      <c r="W602" t="s">
        <v>2108</v>
      </c>
      <c r="Y602" t="s">
        <v>2109</v>
      </c>
      <c r="Z602">
        <v>8</v>
      </c>
      <c r="AE602" t="s">
        <v>51</v>
      </c>
      <c r="AF602" t="s">
        <v>51</v>
      </c>
      <c r="AI602">
        <v>0</v>
      </c>
      <c r="AJ602">
        <v>0</v>
      </c>
      <c r="AL602">
        <v>0</v>
      </c>
      <c r="AM602">
        <v>0</v>
      </c>
      <c r="AN602">
        <v>0</v>
      </c>
      <c r="AO602" t="s">
        <v>2110</v>
      </c>
      <c r="AP602" t="s">
        <v>121</v>
      </c>
      <c r="AQ602" t="s">
        <v>224</v>
      </c>
      <c r="AR602" t="s">
        <v>123</v>
      </c>
      <c r="AS602" t="s">
        <v>89</v>
      </c>
      <c r="AT602" t="s">
        <v>90</v>
      </c>
      <c r="AU602" t="s">
        <v>58</v>
      </c>
      <c r="AV602" t="s">
        <v>91</v>
      </c>
      <c r="AW602" t="s">
        <v>51</v>
      </c>
      <c r="AX602" s="1">
        <v>45490.61871091435</v>
      </c>
      <c r="AY602" t="s">
        <v>51</v>
      </c>
    </row>
    <row r="603" spans="1:51" x14ac:dyDescent="0.35">
      <c r="A603">
        <v>58660</v>
      </c>
      <c r="B603">
        <v>0</v>
      </c>
      <c r="C603" t="s">
        <v>51</v>
      </c>
      <c r="D603" t="s">
        <v>52</v>
      </c>
      <c r="E603" t="s">
        <v>51</v>
      </c>
      <c r="F603" t="s">
        <v>51</v>
      </c>
      <c r="G603" t="s">
        <v>2111</v>
      </c>
      <c r="H603" t="s">
        <v>2112</v>
      </c>
      <c r="I603" t="s">
        <v>56</v>
      </c>
      <c r="M603" t="s">
        <v>2111</v>
      </c>
      <c r="N603" t="s">
        <v>2113</v>
      </c>
      <c r="O603" t="s">
        <v>56</v>
      </c>
      <c r="U603" t="s">
        <v>57</v>
      </c>
      <c r="W603">
        <v>9730535455</v>
      </c>
      <c r="Y603" t="s">
        <v>2114</v>
      </c>
      <c r="Z603">
        <v>8</v>
      </c>
      <c r="AA603">
        <v>27</v>
      </c>
      <c r="AD603" t="s">
        <v>2115</v>
      </c>
      <c r="AE603" t="s">
        <v>2116</v>
      </c>
      <c r="AF603" t="s">
        <v>280</v>
      </c>
      <c r="AG603" t="s">
        <v>2117</v>
      </c>
      <c r="AH603" t="s">
        <v>2116</v>
      </c>
      <c r="AI603">
        <v>0</v>
      </c>
      <c r="AJ603">
        <v>0</v>
      </c>
      <c r="AL603">
        <v>0</v>
      </c>
      <c r="AM603">
        <v>0</v>
      </c>
      <c r="AN603">
        <v>0</v>
      </c>
      <c r="AO603" t="s">
        <v>51</v>
      </c>
      <c r="AP603" t="s">
        <v>51</v>
      </c>
      <c r="AQ603" t="s">
        <v>51</v>
      </c>
      <c r="AR603" t="s">
        <v>51</v>
      </c>
      <c r="AS603" t="s">
        <v>51</v>
      </c>
      <c r="AT603" t="s">
        <v>51</v>
      </c>
      <c r="AU603" t="s">
        <v>58</v>
      </c>
      <c r="AV603" t="s">
        <v>919</v>
      </c>
      <c r="AW603" t="s">
        <v>919</v>
      </c>
      <c r="AX603" s="1">
        <v>45490.535044988428</v>
      </c>
      <c r="AY603" s="1">
        <v>45549.533265011574</v>
      </c>
    </row>
    <row r="604" spans="1:51" x14ac:dyDescent="0.35">
      <c r="A604">
        <v>58659</v>
      </c>
      <c r="B604">
        <v>0</v>
      </c>
      <c r="C604" t="s">
        <v>51</v>
      </c>
      <c r="D604" t="s">
        <v>85</v>
      </c>
      <c r="E604">
        <v>0</v>
      </c>
      <c r="G604" t="s">
        <v>19058</v>
      </c>
      <c r="H604" t="s">
        <v>19059</v>
      </c>
      <c r="I604" t="s">
        <v>56</v>
      </c>
      <c r="T604" t="s">
        <v>51</v>
      </c>
      <c r="U604" t="s">
        <v>51</v>
      </c>
      <c r="W604" t="s">
        <v>2118</v>
      </c>
      <c r="Y604" t="s">
        <v>2119</v>
      </c>
      <c r="Z604">
        <v>8</v>
      </c>
      <c r="AE604" t="s">
        <v>51</v>
      </c>
      <c r="AF604" t="s">
        <v>51</v>
      </c>
      <c r="AI604">
        <v>0</v>
      </c>
      <c r="AJ604">
        <v>0</v>
      </c>
      <c r="AL604">
        <v>0</v>
      </c>
      <c r="AM604">
        <v>0</v>
      </c>
      <c r="AN604">
        <v>0</v>
      </c>
      <c r="AO604" t="s">
        <v>230</v>
      </c>
      <c r="AP604" t="s">
        <v>121</v>
      </c>
      <c r="AS604" t="s">
        <v>89</v>
      </c>
      <c r="AU604" t="s">
        <v>58</v>
      </c>
      <c r="AV604" t="s">
        <v>91</v>
      </c>
      <c r="AW604" t="s">
        <v>51</v>
      </c>
      <c r="AX604" s="1">
        <v>45490.435205289352</v>
      </c>
      <c r="AY604" t="s">
        <v>51</v>
      </c>
    </row>
    <row r="605" spans="1:51" x14ac:dyDescent="0.35">
      <c r="A605">
        <v>58658</v>
      </c>
      <c r="B605">
        <v>0</v>
      </c>
      <c r="C605" t="s">
        <v>51</v>
      </c>
      <c r="D605" t="s">
        <v>52</v>
      </c>
      <c r="E605" t="s">
        <v>51</v>
      </c>
      <c r="F605" t="s">
        <v>51</v>
      </c>
      <c r="G605" t="s">
        <v>2120</v>
      </c>
      <c r="H605" t="s">
        <v>2121</v>
      </c>
      <c r="I605" t="s">
        <v>56</v>
      </c>
      <c r="M605" t="s">
        <v>2122</v>
      </c>
      <c r="N605" t="s">
        <v>2121</v>
      </c>
      <c r="U605" t="s">
        <v>57</v>
      </c>
      <c r="W605">
        <v>9662540060</v>
      </c>
      <c r="Y605" t="s">
        <v>2123</v>
      </c>
      <c r="Z605">
        <v>8</v>
      </c>
      <c r="AA605">
        <v>24</v>
      </c>
      <c r="AD605" t="s">
        <v>113</v>
      </c>
      <c r="AE605" t="s">
        <v>2124</v>
      </c>
      <c r="AF605" t="s">
        <v>407</v>
      </c>
      <c r="AG605" t="s">
        <v>954</v>
      </c>
      <c r="AH605" t="s">
        <v>2124</v>
      </c>
      <c r="AI605">
        <v>0</v>
      </c>
      <c r="AJ605">
        <v>0</v>
      </c>
      <c r="AL605">
        <v>0</v>
      </c>
      <c r="AM605">
        <v>0</v>
      </c>
      <c r="AN605">
        <v>0</v>
      </c>
      <c r="AO605" t="s">
        <v>51</v>
      </c>
      <c r="AP605" t="s">
        <v>51</v>
      </c>
      <c r="AQ605" t="s">
        <v>51</v>
      </c>
      <c r="AR605" t="s">
        <v>51</v>
      </c>
      <c r="AS605" t="s">
        <v>51</v>
      </c>
      <c r="AT605" t="s">
        <v>51</v>
      </c>
      <c r="AU605" t="s">
        <v>58</v>
      </c>
      <c r="AV605" t="s">
        <v>919</v>
      </c>
      <c r="AW605" t="s">
        <v>51</v>
      </c>
      <c r="AX605" s="1">
        <v>45490.429068784724</v>
      </c>
      <c r="AY605" t="s">
        <v>51</v>
      </c>
    </row>
    <row r="606" spans="1:51" x14ac:dyDescent="0.35">
      <c r="A606">
        <v>58657</v>
      </c>
      <c r="B606">
        <v>0</v>
      </c>
      <c r="C606" t="s">
        <v>51</v>
      </c>
      <c r="D606" t="s">
        <v>85</v>
      </c>
      <c r="E606">
        <v>0</v>
      </c>
      <c r="G606" t="s">
        <v>19060</v>
      </c>
      <c r="H606" t="s">
        <v>2125</v>
      </c>
      <c r="I606" t="s">
        <v>56</v>
      </c>
      <c r="T606" t="s">
        <v>51</v>
      </c>
      <c r="U606" t="s">
        <v>51</v>
      </c>
      <c r="W606" t="s">
        <v>2126</v>
      </c>
      <c r="Y606" t="s">
        <v>2127</v>
      </c>
      <c r="Z606">
        <v>8</v>
      </c>
      <c r="AE606" t="s">
        <v>51</v>
      </c>
      <c r="AF606" t="s">
        <v>51</v>
      </c>
      <c r="AG606" t="s">
        <v>2118</v>
      </c>
      <c r="AI606">
        <v>0</v>
      </c>
      <c r="AJ606">
        <v>0</v>
      </c>
      <c r="AL606">
        <v>0</v>
      </c>
      <c r="AM606">
        <v>0</v>
      </c>
      <c r="AN606">
        <v>0</v>
      </c>
      <c r="AO606" t="s">
        <v>1400</v>
      </c>
      <c r="AP606" t="s">
        <v>121</v>
      </c>
      <c r="AQ606" t="s">
        <v>224</v>
      </c>
      <c r="AR606" t="s">
        <v>123</v>
      </c>
      <c r="AS606" t="s">
        <v>89</v>
      </c>
      <c r="AT606" t="s">
        <v>90</v>
      </c>
      <c r="AU606" t="s">
        <v>58</v>
      </c>
      <c r="AV606" t="s">
        <v>91</v>
      </c>
      <c r="AW606" t="s">
        <v>51</v>
      </c>
      <c r="AX606" s="1">
        <v>45489.744060844911</v>
      </c>
      <c r="AY606" t="s">
        <v>51</v>
      </c>
    </row>
    <row r="607" spans="1:51" x14ac:dyDescent="0.35">
      <c r="A607">
        <v>58656</v>
      </c>
      <c r="B607">
        <v>0</v>
      </c>
      <c r="C607" t="s">
        <v>51</v>
      </c>
      <c r="D607" t="s">
        <v>85</v>
      </c>
      <c r="E607">
        <v>0</v>
      </c>
      <c r="G607" t="s">
        <v>2128</v>
      </c>
      <c r="H607" t="s">
        <v>2129</v>
      </c>
      <c r="I607" t="s">
        <v>15600</v>
      </c>
      <c r="T607" t="s">
        <v>51</v>
      </c>
      <c r="U607" t="s">
        <v>51</v>
      </c>
      <c r="W607" t="s">
        <v>2130</v>
      </c>
      <c r="Y607" t="s">
        <v>2131</v>
      </c>
      <c r="Z607">
        <v>2</v>
      </c>
      <c r="AE607" t="s">
        <v>51</v>
      </c>
      <c r="AF607" t="s">
        <v>51</v>
      </c>
      <c r="AI607">
        <v>0</v>
      </c>
      <c r="AJ607">
        <v>0</v>
      </c>
      <c r="AL607">
        <v>0</v>
      </c>
      <c r="AM607">
        <v>0</v>
      </c>
      <c r="AN607">
        <v>0</v>
      </c>
      <c r="AO607" t="s">
        <v>672</v>
      </c>
      <c r="AP607" t="s">
        <v>121</v>
      </c>
      <c r="AQ607" t="s">
        <v>224</v>
      </c>
      <c r="AR607" t="s">
        <v>123</v>
      </c>
      <c r="AS607" t="s">
        <v>89</v>
      </c>
      <c r="AT607" t="s">
        <v>90</v>
      </c>
      <c r="AU607" t="s">
        <v>58</v>
      </c>
      <c r="AV607" t="s">
        <v>91</v>
      </c>
      <c r="AW607" t="s">
        <v>51</v>
      </c>
      <c r="AX607" s="1">
        <v>45489.727140972223</v>
      </c>
      <c r="AY607" t="s">
        <v>51</v>
      </c>
    </row>
    <row r="608" spans="1:51" x14ac:dyDescent="0.35">
      <c r="A608">
        <v>58655</v>
      </c>
      <c r="B608">
        <v>0</v>
      </c>
      <c r="C608" t="s">
        <v>51</v>
      </c>
      <c r="D608" t="s">
        <v>85</v>
      </c>
      <c r="E608">
        <v>0</v>
      </c>
      <c r="G608" t="s">
        <v>2132</v>
      </c>
      <c r="H608" t="s">
        <v>2133</v>
      </c>
      <c r="I608" t="s">
        <v>56</v>
      </c>
      <c r="T608" t="s">
        <v>51</v>
      </c>
      <c r="U608" t="s">
        <v>51</v>
      </c>
      <c r="W608">
        <v>9977572626</v>
      </c>
      <c r="Y608" t="s">
        <v>2134</v>
      </c>
      <c r="Z608">
        <v>8</v>
      </c>
      <c r="AE608" t="s">
        <v>51</v>
      </c>
      <c r="AF608" t="s">
        <v>51</v>
      </c>
      <c r="AI608">
        <v>0</v>
      </c>
      <c r="AJ608">
        <v>0</v>
      </c>
      <c r="AL608">
        <v>0</v>
      </c>
      <c r="AM608">
        <v>0</v>
      </c>
      <c r="AN608">
        <v>1</v>
      </c>
      <c r="AO608" t="s">
        <v>230</v>
      </c>
      <c r="AP608" t="s">
        <v>121</v>
      </c>
      <c r="AS608" t="s">
        <v>89</v>
      </c>
      <c r="AU608" t="s">
        <v>58</v>
      </c>
      <c r="AV608" t="s">
        <v>68</v>
      </c>
      <c r="AW608" t="s">
        <v>718</v>
      </c>
      <c r="AX608" s="1">
        <v>45486.69557974537</v>
      </c>
      <c r="AY608" s="1">
        <v>45852.736460844906</v>
      </c>
    </row>
    <row r="609" spans="1:51" x14ac:dyDescent="0.35">
      <c r="A609">
        <v>58654</v>
      </c>
      <c r="B609">
        <v>0</v>
      </c>
      <c r="C609" t="s">
        <v>51</v>
      </c>
      <c r="D609" t="s">
        <v>52</v>
      </c>
      <c r="E609" t="s">
        <v>51</v>
      </c>
      <c r="F609" t="s">
        <v>51</v>
      </c>
      <c r="G609" t="s">
        <v>2135</v>
      </c>
      <c r="H609" t="s">
        <v>2136</v>
      </c>
      <c r="I609" t="s">
        <v>2139</v>
      </c>
      <c r="M609" t="s">
        <v>2135</v>
      </c>
      <c r="N609" t="s">
        <v>2136</v>
      </c>
      <c r="O609" t="s">
        <v>1060</v>
      </c>
      <c r="W609" t="s">
        <v>2137</v>
      </c>
      <c r="Z609">
        <v>2</v>
      </c>
      <c r="AA609" t="s">
        <v>62</v>
      </c>
      <c r="AE609" t="s">
        <v>2138</v>
      </c>
      <c r="AF609" t="s">
        <v>2139</v>
      </c>
      <c r="AG609" t="s">
        <v>62</v>
      </c>
      <c r="AH609" t="s">
        <v>2138</v>
      </c>
      <c r="AI609">
        <v>0</v>
      </c>
      <c r="AJ609">
        <v>0</v>
      </c>
      <c r="AL609">
        <v>0</v>
      </c>
      <c r="AM609">
        <v>0</v>
      </c>
      <c r="AN609">
        <v>0</v>
      </c>
      <c r="AO609" t="s">
        <v>51</v>
      </c>
      <c r="AP609" t="s">
        <v>51</v>
      </c>
      <c r="AQ609" t="s">
        <v>51</v>
      </c>
      <c r="AR609" t="s">
        <v>51</v>
      </c>
      <c r="AS609" t="s">
        <v>51</v>
      </c>
      <c r="AT609" t="s">
        <v>51</v>
      </c>
      <c r="AU609" t="s">
        <v>58</v>
      </c>
      <c r="AV609" t="s">
        <v>919</v>
      </c>
      <c r="AW609" t="s">
        <v>51</v>
      </c>
      <c r="AX609" s="1">
        <v>45486.631134953706</v>
      </c>
      <c r="AY609" t="s">
        <v>51</v>
      </c>
    </row>
    <row r="610" spans="1:51" x14ac:dyDescent="0.35">
      <c r="A610">
        <v>57666</v>
      </c>
      <c r="B610">
        <v>0</v>
      </c>
      <c r="C610" t="s">
        <v>51</v>
      </c>
      <c r="D610" t="s">
        <v>52</v>
      </c>
      <c r="E610" t="s">
        <v>51</v>
      </c>
      <c r="F610" t="s">
        <v>51</v>
      </c>
      <c r="G610" t="s">
        <v>2140</v>
      </c>
      <c r="H610" t="s">
        <v>2141</v>
      </c>
      <c r="I610" t="s">
        <v>2142</v>
      </c>
      <c r="Z610">
        <v>2</v>
      </c>
      <c r="AD610" t="s">
        <v>2143</v>
      </c>
      <c r="AG610" t="s">
        <v>2144</v>
      </c>
      <c r="AI610">
        <v>0</v>
      </c>
      <c r="AJ610">
        <v>0</v>
      </c>
      <c r="AL610">
        <v>0</v>
      </c>
      <c r="AM610">
        <v>0</v>
      </c>
      <c r="AN610">
        <v>0</v>
      </c>
      <c r="AO610" t="s">
        <v>51</v>
      </c>
      <c r="AP610" t="s">
        <v>51</v>
      </c>
      <c r="AQ610" t="s">
        <v>51</v>
      </c>
      <c r="AR610" t="s">
        <v>51</v>
      </c>
      <c r="AS610" t="s">
        <v>51</v>
      </c>
      <c r="AT610" t="s">
        <v>51</v>
      </c>
      <c r="AU610" t="s">
        <v>58</v>
      </c>
      <c r="AV610" t="s">
        <v>59</v>
      </c>
      <c r="AW610" t="s">
        <v>51</v>
      </c>
      <c r="AX610" s="1">
        <v>45485.440240011572</v>
      </c>
      <c r="AY610" t="s">
        <v>51</v>
      </c>
    </row>
    <row r="611" spans="1:51" x14ac:dyDescent="0.35">
      <c r="A611">
        <v>57665</v>
      </c>
      <c r="B611">
        <v>0</v>
      </c>
      <c r="C611" t="s">
        <v>51</v>
      </c>
      <c r="D611" t="s">
        <v>52</v>
      </c>
      <c r="E611" t="s">
        <v>51</v>
      </c>
      <c r="F611" t="s">
        <v>51</v>
      </c>
      <c r="G611" t="s">
        <v>19061</v>
      </c>
      <c r="H611" t="s">
        <v>2145</v>
      </c>
      <c r="I611" t="s">
        <v>56</v>
      </c>
      <c r="M611" t="s">
        <v>2146</v>
      </c>
      <c r="N611" t="s">
        <v>2147</v>
      </c>
      <c r="O611" t="s">
        <v>56</v>
      </c>
      <c r="S611" t="s">
        <v>2148</v>
      </c>
      <c r="U611" t="s">
        <v>57</v>
      </c>
      <c r="W611" t="s">
        <v>2149</v>
      </c>
      <c r="Z611">
        <v>8</v>
      </c>
      <c r="AA611" t="s">
        <v>62</v>
      </c>
      <c r="AD611" t="s">
        <v>62</v>
      </c>
      <c r="AE611" t="s">
        <v>2150</v>
      </c>
      <c r="AF611" t="s">
        <v>62</v>
      </c>
      <c r="AG611" t="s">
        <v>62</v>
      </c>
      <c r="AH611" t="s">
        <v>2150</v>
      </c>
      <c r="AI611">
        <v>0</v>
      </c>
      <c r="AJ611">
        <v>0</v>
      </c>
      <c r="AL611">
        <v>0</v>
      </c>
      <c r="AM611">
        <v>0</v>
      </c>
      <c r="AN611">
        <v>0</v>
      </c>
      <c r="AO611" t="s">
        <v>51</v>
      </c>
      <c r="AP611" t="s">
        <v>51</v>
      </c>
      <c r="AQ611" t="s">
        <v>51</v>
      </c>
      <c r="AR611" t="s">
        <v>51</v>
      </c>
      <c r="AS611" t="s">
        <v>51</v>
      </c>
      <c r="AT611" t="s">
        <v>51</v>
      </c>
      <c r="AU611" t="s">
        <v>58</v>
      </c>
      <c r="AV611" t="s">
        <v>919</v>
      </c>
      <c r="AW611" t="s">
        <v>59</v>
      </c>
      <c r="AX611" s="1">
        <v>45485.437659525465</v>
      </c>
      <c r="AY611" s="1">
        <v>45818.621300115738</v>
      </c>
    </row>
    <row r="612" spans="1:51" x14ac:dyDescent="0.35">
      <c r="A612">
        <v>57664</v>
      </c>
      <c r="B612">
        <v>0</v>
      </c>
      <c r="C612" t="s">
        <v>51</v>
      </c>
      <c r="D612" t="s">
        <v>85</v>
      </c>
      <c r="E612">
        <v>0</v>
      </c>
      <c r="G612" t="s">
        <v>2151</v>
      </c>
      <c r="H612" t="s">
        <v>2152</v>
      </c>
      <c r="I612" t="s">
        <v>56</v>
      </c>
      <c r="T612" t="s">
        <v>51</v>
      </c>
      <c r="U612" t="s">
        <v>51</v>
      </c>
      <c r="W612">
        <v>9819511077</v>
      </c>
      <c r="Y612" t="s">
        <v>2153</v>
      </c>
      <c r="Z612">
        <v>8</v>
      </c>
      <c r="AE612" t="s">
        <v>51</v>
      </c>
      <c r="AF612" t="s">
        <v>51</v>
      </c>
      <c r="AG612" t="s">
        <v>2154</v>
      </c>
      <c r="AI612">
        <v>0</v>
      </c>
      <c r="AJ612">
        <v>0</v>
      </c>
      <c r="AL612">
        <v>0</v>
      </c>
      <c r="AM612">
        <v>0</v>
      </c>
      <c r="AN612">
        <v>0</v>
      </c>
      <c r="AO612" t="s">
        <v>1032</v>
      </c>
      <c r="AP612" t="s">
        <v>121</v>
      </c>
      <c r="AQ612" t="s">
        <v>122</v>
      </c>
      <c r="AR612" t="s">
        <v>123</v>
      </c>
      <c r="AS612" t="s">
        <v>89</v>
      </c>
      <c r="AT612" t="s">
        <v>90</v>
      </c>
      <c r="AU612" t="s">
        <v>58</v>
      </c>
      <c r="AV612" t="s">
        <v>91</v>
      </c>
      <c r="AW612" t="s">
        <v>91</v>
      </c>
      <c r="AX612" s="1">
        <v>45484.413333136574</v>
      </c>
      <c r="AY612" s="1">
        <v>45484.416975659726</v>
      </c>
    </row>
    <row r="613" spans="1:51" x14ac:dyDescent="0.35">
      <c r="A613">
        <v>57663</v>
      </c>
      <c r="B613">
        <v>0</v>
      </c>
      <c r="C613" t="s">
        <v>51</v>
      </c>
      <c r="D613" t="s">
        <v>85</v>
      </c>
      <c r="E613">
        <v>0</v>
      </c>
      <c r="G613" t="s">
        <v>2155</v>
      </c>
      <c r="H613" t="s">
        <v>2156</v>
      </c>
      <c r="I613" t="s">
        <v>56</v>
      </c>
      <c r="T613" t="s">
        <v>51</v>
      </c>
      <c r="U613" t="s">
        <v>51</v>
      </c>
      <c r="W613">
        <v>9819511077</v>
      </c>
      <c r="Y613" t="s">
        <v>2153</v>
      </c>
      <c r="Z613">
        <v>8</v>
      </c>
      <c r="AE613" t="s">
        <v>51</v>
      </c>
      <c r="AF613" t="s">
        <v>51</v>
      </c>
      <c r="AI613">
        <v>0</v>
      </c>
      <c r="AJ613">
        <v>0</v>
      </c>
      <c r="AL613">
        <v>0</v>
      </c>
      <c r="AM613">
        <v>0</v>
      </c>
      <c r="AN613">
        <v>0</v>
      </c>
      <c r="AO613" t="s">
        <v>1032</v>
      </c>
      <c r="AP613" t="s">
        <v>121</v>
      </c>
      <c r="AQ613" t="s">
        <v>122</v>
      </c>
      <c r="AR613" t="s">
        <v>123</v>
      </c>
      <c r="AS613" t="s">
        <v>89</v>
      </c>
      <c r="AT613" t="s">
        <v>90</v>
      </c>
      <c r="AU613" t="s">
        <v>58</v>
      </c>
      <c r="AV613" t="s">
        <v>91</v>
      </c>
      <c r="AW613" t="s">
        <v>51</v>
      </c>
      <c r="AX613" s="1">
        <v>45483.742090821761</v>
      </c>
      <c r="AY613" t="s">
        <v>51</v>
      </c>
    </row>
    <row r="614" spans="1:51" x14ac:dyDescent="0.35">
      <c r="A614">
        <v>57662</v>
      </c>
      <c r="B614">
        <v>0</v>
      </c>
      <c r="C614" t="s">
        <v>51</v>
      </c>
      <c r="D614" t="s">
        <v>85</v>
      </c>
      <c r="E614">
        <v>0</v>
      </c>
      <c r="G614" t="s">
        <v>19062</v>
      </c>
      <c r="H614" t="s">
        <v>2157</v>
      </c>
      <c r="I614" t="s">
        <v>56</v>
      </c>
      <c r="S614" t="s">
        <v>2158</v>
      </c>
      <c r="T614" t="s">
        <v>51</v>
      </c>
      <c r="U614" t="s">
        <v>51</v>
      </c>
      <c r="W614">
        <v>9860000743</v>
      </c>
      <c r="Y614" t="s">
        <v>2159</v>
      </c>
      <c r="Z614">
        <v>8</v>
      </c>
      <c r="AE614" t="s">
        <v>51</v>
      </c>
      <c r="AF614" t="s">
        <v>51</v>
      </c>
      <c r="AI614">
        <v>0</v>
      </c>
      <c r="AJ614">
        <v>0</v>
      </c>
      <c r="AL614">
        <v>0</v>
      </c>
      <c r="AM614">
        <v>0</v>
      </c>
      <c r="AN614">
        <v>0</v>
      </c>
      <c r="AO614" t="s">
        <v>120</v>
      </c>
      <c r="AU614" t="s">
        <v>58</v>
      </c>
      <c r="AV614" t="s">
        <v>91</v>
      </c>
      <c r="AW614" t="s">
        <v>51</v>
      </c>
      <c r="AX614" s="1">
        <v>45483.71855258102</v>
      </c>
      <c r="AY614" t="s">
        <v>51</v>
      </c>
    </row>
    <row r="615" spans="1:51" x14ac:dyDescent="0.35">
      <c r="A615">
        <v>57661</v>
      </c>
      <c r="B615">
        <v>0</v>
      </c>
      <c r="C615" t="s">
        <v>51</v>
      </c>
      <c r="D615" t="s">
        <v>52</v>
      </c>
      <c r="E615" t="s">
        <v>51</v>
      </c>
      <c r="F615" t="s">
        <v>51</v>
      </c>
      <c r="G615" t="s">
        <v>19063</v>
      </c>
      <c r="H615" t="s">
        <v>2160</v>
      </c>
      <c r="I615" t="s">
        <v>56</v>
      </c>
      <c r="M615" t="s">
        <v>19063</v>
      </c>
      <c r="N615" t="s">
        <v>2160</v>
      </c>
      <c r="S615" t="s">
        <v>2161</v>
      </c>
      <c r="U615" t="s">
        <v>57</v>
      </c>
      <c r="W615" t="s">
        <v>2162</v>
      </c>
      <c r="Y615" t="s">
        <v>2163</v>
      </c>
      <c r="Z615">
        <v>8</v>
      </c>
      <c r="AA615">
        <v>21</v>
      </c>
      <c r="AD615" t="s">
        <v>80</v>
      </c>
      <c r="AE615" t="s">
        <v>2164</v>
      </c>
      <c r="AF615" t="s">
        <v>81</v>
      </c>
      <c r="AG615" t="s">
        <v>83</v>
      </c>
      <c r="AH615" t="s">
        <v>2164</v>
      </c>
      <c r="AI615">
        <v>0</v>
      </c>
      <c r="AJ615">
        <v>0</v>
      </c>
      <c r="AL615">
        <v>0</v>
      </c>
      <c r="AM615">
        <v>0</v>
      </c>
      <c r="AN615">
        <v>0</v>
      </c>
      <c r="AO615" t="s">
        <v>51</v>
      </c>
      <c r="AP615" t="s">
        <v>51</v>
      </c>
      <c r="AQ615" t="s">
        <v>51</v>
      </c>
      <c r="AR615" t="s">
        <v>51</v>
      </c>
      <c r="AS615" t="s">
        <v>51</v>
      </c>
      <c r="AT615" t="s">
        <v>51</v>
      </c>
      <c r="AU615" t="s">
        <v>58</v>
      </c>
      <c r="AV615" t="s">
        <v>919</v>
      </c>
      <c r="AW615" t="s">
        <v>51</v>
      </c>
      <c r="AX615" s="1">
        <v>45483.448910300925</v>
      </c>
      <c r="AY615" t="s">
        <v>51</v>
      </c>
    </row>
    <row r="616" spans="1:51" x14ac:dyDescent="0.35">
      <c r="A616">
        <v>57660</v>
      </c>
      <c r="B616">
        <v>0</v>
      </c>
      <c r="C616" t="s">
        <v>51</v>
      </c>
      <c r="D616" t="s">
        <v>52</v>
      </c>
      <c r="E616" t="s">
        <v>51</v>
      </c>
      <c r="F616" t="s">
        <v>51</v>
      </c>
      <c r="G616" t="s">
        <v>2165</v>
      </c>
      <c r="H616" t="s">
        <v>2166</v>
      </c>
      <c r="I616" t="s">
        <v>56</v>
      </c>
      <c r="Z616">
        <v>8</v>
      </c>
      <c r="AF616" t="s">
        <v>2167</v>
      </c>
      <c r="AG616" t="s">
        <v>2168</v>
      </c>
      <c r="AI616">
        <v>0</v>
      </c>
      <c r="AJ616">
        <v>0</v>
      </c>
      <c r="AL616">
        <v>0</v>
      </c>
      <c r="AM616">
        <v>0</v>
      </c>
      <c r="AN616">
        <v>0</v>
      </c>
      <c r="AO616" t="s">
        <v>51</v>
      </c>
      <c r="AP616" t="s">
        <v>51</v>
      </c>
      <c r="AQ616" t="s">
        <v>51</v>
      </c>
      <c r="AR616" t="s">
        <v>51</v>
      </c>
      <c r="AS616" t="s">
        <v>51</v>
      </c>
      <c r="AT616" t="s">
        <v>51</v>
      </c>
      <c r="AU616" t="s">
        <v>58</v>
      </c>
      <c r="AV616" t="s">
        <v>59</v>
      </c>
      <c r="AW616" t="s">
        <v>51</v>
      </c>
      <c r="AX616" s="1">
        <v>45481.645349768522</v>
      </c>
      <c r="AY616" t="s">
        <v>51</v>
      </c>
    </row>
    <row r="617" spans="1:51" x14ac:dyDescent="0.35">
      <c r="A617">
        <v>57659</v>
      </c>
      <c r="B617">
        <v>0</v>
      </c>
      <c r="C617" t="s">
        <v>51</v>
      </c>
      <c r="D617" t="s">
        <v>85</v>
      </c>
      <c r="E617">
        <v>0</v>
      </c>
      <c r="G617" t="s">
        <v>2169</v>
      </c>
      <c r="H617" t="s">
        <v>2170</v>
      </c>
      <c r="I617" t="s">
        <v>56</v>
      </c>
      <c r="S617" t="s">
        <v>2171</v>
      </c>
      <c r="T617" t="s">
        <v>51</v>
      </c>
      <c r="U617" t="s">
        <v>51</v>
      </c>
      <c r="W617">
        <v>9574134151</v>
      </c>
      <c r="Y617" t="s">
        <v>2172</v>
      </c>
      <c r="Z617">
        <v>8</v>
      </c>
      <c r="AE617" t="s">
        <v>51</v>
      </c>
      <c r="AF617" t="s">
        <v>51</v>
      </c>
      <c r="AI617">
        <v>0</v>
      </c>
      <c r="AJ617">
        <v>0</v>
      </c>
      <c r="AL617">
        <v>0</v>
      </c>
      <c r="AM617">
        <v>0</v>
      </c>
      <c r="AN617">
        <v>0</v>
      </c>
      <c r="AO617" t="s">
        <v>2173</v>
      </c>
      <c r="AP617" t="s">
        <v>121</v>
      </c>
      <c r="AQ617" t="s">
        <v>122</v>
      </c>
      <c r="AR617" t="s">
        <v>123</v>
      </c>
      <c r="AS617" t="s">
        <v>89</v>
      </c>
      <c r="AT617" t="s">
        <v>90</v>
      </c>
      <c r="AU617" t="s">
        <v>58</v>
      </c>
      <c r="AV617" t="s">
        <v>91</v>
      </c>
      <c r="AW617" t="s">
        <v>51</v>
      </c>
      <c r="AX617" s="1">
        <v>45478.629651736112</v>
      </c>
      <c r="AY617" t="s">
        <v>51</v>
      </c>
    </row>
    <row r="618" spans="1:51" x14ac:dyDescent="0.35">
      <c r="A618">
        <v>57658</v>
      </c>
      <c r="B618">
        <v>0</v>
      </c>
      <c r="C618" t="s">
        <v>51</v>
      </c>
      <c r="D618" t="s">
        <v>85</v>
      </c>
      <c r="E618">
        <v>0</v>
      </c>
      <c r="G618" t="s">
        <v>2174</v>
      </c>
      <c r="H618" t="s">
        <v>2175</v>
      </c>
      <c r="I618" t="s">
        <v>56</v>
      </c>
      <c r="T618" t="s">
        <v>51</v>
      </c>
      <c r="U618" t="s">
        <v>51</v>
      </c>
      <c r="X618" t="s">
        <v>2176</v>
      </c>
      <c r="Y618" t="s">
        <v>2177</v>
      </c>
      <c r="Z618">
        <v>8</v>
      </c>
      <c r="AE618" t="s">
        <v>51</v>
      </c>
      <c r="AF618" t="s">
        <v>51</v>
      </c>
      <c r="AI618">
        <v>0</v>
      </c>
      <c r="AJ618">
        <v>0</v>
      </c>
      <c r="AL618">
        <v>0</v>
      </c>
      <c r="AM618">
        <v>0</v>
      </c>
      <c r="AN618">
        <v>0</v>
      </c>
      <c r="AO618" t="s">
        <v>2178</v>
      </c>
      <c r="AP618" t="s">
        <v>121</v>
      </c>
      <c r="AS618" t="s">
        <v>89</v>
      </c>
      <c r="AU618" t="s">
        <v>58</v>
      </c>
      <c r="AV618" t="s">
        <v>68</v>
      </c>
      <c r="AW618" t="s">
        <v>51</v>
      </c>
      <c r="AX618" s="1">
        <v>45478.468471840279</v>
      </c>
      <c r="AY618" t="s">
        <v>51</v>
      </c>
    </row>
    <row r="619" spans="1:51" x14ac:dyDescent="0.35">
      <c r="A619">
        <v>57657</v>
      </c>
      <c r="B619">
        <v>0</v>
      </c>
      <c r="C619" t="s">
        <v>51</v>
      </c>
      <c r="D619" t="s">
        <v>52</v>
      </c>
      <c r="E619" t="s">
        <v>51</v>
      </c>
      <c r="F619" t="s">
        <v>51</v>
      </c>
      <c r="G619" t="s">
        <v>2179</v>
      </c>
      <c r="H619" t="s">
        <v>2180</v>
      </c>
      <c r="I619" t="s">
        <v>56</v>
      </c>
      <c r="M619" t="s">
        <v>2179</v>
      </c>
      <c r="N619" t="s">
        <v>2180</v>
      </c>
      <c r="O619" t="s">
        <v>56</v>
      </c>
      <c r="U619" t="s">
        <v>57</v>
      </c>
      <c r="Z619">
        <v>8</v>
      </c>
      <c r="AF619" t="s">
        <v>2167</v>
      </c>
      <c r="AI619">
        <v>0</v>
      </c>
      <c r="AJ619">
        <v>0</v>
      </c>
      <c r="AL619">
        <v>0</v>
      </c>
      <c r="AM619">
        <v>0</v>
      </c>
      <c r="AN619">
        <v>0</v>
      </c>
      <c r="AO619" t="s">
        <v>51</v>
      </c>
      <c r="AP619" t="s">
        <v>51</v>
      </c>
      <c r="AQ619" t="s">
        <v>51</v>
      </c>
      <c r="AR619" t="s">
        <v>51</v>
      </c>
      <c r="AS619" t="s">
        <v>51</v>
      </c>
      <c r="AT619" t="s">
        <v>51</v>
      </c>
      <c r="AU619" t="s">
        <v>58</v>
      </c>
      <c r="AV619" t="s">
        <v>68</v>
      </c>
      <c r="AW619" t="s">
        <v>51</v>
      </c>
      <c r="AX619" s="1">
        <v>45478.406928090277</v>
      </c>
      <c r="AY619" t="s">
        <v>51</v>
      </c>
    </row>
    <row r="620" spans="1:51" x14ac:dyDescent="0.35">
      <c r="A620">
        <v>57656</v>
      </c>
      <c r="B620">
        <v>0</v>
      </c>
      <c r="C620" t="s">
        <v>51</v>
      </c>
      <c r="D620" t="s">
        <v>52</v>
      </c>
      <c r="E620" t="s">
        <v>51</v>
      </c>
      <c r="F620" t="s">
        <v>51</v>
      </c>
      <c r="G620" t="s">
        <v>2181</v>
      </c>
      <c r="H620" t="s">
        <v>2182</v>
      </c>
      <c r="I620" t="s">
        <v>56</v>
      </c>
      <c r="J620" t="s">
        <v>62</v>
      </c>
      <c r="M620" t="s">
        <v>2181</v>
      </c>
      <c r="N620" t="s">
        <v>2182</v>
      </c>
      <c r="U620" t="s">
        <v>57</v>
      </c>
      <c r="W620">
        <v>9687010931</v>
      </c>
      <c r="Z620">
        <v>8</v>
      </c>
      <c r="AA620">
        <v>24</v>
      </c>
      <c r="AD620" t="s">
        <v>176</v>
      </c>
      <c r="AE620" t="s">
        <v>1945</v>
      </c>
      <c r="AF620" t="s">
        <v>138</v>
      </c>
      <c r="AG620" t="s">
        <v>1438</v>
      </c>
      <c r="AH620" t="s">
        <v>1945</v>
      </c>
      <c r="AI620">
        <v>0</v>
      </c>
      <c r="AJ620">
        <v>0</v>
      </c>
      <c r="AL620">
        <v>0</v>
      </c>
      <c r="AM620">
        <v>0</v>
      </c>
      <c r="AN620">
        <v>0</v>
      </c>
      <c r="AO620" t="s">
        <v>51</v>
      </c>
      <c r="AP620" t="s">
        <v>51</v>
      </c>
      <c r="AQ620" t="s">
        <v>51</v>
      </c>
      <c r="AR620" t="s">
        <v>51</v>
      </c>
      <c r="AS620" t="s">
        <v>51</v>
      </c>
      <c r="AT620" t="s">
        <v>51</v>
      </c>
      <c r="AU620" t="s">
        <v>58</v>
      </c>
      <c r="AV620" t="s">
        <v>919</v>
      </c>
      <c r="AW620" t="s">
        <v>51</v>
      </c>
      <c r="AX620" s="1">
        <v>45475.745460763887</v>
      </c>
      <c r="AY620" t="s">
        <v>51</v>
      </c>
    </row>
    <row r="621" spans="1:51" x14ac:dyDescent="0.35">
      <c r="A621">
        <v>57655</v>
      </c>
      <c r="B621">
        <v>0</v>
      </c>
      <c r="C621" t="s">
        <v>51</v>
      </c>
      <c r="D621" t="s">
        <v>85</v>
      </c>
      <c r="E621">
        <v>0</v>
      </c>
      <c r="G621" t="s">
        <v>2183</v>
      </c>
      <c r="H621" t="s">
        <v>2184</v>
      </c>
      <c r="I621" t="s">
        <v>15600</v>
      </c>
      <c r="T621" t="s">
        <v>51</v>
      </c>
      <c r="U621" t="s">
        <v>51</v>
      </c>
      <c r="V621" t="s">
        <v>2185</v>
      </c>
      <c r="W621" t="s">
        <v>2185</v>
      </c>
      <c r="Y621" t="s">
        <v>2186</v>
      </c>
      <c r="Z621">
        <v>2</v>
      </c>
      <c r="AE621" t="s">
        <v>51</v>
      </c>
      <c r="AF621" t="s">
        <v>51</v>
      </c>
      <c r="AI621">
        <v>0</v>
      </c>
      <c r="AJ621">
        <v>0</v>
      </c>
      <c r="AL621">
        <v>0</v>
      </c>
      <c r="AM621">
        <v>0</v>
      </c>
      <c r="AN621">
        <v>0</v>
      </c>
      <c r="AO621" t="s">
        <v>230</v>
      </c>
      <c r="AP621" t="s">
        <v>121</v>
      </c>
      <c r="AQ621" t="s">
        <v>487</v>
      </c>
      <c r="AS621" t="s">
        <v>89</v>
      </c>
      <c r="AU621" t="s">
        <v>58</v>
      </c>
      <c r="AV621" t="s">
        <v>68</v>
      </c>
      <c r="AW621" t="s">
        <v>51</v>
      </c>
      <c r="AX621" s="1">
        <v>45475.670554398152</v>
      </c>
      <c r="AY621" t="s">
        <v>51</v>
      </c>
    </row>
    <row r="622" spans="1:51" x14ac:dyDescent="0.35">
      <c r="A622">
        <v>57654</v>
      </c>
      <c r="B622">
        <v>0</v>
      </c>
      <c r="C622" t="s">
        <v>51</v>
      </c>
      <c r="D622" t="s">
        <v>85</v>
      </c>
      <c r="E622">
        <v>0</v>
      </c>
      <c r="G622" t="s">
        <v>2187</v>
      </c>
      <c r="H622" t="s">
        <v>2188</v>
      </c>
      <c r="I622" t="s">
        <v>56</v>
      </c>
      <c r="T622" t="s">
        <v>51</v>
      </c>
      <c r="U622" t="s">
        <v>51</v>
      </c>
      <c r="W622" t="s">
        <v>2189</v>
      </c>
      <c r="Y622" t="s">
        <v>2190</v>
      </c>
      <c r="Z622">
        <v>2</v>
      </c>
      <c r="AE622" t="s">
        <v>51</v>
      </c>
      <c r="AF622" t="s">
        <v>51</v>
      </c>
      <c r="AI622">
        <v>0</v>
      </c>
      <c r="AJ622">
        <v>0</v>
      </c>
      <c r="AL622">
        <v>0</v>
      </c>
      <c r="AM622">
        <v>0</v>
      </c>
      <c r="AN622">
        <v>0</v>
      </c>
      <c r="AO622" t="s">
        <v>120</v>
      </c>
      <c r="AP622" t="s">
        <v>121</v>
      </c>
      <c r="AQ622" t="s">
        <v>487</v>
      </c>
      <c r="AS622" t="s">
        <v>89</v>
      </c>
      <c r="AU622" t="s">
        <v>58</v>
      </c>
      <c r="AV622" t="s">
        <v>68</v>
      </c>
      <c r="AW622" t="s">
        <v>51</v>
      </c>
      <c r="AX622" s="1">
        <v>45475.615826122688</v>
      </c>
      <c r="AY622" t="s">
        <v>51</v>
      </c>
    </row>
    <row r="623" spans="1:51" x14ac:dyDescent="0.35">
      <c r="A623">
        <v>56657</v>
      </c>
      <c r="B623">
        <v>0</v>
      </c>
      <c r="C623" t="s">
        <v>51</v>
      </c>
      <c r="D623" t="s">
        <v>52</v>
      </c>
      <c r="E623" t="s">
        <v>51</v>
      </c>
      <c r="F623" t="s">
        <v>51</v>
      </c>
      <c r="G623" t="s">
        <v>2191</v>
      </c>
      <c r="H623" t="s">
        <v>2192</v>
      </c>
      <c r="I623" t="s">
        <v>56</v>
      </c>
      <c r="M623" t="s">
        <v>2191</v>
      </c>
      <c r="N623" t="s">
        <v>2192</v>
      </c>
      <c r="O623" t="s">
        <v>62</v>
      </c>
      <c r="S623" t="s">
        <v>2193</v>
      </c>
      <c r="U623" t="s">
        <v>57</v>
      </c>
      <c r="Y623" t="s">
        <v>2194</v>
      </c>
      <c r="Z623">
        <v>8</v>
      </c>
      <c r="AA623">
        <v>6</v>
      </c>
      <c r="AD623" t="s">
        <v>2195</v>
      </c>
      <c r="AE623" t="s">
        <v>2196</v>
      </c>
      <c r="AF623" t="s">
        <v>2197</v>
      </c>
      <c r="AG623" t="s">
        <v>2198</v>
      </c>
      <c r="AH623" t="s">
        <v>2196</v>
      </c>
      <c r="AI623">
        <v>0</v>
      </c>
      <c r="AJ623">
        <v>0</v>
      </c>
      <c r="AL623">
        <v>0</v>
      </c>
      <c r="AM623">
        <v>0</v>
      </c>
      <c r="AN623">
        <v>0</v>
      </c>
      <c r="AO623" t="s">
        <v>51</v>
      </c>
      <c r="AP623" t="s">
        <v>51</v>
      </c>
      <c r="AQ623" t="s">
        <v>51</v>
      </c>
      <c r="AR623" t="s">
        <v>51</v>
      </c>
      <c r="AS623" t="s">
        <v>51</v>
      </c>
      <c r="AT623" t="s">
        <v>51</v>
      </c>
      <c r="AU623" t="s">
        <v>58</v>
      </c>
      <c r="AV623" t="s">
        <v>919</v>
      </c>
      <c r="AW623" t="s">
        <v>919</v>
      </c>
      <c r="AX623" s="1">
        <v>45471.628140590277</v>
      </c>
      <c r="AY623" s="1">
        <v>45471.702138622684</v>
      </c>
    </row>
    <row r="624" spans="1:51" x14ac:dyDescent="0.35">
      <c r="A624">
        <v>56656</v>
      </c>
      <c r="B624">
        <v>0</v>
      </c>
      <c r="C624" t="s">
        <v>51</v>
      </c>
      <c r="D624" t="s">
        <v>85</v>
      </c>
      <c r="E624">
        <v>0</v>
      </c>
      <c r="G624" t="s">
        <v>2199</v>
      </c>
      <c r="H624" t="s">
        <v>2200</v>
      </c>
      <c r="I624" t="s">
        <v>15600</v>
      </c>
      <c r="T624" t="s">
        <v>51</v>
      </c>
      <c r="U624" t="s">
        <v>51</v>
      </c>
      <c r="W624">
        <v>13601258291</v>
      </c>
      <c r="Y624" t="s">
        <v>2201</v>
      </c>
      <c r="Z624">
        <v>2</v>
      </c>
      <c r="AE624" t="s">
        <v>51</v>
      </c>
      <c r="AF624" t="s">
        <v>51</v>
      </c>
      <c r="AI624">
        <v>0</v>
      </c>
      <c r="AJ624">
        <v>0</v>
      </c>
      <c r="AL624">
        <v>0</v>
      </c>
      <c r="AM624">
        <v>0</v>
      </c>
      <c r="AN624">
        <v>0</v>
      </c>
      <c r="AO624" t="s">
        <v>230</v>
      </c>
      <c r="AP624" t="s">
        <v>121</v>
      </c>
      <c r="AS624" t="s">
        <v>89</v>
      </c>
      <c r="AU624" t="s">
        <v>58</v>
      </c>
      <c r="AV624" t="s">
        <v>68</v>
      </c>
      <c r="AW624" t="s">
        <v>68</v>
      </c>
      <c r="AX624" s="1">
        <v>45469.484594907408</v>
      </c>
      <c r="AY624" s="1">
        <v>45469.485607523151</v>
      </c>
    </row>
    <row r="625" spans="1:51" x14ac:dyDescent="0.35">
      <c r="A625">
        <v>56655</v>
      </c>
      <c r="B625">
        <v>0</v>
      </c>
      <c r="C625" t="s">
        <v>51</v>
      </c>
      <c r="D625" t="s">
        <v>85</v>
      </c>
      <c r="E625">
        <v>0</v>
      </c>
      <c r="G625" t="s">
        <v>19064</v>
      </c>
      <c r="H625" t="s">
        <v>2202</v>
      </c>
      <c r="I625" t="s">
        <v>56</v>
      </c>
      <c r="T625" t="s">
        <v>51</v>
      </c>
      <c r="U625" t="s">
        <v>51</v>
      </c>
      <c r="Y625" t="s">
        <v>2203</v>
      </c>
      <c r="Z625">
        <v>8</v>
      </c>
      <c r="AD625" t="s">
        <v>1797</v>
      </c>
      <c r="AE625" t="s">
        <v>51</v>
      </c>
      <c r="AF625" t="s">
        <v>51</v>
      </c>
      <c r="AG625" t="s">
        <v>2204</v>
      </c>
      <c r="AI625">
        <v>0</v>
      </c>
      <c r="AJ625">
        <v>0</v>
      </c>
      <c r="AL625">
        <v>0</v>
      </c>
      <c r="AM625">
        <v>0</v>
      </c>
      <c r="AN625">
        <v>0</v>
      </c>
      <c r="AO625" t="s">
        <v>2205</v>
      </c>
      <c r="AU625" t="s">
        <v>58</v>
      </c>
      <c r="AV625" t="s">
        <v>68</v>
      </c>
      <c r="AW625" t="s">
        <v>68</v>
      </c>
      <c r="AX625" s="1">
        <v>45468.699052627315</v>
      </c>
      <c r="AY625" s="1">
        <v>45468.699902777778</v>
      </c>
    </row>
    <row r="626" spans="1:51" x14ac:dyDescent="0.35">
      <c r="A626">
        <v>56654</v>
      </c>
      <c r="B626">
        <v>0</v>
      </c>
      <c r="C626" t="s">
        <v>51</v>
      </c>
      <c r="D626" t="s">
        <v>52</v>
      </c>
      <c r="E626" t="s">
        <v>51</v>
      </c>
      <c r="F626" t="s">
        <v>51</v>
      </c>
      <c r="G626" t="s">
        <v>19065</v>
      </c>
      <c r="H626" t="s">
        <v>2206</v>
      </c>
      <c r="I626" t="s">
        <v>56</v>
      </c>
      <c r="M626" t="s">
        <v>19065</v>
      </c>
      <c r="N626" t="s">
        <v>2206</v>
      </c>
      <c r="O626" t="s">
        <v>56</v>
      </c>
      <c r="U626" t="s">
        <v>57</v>
      </c>
      <c r="W626" t="s">
        <v>2207</v>
      </c>
      <c r="Y626" t="s">
        <v>2208</v>
      </c>
      <c r="Z626">
        <v>8</v>
      </c>
      <c r="AA626">
        <v>16</v>
      </c>
      <c r="AD626" t="s">
        <v>2209</v>
      </c>
      <c r="AE626" t="s">
        <v>2210</v>
      </c>
      <c r="AF626" t="s">
        <v>2211</v>
      </c>
      <c r="AG626" t="s">
        <v>2212</v>
      </c>
      <c r="AH626" t="s">
        <v>2210</v>
      </c>
      <c r="AI626">
        <v>0</v>
      </c>
      <c r="AJ626">
        <v>0</v>
      </c>
      <c r="AL626">
        <v>0</v>
      </c>
      <c r="AM626">
        <v>0</v>
      </c>
      <c r="AN626">
        <v>0</v>
      </c>
      <c r="AO626" t="s">
        <v>51</v>
      </c>
      <c r="AP626" t="s">
        <v>51</v>
      </c>
      <c r="AQ626" t="s">
        <v>51</v>
      </c>
      <c r="AR626" t="s">
        <v>51</v>
      </c>
      <c r="AS626" t="s">
        <v>51</v>
      </c>
      <c r="AT626" t="s">
        <v>51</v>
      </c>
      <c r="AU626" t="s">
        <v>58</v>
      </c>
      <c r="AV626" t="s">
        <v>919</v>
      </c>
      <c r="AW626" t="s">
        <v>919</v>
      </c>
      <c r="AX626" s="1">
        <v>45468.416075543981</v>
      </c>
      <c r="AY626" s="1">
        <v>45468.418782870373</v>
      </c>
    </row>
    <row r="627" spans="1:51" x14ac:dyDescent="0.35">
      <c r="A627">
        <v>55655</v>
      </c>
      <c r="B627">
        <v>0</v>
      </c>
      <c r="C627" t="s">
        <v>51</v>
      </c>
      <c r="D627" t="s">
        <v>52</v>
      </c>
      <c r="E627" t="s">
        <v>51</v>
      </c>
      <c r="F627" t="s">
        <v>51</v>
      </c>
      <c r="G627" t="s">
        <v>19066</v>
      </c>
      <c r="H627" t="s">
        <v>2213</v>
      </c>
      <c r="I627" t="s">
        <v>56</v>
      </c>
      <c r="O627" t="s">
        <v>62</v>
      </c>
      <c r="U627" t="s">
        <v>57</v>
      </c>
      <c r="W627">
        <v>8884266445</v>
      </c>
      <c r="Y627" t="s">
        <v>2214</v>
      </c>
      <c r="Z627">
        <v>8</v>
      </c>
      <c r="AD627" t="s">
        <v>2215</v>
      </c>
      <c r="AF627" t="s">
        <v>2216</v>
      </c>
      <c r="AG627" t="s">
        <v>2217</v>
      </c>
      <c r="AI627">
        <v>0</v>
      </c>
      <c r="AJ627">
        <v>0</v>
      </c>
      <c r="AL627">
        <v>0</v>
      </c>
      <c r="AM627">
        <v>0</v>
      </c>
      <c r="AN627">
        <v>0</v>
      </c>
      <c r="AO627" t="s">
        <v>51</v>
      </c>
      <c r="AP627" t="s">
        <v>51</v>
      </c>
      <c r="AQ627" t="s">
        <v>51</v>
      </c>
      <c r="AR627" t="s">
        <v>51</v>
      </c>
      <c r="AS627" t="s">
        <v>51</v>
      </c>
      <c r="AT627" t="s">
        <v>51</v>
      </c>
      <c r="AU627" t="s">
        <v>58</v>
      </c>
      <c r="AV627" t="s">
        <v>68</v>
      </c>
      <c r="AW627" t="s">
        <v>68</v>
      </c>
      <c r="AX627" s="1">
        <v>45465.596270752314</v>
      </c>
      <c r="AY627" s="1">
        <v>45465.597366400463</v>
      </c>
    </row>
    <row r="628" spans="1:51" x14ac:dyDescent="0.35">
      <c r="A628">
        <v>55654</v>
      </c>
      <c r="B628">
        <v>0</v>
      </c>
      <c r="C628" t="s">
        <v>51</v>
      </c>
      <c r="D628" t="s">
        <v>85</v>
      </c>
      <c r="E628">
        <v>0</v>
      </c>
      <c r="G628" t="s">
        <v>2218</v>
      </c>
      <c r="H628" t="s">
        <v>2219</v>
      </c>
      <c r="I628" t="s">
        <v>56</v>
      </c>
      <c r="T628" t="s">
        <v>51</v>
      </c>
      <c r="U628" t="s">
        <v>51</v>
      </c>
      <c r="W628">
        <v>9434510044</v>
      </c>
      <c r="Y628" t="s">
        <v>2220</v>
      </c>
      <c r="Z628">
        <v>8</v>
      </c>
      <c r="AD628" t="s">
        <v>2221</v>
      </c>
      <c r="AE628" t="s">
        <v>51</v>
      </c>
      <c r="AF628" t="s">
        <v>51</v>
      </c>
      <c r="AG628" t="s">
        <v>2222</v>
      </c>
      <c r="AI628">
        <v>0</v>
      </c>
      <c r="AJ628">
        <v>0</v>
      </c>
      <c r="AL628">
        <v>0</v>
      </c>
      <c r="AM628">
        <v>0</v>
      </c>
      <c r="AN628">
        <v>0</v>
      </c>
      <c r="AO628" t="s">
        <v>2223</v>
      </c>
      <c r="AU628" t="s">
        <v>58</v>
      </c>
      <c r="AV628" t="s">
        <v>68</v>
      </c>
      <c r="AW628" t="s">
        <v>51</v>
      </c>
      <c r="AX628" s="1">
        <v>45464.458925543979</v>
      </c>
      <c r="AY628" t="s">
        <v>51</v>
      </c>
    </row>
    <row r="629" spans="1:51" x14ac:dyDescent="0.35">
      <c r="A629">
        <v>54654</v>
      </c>
      <c r="B629">
        <v>0</v>
      </c>
      <c r="C629" t="s">
        <v>51</v>
      </c>
      <c r="D629" t="s">
        <v>52</v>
      </c>
      <c r="E629" t="s">
        <v>51</v>
      </c>
      <c r="F629" t="s">
        <v>51</v>
      </c>
      <c r="G629" t="s">
        <v>2224</v>
      </c>
      <c r="H629" t="s">
        <v>18780</v>
      </c>
      <c r="I629" t="s">
        <v>56</v>
      </c>
      <c r="M629" t="s">
        <v>2224</v>
      </c>
      <c r="N629" t="s">
        <v>18781</v>
      </c>
      <c r="Z629">
        <v>8</v>
      </c>
      <c r="AD629" t="s">
        <v>2225</v>
      </c>
      <c r="AF629" t="s">
        <v>2216</v>
      </c>
      <c r="AG629" t="s">
        <v>2226</v>
      </c>
      <c r="AI629">
        <v>0</v>
      </c>
      <c r="AJ629">
        <v>0</v>
      </c>
      <c r="AL629">
        <v>0</v>
      </c>
      <c r="AM629">
        <v>0</v>
      </c>
      <c r="AN629">
        <v>0</v>
      </c>
      <c r="AO629" t="s">
        <v>51</v>
      </c>
      <c r="AP629" t="s">
        <v>51</v>
      </c>
      <c r="AQ629" t="s">
        <v>51</v>
      </c>
      <c r="AR629" t="s">
        <v>51</v>
      </c>
      <c r="AS629" t="s">
        <v>51</v>
      </c>
      <c r="AT629" t="s">
        <v>51</v>
      </c>
      <c r="AU629" t="s">
        <v>58</v>
      </c>
      <c r="AV629" t="s">
        <v>59</v>
      </c>
      <c r="AW629" t="s">
        <v>51</v>
      </c>
      <c r="AX629" s="1">
        <v>45462.44553892361</v>
      </c>
      <c r="AY629" t="s">
        <v>51</v>
      </c>
    </row>
    <row r="630" spans="1:51" x14ac:dyDescent="0.35">
      <c r="A630">
        <v>53654</v>
      </c>
      <c r="B630">
        <v>0</v>
      </c>
      <c r="C630" t="s">
        <v>51</v>
      </c>
      <c r="D630" t="s">
        <v>85</v>
      </c>
      <c r="E630">
        <v>0</v>
      </c>
      <c r="G630" t="s">
        <v>2227</v>
      </c>
      <c r="H630" t="s">
        <v>2228</v>
      </c>
      <c r="I630" t="s">
        <v>56</v>
      </c>
      <c r="S630" t="s">
        <v>1392</v>
      </c>
      <c r="T630" t="s">
        <v>51</v>
      </c>
      <c r="U630" t="s">
        <v>51</v>
      </c>
      <c r="V630" t="s">
        <v>1392</v>
      </c>
      <c r="W630">
        <v>7507079760</v>
      </c>
      <c r="X630" t="s">
        <v>1392</v>
      </c>
      <c r="Y630" t="s">
        <v>2229</v>
      </c>
      <c r="Z630">
        <v>8</v>
      </c>
      <c r="AD630" t="s">
        <v>1392</v>
      </c>
      <c r="AE630" t="s">
        <v>51</v>
      </c>
      <c r="AF630" t="s">
        <v>51</v>
      </c>
      <c r="AG630" t="s">
        <v>2230</v>
      </c>
      <c r="AI630">
        <v>0</v>
      </c>
      <c r="AJ630">
        <v>0</v>
      </c>
      <c r="AL630">
        <v>0</v>
      </c>
      <c r="AM630">
        <v>0</v>
      </c>
      <c r="AN630">
        <v>0</v>
      </c>
      <c r="AO630" t="s">
        <v>2231</v>
      </c>
      <c r="AP630" t="s">
        <v>2232</v>
      </c>
      <c r="AQ630" t="s">
        <v>122</v>
      </c>
      <c r="AR630" t="s">
        <v>123</v>
      </c>
      <c r="AS630" t="s">
        <v>89</v>
      </c>
      <c r="AT630" t="s">
        <v>90</v>
      </c>
      <c r="AU630" t="s">
        <v>58</v>
      </c>
      <c r="AV630" t="s">
        <v>196</v>
      </c>
      <c r="AW630" t="s">
        <v>51</v>
      </c>
      <c r="AX630" s="1">
        <v>45458.689939351854</v>
      </c>
      <c r="AY630" t="s">
        <v>51</v>
      </c>
    </row>
    <row r="631" spans="1:51" x14ac:dyDescent="0.35">
      <c r="A631">
        <v>52654</v>
      </c>
      <c r="B631">
        <v>0</v>
      </c>
      <c r="C631" t="s">
        <v>51</v>
      </c>
      <c r="D631" t="s">
        <v>85</v>
      </c>
      <c r="E631">
        <v>0</v>
      </c>
      <c r="G631" t="s">
        <v>2233</v>
      </c>
      <c r="H631" t="s">
        <v>2234</v>
      </c>
      <c r="I631" t="s">
        <v>56</v>
      </c>
      <c r="S631" t="s">
        <v>2235</v>
      </c>
      <c r="T631" t="s">
        <v>51</v>
      </c>
      <c r="U631" t="s">
        <v>51</v>
      </c>
      <c r="Y631" t="s">
        <v>2236</v>
      </c>
      <c r="Z631">
        <v>8</v>
      </c>
      <c r="AD631" t="s">
        <v>2237</v>
      </c>
      <c r="AE631" t="s">
        <v>51</v>
      </c>
      <c r="AF631" t="s">
        <v>51</v>
      </c>
      <c r="AG631" t="s">
        <v>2238</v>
      </c>
      <c r="AI631">
        <v>0</v>
      </c>
      <c r="AJ631">
        <v>0</v>
      </c>
      <c r="AL631">
        <v>0</v>
      </c>
      <c r="AM631">
        <v>0</v>
      </c>
      <c r="AN631">
        <v>0</v>
      </c>
      <c r="AO631" t="s">
        <v>2239</v>
      </c>
      <c r="AU631" t="s">
        <v>58</v>
      </c>
      <c r="AV631" t="s">
        <v>68</v>
      </c>
      <c r="AW631" t="s">
        <v>68</v>
      </c>
      <c r="AX631" s="1">
        <v>45456.782826122682</v>
      </c>
      <c r="AY631" s="1">
        <v>45456.784110300927</v>
      </c>
    </row>
    <row r="632" spans="1:51" x14ac:dyDescent="0.35">
      <c r="A632">
        <v>51655</v>
      </c>
      <c r="B632">
        <v>0</v>
      </c>
      <c r="C632" t="s">
        <v>51</v>
      </c>
      <c r="D632" t="s">
        <v>52</v>
      </c>
      <c r="E632" t="s">
        <v>51</v>
      </c>
      <c r="F632" t="s">
        <v>51</v>
      </c>
      <c r="G632" t="s">
        <v>2240</v>
      </c>
      <c r="H632" t="s">
        <v>2241</v>
      </c>
      <c r="I632" t="s">
        <v>56</v>
      </c>
      <c r="M632" t="s">
        <v>2242</v>
      </c>
      <c r="N632" t="s">
        <v>2241</v>
      </c>
      <c r="W632">
        <v>9831016772</v>
      </c>
      <c r="Y632" t="s">
        <v>2243</v>
      </c>
      <c r="Z632">
        <v>8</v>
      </c>
      <c r="AF632" t="s">
        <v>2216</v>
      </c>
      <c r="AG632" t="s">
        <v>2244</v>
      </c>
      <c r="AI632">
        <v>0</v>
      </c>
      <c r="AJ632">
        <v>0</v>
      </c>
      <c r="AL632">
        <v>0</v>
      </c>
      <c r="AM632">
        <v>0</v>
      </c>
      <c r="AN632">
        <v>0</v>
      </c>
      <c r="AO632" t="s">
        <v>51</v>
      </c>
      <c r="AP632" t="s">
        <v>51</v>
      </c>
      <c r="AQ632" t="s">
        <v>51</v>
      </c>
      <c r="AR632" t="s">
        <v>51</v>
      </c>
      <c r="AS632" t="s">
        <v>51</v>
      </c>
      <c r="AT632" t="s">
        <v>51</v>
      </c>
      <c r="AU632" t="s">
        <v>58</v>
      </c>
      <c r="AV632" t="s">
        <v>59</v>
      </c>
      <c r="AW632" t="s">
        <v>51</v>
      </c>
      <c r="AX632" s="1">
        <v>45455.534205752316</v>
      </c>
      <c r="AY632" t="s">
        <v>51</v>
      </c>
    </row>
    <row r="633" spans="1:51" x14ac:dyDescent="0.35">
      <c r="A633">
        <v>51654</v>
      </c>
      <c r="B633">
        <v>0</v>
      </c>
      <c r="C633" t="s">
        <v>51</v>
      </c>
      <c r="D633" t="s">
        <v>85</v>
      </c>
      <c r="E633">
        <v>0</v>
      </c>
      <c r="G633" t="s">
        <v>2245</v>
      </c>
      <c r="H633" t="s">
        <v>19067</v>
      </c>
      <c r="I633" t="s">
        <v>56</v>
      </c>
      <c r="S633">
        <v>9694129244</v>
      </c>
      <c r="T633" t="s">
        <v>51</v>
      </c>
      <c r="U633" t="s">
        <v>51</v>
      </c>
      <c r="W633">
        <v>9694129244</v>
      </c>
      <c r="Y633" t="s">
        <v>2246</v>
      </c>
      <c r="Z633">
        <v>8</v>
      </c>
      <c r="AE633" t="s">
        <v>51</v>
      </c>
      <c r="AF633" t="s">
        <v>51</v>
      </c>
      <c r="AI633">
        <v>0</v>
      </c>
      <c r="AJ633">
        <v>0</v>
      </c>
      <c r="AL633">
        <v>0</v>
      </c>
      <c r="AM633">
        <v>0</v>
      </c>
      <c r="AN633">
        <v>0</v>
      </c>
      <c r="AO633" t="s">
        <v>2247</v>
      </c>
      <c r="AP633" t="s">
        <v>62</v>
      </c>
      <c r="AS633" t="s">
        <v>89</v>
      </c>
      <c r="AU633" t="s">
        <v>58</v>
      </c>
      <c r="AV633" t="s">
        <v>68</v>
      </c>
      <c r="AW633" t="s">
        <v>51</v>
      </c>
      <c r="AX633" s="1">
        <v>45454.772733680555</v>
      </c>
      <c r="AY633" t="s">
        <v>51</v>
      </c>
    </row>
    <row r="634" spans="1:51" x14ac:dyDescent="0.35">
      <c r="A634">
        <v>50654</v>
      </c>
      <c r="B634">
        <v>0</v>
      </c>
      <c r="C634" t="s">
        <v>51</v>
      </c>
      <c r="D634" t="s">
        <v>52</v>
      </c>
      <c r="E634" t="s">
        <v>51</v>
      </c>
      <c r="F634" t="s">
        <v>51</v>
      </c>
      <c r="G634" t="s">
        <v>2248</v>
      </c>
      <c r="H634" t="s">
        <v>18782</v>
      </c>
      <c r="I634" t="s">
        <v>56</v>
      </c>
      <c r="S634" t="s">
        <v>2249</v>
      </c>
      <c r="Y634" t="s">
        <v>2250</v>
      </c>
      <c r="Z634">
        <v>8</v>
      </c>
      <c r="AF634" t="s">
        <v>280</v>
      </c>
      <c r="AI634">
        <v>0</v>
      </c>
      <c r="AJ634">
        <v>0</v>
      </c>
      <c r="AL634">
        <v>0</v>
      </c>
      <c r="AM634">
        <v>0</v>
      </c>
      <c r="AN634">
        <v>0</v>
      </c>
      <c r="AO634" t="s">
        <v>51</v>
      </c>
      <c r="AP634" t="s">
        <v>51</v>
      </c>
      <c r="AQ634" t="s">
        <v>51</v>
      </c>
      <c r="AR634" t="s">
        <v>51</v>
      </c>
      <c r="AS634" t="s">
        <v>51</v>
      </c>
      <c r="AT634" t="s">
        <v>51</v>
      </c>
      <c r="AU634" t="s">
        <v>58</v>
      </c>
      <c r="AV634" t="s">
        <v>59</v>
      </c>
      <c r="AW634" t="s">
        <v>51</v>
      </c>
      <c r="AX634" s="1">
        <v>45454.401016979165</v>
      </c>
      <c r="AY634" t="s">
        <v>51</v>
      </c>
    </row>
    <row r="635" spans="1:51" x14ac:dyDescent="0.35">
      <c r="A635">
        <v>50653</v>
      </c>
      <c r="B635">
        <v>0</v>
      </c>
      <c r="C635" t="s">
        <v>51</v>
      </c>
      <c r="D635" t="s">
        <v>52</v>
      </c>
      <c r="E635" t="s">
        <v>51</v>
      </c>
      <c r="F635" t="s">
        <v>51</v>
      </c>
      <c r="G635" t="s">
        <v>2251</v>
      </c>
      <c r="H635" t="s">
        <v>2252</v>
      </c>
      <c r="I635" t="s">
        <v>56</v>
      </c>
      <c r="U635" t="s">
        <v>57</v>
      </c>
      <c r="Z635">
        <v>8</v>
      </c>
      <c r="AF635" t="s">
        <v>62</v>
      </c>
      <c r="AI635">
        <v>0</v>
      </c>
      <c r="AJ635">
        <v>0</v>
      </c>
      <c r="AL635">
        <v>0</v>
      </c>
      <c r="AM635">
        <v>0</v>
      </c>
      <c r="AN635">
        <v>0</v>
      </c>
      <c r="AO635" t="s">
        <v>51</v>
      </c>
      <c r="AP635" t="s">
        <v>51</v>
      </c>
      <c r="AQ635" t="s">
        <v>51</v>
      </c>
      <c r="AR635" t="s">
        <v>51</v>
      </c>
      <c r="AS635" t="s">
        <v>51</v>
      </c>
      <c r="AT635" t="s">
        <v>51</v>
      </c>
      <c r="AU635" t="s">
        <v>58</v>
      </c>
      <c r="AV635" t="s">
        <v>68</v>
      </c>
      <c r="AW635" t="s">
        <v>51</v>
      </c>
      <c r="AX635" s="1">
        <v>45448.662178009261</v>
      </c>
      <c r="AY635" t="s">
        <v>51</v>
      </c>
    </row>
    <row r="636" spans="1:51" x14ac:dyDescent="0.35">
      <c r="A636">
        <v>50652</v>
      </c>
      <c r="B636">
        <v>0</v>
      </c>
      <c r="C636" t="s">
        <v>51</v>
      </c>
      <c r="D636" t="s">
        <v>85</v>
      </c>
      <c r="E636">
        <v>0</v>
      </c>
      <c r="G636" t="s">
        <v>2253</v>
      </c>
      <c r="H636" t="s">
        <v>2254</v>
      </c>
      <c r="I636" t="s">
        <v>56</v>
      </c>
      <c r="S636">
        <v>0</v>
      </c>
      <c r="T636" t="s">
        <v>51</v>
      </c>
      <c r="U636" t="s">
        <v>51</v>
      </c>
      <c r="V636">
        <v>0</v>
      </c>
      <c r="W636">
        <v>0</v>
      </c>
      <c r="X636">
        <v>0</v>
      </c>
      <c r="Y636" t="s">
        <v>2255</v>
      </c>
      <c r="Z636">
        <v>8</v>
      </c>
      <c r="AD636" t="s">
        <v>637</v>
      </c>
      <c r="AE636" t="s">
        <v>51</v>
      </c>
      <c r="AF636" t="s">
        <v>51</v>
      </c>
      <c r="AG636">
        <v>0</v>
      </c>
      <c r="AI636">
        <v>0</v>
      </c>
      <c r="AJ636">
        <v>0</v>
      </c>
      <c r="AL636">
        <v>0</v>
      </c>
      <c r="AM636">
        <v>0</v>
      </c>
      <c r="AN636">
        <v>0</v>
      </c>
      <c r="AO636" t="s">
        <v>1777</v>
      </c>
      <c r="AP636" t="s">
        <v>486</v>
      </c>
      <c r="AQ636" t="s">
        <v>255</v>
      </c>
      <c r="AR636" t="s">
        <v>123</v>
      </c>
      <c r="AS636" t="s">
        <v>89</v>
      </c>
      <c r="AT636" t="s">
        <v>95</v>
      </c>
      <c r="AU636" t="s">
        <v>58</v>
      </c>
      <c r="AV636" t="s">
        <v>84</v>
      </c>
      <c r="AW636" t="s">
        <v>51</v>
      </c>
      <c r="AX636" s="1">
        <v>45444.755847685185</v>
      </c>
      <c r="AY636" t="s">
        <v>51</v>
      </c>
    </row>
    <row r="637" spans="1:51" x14ac:dyDescent="0.35">
      <c r="A637">
        <v>50651</v>
      </c>
      <c r="B637">
        <v>0</v>
      </c>
      <c r="C637" t="s">
        <v>51</v>
      </c>
      <c r="D637" t="s">
        <v>85</v>
      </c>
      <c r="E637">
        <v>3</v>
      </c>
      <c r="F637" t="s">
        <v>1049</v>
      </c>
      <c r="G637" t="s">
        <v>2256</v>
      </c>
      <c r="H637" t="s">
        <v>2257</v>
      </c>
      <c r="I637" t="s">
        <v>56</v>
      </c>
      <c r="S637" t="s">
        <v>62</v>
      </c>
      <c r="T637" t="s">
        <v>51</v>
      </c>
      <c r="U637" t="s">
        <v>51</v>
      </c>
      <c r="V637" t="s">
        <v>62</v>
      </c>
      <c r="W637" t="s">
        <v>62</v>
      </c>
      <c r="X637" t="s">
        <v>62</v>
      </c>
      <c r="Y637" t="s">
        <v>2258</v>
      </c>
      <c r="Z637">
        <v>8</v>
      </c>
      <c r="AD637" t="s">
        <v>637</v>
      </c>
      <c r="AE637" t="s">
        <v>51</v>
      </c>
      <c r="AF637" t="s">
        <v>51</v>
      </c>
      <c r="AG637" t="s">
        <v>2259</v>
      </c>
      <c r="AI637">
        <v>0</v>
      </c>
      <c r="AJ637">
        <v>0</v>
      </c>
      <c r="AL637">
        <v>0</v>
      </c>
      <c r="AM637">
        <v>0</v>
      </c>
      <c r="AN637">
        <v>0</v>
      </c>
      <c r="AO637" t="s">
        <v>1146</v>
      </c>
      <c r="AP637" t="s">
        <v>486</v>
      </c>
      <c r="AQ637" t="s">
        <v>255</v>
      </c>
      <c r="AR637" t="s">
        <v>123</v>
      </c>
      <c r="AS637" t="s">
        <v>2260</v>
      </c>
      <c r="AT637" t="s">
        <v>90</v>
      </c>
      <c r="AU637" t="s">
        <v>58</v>
      </c>
      <c r="AV637" t="s">
        <v>84</v>
      </c>
      <c r="AW637" t="s">
        <v>84</v>
      </c>
      <c r="AX637" s="1">
        <v>45444.739240428244</v>
      </c>
      <c r="AY637" s="1">
        <v>45444.741117210651</v>
      </c>
    </row>
    <row r="638" spans="1:51" x14ac:dyDescent="0.35">
      <c r="A638">
        <v>50650</v>
      </c>
      <c r="B638">
        <v>0</v>
      </c>
      <c r="C638" t="s">
        <v>51</v>
      </c>
      <c r="D638" t="s">
        <v>52</v>
      </c>
      <c r="E638" t="s">
        <v>51</v>
      </c>
      <c r="F638" t="s">
        <v>51</v>
      </c>
      <c r="G638" t="s">
        <v>2261</v>
      </c>
      <c r="H638" t="s">
        <v>2262</v>
      </c>
      <c r="I638" t="s">
        <v>56</v>
      </c>
      <c r="M638" t="s">
        <v>2261</v>
      </c>
      <c r="N638" t="s">
        <v>2262</v>
      </c>
      <c r="O638" t="s">
        <v>1060</v>
      </c>
      <c r="S638" t="s">
        <v>62</v>
      </c>
      <c r="U638" t="s">
        <v>57</v>
      </c>
      <c r="V638" t="s">
        <v>62</v>
      </c>
      <c r="W638" t="s">
        <v>62</v>
      </c>
      <c r="X638" t="s">
        <v>62</v>
      </c>
      <c r="Y638" t="s">
        <v>62</v>
      </c>
      <c r="Z638">
        <v>8</v>
      </c>
      <c r="AA638">
        <v>24</v>
      </c>
      <c r="AD638" t="s">
        <v>2263</v>
      </c>
      <c r="AE638" t="s">
        <v>62</v>
      </c>
      <c r="AF638" t="s">
        <v>62</v>
      </c>
      <c r="AG638" t="s">
        <v>2264</v>
      </c>
      <c r="AH638" t="s">
        <v>62</v>
      </c>
      <c r="AI638">
        <v>0</v>
      </c>
      <c r="AJ638">
        <v>0</v>
      </c>
      <c r="AL638">
        <v>0</v>
      </c>
      <c r="AM638">
        <v>0</v>
      </c>
      <c r="AN638">
        <v>0</v>
      </c>
      <c r="AO638" t="s">
        <v>51</v>
      </c>
      <c r="AP638" t="s">
        <v>51</v>
      </c>
      <c r="AQ638" t="s">
        <v>51</v>
      </c>
      <c r="AR638" t="s">
        <v>51</v>
      </c>
      <c r="AS638" t="s">
        <v>51</v>
      </c>
      <c r="AT638" t="s">
        <v>51</v>
      </c>
      <c r="AU638" t="s">
        <v>58</v>
      </c>
      <c r="AV638" t="s">
        <v>919</v>
      </c>
      <c r="AW638" t="s">
        <v>919</v>
      </c>
      <c r="AX638" s="1">
        <v>45444.624631979168</v>
      </c>
      <c r="AY638" s="1">
        <v>45488.470875694446</v>
      </c>
    </row>
    <row r="639" spans="1:51" x14ac:dyDescent="0.35">
      <c r="A639">
        <v>50649</v>
      </c>
      <c r="B639">
        <v>0</v>
      </c>
      <c r="C639" t="s">
        <v>51</v>
      </c>
      <c r="D639" t="s">
        <v>52</v>
      </c>
      <c r="E639" t="s">
        <v>51</v>
      </c>
      <c r="F639" t="s">
        <v>51</v>
      </c>
      <c r="G639" t="s">
        <v>2265</v>
      </c>
      <c r="H639" t="s">
        <v>2266</v>
      </c>
      <c r="I639" t="s">
        <v>56</v>
      </c>
      <c r="M639" t="s">
        <v>2265</v>
      </c>
      <c r="N639" t="s">
        <v>2266</v>
      </c>
      <c r="U639" t="s">
        <v>57</v>
      </c>
      <c r="Z639">
        <v>8</v>
      </c>
      <c r="AA639">
        <v>9</v>
      </c>
      <c r="AD639" t="s">
        <v>356</v>
      </c>
      <c r="AE639" t="s">
        <v>62</v>
      </c>
      <c r="AF639" t="s">
        <v>62</v>
      </c>
      <c r="AG639" t="s">
        <v>357</v>
      </c>
      <c r="AH639" t="s">
        <v>62</v>
      </c>
      <c r="AI639">
        <v>0</v>
      </c>
      <c r="AJ639">
        <v>0</v>
      </c>
      <c r="AL639">
        <v>0</v>
      </c>
      <c r="AM639">
        <v>0</v>
      </c>
      <c r="AN639">
        <v>0</v>
      </c>
      <c r="AO639" t="s">
        <v>51</v>
      </c>
      <c r="AP639" t="s">
        <v>51</v>
      </c>
      <c r="AQ639" t="s">
        <v>51</v>
      </c>
      <c r="AR639" t="s">
        <v>51</v>
      </c>
      <c r="AS639" t="s">
        <v>51</v>
      </c>
      <c r="AT639" t="s">
        <v>51</v>
      </c>
      <c r="AU639" t="s">
        <v>58</v>
      </c>
      <c r="AV639" t="s">
        <v>919</v>
      </c>
      <c r="AW639" t="s">
        <v>51</v>
      </c>
      <c r="AX639" s="1">
        <v>45444.619585995373</v>
      </c>
      <c r="AY639" t="s">
        <v>51</v>
      </c>
    </row>
    <row r="640" spans="1:51" x14ac:dyDescent="0.35">
      <c r="A640">
        <v>50648</v>
      </c>
      <c r="B640">
        <v>0</v>
      </c>
      <c r="C640" t="s">
        <v>51</v>
      </c>
      <c r="D640" t="s">
        <v>52</v>
      </c>
      <c r="E640" t="s">
        <v>51</v>
      </c>
      <c r="F640" t="s">
        <v>51</v>
      </c>
      <c r="G640" t="s">
        <v>2267</v>
      </c>
      <c r="H640" t="s">
        <v>18783</v>
      </c>
      <c r="I640" t="s">
        <v>56</v>
      </c>
      <c r="M640" t="s">
        <v>2268</v>
      </c>
      <c r="N640" t="s">
        <v>2269</v>
      </c>
      <c r="O640" t="s">
        <v>416</v>
      </c>
      <c r="U640" t="s">
        <v>57</v>
      </c>
      <c r="W640">
        <v>8448320036</v>
      </c>
      <c r="Y640" t="s">
        <v>2270</v>
      </c>
      <c r="Z640">
        <v>8</v>
      </c>
      <c r="AD640" t="s">
        <v>2271</v>
      </c>
      <c r="AF640" t="s">
        <v>62</v>
      </c>
      <c r="AG640" t="s">
        <v>2272</v>
      </c>
      <c r="AI640">
        <v>0</v>
      </c>
      <c r="AJ640">
        <v>0</v>
      </c>
      <c r="AL640">
        <v>0</v>
      </c>
      <c r="AM640">
        <v>0</v>
      </c>
      <c r="AN640">
        <v>0</v>
      </c>
      <c r="AO640" t="s">
        <v>51</v>
      </c>
      <c r="AP640" t="s">
        <v>51</v>
      </c>
      <c r="AQ640" t="s">
        <v>51</v>
      </c>
      <c r="AR640" t="s">
        <v>51</v>
      </c>
      <c r="AS640" t="s">
        <v>51</v>
      </c>
      <c r="AT640" t="s">
        <v>51</v>
      </c>
      <c r="AU640" t="s">
        <v>58</v>
      </c>
      <c r="AV640" t="s">
        <v>59</v>
      </c>
      <c r="AW640" t="s">
        <v>51</v>
      </c>
      <c r="AX640" s="1">
        <v>45443.502641284722</v>
      </c>
      <c r="AY640" t="s">
        <v>51</v>
      </c>
    </row>
    <row r="641" spans="1:51" x14ac:dyDescent="0.35">
      <c r="A641">
        <v>49648</v>
      </c>
      <c r="B641">
        <v>0</v>
      </c>
      <c r="C641" t="s">
        <v>51</v>
      </c>
      <c r="D641" t="s">
        <v>52</v>
      </c>
      <c r="E641" t="s">
        <v>51</v>
      </c>
      <c r="F641" t="s">
        <v>51</v>
      </c>
      <c r="G641" t="s">
        <v>2273</v>
      </c>
      <c r="H641" t="s">
        <v>2274</v>
      </c>
      <c r="I641" t="s">
        <v>56</v>
      </c>
      <c r="M641" t="s">
        <v>2273</v>
      </c>
      <c r="N641" t="s">
        <v>2274</v>
      </c>
      <c r="S641" t="s">
        <v>2275</v>
      </c>
      <c r="U641" t="s">
        <v>57</v>
      </c>
      <c r="Y641" t="s">
        <v>2276</v>
      </c>
      <c r="Z641">
        <v>8</v>
      </c>
      <c r="AA641">
        <v>9</v>
      </c>
      <c r="AD641" t="s">
        <v>283</v>
      </c>
      <c r="AE641" t="s">
        <v>62</v>
      </c>
      <c r="AF641" t="s">
        <v>62</v>
      </c>
      <c r="AG641" t="s">
        <v>728</v>
      </c>
      <c r="AH641" t="s">
        <v>62</v>
      </c>
      <c r="AI641">
        <v>0</v>
      </c>
      <c r="AJ641">
        <v>0</v>
      </c>
      <c r="AL641">
        <v>0</v>
      </c>
      <c r="AM641">
        <v>0</v>
      </c>
      <c r="AN641">
        <v>0</v>
      </c>
      <c r="AO641" t="s">
        <v>51</v>
      </c>
      <c r="AP641" t="s">
        <v>51</v>
      </c>
      <c r="AQ641" t="s">
        <v>51</v>
      </c>
      <c r="AR641" t="s">
        <v>51</v>
      </c>
      <c r="AS641" t="s">
        <v>51</v>
      </c>
      <c r="AT641" t="s">
        <v>51</v>
      </c>
      <c r="AU641" t="s">
        <v>58</v>
      </c>
      <c r="AV641" t="s">
        <v>919</v>
      </c>
      <c r="AW641" t="s">
        <v>51</v>
      </c>
      <c r="AX641" s="1">
        <v>45439.602914699077</v>
      </c>
      <c r="AY641" t="s">
        <v>51</v>
      </c>
    </row>
    <row r="642" spans="1:51" x14ac:dyDescent="0.35">
      <c r="A642">
        <v>49647</v>
      </c>
      <c r="B642">
        <v>0</v>
      </c>
      <c r="C642" t="s">
        <v>51</v>
      </c>
      <c r="D642" t="s">
        <v>52</v>
      </c>
      <c r="E642" t="s">
        <v>51</v>
      </c>
      <c r="F642" t="s">
        <v>51</v>
      </c>
      <c r="G642" t="s">
        <v>2277</v>
      </c>
      <c r="H642" t="s">
        <v>2278</v>
      </c>
      <c r="I642" t="s">
        <v>56</v>
      </c>
      <c r="M642" t="s">
        <v>2279</v>
      </c>
      <c r="N642" t="s">
        <v>2280</v>
      </c>
      <c r="O642" t="s">
        <v>62</v>
      </c>
      <c r="U642" t="s">
        <v>57</v>
      </c>
      <c r="Y642" t="s">
        <v>2281</v>
      </c>
      <c r="Z642">
        <v>8</v>
      </c>
      <c r="AA642">
        <v>7</v>
      </c>
      <c r="AD642" t="s">
        <v>2282</v>
      </c>
      <c r="AE642" t="s">
        <v>2283</v>
      </c>
      <c r="AF642" t="s">
        <v>2284</v>
      </c>
      <c r="AG642" t="s">
        <v>2285</v>
      </c>
      <c r="AH642" t="s">
        <v>2283</v>
      </c>
      <c r="AI642">
        <v>0</v>
      </c>
      <c r="AJ642">
        <v>0</v>
      </c>
      <c r="AL642">
        <v>0</v>
      </c>
      <c r="AM642">
        <v>0</v>
      </c>
      <c r="AN642">
        <v>0</v>
      </c>
      <c r="AO642" t="s">
        <v>51</v>
      </c>
      <c r="AP642" t="s">
        <v>51</v>
      </c>
      <c r="AQ642" t="s">
        <v>51</v>
      </c>
      <c r="AR642" t="s">
        <v>51</v>
      </c>
      <c r="AS642" t="s">
        <v>51</v>
      </c>
      <c r="AT642" t="s">
        <v>51</v>
      </c>
      <c r="AU642" t="s">
        <v>58</v>
      </c>
      <c r="AV642" t="s">
        <v>919</v>
      </c>
      <c r="AW642" t="s">
        <v>196</v>
      </c>
      <c r="AX642" s="1">
        <v>45437.600632719907</v>
      </c>
      <c r="AY642" s="1">
        <v>45576.467871377317</v>
      </c>
    </row>
    <row r="643" spans="1:51" x14ac:dyDescent="0.35">
      <c r="A643">
        <v>49646</v>
      </c>
      <c r="B643">
        <v>0</v>
      </c>
      <c r="C643" t="s">
        <v>51</v>
      </c>
      <c r="D643" t="s">
        <v>85</v>
      </c>
      <c r="E643">
        <v>0</v>
      </c>
      <c r="G643" t="s">
        <v>2286</v>
      </c>
      <c r="H643" t="s">
        <v>2287</v>
      </c>
      <c r="I643" t="s">
        <v>56</v>
      </c>
      <c r="S643" t="s">
        <v>2288</v>
      </c>
      <c r="T643" t="s">
        <v>51</v>
      </c>
      <c r="U643" t="s">
        <v>51</v>
      </c>
      <c r="V643" t="s">
        <v>1392</v>
      </c>
      <c r="W643" t="s">
        <v>2288</v>
      </c>
      <c r="X643" t="s">
        <v>2289</v>
      </c>
      <c r="Y643" t="s">
        <v>2290</v>
      </c>
      <c r="Z643">
        <v>8</v>
      </c>
      <c r="AD643" t="s">
        <v>2291</v>
      </c>
      <c r="AE643" t="s">
        <v>51</v>
      </c>
      <c r="AF643" t="s">
        <v>51</v>
      </c>
      <c r="AG643" t="s">
        <v>2292</v>
      </c>
      <c r="AI643">
        <v>0</v>
      </c>
      <c r="AJ643">
        <v>0</v>
      </c>
      <c r="AL643">
        <v>0</v>
      </c>
      <c r="AM643">
        <v>0</v>
      </c>
      <c r="AN643">
        <v>0</v>
      </c>
      <c r="AO643" t="s">
        <v>120</v>
      </c>
      <c r="AP643" t="s">
        <v>121</v>
      </c>
      <c r="AQ643" t="s">
        <v>122</v>
      </c>
      <c r="AR643" t="s">
        <v>123</v>
      </c>
      <c r="AS643" t="s">
        <v>89</v>
      </c>
      <c r="AT643" t="s">
        <v>90</v>
      </c>
      <c r="AU643" t="s">
        <v>58</v>
      </c>
      <c r="AV643" t="s">
        <v>196</v>
      </c>
      <c r="AW643" t="s">
        <v>51</v>
      </c>
      <c r="AX643" s="1">
        <v>45435.695188460646</v>
      </c>
      <c r="AY643" t="s">
        <v>51</v>
      </c>
    </row>
    <row r="644" spans="1:51" x14ac:dyDescent="0.35">
      <c r="A644">
        <v>49645</v>
      </c>
      <c r="B644">
        <v>0</v>
      </c>
      <c r="C644" t="s">
        <v>51</v>
      </c>
      <c r="D644" t="s">
        <v>52</v>
      </c>
      <c r="E644" t="s">
        <v>51</v>
      </c>
      <c r="F644" t="s">
        <v>51</v>
      </c>
      <c r="G644" t="s">
        <v>2293</v>
      </c>
      <c r="H644" t="s">
        <v>2294</v>
      </c>
      <c r="I644" t="s">
        <v>56</v>
      </c>
      <c r="M644" t="s">
        <v>2293</v>
      </c>
      <c r="N644" t="s">
        <v>2294</v>
      </c>
      <c r="O644" t="s">
        <v>56</v>
      </c>
      <c r="U644" t="s">
        <v>57</v>
      </c>
      <c r="Z644">
        <v>8</v>
      </c>
      <c r="AF644" t="s">
        <v>1735</v>
      </c>
      <c r="AI644">
        <v>0</v>
      </c>
      <c r="AJ644">
        <v>0</v>
      </c>
      <c r="AL644">
        <v>0</v>
      </c>
      <c r="AM644">
        <v>0</v>
      </c>
      <c r="AN644">
        <v>0</v>
      </c>
      <c r="AO644" t="s">
        <v>51</v>
      </c>
      <c r="AP644" t="s">
        <v>51</v>
      </c>
      <c r="AQ644" t="s">
        <v>51</v>
      </c>
      <c r="AR644" t="s">
        <v>51</v>
      </c>
      <c r="AS644" t="s">
        <v>51</v>
      </c>
      <c r="AT644" t="s">
        <v>51</v>
      </c>
      <c r="AU644" t="s">
        <v>58</v>
      </c>
      <c r="AV644" t="s">
        <v>68</v>
      </c>
      <c r="AW644" t="s">
        <v>51</v>
      </c>
      <c r="AX644" s="1">
        <v>45433.690640358793</v>
      </c>
      <c r="AY644" t="s">
        <v>51</v>
      </c>
    </row>
    <row r="645" spans="1:51" x14ac:dyDescent="0.35">
      <c r="A645">
        <v>49644</v>
      </c>
      <c r="B645">
        <v>0</v>
      </c>
      <c r="C645" t="s">
        <v>51</v>
      </c>
      <c r="D645" t="s">
        <v>52</v>
      </c>
      <c r="E645" t="s">
        <v>51</v>
      </c>
      <c r="F645" t="s">
        <v>51</v>
      </c>
      <c r="G645" t="s">
        <v>2295</v>
      </c>
      <c r="H645" t="s">
        <v>2296</v>
      </c>
      <c r="I645" t="s">
        <v>56</v>
      </c>
      <c r="M645" t="s">
        <v>2295</v>
      </c>
      <c r="N645" t="s">
        <v>2296</v>
      </c>
      <c r="O645" t="s">
        <v>56</v>
      </c>
      <c r="S645" t="s">
        <v>2297</v>
      </c>
      <c r="U645" t="s">
        <v>57</v>
      </c>
      <c r="V645" t="s">
        <v>2298</v>
      </c>
      <c r="W645" t="s">
        <v>2299</v>
      </c>
      <c r="Y645" t="s">
        <v>2300</v>
      </c>
      <c r="Z645">
        <v>8</v>
      </c>
      <c r="AA645">
        <v>33</v>
      </c>
      <c r="AD645" t="s">
        <v>866</v>
      </c>
      <c r="AE645" t="s">
        <v>2301</v>
      </c>
      <c r="AF645" t="s">
        <v>1735</v>
      </c>
      <c r="AG645" t="s">
        <v>2302</v>
      </c>
      <c r="AH645" t="s">
        <v>2301</v>
      </c>
      <c r="AI645">
        <v>0</v>
      </c>
      <c r="AJ645">
        <v>0</v>
      </c>
      <c r="AL645">
        <v>0</v>
      </c>
      <c r="AM645">
        <v>0</v>
      </c>
      <c r="AN645">
        <v>0</v>
      </c>
      <c r="AO645" t="s">
        <v>51</v>
      </c>
      <c r="AP645" t="s">
        <v>51</v>
      </c>
      <c r="AQ645" t="s">
        <v>51</v>
      </c>
      <c r="AR645" t="s">
        <v>51</v>
      </c>
      <c r="AS645" t="s">
        <v>51</v>
      </c>
      <c r="AT645" t="s">
        <v>51</v>
      </c>
      <c r="AU645" t="s">
        <v>58</v>
      </c>
      <c r="AV645" t="s">
        <v>919</v>
      </c>
      <c r="AW645" t="s">
        <v>919</v>
      </c>
      <c r="AX645" s="1">
        <v>45433.473909375003</v>
      </c>
      <c r="AY645" s="1">
        <v>45433.479942164355</v>
      </c>
    </row>
    <row r="646" spans="1:51" x14ac:dyDescent="0.35">
      <c r="A646">
        <v>49643</v>
      </c>
      <c r="B646">
        <v>0</v>
      </c>
      <c r="C646" t="s">
        <v>51</v>
      </c>
      <c r="D646" t="s">
        <v>52</v>
      </c>
      <c r="E646" t="s">
        <v>51</v>
      </c>
      <c r="F646" t="s">
        <v>51</v>
      </c>
      <c r="G646" t="s">
        <v>2303</v>
      </c>
      <c r="H646" t="s">
        <v>2304</v>
      </c>
      <c r="I646" t="s">
        <v>56</v>
      </c>
      <c r="M646" t="s">
        <v>2303</v>
      </c>
      <c r="N646" t="s">
        <v>2304</v>
      </c>
      <c r="O646" t="s">
        <v>56</v>
      </c>
      <c r="S646" t="s">
        <v>2305</v>
      </c>
      <c r="U646" t="s">
        <v>57</v>
      </c>
      <c r="Y646" t="s">
        <v>2306</v>
      </c>
      <c r="Z646">
        <v>8</v>
      </c>
      <c r="AA646">
        <v>29</v>
      </c>
      <c r="AD646" t="s">
        <v>2307</v>
      </c>
      <c r="AE646" t="s">
        <v>2308</v>
      </c>
      <c r="AF646" t="s">
        <v>338</v>
      </c>
      <c r="AG646" t="s">
        <v>2309</v>
      </c>
      <c r="AH646" t="s">
        <v>2308</v>
      </c>
      <c r="AI646">
        <v>0</v>
      </c>
      <c r="AJ646">
        <v>0</v>
      </c>
      <c r="AL646">
        <v>0</v>
      </c>
      <c r="AM646">
        <v>0</v>
      </c>
      <c r="AN646">
        <v>0</v>
      </c>
      <c r="AO646" t="s">
        <v>51</v>
      </c>
      <c r="AP646" t="s">
        <v>51</v>
      </c>
      <c r="AQ646" t="s">
        <v>51</v>
      </c>
      <c r="AR646" t="s">
        <v>51</v>
      </c>
      <c r="AS646" t="s">
        <v>51</v>
      </c>
      <c r="AT646" t="s">
        <v>51</v>
      </c>
      <c r="AU646" t="s">
        <v>58</v>
      </c>
      <c r="AV646" t="s">
        <v>919</v>
      </c>
      <c r="AW646" t="s">
        <v>51</v>
      </c>
      <c r="AX646" s="1">
        <v>45426.429306863429</v>
      </c>
      <c r="AY646" t="s">
        <v>51</v>
      </c>
    </row>
    <row r="647" spans="1:51" x14ac:dyDescent="0.35">
      <c r="A647">
        <v>49642</v>
      </c>
      <c r="B647">
        <v>0</v>
      </c>
      <c r="C647" t="s">
        <v>51</v>
      </c>
      <c r="D647" t="s">
        <v>52</v>
      </c>
      <c r="E647" t="s">
        <v>51</v>
      </c>
      <c r="F647" t="s">
        <v>51</v>
      </c>
      <c r="G647" t="s">
        <v>2310</v>
      </c>
      <c r="H647" t="s">
        <v>18784</v>
      </c>
      <c r="I647" t="s">
        <v>56</v>
      </c>
      <c r="M647" t="s">
        <v>2311</v>
      </c>
      <c r="N647" t="s">
        <v>18784</v>
      </c>
      <c r="O647" t="s">
        <v>56</v>
      </c>
      <c r="U647" t="s">
        <v>57</v>
      </c>
      <c r="Z647">
        <v>8</v>
      </c>
      <c r="AI647">
        <v>0</v>
      </c>
      <c r="AJ647">
        <v>0</v>
      </c>
      <c r="AL647">
        <v>0</v>
      </c>
      <c r="AM647">
        <v>0</v>
      </c>
      <c r="AN647">
        <v>0</v>
      </c>
      <c r="AO647" t="s">
        <v>51</v>
      </c>
      <c r="AP647" t="s">
        <v>51</v>
      </c>
      <c r="AQ647" t="s">
        <v>51</v>
      </c>
      <c r="AR647" t="s">
        <v>51</v>
      </c>
      <c r="AS647" t="s">
        <v>51</v>
      </c>
      <c r="AT647" t="s">
        <v>51</v>
      </c>
      <c r="AU647" t="s">
        <v>58</v>
      </c>
      <c r="AV647" t="s">
        <v>68</v>
      </c>
      <c r="AW647" t="s">
        <v>51</v>
      </c>
      <c r="AX647" s="1">
        <v>45423.734243749997</v>
      </c>
      <c r="AY647" t="s">
        <v>51</v>
      </c>
    </row>
    <row r="648" spans="1:51" x14ac:dyDescent="0.35">
      <c r="A648">
        <v>49641</v>
      </c>
      <c r="B648">
        <v>0</v>
      </c>
      <c r="C648" t="s">
        <v>51</v>
      </c>
      <c r="D648" t="s">
        <v>85</v>
      </c>
      <c r="E648">
        <v>3</v>
      </c>
      <c r="F648" t="s">
        <v>1049</v>
      </c>
      <c r="G648" t="s">
        <v>2312</v>
      </c>
      <c r="H648" t="s">
        <v>2313</v>
      </c>
      <c r="I648" t="s">
        <v>56</v>
      </c>
      <c r="S648" t="s">
        <v>2314</v>
      </c>
      <c r="T648" t="s">
        <v>51</v>
      </c>
      <c r="U648" t="s">
        <v>51</v>
      </c>
      <c r="V648" t="s">
        <v>1392</v>
      </c>
      <c r="W648" t="s">
        <v>1392</v>
      </c>
      <c r="X648" t="s">
        <v>1392</v>
      </c>
      <c r="Y648" t="s">
        <v>2315</v>
      </c>
      <c r="Z648">
        <v>8</v>
      </c>
      <c r="AD648" t="s">
        <v>2316</v>
      </c>
      <c r="AE648" t="s">
        <v>51</v>
      </c>
      <c r="AF648" t="s">
        <v>51</v>
      </c>
      <c r="AG648" t="s">
        <v>2317</v>
      </c>
      <c r="AI648">
        <v>0</v>
      </c>
      <c r="AJ648">
        <v>0</v>
      </c>
      <c r="AL648">
        <v>0</v>
      </c>
      <c r="AM648">
        <v>0</v>
      </c>
      <c r="AN648">
        <v>0</v>
      </c>
      <c r="AO648" t="s">
        <v>120</v>
      </c>
      <c r="AP648" t="s">
        <v>121</v>
      </c>
      <c r="AQ648" t="s">
        <v>122</v>
      </c>
      <c r="AR648" t="s">
        <v>123</v>
      </c>
      <c r="AS648" t="s">
        <v>89</v>
      </c>
      <c r="AT648" t="s">
        <v>90</v>
      </c>
      <c r="AU648" t="s">
        <v>58</v>
      </c>
      <c r="AV648" t="s">
        <v>196</v>
      </c>
      <c r="AW648" t="s">
        <v>51</v>
      </c>
      <c r="AX648" s="1">
        <v>45423.46649204861</v>
      </c>
      <c r="AY648" t="s">
        <v>51</v>
      </c>
    </row>
    <row r="649" spans="1:51" x14ac:dyDescent="0.35">
      <c r="A649">
        <v>49640</v>
      </c>
      <c r="B649">
        <v>0</v>
      </c>
      <c r="C649" t="s">
        <v>51</v>
      </c>
      <c r="D649" t="s">
        <v>52</v>
      </c>
      <c r="E649" t="s">
        <v>51</v>
      </c>
      <c r="F649" t="s">
        <v>51</v>
      </c>
      <c r="G649" t="s">
        <v>2318</v>
      </c>
      <c r="H649" t="s">
        <v>2319</v>
      </c>
      <c r="I649" t="s">
        <v>56</v>
      </c>
      <c r="M649" t="s">
        <v>2318</v>
      </c>
      <c r="N649" t="s">
        <v>2320</v>
      </c>
      <c r="S649">
        <v>917940081220</v>
      </c>
      <c r="U649" t="s">
        <v>57</v>
      </c>
      <c r="Z649">
        <v>8</v>
      </c>
      <c r="AA649">
        <v>24</v>
      </c>
      <c r="AD649" t="s">
        <v>2321</v>
      </c>
      <c r="AG649" t="s">
        <v>2322</v>
      </c>
      <c r="AI649">
        <v>0</v>
      </c>
      <c r="AJ649">
        <v>0</v>
      </c>
      <c r="AL649">
        <v>0</v>
      </c>
      <c r="AM649">
        <v>0</v>
      </c>
      <c r="AN649">
        <v>0</v>
      </c>
      <c r="AO649" t="s">
        <v>51</v>
      </c>
      <c r="AP649" t="s">
        <v>51</v>
      </c>
      <c r="AQ649" t="s">
        <v>51</v>
      </c>
      <c r="AR649" t="s">
        <v>51</v>
      </c>
      <c r="AS649" t="s">
        <v>51</v>
      </c>
      <c r="AT649" t="s">
        <v>51</v>
      </c>
      <c r="AU649" t="s">
        <v>58</v>
      </c>
      <c r="AV649" t="s">
        <v>919</v>
      </c>
      <c r="AW649" t="s">
        <v>51</v>
      </c>
      <c r="AX649" s="1">
        <v>45422.724068368057</v>
      </c>
      <c r="AY649" t="s">
        <v>51</v>
      </c>
    </row>
    <row r="650" spans="1:51" x14ac:dyDescent="0.35">
      <c r="A650">
        <v>48641</v>
      </c>
      <c r="B650">
        <v>0</v>
      </c>
      <c r="C650" t="s">
        <v>51</v>
      </c>
      <c r="D650" t="s">
        <v>52</v>
      </c>
      <c r="E650" t="s">
        <v>51</v>
      </c>
      <c r="F650" t="s">
        <v>51</v>
      </c>
      <c r="G650" t="s">
        <v>2323</v>
      </c>
      <c r="H650" t="s">
        <v>2324</v>
      </c>
      <c r="I650" t="s">
        <v>2325</v>
      </c>
      <c r="M650" t="s">
        <v>2323</v>
      </c>
      <c r="N650" t="s">
        <v>2324</v>
      </c>
      <c r="O650" t="s">
        <v>2325</v>
      </c>
      <c r="S650" t="s">
        <v>2326</v>
      </c>
      <c r="U650" t="s">
        <v>202</v>
      </c>
      <c r="V650" t="s">
        <v>2327</v>
      </c>
      <c r="Z650">
        <v>2</v>
      </c>
      <c r="AG650" t="s">
        <v>62</v>
      </c>
      <c r="AI650">
        <v>0</v>
      </c>
      <c r="AJ650">
        <v>0</v>
      </c>
      <c r="AL650">
        <v>0</v>
      </c>
      <c r="AM650">
        <v>0</v>
      </c>
      <c r="AN650">
        <v>0</v>
      </c>
      <c r="AO650" t="s">
        <v>51</v>
      </c>
      <c r="AP650" t="s">
        <v>51</v>
      </c>
      <c r="AQ650" t="s">
        <v>51</v>
      </c>
      <c r="AR650" t="s">
        <v>51</v>
      </c>
      <c r="AS650" t="s">
        <v>51</v>
      </c>
      <c r="AT650" t="s">
        <v>51</v>
      </c>
      <c r="AU650" t="s">
        <v>58</v>
      </c>
      <c r="AV650" t="s">
        <v>919</v>
      </c>
      <c r="AW650" t="s">
        <v>919</v>
      </c>
      <c r="AX650" s="1">
        <v>45419.480037152774</v>
      </c>
      <c r="AY650" s="1">
        <v>45419.549258599538</v>
      </c>
    </row>
    <row r="651" spans="1:51" x14ac:dyDescent="0.35">
      <c r="A651">
        <v>48640</v>
      </c>
      <c r="B651">
        <v>0</v>
      </c>
      <c r="C651" t="s">
        <v>51</v>
      </c>
      <c r="D651" t="s">
        <v>85</v>
      </c>
      <c r="E651">
        <v>3</v>
      </c>
      <c r="F651" t="s">
        <v>1049</v>
      </c>
      <c r="G651" t="s">
        <v>2328</v>
      </c>
      <c r="H651" t="s">
        <v>2329</v>
      </c>
      <c r="I651" t="s">
        <v>56</v>
      </c>
      <c r="S651" t="s">
        <v>1392</v>
      </c>
      <c r="T651" t="s">
        <v>51</v>
      </c>
      <c r="U651" t="s">
        <v>51</v>
      </c>
      <c r="V651" t="s">
        <v>1392</v>
      </c>
      <c r="W651">
        <v>9209505675</v>
      </c>
      <c r="Y651" t="s">
        <v>2330</v>
      </c>
      <c r="Z651">
        <v>8</v>
      </c>
      <c r="AD651" t="s">
        <v>2331</v>
      </c>
      <c r="AE651" t="s">
        <v>51</v>
      </c>
      <c r="AF651" t="s">
        <v>51</v>
      </c>
      <c r="AG651" t="s">
        <v>2332</v>
      </c>
      <c r="AI651">
        <v>0</v>
      </c>
      <c r="AJ651">
        <v>0</v>
      </c>
      <c r="AL651">
        <v>0</v>
      </c>
      <c r="AM651">
        <v>0</v>
      </c>
      <c r="AN651">
        <v>0</v>
      </c>
      <c r="AO651" t="s">
        <v>120</v>
      </c>
      <c r="AP651" t="s">
        <v>486</v>
      </c>
      <c r="AQ651" t="s">
        <v>122</v>
      </c>
      <c r="AR651" t="s">
        <v>123</v>
      </c>
      <c r="AS651" t="s">
        <v>89</v>
      </c>
      <c r="AT651" t="s">
        <v>90</v>
      </c>
      <c r="AU651" t="s">
        <v>58</v>
      </c>
      <c r="AV651" t="s">
        <v>196</v>
      </c>
      <c r="AW651" t="s">
        <v>91</v>
      </c>
      <c r="AX651" s="1">
        <v>45416.741066400464</v>
      </c>
      <c r="AY651" s="1">
        <v>45566.486822488427</v>
      </c>
    </row>
    <row r="652" spans="1:51" x14ac:dyDescent="0.35">
      <c r="A652">
        <v>48639</v>
      </c>
      <c r="B652">
        <v>0</v>
      </c>
      <c r="C652" t="s">
        <v>51</v>
      </c>
      <c r="D652" t="s">
        <v>52</v>
      </c>
      <c r="E652" t="s">
        <v>51</v>
      </c>
      <c r="F652" t="s">
        <v>51</v>
      </c>
      <c r="G652" t="s">
        <v>2333</v>
      </c>
      <c r="H652" t="s">
        <v>2334</v>
      </c>
      <c r="I652" t="s">
        <v>56</v>
      </c>
      <c r="M652" t="s">
        <v>2333</v>
      </c>
      <c r="N652" t="s">
        <v>2334</v>
      </c>
      <c r="U652" t="s">
        <v>57</v>
      </c>
      <c r="Z652">
        <v>8</v>
      </c>
      <c r="AF652" t="s">
        <v>407</v>
      </c>
      <c r="AI652">
        <v>0</v>
      </c>
      <c r="AJ652">
        <v>0</v>
      </c>
      <c r="AL652">
        <v>0</v>
      </c>
      <c r="AM652">
        <v>0</v>
      </c>
      <c r="AN652">
        <v>0</v>
      </c>
      <c r="AO652" t="s">
        <v>51</v>
      </c>
      <c r="AP652" t="s">
        <v>51</v>
      </c>
      <c r="AQ652" t="s">
        <v>51</v>
      </c>
      <c r="AR652" t="s">
        <v>51</v>
      </c>
      <c r="AS652" t="s">
        <v>51</v>
      </c>
      <c r="AT652" t="s">
        <v>51</v>
      </c>
      <c r="AU652" t="s">
        <v>58</v>
      </c>
      <c r="AV652" t="s">
        <v>68</v>
      </c>
      <c r="AW652" t="s">
        <v>51</v>
      </c>
      <c r="AX652" s="1">
        <v>45414.703999270831</v>
      </c>
      <c r="AY652" t="s">
        <v>51</v>
      </c>
    </row>
    <row r="653" spans="1:51" x14ac:dyDescent="0.35">
      <c r="A653">
        <v>48638</v>
      </c>
      <c r="B653">
        <v>0</v>
      </c>
      <c r="C653" t="s">
        <v>51</v>
      </c>
      <c r="D653" t="s">
        <v>52</v>
      </c>
      <c r="E653" t="s">
        <v>51</v>
      </c>
      <c r="F653" t="s">
        <v>51</v>
      </c>
      <c r="G653" t="s">
        <v>19068</v>
      </c>
      <c r="H653" t="s">
        <v>2335</v>
      </c>
      <c r="I653" t="s">
        <v>56</v>
      </c>
      <c r="J653" t="s">
        <v>62</v>
      </c>
      <c r="M653" t="s">
        <v>2336</v>
      </c>
      <c r="N653" t="s">
        <v>2337</v>
      </c>
      <c r="O653" t="s">
        <v>56</v>
      </c>
      <c r="S653" t="s">
        <v>2338</v>
      </c>
      <c r="U653" t="s">
        <v>57</v>
      </c>
      <c r="Y653" t="s">
        <v>2339</v>
      </c>
      <c r="Z653">
        <v>8</v>
      </c>
      <c r="AA653">
        <v>24</v>
      </c>
      <c r="AD653" t="s">
        <v>2340</v>
      </c>
      <c r="AE653" t="s">
        <v>578</v>
      </c>
      <c r="AF653" t="s">
        <v>407</v>
      </c>
      <c r="AG653" t="s">
        <v>2341</v>
      </c>
      <c r="AH653" t="s">
        <v>578</v>
      </c>
      <c r="AI653">
        <v>0</v>
      </c>
      <c r="AJ653">
        <v>0</v>
      </c>
      <c r="AL653">
        <v>0</v>
      </c>
      <c r="AM653">
        <v>0</v>
      </c>
      <c r="AN653">
        <v>0</v>
      </c>
      <c r="AO653" t="s">
        <v>51</v>
      </c>
      <c r="AP653" t="s">
        <v>51</v>
      </c>
      <c r="AQ653" t="s">
        <v>51</v>
      </c>
      <c r="AR653" t="s">
        <v>51</v>
      </c>
      <c r="AS653" t="s">
        <v>51</v>
      </c>
      <c r="AT653" t="s">
        <v>51</v>
      </c>
      <c r="AU653" t="s">
        <v>58</v>
      </c>
      <c r="AV653" t="s">
        <v>919</v>
      </c>
      <c r="AW653" t="s">
        <v>51</v>
      </c>
      <c r="AX653" s="1">
        <v>45412.588435381942</v>
      </c>
      <c r="AY653" t="s">
        <v>51</v>
      </c>
    </row>
    <row r="654" spans="1:51" x14ac:dyDescent="0.35">
      <c r="A654">
        <v>48637</v>
      </c>
      <c r="B654">
        <v>0</v>
      </c>
      <c r="C654" t="s">
        <v>51</v>
      </c>
      <c r="D654" t="s">
        <v>85</v>
      </c>
      <c r="E654">
        <v>0</v>
      </c>
      <c r="G654" t="s">
        <v>2342</v>
      </c>
      <c r="H654" t="s">
        <v>19069</v>
      </c>
      <c r="I654" t="s">
        <v>56</v>
      </c>
      <c r="S654" t="s">
        <v>2343</v>
      </c>
      <c r="T654" t="s">
        <v>51</v>
      </c>
      <c r="U654" t="s">
        <v>51</v>
      </c>
      <c r="X654" t="s">
        <v>2344</v>
      </c>
      <c r="Y654" t="s">
        <v>2345</v>
      </c>
      <c r="Z654">
        <v>8</v>
      </c>
      <c r="AD654" t="s">
        <v>2346</v>
      </c>
      <c r="AE654" t="s">
        <v>51</v>
      </c>
      <c r="AF654" t="s">
        <v>51</v>
      </c>
      <c r="AG654" t="s">
        <v>2347</v>
      </c>
      <c r="AI654">
        <v>0</v>
      </c>
      <c r="AJ654">
        <v>0</v>
      </c>
      <c r="AL654">
        <v>0</v>
      </c>
      <c r="AM654">
        <v>0</v>
      </c>
      <c r="AN654">
        <v>0</v>
      </c>
      <c r="AO654" t="s">
        <v>230</v>
      </c>
      <c r="AP654" t="s">
        <v>121</v>
      </c>
      <c r="AQ654" t="s">
        <v>122</v>
      </c>
      <c r="AR654" t="s">
        <v>123</v>
      </c>
      <c r="AS654" t="s">
        <v>89</v>
      </c>
      <c r="AT654" t="s">
        <v>90</v>
      </c>
      <c r="AU654" t="s">
        <v>58</v>
      </c>
      <c r="AV654" t="s">
        <v>196</v>
      </c>
      <c r="AW654" t="s">
        <v>196</v>
      </c>
      <c r="AX654" s="1">
        <v>45411.773868715274</v>
      </c>
      <c r="AY654" s="1">
        <v>45411.80472295139</v>
      </c>
    </row>
    <row r="655" spans="1:51" x14ac:dyDescent="0.35">
      <c r="A655">
        <v>48636</v>
      </c>
      <c r="B655">
        <v>0</v>
      </c>
      <c r="C655" t="s">
        <v>51</v>
      </c>
      <c r="D655" t="s">
        <v>85</v>
      </c>
      <c r="E655">
        <v>3</v>
      </c>
      <c r="G655" t="s">
        <v>2348</v>
      </c>
      <c r="H655" t="s">
        <v>19070</v>
      </c>
      <c r="I655" t="s">
        <v>56</v>
      </c>
      <c r="T655" t="s">
        <v>51</v>
      </c>
      <c r="U655" t="s">
        <v>51</v>
      </c>
      <c r="Y655" t="s">
        <v>2349</v>
      </c>
      <c r="Z655">
        <v>8</v>
      </c>
      <c r="AD655" t="s">
        <v>2350</v>
      </c>
      <c r="AE655" t="s">
        <v>51</v>
      </c>
      <c r="AF655" t="s">
        <v>51</v>
      </c>
      <c r="AG655" t="s">
        <v>2351</v>
      </c>
      <c r="AI655">
        <v>0</v>
      </c>
      <c r="AJ655">
        <v>0</v>
      </c>
      <c r="AL655">
        <v>0</v>
      </c>
      <c r="AM655">
        <v>0</v>
      </c>
      <c r="AN655">
        <v>0</v>
      </c>
      <c r="AO655" t="s">
        <v>1651</v>
      </c>
      <c r="AP655" t="s">
        <v>486</v>
      </c>
      <c r="AQ655" t="s">
        <v>122</v>
      </c>
      <c r="AR655" t="s">
        <v>673</v>
      </c>
      <c r="AS655" t="s">
        <v>89</v>
      </c>
      <c r="AT655" t="s">
        <v>90</v>
      </c>
      <c r="AU655" t="s">
        <v>58</v>
      </c>
      <c r="AV655" t="s">
        <v>68</v>
      </c>
      <c r="AW655" t="s">
        <v>51</v>
      </c>
      <c r="AX655" s="1">
        <v>45409.606321064814</v>
      </c>
      <c r="AY655" t="s">
        <v>51</v>
      </c>
    </row>
    <row r="656" spans="1:51" x14ac:dyDescent="0.35">
      <c r="A656">
        <v>48635</v>
      </c>
      <c r="B656">
        <v>0</v>
      </c>
      <c r="C656" t="s">
        <v>51</v>
      </c>
      <c r="D656" t="s">
        <v>52</v>
      </c>
      <c r="E656" t="s">
        <v>51</v>
      </c>
      <c r="F656" t="s">
        <v>51</v>
      </c>
      <c r="G656" t="s">
        <v>2352</v>
      </c>
      <c r="H656" t="s">
        <v>2353</v>
      </c>
      <c r="I656" t="s">
        <v>56</v>
      </c>
      <c r="M656" t="s">
        <v>2311</v>
      </c>
      <c r="N656" t="s">
        <v>2353</v>
      </c>
      <c r="U656" t="s">
        <v>202</v>
      </c>
      <c r="Z656">
        <v>8</v>
      </c>
      <c r="AA656">
        <v>10</v>
      </c>
      <c r="AD656" t="s">
        <v>283</v>
      </c>
      <c r="AE656" t="s">
        <v>2354</v>
      </c>
      <c r="AF656" t="s">
        <v>2355</v>
      </c>
      <c r="AG656" t="s">
        <v>2356</v>
      </c>
      <c r="AH656" t="s">
        <v>2354</v>
      </c>
      <c r="AI656">
        <v>0</v>
      </c>
      <c r="AJ656">
        <v>0</v>
      </c>
      <c r="AL656">
        <v>0</v>
      </c>
      <c r="AM656">
        <v>0</v>
      </c>
      <c r="AN656">
        <v>0</v>
      </c>
      <c r="AO656" t="s">
        <v>51</v>
      </c>
      <c r="AP656" t="s">
        <v>51</v>
      </c>
      <c r="AQ656" t="s">
        <v>51</v>
      </c>
      <c r="AR656" t="s">
        <v>51</v>
      </c>
      <c r="AS656" t="s">
        <v>51</v>
      </c>
      <c r="AT656" t="s">
        <v>51</v>
      </c>
      <c r="AU656" t="s">
        <v>58</v>
      </c>
      <c r="AV656" t="s">
        <v>919</v>
      </c>
      <c r="AW656" t="s">
        <v>51</v>
      </c>
      <c r="AX656" s="1">
        <v>45408.625444560188</v>
      </c>
      <c r="AY656" t="s">
        <v>51</v>
      </c>
    </row>
    <row r="657" spans="1:51" x14ac:dyDescent="0.35">
      <c r="A657">
        <v>47635</v>
      </c>
      <c r="B657">
        <v>0</v>
      </c>
      <c r="C657" t="s">
        <v>51</v>
      </c>
      <c r="D657" t="s">
        <v>85</v>
      </c>
      <c r="E657">
        <v>0</v>
      </c>
      <c r="G657" t="s">
        <v>2357</v>
      </c>
      <c r="H657" t="s">
        <v>2358</v>
      </c>
      <c r="I657" t="s">
        <v>56</v>
      </c>
      <c r="T657" t="s">
        <v>51</v>
      </c>
      <c r="U657" t="s">
        <v>51</v>
      </c>
      <c r="W657" t="s">
        <v>2359</v>
      </c>
      <c r="Y657" t="s">
        <v>2360</v>
      </c>
      <c r="Z657">
        <v>8</v>
      </c>
      <c r="AD657" t="s">
        <v>2361</v>
      </c>
      <c r="AE657" t="s">
        <v>51</v>
      </c>
      <c r="AF657" t="s">
        <v>51</v>
      </c>
      <c r="AG657" t="s">
        <v>2362</v>
      </c>
      <c r="AI657">
        <v>0</v>
      </c>
      <c r="AJ657">
        <v>0</v>
      </c>
      <c r="AL657">
        <v>0</v>
      </c>
      <c r="AM657">
        <v>0</v>
      </c>
      <c r="AN657">
        <v>0</v>
      </c>
      <c r="AO657" t="s">
        <v>230</v>
      </c>
      <c r="AP657" t="s">
        <v>121</v>
      </c>
      <c r="AQ657" t="s">
        <v>122</v>
      </c>
      <c r="AR657" t="s">
        <v>123</v>
      </c>
      <c r="AS657" t="s">
        <v>89</v>
      </c>
      <c r="AT657" t="s">
        <v>90</v>
      </c>
      <c r="AU657" t="s">
        <v>58</v>
      </c>
      <c r="AV657" t="s">
        <v>68</v>
      </c>
      <c r="AW657" t="s">
        <v>51</v>
      </c>
      <c r="AX657" s="1">
        <v>45404.683290659719</v>
      </c>
      <c r="AY657" t="s">
        <v>51</v>
      </c>
    </row>
    <row r="658" spans="1:51" x14ac:dyDescent="0.35">
      <c r="A658">
        <v>47634</v>
      </c>
      <c r="B658">
        <v>0</v>
      </c>
      <c r="C658" t="s">
        <v>51</v>
      </c>
      <c r="D658" t="s">
        <v>52</v>
      </c>
      <c r="E658" t="s">
        <v>51</v>
      </c>
      <c r="F658" t="s">
        <v>51</v>
      </c>
      <c r="G658" t="s">
        <v>2363</v>
      </c>
      <c r="H658" t="s">
        <v>2364</v>
      </c>
      <c r="I658" t="s">
        <v>56</v>
      </c>
      <c r="M658" t="s">
        <v>2365</v>
      </c>
      <c r="N658" t="s">
        <v>2366</v>
      </c>
      <c r="U658" t="s">
        <v>57</v>
      </c>
      <c r="W658">
        <v>919673334754</v>
      </c>
      <c r="Y658" t="s">
        <v>2367</v>
      </c>
      <c r="Z658">
        <v>8</v>
      </c>
      <c r="AA658">
        <v>27</v>
      </c>
      <c r="AE658" t="s">
        <v>1903</v>
      </c>
      <c r="AF658" t="s">
        <v>143</v>
      </c>
      <c r="AG658" t="s">
        <v>2368</v>
      </c>
      <c r="AH658" t="s">
        <v>1903</v>
      </c>
      <c r="AI658">
        <v>0</v>
      </c>
      <c r="AJ658">
        <v>0</v>
      </c>
      <c r="AL658">
        <v>0</v>
      </c>
      <c r="AM658">
        <v>0</v>
      </c>
      <c r="AN658">
        <v>0</v>
      </c>
      <c r="AO658" t="s">
        <v>51</v>
      </c>
      <c r="AP658" t="s">
        <v>51</v>
      </c>
      <c r="AQ658" t="s">
        <v>51</v>
      </c>
      <c r="AR658" t="s">
        <v>51</v>
      </c>
      <c r="AS658" t="s">
        <v>51</v>
      </c>
      <c r="AT658" t="s">
        <v>51</v>
      </c>
      <c r="AU658" t="s">
        <v>58</v>
      </c>
      <c r="AV658" t="s">
        <v>919</v>
      </c>
      <c r="AW658" t="s">
        <v>51</v>
      </c>
      <c r="AX658" s="1">
        <v>45399.466196643516</v>
      </c>
      <c r="AY658" t="s">
        <v>51</v>
      </c>
    </row>
    <row r="659" spans="1:51" x14ac:dyDescent="0.35">
      <c r="A659">
        <v>47633</v>
      </c>
      <c r="B659">
        <v>0</v>
      </c>
      <c r="C659" t="s">
        <v>51</v>
      </c>
      <c r="D659" t="s">
        <v>52</v>
      </c>
      <c r="E659" t="s">
        <v>51</v>
      </c>
      <c r="F659" t="s">
        <v>51</v>
      </c>
      <c r="G659" t="s">
        <v>2369</v>
      </c>
      <c r="H659" t="s">
        <v>2370</v>
      </c>
      <c r="I659" t="s">
        <v>2371</v>
      </c>
      <c r="M659" t="s">
        <v>2369</v>
      </c>
      <c r="N659" t="s">
        <v>2370</v>
      </c>
      <c r="O659" t="s">
        <v>2371</v>
      </c>
      <c r="S659">
        <f>81-3-6848-6600</f>
        <v>-13370</v>
      </c>
      <c r="U659" t="s">
        <v>57</v>
      </c>
      <c r="V659">
        <f>81-3-6854-367</f>
        <v>-7143</v>
      </c>
      <c r="Z659">
        <v>2</v>
      </c>
      <c r="AF659" t="s">
        <v>62</v>
      </c>
      <c r="AI659">
        <v>0</v>
      </c>
      <c r="AJ659">
        <v>0</v>
      </c>
      <c r="AL659">
        <v>0</v>
      </c>
      <c r="AM659">
        <v>0</v>
      </c>
      <c r="AN659">
        <v>0</v>
      </c>
      <c r="AO659" t="s">
        <v>51</v>
      </c>
      <c r="AP659" t="s">
        <v>51</v>
      </c>
      <c r="AQ659" t="s">
        <v>51</v>
      </c>
      <c r="AR659" t="s">
        <v>51</v>
      </c>
      <c r="AS659" t="s">
        <v>51</v>
      </c>
      <c r="AT659" t="s">
        <v>51</v>
      </c>
      <c r="AU659" t="s">
        <v>58</v>
      </c>
      <c r="AV659" t="s">
        <v>2372</v>
      </c>
      <c r="AW659" t="s">
        <v>51</v>
      </c>
      <c r="AX659" s="1">
        <v>45397.666808912036</v>
      </c>
      <c r="AY659" t="s">
        <v>51</v>
      </c>
    </row>
    <row r="660" spans="1:51" x14ac:dyDescent="0.35">
      <c r="A660">
        <v>47632</v>
      </c>
      <c r="B660">
        <v>0</v>
      </c>
      <c r="C660" t="s">
        <v>51</v>
      </c>
      <c r="D660" t="s">
        <v>52</v>
      </c>
      <c r="E660" t="s">
        <v>51</v>
      </c>
      <c r="F660" t="s">
        <v>51</v>
      </c>
      <c r="G660" t="s">
        <v>2373</v>
      </c>
      <c r="H660" t="s">
        <v>2374</v>
      </c>
      <c r="I660" t="s">
        <v>5222</v>
      </c>
      <c r="M660" t="s">
        <v>2375</v>
      </c>
      <c r="N660" t="s">
        <v>2374</v>
      </c>
      <c r="O660" t="s">
        <v>62</v>
      </c>
      <c r="S660" t="s">
        <v>2376</v>
      </c>
      <c r="U660" t="s">
        <v>202</v>
      </c>
      <c r="X660" t="s">
        <v>2377</v>
      </c>
      <c r="Y660" t="s">
        <v>2378</v>
      </c>
      <c r="Z660">
        <v>2</v>
      </c>
      <c r="AA660" t="s">
        <v>62</v>
      </c>
      <c r="AE660" t="s">
        <v>62</v>
      </c>
      <c r="AF660" t="s">
        <v>62</v>
      </c>
      <c r="AG660" t="s">
        <v>62</v>
      </c>
      <c r="AH660" t="s">
        <v>62</v>
      </c>
      <c r="AI660">
        <v>0</v>
      </c>
      <c r="AJ660">
        <v>0</v>
      </c>
      <c r="AL660">
        <v>0</v>
      </c>
      <c r="AM660">
        <v>0</v>
      </c>
      <c r="AN660">
        <v>0</v>
      </c>
      <c r="AO660" t="s">
        <v>51</v>
      </c>
      <c r="AP660" t="s">
        <v>51</v>
      </c>
      <c r="AQ660" t="s">
        <v>51</v>
      </c>
      <c r="AR660" t="s">
        <v>51</v>
      </c>
      <c r="AS660" t="s">
        <v>51</v>
      </c>
      <c r="AT660" t="s">
        <v>51</v>
      </c>
      <c r="AU660" t="s">
        <v>58</v>
      </c>
      <c r="AV660" t="s">
        <v>919</v>
      </c>
      <c r="AW660" t="s">
        <v>919</v>
      </c>
      <c r="AX660" s="1">
        <v>45392.530908449073</v>
      </c>
      <c r="AY660" s="1">
        <v>45392.532223495371</v>
      </c>
    </row>
    <row r="661" spans="1:51" x14ac:dyDescent="0.35">
      <c r="A661">
        <v>46632</v>
      </c>
      <c r="B661">
        <v>0</v>
      </c>
      <c r="C661" t="s">
        <v>51</v>
      </c>
      <c r="D661" t="s">
        <v>85</v>
      </c>
      <c r="E661">
        <v>0</v>
      </c>
      <c r="G661" t="s">
        <v>2379</v>
      </c>
      <c r="H661" t="s">
        <v>2380</v>
      </c>
      <c r="I661" t="s">
        <v>56</v>
      </c>
      <c r="S661" t="s">
        <v>1392</v>
      </c>
      <c r="T661" t="s">
        <v>51</v>
      </c>
      <c r="U661" t="s">
        <v>51</v>
      </c>
      <c r="V661" t="s">
        <v>1392</v>
      </c>
      <c r="W661">
        <v>8007818378</v>
      </c>
      <c r="X661" t="s">
        <v>1392</v>
      </c>
      <c r="Y661" t="s">
        <v>2381</v>
      </c>
      <c r="Z661">
        <v>8</v>
      </c>
      <c r="AE661" t="s">
        <v>51</v>
      </c>
      <c r="AF661" t="s">
        <v>51</v>
      </c>
      <c r="AG661" t="s">
        <v>2382</v>
      </c>
      <c r="AI661">
        <v>0</v>
      </c>
      <c r="AJ661">
        <v>0</v>
      </c>
      <c r="AL661">
        <v>0</v>
      </c>
      <c r="AM661">
        <v>0</v>
      </c>
      <c r="AN661">
        <v>0</v>
      </c>
      <c r="AO661" t="s">
        <v>120</v>
      </c>
      <c r="AP661" t="s">
        <v>486</v>
      </c>
      <c r="AQ661" t="s">
        <v>122</v>
      </c>
      <c r="AR661" t="s">
        <v>1392</v>
      </c>
      <c r="AS661" t="s">
        <v>1392</v>
      </c>
      <c r="AT661" t="s">
        <v>649</v>
      </c>
      <c r="AU661" t="s">
        <v>58</v>
      </c>
      <c r="AV661" t="s">
        <v>196</v>
      </c>
      <c r="AW661" t="s">
        <v>51</v>
      </c>
      <c r="AX661" s="1">
        <v>45391.724298576388</v>
      </c>
      <c r="AY661" t="s">
        <v>51</v>
      </c>
    </row>
    <row r="662" spans="1:51" x14ac:dyDescent="0.35">
      <c r="A662">
        <v>46631</v>
      </c>
      <c r="B662">
        <v>0</v>
      </c>
      <c r="C662" t="s">
        <v>51</v>
      </c>
      <c r="D662" t="s">
        <v>52</v>
      </c>
      <c r="E662" t="s">
        <v>51</v>
      </c>
      <c r="F662" t="s">
        <v>51</v>
      </c>
      <c r="G662" t="s">
        <v>2383</v>
      </c>
      <c r="H662" t="s">
        <v>2384</v>
      </c>
      <c r="I662" t="s">
        <v>56</v>
      </c>
      <c r="M662" t="s">
        <v>2383</v>
      </c>
      <c r="N662" t="s">
        <v>2385</v>
      </c>
      <c r="O662" t="s">
        <v>56</v>
      </c>
      <c r="U662" t="s">
        <v>57</v>
      </c>
      <c r="W662">
        <v>7020784575</v>
      </c>
      <c r="Y662" t="s">
        <v>2386</v>
      </c>
      <c r="Z662">
        <v>8</v>
      </c>
      <c r="AA662">
        <v>27</v>
      </c>
      <c r="AD662" t="s">
        <v>2387</v>
      </c>
      <c r="AE662" t="s">
        <v>2388</v>
      </c>
      <c r="AF662" t="s">
        <v>280</v>
      </c>
      <c r="AG662" t="s">
        <v>2389</v>
      </c>
      <c r="AH662" t="s">
        <v>2388</v>
      </c>
      <c r="AI662">
        <v>0</v>
      </c>
      <c r="AJ662">
        <v>0</v>
      </c>
      <c r="AL662">
        <v>0</v>
      </c>
      <c r="AM662">
        <v>0</v>
      </c>
      <c r="AN662">
        <v>0</v>
      </c>
      <c r="AO662" t="s">
        <v>51</v>
      </c>
      <c r="AP662" t="s">
        <v>51</v>
      </c>
      <c r="AQ662" t="s">
        <v>51</v>
      </c>
      <c r="AR662" t="s">
        <v>51</v>
      </c>
      <c r="AS662" t="s">
        <v>51</v>
      </c>
      <c r="AT662" t="s">
        <v>51</v>
      </c>
      <c r="AU662" t="s">
        <v>58</v>
      </c>
      <c r="AV662" t="s">
        <v>919</v>
      </c>
      <c r="AW662" t="s">
        <v>51</v>
      </c>
      <c r="AX662" s="1">
        <v>45391.656295370369</v>
      </c>
      <c r="AY662" t="s">
        <v>51</v>
      </c>
    </row>
    <row r="663" spans="1:51" x14ac:dyDescent="0.35">
      <c r="A663">
        <v>45632</v>
      </c>
      <c r="B663">
        <v>0</v>
      </c>
      <c r="C663" t="s">
        <v>51</v>
      </c>
      <c r="D663" t="s">
        <v>52</v>
      </c>
      <c r="E663" t="s">
        <v>51</v>
      </c>
      <c r="F663" t="s">
        <v>51</v>
      </c>
      <c r="G663" t="s">
        <v>2390</v>
      </c>
      <c r="H663" t="s">
        <v>2391</v>
      </c>
      <c r="I663" t="s">
        <v>56</v>
      </c>
      <c r="M663" t="s">
        <v>2390</v>
      </c>
      <c r="N663" t="s">
        <v>2391</v>
      </c>
      <c r="U663" t="s">
        <v>57</v>
      </c>
      <c r="Z663">
        <v>8</v>
      </c>
      <c r="AF663" t="s">
        <v>67</v>
      </c>
      <c r="AI663">
        <v>0</v>
      </c>
      <c r="AJ663">
        <v>0</v>
      </c>
      <c r="AL663">
        <v>0</v>
      </c>
      <c r="AM663">
        <v>0</v>
      </c>
      <c r="AN663">
        <v>0</v>
      </c>
      <c r="AO663" t="s">
        <v>51</v>
      </c>
      <c r="AP663" t="s">
        <v>51</v>
      </c>
      <c r="AQ663" t="s">
        <v>51</v>
      </c>
      <c r="AR663" t="s">
        <v>51</v>
      </c>
      <c r="AS663" t="s">
        <v>51</v>
      </c>
      <c r="AT663" t="s">
        <v>51</v>
      </c>
      <c r="AU663" t="s">
        <v>58</v>
      </c>
      <c r="AV663" t="s">
        <v>68</v>
      </c>
      <c r="AW663" t="s">
        <v>51</v>
      </c>
      <c r="AX663" s="1">
        <v>45388.53331608796</v>
      </c>
      <c r="AY663" t="s">
        <v>51</v>
      </c>
    </row>
    <row r="664" spans="1:51" x14ac:dyDescent="0.35">
      <c r="A664">
        <v>45631</v>
      </c>
      <c r="B664">
        <v>0</v>
      </c>
      <c r="C664" t="s">
        <v>51</v>
      </c>
      <c r="D664" t="s">
        <v>52</v>
      </c>
      <c r="E664" t="s">
        <v>51</v>
      </c>
      <c r="F664" t="s">
        <v>51</v>
      </c>
      <c r="G664" t="s">
        <v>2392</v>
      </c>
      <c r="H664" t="s">
        <v>2393</v>
      </c>
      <c r="I664" t="s">
        <v>56</v>
      </c>
      <c r="M664" t="s">
        <v>2392</v>
      </c>
      <c r="N664" t="s">
        <v>2393</v>
      </c>
      <c r="U664" t="s">
        <v>57</v>
      </c>
      <c r="Z664">
        <v>8</v>
      </c>
      <c r="AF664" t="s">
        <v>67</v>
      </c>
      <c r="AI664">
        <v>0</v>
      </c>
      <c r="AJ664">
        <v>0</v>
      </c>
      <c r="AL664">
        <v>0</v>
      </c>
      <c r="AM664">
        <v>0</v>
      </c>
      <c r="AN664">
        <v>0</v>
      </c>
      <c r="AO664" t="s">
        <v>51</v>
      </c>
      <c r="AP664" t="s">
        <v>51</v>
      </c>
      <c r="AQ664" t="s">
        <v>51</v>
      </c>
      <c r="AR664" t="s">
        <v>51</v>
      </c>
      <c r="AS664" t="s">
        <v>51</v>
      </c>
      <c r="AT664" t="s">
        <v>51</v>
      </c>
      <c r="AU664" t="s">
        <v>58</v>
      </c>
      <c r="AV664" t="s">
        <v>68</v>
      </c>
      <c r="AW664" t="s">
        <v>51</v>
      </c>
      <c r="AX664" s="1">
        <v>45388.525683298612</v>
      </c>
      <c r="AY664" t="s">
        <v>51</v>
      </c>
    </row>
    <row r="665" spans="1:51" x14ac:dyDescent="0.35">
      <c r="A665">
        <v>45630</v>
      </c>
      <c r="B665">
        <v>0</v>
      </c>
      <c r="C665" t="s">
        <v>51</v>
      </c>
      <c r="D665" t="s">
        <v>52</v>
      </c>
      <c r="E665" t="s">
        <v>51</v>
      </c>
      <c r="F665" t="s">
        <v>51</v>
      </c>
      <c r="G665" t="s">
        <v>1805</v>
      </c>
      <c r="H665" t="s">
        <v>19071</v>
      </c>
      <c r="I665" t="s">
        <v>56</v>
      </c>
      <c r="M665" t="s">
        <v>1805</v>
      </c>
      <c r="N665" t="s">
        <v>19071</v>
      </c>
      <c r="S665">
        <v>9977413337</v>
      </c>
      <c r="U665" t="s">
        <v>57</v>
      </c>
      <c r="Y665" t="s">
        <v>2394</v>
      </c>
      <c r="Z665">
        <v>8</v>
      </c>
      <c r="AA665">
        <v>9</v>
      </c>
      <c r="AD665" t="s">
        <v>2395</v>
      </c>
      <c r="AE665" t="s">
        <v>2396</v>
      </c>
      <c r="AF665" t="s">
        <v>67</v>
      </c>
      <c r="AG665" t="s">
        <v>274</v>
      </c>
      <c r="AH665" t="s">
        <v>2396</v>
      </c>
      <c r="AI665">
        <v>0</v>
      </c>
      <c r="AJ665">
        <v>0</v>
      </c>
      <c r="AL665">
        <v>0</v>
      </c>
      <c r="AM665">
        <v>0</v>
      </c>
      <c r="AN665">
        <v>0</v>
      </c>
      <c r="AO665" t="s">
        <v>51</v>
      </c>
      <c r="AP665" t="s">
        <v>51</v>
      </c>
      <c r="AQ665" t="s">
        <v>51</v>
      </c>
      <c r="AR665" t="s">
        <v>51</v>
      </c>
      <c r="AS665" t="s">
        <v>51</v>
      </c>
      <c r="AT665" t="s">
        <v>51</v>
      </c>
      <c r="AU665" t="s">
        <v>58</v>
      </c>
      <c r="AV665" t="s">
        <v>919</v>
      </c>
      <c r="AW665" t="s">
        <v>51</v>
      </c>
      <c r="AX665" s="1">
        <v>45387.513288969909</v>
      </c>
      <c r="AY665" t="s">
        <v>51</v>
      </c>
    </row>
    <row r="666" spans="1:51" x14ac:dyDescent="0.35">
      <c r="A666">
        <v>44631</v>
      </c>
      <c r="B666">
        <v>0</v>
      </c>
      <c r="C666" t="s">
        <v>51</v>
      </c>
      <c r="D666" t="s">
        <v>52</v>
      </c>
      <c r="E666" t="s">
        <v>51</v>
      </c>
      <c r="F666" t="s">
        <v>51</v>
      </c>
      <c r="G666" t="s">
        <v>2397</v>
      </c>
      <c r="H666" t="s">
        <v>2398</v>
      </c>
      <c r="I666" t="s">
        <v>56</v>
      </c>
      <c r="M666" t="s">
        <v>2397</v>
      </c>
      <c r="N666" t="s">
        <v>2398</v>
      </c>
      <c r="S666">
        <v>9879521735</v>
      </c>
      <c r="U666" t="s">
        <v>57</v>
      </c>
      <c r="Y666" t="s">
        <v>2399</v>
      </c>
      <c r="Z666">
        <v>8</v>
      </c>
      <c r="AA666">
        <v>24</v>
      </c>
      <c r="AD666" t="s">
        <v>2400</v>
      </c>
      <c r="AE666" t="s">
        <v>2401</v>
      </c>
      <c r="AF666" t="s">
        <v>138</v>
      </c>
      <c r="AG666" t="s">
        <v>2402</v>
      </c>
      <c r="AH666" t="s">
        <v>2401</v>
      </c>
      <c r="AI666">
        <v>0</v>
      </c>
      <c r="AJ666">
        <v>0</v>
      </c>
      <c r="AL666">
        <v>0</v>
      </c>
      <c r="AM666">
        <v>0</v>
      </c>
      <c r="AN666">
        <v>0</v>
      </c>
      <c r="AO666" t="s">
        <v>51</v>
      </c>
      <c r="AP666" t="s">
        <v>51</v>
      </c>
      <c r="AQ666" t="s">
        <v>51</v>
      </c>
      <c r="AR666" t="s">
        <v>51</v>
      </c>
      <c r="AS666" t="s">
        <v>51</v>
      </c>
      <c r="AT666" t="s">
        <v>51</v>
      </c>
      <c r="AU666" t="s">
        <v>58</v>
      </c>
      <c r="AV666" t="s">
        <v>919</v>
      </c>
      <c r="AW666" t="s">
        <v>51</v>
      </c>
      <c r="AX666" s="1">
        <v>45385.645029363426</v>
      </c>
      <c r="AY666" t="s">
        <v>51</v>
      </c>
    </row>
    <row r="667" spans="1:51" x14ac:dyDescent="0.35">
      <c r="A667">
        <v>44630</v>
      </c>
      <c r="B667">
        <v>0</v>
      </c>
      <c r="C667" t="s">
        <v>51</v>
      </c>
      <c r="D667" t="s">
        <v>52</v>
      </c>
      <c r="E667" t="s">
        <v>51</v>
      </c>
      <c r="F667" t="s">
        <v>51</v>
      </c>
      <c r="G667" t="s">
        <v>2403</v>
      </c>
      <c r="H667" t="s">
        <v>2404</v>
      </c>
      <c r="I667" t="s">
        <v>56</v>
      </c>
      <c r="M667" t="s">
        <v>2403</v>
      </c>
      <c r="N667" t="s">
        <v>2404</v>
      </c>
      <c r="O667" t="s">
        <v>62</v>
      </c>
      <c r="S667">
        <v>9763797909</v>
      </c>
      <c r="U667" t="s">
        <v>57</v>
      </c>
      <c r="Y667" t="s">
        <v>2405</v>
      </c>
      <c r="Z667">
        <v>8</v>
      </c>
      <c r="AA667">
        <v>27</v>
      </c>
      <c r="AD667" t="s">
        <v>379</v>
      </c>
      <c r="AE667" t="s">
        <v>2388</v>
      </c>
      <c r="AF667" t="s">
        <v>280</v>
      </c>
      <c r="AG667" t="s">
        <v>380</v>
      </c>
      <c r="AH667" t="s">
        <v>2388</v>
      </c>
      <c r="AI667">
        <v>0</v>
      </c>
      <c r="AJ667">
        <v>0</v>
      </c>
      <c r="AL667">
        <v>0</v>
      </c>
      <c r="AM667">
        <v>0</v>
      </c>
      <c r="AN667">
        <v>0</v>
      </c>
      <c r="AO667" t="s">
        <v>51</v>
      </c>
      <c r="AP667" t="s">
        <v>51</v>
      </c>
      <c r="AQ667" t="s">
        <v>51</v>
      </c>
      <c r="AR667" t="s">
        <v>51</v>
      </c>
      <c r="AS667" t="s">
        <v>51</v>
      </c>
      <c r="AT667" t="s">
        <v>51</v>
      </c>
      <c r="AU667" t="s">
        <v>58</v>
      </c>
      <c r="AV667" t="s">
        <v>919</v>
      </c>
      <c r="AW667" t="s">
        <v>919</v>
      </c>
      <c r="AX667" s="1">
        <v>45385.622702280096</v>
      </c>
      <c r="AY667" s="1">
        <v>45385.626939849535</v>
      </c>
    </row>
    <row r="668" spans="1:51" x14ac:dyDescent="0.35">
      <c r="A668">
        <v>43631</v>
      </c>
      <c r="B668">
        <v>0</v>
      </c>
      <c r="C668" t="s">
        <v>51</v>
      </c>
      <c r="D668" t="s">
        <v>85</v>
      </c>
      <c r="E668">
        <v>0</v>
      </c>
      <c r="G668" t="s">
        <v>2406</v>
      </c>
      <c r="H668" t="s">
        <v>2407</v>
      </c>
      <c r="I668" t="s">
        <v>56</v>
      </c>
      <c r="S668" t="s">
        <v>1392</v>
      </c>
      <c r="T668" t="s">
        <v>51</v>
      </c>
      <c r="U668" t="s">
        <v>51</v>
      </c>
      <c r="V668" t="s">
        <v>1392</v>
      </c>
      <c r="W668" t="s">
        <v>1392</v>
      </c>
      <c r="X668" t="s">
        <v>1392</v>
      </c>
      <c r="Y668" t="s">
        <v>2408</v>
      </c>
      <c r="Z668">
        <v>8</v>
      </c>
      <c r="AD668" t="s">
        <v>1392</v>
      </c>
      <c r="AE668" t="s">
        <v>51</v>
      </c>
      <c r="AF668" t="s">
        <v>51</v>
      </c>
      <c r="AG668" t="s">
        <v>2409</v>
      </c>
      <c r="AI668">
        <v>0</v>
      </c>
      <c r="AJ668">
        <v>0</v>
      </c>
      <c r="AL668">
        <v>0</v>
      </c>
      <c r="AM668">
        <v>0</v>
      </c>
      <c r="AN668">
        <v>0</v>
      </c>
      <c r="AO668" t="s">
        <v>230</v>
      </c>
      <c r="AP668" t="s">
        <v>121</v>
      </c>
      <c r="AQ668" t="s">
        <v>122</v>
      </c>
      <c r="AR668" t="s">
        <v>123</v>
      </c>
      <c r="AS668" t="s">
        <v>89</v>
      </c>
      <c r="AT668" t="s">
        <v>1392</v>
      </c>
      <c r="AU668" t="s">
        <v>58</v>
      </c>
      <c r="AV668" t="s">
        <v>196</v>
      </c>
      <c r="AW668" t="s">
        <v>51</v>
      </c>
      <c r="AX668" s="1">
        <v>45380.451825266202</v>
      </c>
      <c r="AY668" t="s">
        <v>51</v>
      </c>
    </row>
    <row r="669" spans="1:51" x14ac:dyDescent="0.35">
      <c r="A669">
        <v>43630</v>
      </c>
      <c r="B669">
        <v>0</v>
      </c>
      <c r="C669" t="s">
        <v>51</v>
      </c>
      <c r="D669" t="s">
        <v>85</v>
      </c>
      <c r="E669">
        <v>0</v>
      </c>
      <c r="G669" t="s">
        <v>2410</v>
      </c>
      <c r="H669" t="s">
        <v>2411</v>
      </c>
      <c r="I669" t="s">
        <v>56</v>
      </c>
      <c r="S669" t="s">
        <v>2412</v>
      </c>
      <c r="T669" t="s">
        <v>51</v>
      </c>
      <c r="U669" t="s">
        <v>51</v>
      </c>
      <c r="V669" t="s">
        <v>1392</v>
      </c>
      <c r="W669" t="s">
        <v>2413</v>
      </c>
      <c r="X669" t="s">
        <v>1392</v>
      </c>
      <c r="Z669">
        <v>8</v>
      </c>
      <c r="AD669" t="s">
        <v>2414</v>
      </c>
      <c r="AE669" t="s">
        <v>51</v>
      </c>
      <c r="AF669" t="s">
        <v>51</v>
      </c>
      <c r="AG669" t="s">
        <v>2415</v>
      </c>
      <c r="AI669">
        <v>0</v>
      </c>
      <c r="AJ669">
        <v>0</v>
      </c>
      <c r="AL669">
        <v>0</v>
      </c>
      <c r="AM669">
        <v>0</v>
      </c>
      <c r="AN669">
        <v>0</v>
      </c>
      <c r="AO669" t="s">
        <v>230</v>
      </c>
      <c r="AP669" t="s">
        <v>1392</v>
      </c>
      <c r="AQ669" t="s">
        <v>122</v>
      </c>
      <c r="AR669" t="s">
        <v>123</v>
      </c>
      <c r="AS669" t="s">
        <v>89</v>
      </c>
      <c r="AT669" t="s">
        <v>95</v>
      </c>
      <c r="AU669" t="s">
        <v>58</v>
      </c>
      <c r="AV669" t="s">
        <v>196</v>
      </c>
      <c r="AW669" t="s">
        <v>51</v>
      </c>
      <c r="AX669" s="1">
        <v>45380.450878321761</v>
      </c>
      <c r="AY669" t="s">
        <v>51</v>
      </c>
    </row>
    <row r="670" spans="1:51" x14ac:dyDescent="0.35">
      <c r="A670">
        <v>42630</v>
      </c>
      <c r="B670">
        <v>0</v>
      </c>
      <c r="C670" t="s">
        <v>51</v>
      </c>
      <c r="D670" t="s">
        <v>52</v>
      </c>
      <c r="E670" t="s">
        <v>51</v>
      </c>
      <c r="F670" t="s">
        <v>51</v>
      </c>
      <c r="G670" t="s">
        <v>2416</v>
      </c>
      <c r="H670" t="s">
        <v>2417</v>
      </c>
      <c r="I670" t="s">
        <v>56</v>
      </c>
      <c r="M670" t="s">
        <v>2416</v>
      </c>
      <c r="N670" t="s">
        <v>2417</v>
      </c>
      <c r="U670" t="s">
        <v>57</v>
      </c>
      <c r="Z670">
        <v>8</v>
      </c>
      <c r="AE670" t="s">
        <v>2418</v>
      </c>
      <c r="AF670" t="s">
        <v>280</v>
      </c>
      <c r="AG670" t="s">
        <v>2419</v>
      </c>
      <c r="AH670" t="s">
        <v>2418</v>
      </c>
      <c r="AI670">
        <v>0</v>
      </c>
      <c r="AJ670">
        <v>0</v>
      </c>
      <c r="AL670">
        <v>0</v>
      </c>
      <c r="AM670">
        <v>0</v>
      </c>
      <c r="AN670">
        <v>0</v>
      </c>
      <c r="AO670" t="s">
        <v>51</v>
      </c>
      <c r="AP670" t="s">
        <v>51</v>
      </c>
      <c r="AQ670" t="s">
        <v>51</v>
      </c>
      <c r="AR670" t="s">
        <v>51</v>
      </c>
      <c r="AS670" t="s">
        <v>51</v>
      </c>
      <c r="AT670" t="s">
        <v>51</v>
      </c>
      <c r="AU670" t="s">
        <v>58</v>
      </c>
      <c r="AV670" t="s">
        <v>919</v>
      </c>
      <c r="AW670" t="s">
        <v>919</v>
      </c>
      <c r="AX670" s="1">
        <v>45378.479126585647</v>
      </c>
      <c r="AY670" s="1">
        <v>45378.47937346065</v>
      </c>
    </row>
    <row r="671" spans="1:51" x14ac:dyDescent="0.35">
      <c r="A671">
        <v>41634</v>
      </c>
      <c r="B671">
        <v>0</v>
      </c>
      <c r="C671" t="s">
        <v>51</v>
      </c>
      <c r="D671" t="s">
        <v>52</v>
      </c>
      <c r="E671" t="s">
        <v>51</v>
      </c>
      <c r="F671" t="s">
        <v>51</v>
      </c>
      <c r="G671" t="s">
        <v>2420</v>
      </c>
      <c r="H671" t="s">
        <v>2421</v>
      </c>
      <c r="I671" t="s">
        <v>2142</v>
      </c>
      <c r="M671" t="s">
        <v>2420</v>
      </c>
      <c r="N671" t="s">
        <v>2421</v>
      </c>
      <c r="S671" t="s">
        <v>2422</v>
      </c>
      <c r="U671" t="s">
        <v>202</v>
      </c>
      <c r="Y671" t="s">
        <v>2423</v>
      </c>
      <c r="Z671">
        <v>2</v>
      </c>
      <c r="AA671" t="s">
        <v>62</v>
      </c>
      <c r="AD671" t="s">
        <v>62</v>
      </c>
      <c r="AG671" t="s">
        <v>62</v>
      </c>
      <c r="AI671">
        <v>0</v>
      </c>
      <c r="AJ671">
        <v>0</v>
      </c>
      <c r="AL671">
        <v>0</v>
      </c>
      <c r="AM671">
        <v>0</v>
      </c>
      <c r="AN671">
        <v>0</v>
      </c>
      <c r="AO671" t="s">
        <v>51</v>
      </c>
      <c r="AP671" t="s">
        <v>51</v>
      </c>
      <c r="AQ671" t="s">
        <v>51</v>
      </c>
      <c r="AR671" t="s">
        <v>51</v>
      </c>
      <c r="AS671" t="s">
        <v>51</v>
      </c>
      <c r="AT671" t="s">
        <v>51</v>
      </c>
      <c r="AU671" t="s">
        <v>58</v>
      </c>
      <c r="AV671" t="s">
        <v>919</v>
      </c>
      <c r="AW671" t="s">
        <v>51</v>
      </c>
      <c r="AX671" s="1">
        <v>45372.721308136577</v>
      </c>
      <c r="AY671" t="s">
        <v>51</v>
      </c>
    </row>
    <row r="672" spans="1:51" x14ac:dyDescent="0.35">
      <c r="A672">
        <v>41633</v>
      </c>
      <c r="B672">
        <v>0</v>
      </c>
      <c r="C672" t="s">
        <v>51</v>
      </c>
      <c r="D672" t="s">
        <v>52</v>
      </c>
      <c r="E672" t="s">
        <v>51</v>
      </c>
      <c r="F672" t="s">
        <v>51</v>
      </c>
      <c r="G672" t="s">
        <v>2424</v>
      </c>
      <c r="H672" t="s">
        <v>2425</v>
      </c>
      <c r="I672" t="s">
        <v>2426</v>
      </c>
      <c r="M672" t="s">
        <v>2424</v>
      </c>
      <c r="N672" t="s">
        <v>2425</v>
      </c>
      <c r="O672" t="s">
        <v>62</v>
      </c>
      <c r="S672" t="s">
        <v>2427</v>
      </c>
      <c r="U672" t="s">
        <v>202</v>
      </c>
      <c r="Z672">
        <v>2</v>
      </c>
      <c r="AA672">
        <v>999999</v>
      </c>
      <c r="AD672" t="s">
        <v>62</v>
      </c>
      <c r="AE672" t="s">
        <v>2428</v>
      </c>
      <c r="AF672" t="s">
        <v>2426</v>
      </c>
      <c r="AG672" t="s">
        <v>485</v>
      </c>
      <c r="AH672" t="s">
        <v>2428</v>
      </c>
      <c r="AI672">
        <v>0</v>
      </c>
      <c r="AJ672">
        <v>0</v>
      </c>
      <c r="AL672">
        <v>0</v>
      </c>
      <c r="AM672">
        <v>0</v>
      </c>
      <c r="AN672">
        <v>0</v>
      </c>
      <c r="AO672" t="s">
        <v>51</v>
      </c>
      <c r="AP672" t="s">
        <v>51</v>
      </c>
      <c r="AQ672" t="s">
        <v>51</v>
      </c>
      <c r="AR672" t="s">
        <v>51</v>
      </c>
      <c r="AS672" t="s">
        <v>51</v>
      </c>
      <c r="AT672" t="s">
        <v>51</v>
      </c>
      <c r="AU672" t="s">
        <v>58</v>
      </c>
      <c r="AV672" t="s">
        <v>919</v>
      </c>
      <c r="AW672" t="s">
        <v>196</v>
      </c>
      <c r="AX672" s="1">
        <v>45372.693169675927</v>
      </c>
      <c r="AY672" s="1">
        <v>45566.706495752318</v>
      </c>
    </row>
    <row r="673" spans="1:51" x14ac:dyDescent="0.35">
      <c r="A673">
        <v>41632</v>
      </c>
      <c r="B673">
        <v>0</v>
      </c>
      <c r="C673" t="s">
        <v>51</v>
      </c>
      <c r="D673" t="s">
        <v>52</v>
      </c>
      <c r="E673" t="s">
        <v>51</v>
      </c>
      <c r="F673" t="s">
        <v>51</v>
      </c>
      <c r="G673" t="s">
        <v>2429</v>
      </c>
      <c r="H673" t="s">
        <v>2430</v>
      </c>
      <c r="I673" t="s">
        <v>8798</v>
      </c>
      <c r="M673" t="s">
        <v>2429</v>
      </c>
      <c r="N673" t="s">
        <v>2430</v>
      </c>
      <c r="S673" t="s">
        <v>2431</v>
      </c>
      <c r="U673" t="s">
        <v>202</v>
      </c>
      <c r="W673" t="s">
        <v>2432</v>
      </c>
      <c r="Y673" t="s">
        <v>2433</v>
      </c>
      <c r="Z673">
        <v>2</v>
      </c>
      <c r="AA673" t="s">
        <v>62</v>
      </c>
      <c r="AD673" t="s">
        <v>62</v>
      </c>
      <c r="AE673" t="s">
        <v>2434</v>
      </c>
      <c r="AF673" t="s">
        <v>2435</v>
      </c>
      <c r="AG673" t="s">
        <v>62</v>
      </c>
      <c r="AH673" t="s">
        <v>2434</v>
      </c>
      <c r="AI673">
        <v>0</v>
      </c>
      <c r="AJ673">
        <v>0</v>
      </c>
      <c r="AL673">
        <v>0</v>
      </c>
      <c r="AM673">
        <v>0</v>
      </c>
      <c r="AN673">
        <v>0</v>
      </c>
      <c r="AO673" t="s">
        <v>51</v>
      </c>
      <c r="AP673" t="s">
        <v>51</v>
      </c>
      <c r="AQ673" t="s">
        <v>51</v>
      </c>
      <c r="AR673" t="s">
        <v>51</v>
      </c>
      <c r="AS673" t="s">
        <v>51</v>
      </c>
      <c r="AT673" t="s">
        <v>51</v>
      </c>
      <c r="AU673" t="s">
        <v>58</v>
      </c>
      <c r="AV673" t="s">
        <v>919</v>
      </c>
      <c r="AW673" t="s">
        <v>51</v>
      </c>
      <c r="AX673" s="1">
        <v>45372.632400694441</v>
      </c>
      <c r="AY673" t="s">
        <v>51</v>
      </c>
    </row>
    <row r="674" spans="1:51" x14ac:dyDescent="0.35">
      <c r="A674">
        <v>41631</v>
      </c>
      <c r="B674">
        <v>0</v>
      </c>
      <c r="C674" t="s">
        <v>51</v>
      </c>
      <c r="D674" t="s">
        <v>52</v>
      </c>
      <c r="E674" t="s">
        <v>51</v>
      </c>
      <c r="F674" t="s">
        <v>51</v>
      </c>
      <c r="G674" t="s">
        <v>2436</v>
      </c>
      <c r="H674" t="s">
        <v>2437</v>
      </c>
      <c r="I674" t="s">
        <v>56</v>
      </c>
      <c r="M674" t="s">
        <v>2436</v>
      </c>
      <c r="N674" t="s">
        <v>2437</v>
      </c>
      <c r="S674" t="s">
        <v>2438</v>
      </c>
      <c r="U674" t="s">
        <v>57</v>
      </c>
      <c r="W674">
        <f>91-7486020475</f>
        <v>-7486020384</v>
      </c>
      <c r="Y674" t="s">
        <v>2439</v>
      </c>
      <c r="Z674">
        <v>8</v>
      </c>
      <c r="AA674">
        <v>24</v>
      </c>
      <c r="AD674" t="s">
        <v>2440</v>
      </c>
      <c r="AE674" t="s">
        <v>1945</v>
      </c>
      <c r="AF674" t="s">
        <v>138</v>
      </c>
      <c r="AG674" t="s">
        <v>2441</v>
      </c>
      <c r="AH674" t="s">
        <v>1945</v>
      </c>
      <c r="AI674">
        <v>0</v>
      </c>
      <c r="AJ674">
        <v>0</v>
      </c>
      <c r="AL674">
        <v>0</v>
      </c>
      <c r="AM674">
        <v>0</v>
      </c>
      <c r="AN674">
        <v>0</v>
      </c>
      <c r="AO674" t="s">
        <v>51</v>
      </c>
      <c r="AP674" t="s">
        <v>51</v>
      </c>
      <c r="AQ674" t="s">
        <v>51</v>
      </c>
      <c r="AR674" t="s">
        <v>51</v>
      </c>
      <c r="AS674" t="s">
        <v>51</v>
      </c>
      <c r="AT674" t="s">
        <v>51</v>
      </c>
      <c r="AU674" t="s">
        <v>58</v>
      </c>
      <c r="AV674" t="s">
        <v>919</v>
      </c>
      <c r="AW674" t="s">
        <v>51</v>
      </c>
      <c r="AX674" s="1">
        <v>45370.695229861114</v>
      </c>
      <c r="AY674" t="s">
        <v>51</v>
      </c>
    </row>
    <row r="675" spans="1:51" x14ac:dyDescent="0.35">
      <c r="A675">
        <v>41630</v>
      </c>
      <c r="B675">
        <v>0</v>
      </c>
      <c r="C675" t="s">
        <v>51</v>
      </c>
      <c r="D675" t="s">
        <v>52</v>
      </c>
      <c r="E675" t="s">
        <v>51</v>
      </c>
      <c r="F675" t="s">
        <v>51</v>
      </c>
      <c r="G675" t="s">
        <v>2442</v>
      </c>
      <c r="H675" t="s">
        <v>2443</v>
      </c>
      <c r="I675" t="s">
        <v>56</v>
      </c>
      <c r="M675" t="s">
        <v>2444</v>
      </c>
      <c r="N675" t="s">
        <v>2443</v>
      </c>
      <c r="S675" t="s">
        <v>2445</v>
      </c>
      <c r="U675" t="s">
        <v>57</v>
      </c>
      <c r="W675" t="s">
        <v>2446</v>
      </c>
      <c r="Y675" t="s">
        <v>2447</v>
      </c>
      <c r="Z675">
        <v>8</v>
      </c>
      <c r="AA675">
        <v>29</v>
      </c>
      <c r="AD675" t="s">
        <v>2448</v>
      </c>
      <c r="AE675" t="s">
        <v>2449</v>
      </c>
      <c r="AF675" t="s">
        <v>338</v>
      </c>
      <c r="AG675" t="s">
        <v>2450</v>
      </c>
      <c r="AH675" t="s">
        <v>2449</v>
      </c>
      <c r="AI675">
        <v>0</v>
      </c>
      <c r="AJ675">
        <v>0</v>
      </c>
      <c r="AL675">
        <v>0</v>
      </c>
      <c r="AM675">
        <v>0</v>
      </c>
      <c r="AN675">
        <v>0</v>
      </c>
      <c r="AO675" t="s">
        <v>51</v>
      </c>
      <c r="AP675" t="s">
        <v>51</v>
      </c>
      <c r="AQ675" t="s">
        <v>51</v>
      </c>
      <c r="AR675" t="s">
        <v>51</v>
      </c>
      <c r="AS675" t="s">
        <v>51</v>
      </c>
      <c r="AT675" t="s">
        <v>51</v>
      </c>
      <c r="AU675" t="s">
        <v>58</v>
      </c>
      <c r="AV675" t="s">
        <v>919</v>
      </c>
      <c r="AW675" t="s">
        <v>919</v>
      </c>
      <c r="AX675" s="1">
        <v>45370.668211805554</v>
      </c>
      <c r="AY675" s="1">
        <v>45370.668722337963</v>
      </c>
    </row>
    <row r="676" spans="1:51" x14ac:dyDescent="0.35">
      <c r="A676">
        <v>41629</v>
      </c>
      <c r="B676">
        <v>0</v>
      </c>
      <c r="C676" t="s">
        <v>51</v>
      </c>
      <c r="D676" t="s">
        <v>52</v>
      </c>
      <c r="E676" t="s">
        <v>51</v>
      </c>
      <c r="F676" t="s">
        <v>51</v>
      </c>
      <c r="G676" t="s">
        <v>2451</v>
      </c>
      <c r="H676" t="s">
        <v>2452</v>
      </c>
      <c r="I676" t="s">
        <v>56</v>
      </c>
      <c r="M676" t="s">
        <v>2451</v>
      </c>
      <c r="N676" t="s">
        <v>2452</v>
      </c>
      <c r="U676" t="s">
        <v>57</v>
      </c>
      <c r="W676">
        <v>7388795143</v>
      </c>
      <c r="Z676">
        <v>8</v>
      </c>
      <c r="AA676">
        <v>9</v>
      </c>
      <c r="AD676" t="s">
        <v>2453</v>
      </c>
      <c r="AE676" t="s">
        <v>2454</v>
      </c>
      <c r="AF676" t="s">
        <v>67</v>
      </c>
      <c r="AG676" t="s">
        <v>2455</v>
      </c>
      <c r="AH676" t="s">
        <v>2454</v>
      </c>
      <c r="AI676">
        <v>0</v>
      </c>
      <c r="AJ676">
        <v>0</v>
      </c>
      <c r="AL676">
        <v>0</v>
      </c>
      <c r="AM676">
        <v>0</v>
      </c>
      <c r="AN676">
        <v>0</v>
      </c>
      <c r="AO676" t="s">
        <v>51</v>
      </c>
      <c r="AP676" t="s">
        <v>51</v>
      </c>
      <c r="AQ676" t="s">
        <v>51</v>
      </c>
      <c r="AR676" t="s">
        <v>51</v>
      </c>
      <c r="AS676" t="s">
        <v>51</v>
      </c>
      <c r="AT676" t="s">
        <v>51</v>
      </c>
      <c r="AU676" t="s">
        <v>58</v>
      </c>
      <c r="AV676" t="s">
        <v>919</v>
      </c>
      <c r="AW676" t="s">
        <v>51</v>
      </c>
      <c r="AX676" s="1">
        <v>45365.627500543982</v>
      </c>
      <c r="AY676" t="s">
        <v>51</v>
      </c>
    </row>
    <row r="677" spans="1:51" x14ac:dyDescent="0.35">
      <c r="A677">
        <v>41628</v>
      </c>
      <c r="B677">
        <v>0</v>
      </c>
      <c r="C677" t="s">
        <v>51</v>
      </c>
      <c r="D677" t="s">
        <v>52</v>
      </c>
      <c r="E677" t="s">
        <v>51</v>
      </c>
      <c r="F677" t="s">
        <v>51</v>
      </c>
      <c r="G677" t="s">
        <v>2456</v>
      </c>
      <c r="H677" t="s">
        <v>2457</v>
      </c>
      <c r="I677" t="s">
        <v>56</v>
      </c>
      <c r="M677" t="s">
        <v>2456</v>
      </c>
      <c r="N677" t="s">
        <v>2458</v>
      </c>
      <c r="U677" t="s">
        <v>57</v>
      </c>
      <c r="W677" t="s">
        <v>2459</v>
      </c>
      <c r="Y677" t="s">
        <v>2460</v>
      </c>
      <c r="Z677">
        <v>8</v>
      </c>
      <c r="AA677">
        <v>27</v>
      </c>
      <c r="AD677" t="s">
        <v>1374</v>
      </c>
      <c r="AE677" t="s">
        <v>2461</v>
      </c>
      <c r="AF677" t="s">
        <v>280</v>
      </c>
      <c r="AG677" t="s">
        <v>1375</v>
      </c>
      <c r="AH677" t="s">
        <v>2461</v>
      </c>
      <c r="AI677">
        <v>0</v>
      </c>
      <c r="AJ677">
        <v>0</v>
      </c>
      <c r="AL677">
        <v>0</v>
      </c>
      <c r="AM677">
        <v>0</v>
      </c>
      <c r="AN677">
        <v>0</v>
      </c>
      <c r="AO677" t="s">
        <v>51</v>
      </c>
      <c r="AP677" t="s">
        <v>51</v>
      </c>
      <c r="AQ677" t="s">
        <v>51</v>
      </c>
      <c r="AR677" t="s">
        <v>51</v>
      </c>
      <c r="AS677" t="s">
        <v>51</v>
      </c>
      <c r="AT677" t="s">
        <v>51</v>
      </c>
      <c r="AU677" t="s">
        <v>58</v>
      </c>
      <c r="AV677" t="s">
        <v>919</v>
      </c>
      <c r="AW677" t="s">
        <v>51</v>
      </c>
      <c r="AX677" s="1">
        <v>45365.535666087962</v>
      </c>
      <c r="AY677" t="s">
        <v>51</v>
      </c>
    </row>
    <row r="678" spans="1:51" x14ac:dyDescent="0.35">
      <c r="A678">
        <v>41627</v>
      </c>
      <c r="B678">
        <v>0</v>
      </c>
      <c r="C678" t="s">
        <v>51</v>
      </c>
      <c r="D678" t="s">
        <v>52</v>
      </c>
      <c r="E678" t="s">
        <v>51</v>
      </c>
      <c r="F678" t="s">
        <v>51</v>
      </c>
      <c r="G678" t="s">
        <v>2462</v>
      </c>
      <c r="H678" t="s">
        <v>2463</v>
      </c>
      <c r="I678" t="s">
        <v>287</v>
      </c>
      <c r="M678" t="s">
        <v>2462</v>
      </c>
      <c r="N678" t="s">
        <v>2463</v>
      </c>
      <c r="U678" t="s">
        <v>57</v>
      </c>
      <c r="V678" t="s">
        <v>2464</v>
      </c>
      <c r="W678" t="s">
        <v>2465</v>
      </c>
      <c r="Y678" t="s">
        <v>2466</v>
      </c>
      <c r="Z678">
        <v>2</v>
      </c>
      <c r="AE678" t="s">
        <v>2467</v>
      </c>
      <c r="AG678" t="s">
        <v>62</v>
      </c>
      <c r="AH678" t="s">
        <v>2467</v>
      </c>
      <c r="AI678">
        <v>0</v>
      </c>
      <c r="AJ678">
        <v>0</v>
      </c>
      <c r="AL678">
        <v>0</v>
      </c>
      <c r="AM678">
        <v>0</v>
      </c>
      <c r="AN678">
        <v>0</v>
      </c>
      <c r="AO678" t="s">
        <v>51</v>
      </c>
      <c r="AP678" t="s">
        <v>51</v>
      </c>
      <c r="AQ678" t="s">
        <v>51</v>
      </c>
      <c r="AR678" t="s">
        <v>51</v>
      </c>
      <c r="AS678" t="s">
        <v>51</v>
      </c>
      <c r="AT678" t="s">
        <v>51</v>
      </c>
      <c r="AU678" t="s">
        <v>58</v>
      </c>
      <c r="AV678" t="s">
        <v>919</v>
      </c>
      <c r="AW678" t="s">
        <v>919</v>
      </c>
      <c r="AX678" s="1">
        <v>45365.511522303241</v>
      </c>
      <c r="AY678" s="1">
        <v>45365.512494872688</v>
      </c>
    </row>
    <row r="679" spans="1:51" x14ac:dyDescent="0.35">
      <c r="A679">
        <v>40629</v>
      </c>
      <c r="B679">
        <v>0</v>
      </c>
      <c r="C679" t="s">
        <v>51</v>
      </c>
      <c r="D679" t="s">
        <v>85</v>
      </c>
      <c r="E679">
        <v>0</v>
      </c>
      <c r="G679" t="s">
        <v>2468</v>
      </c>
      <c r="H679" t="s">
        <v>2469</v>
      </c>
      <c r="I679" t="s">
        <v>56</v>
      </c>
      <c r="S679" t="s">
        <v>1392</v>
      </c>
      <c r="T679" t="s">
        <v>51</v>
      </c>
      <c r="U679" t="s">
        <v>51</v>
      </c>
      <c r="V679" t="s">
        <v>1392</v>
      </c>
      <c r="W679">
        <v>9970169942</v>
      </c>
      <c r="X679" t="s">
        <v>1392</v>
      </c>
      <c r="Y679" t="s">
        <v>2470</v>
      </c>
      <c r="Z679">
        <v>8</v>
      </c>
      <c r="AD679" t="s">
        <v>1392</v>
      </c>
      <c r="AE679" t="s">
        <v>51</v>
      </c>
      <c r="AF679" t="s">
        <v>51</v>
      </c>
      <c r="AG679" t="s">
        <v>2471</v>
      </c>
      <c r="AI679">
        <v>0</v>
      </c>
      <c r="AJ679">
        <v>0</v>
      </c>
      <c r="AL679">
        <v>0</v>
      </c>
      <c r="AM679">
        <v>0</v>
      </c>
      <c r="AN679">
        <v>0</v>
      </c>
      <c r="AO679" t="s">
        <v>2472</v>
      </c>
      <c r="AP679" t="s">
        <v>486</v>
      </c>
      <c r="AQ679" t="s">
        <v>122</v>
      </c>
      <c r="AR679" t="s">
        <v>1392</v>
      </c>
      <c r="AS679" t="s">
        <v>89</v>
      </c>
      <c r="AT679" t="s">
        <v>90</v>
      </c>
      <c r="AU679" t="s">
        <v>58</v>
      </c>
      <c r="AV679" t="s">
        <v>196</v>
      </c>
      <c r="AW679" t="s">
        <v>196</v>
      </c>
      <c r="AX679" s="1">
        <v>45356.424421990741</v>
      </c>
      <c r="AY679" s="1">
        <v>45356.439781793983</v>
      </c>
    </row>
    <row r="680" spans="1:51" x14ac:dyDescent="0.35">
      <c r="A680">
        <v>40628</v>
      </c>
      <c r="B680">
        <v>0</v>
      </c>
      <c r="C680" t="s">
        <v>51</v>
      </c>
      <c r="D680" t="s">
        <v>85</v>
      </c>
      <c r="E680">
        <v>0</v>
      </c>
      <c r="G680" t="s">
        <v>2473</v>
      </c>
      <c r="H680" t="s">
        <v>2474</v>
      </c>
      <c r="I680" t="s">
        <v>56</v>
      </c>
      <c r="T680" t="s">
        <v>51</v>
      </c>
      <c r="U680" t="s">
        <v>51</v>
      </c>
      <c r="Z680">
        <v>8</v>
      </c>
      <c r="AE680" t="s">
        <v>51</v>
      </c>
      <c r="AF680" t="s">
        <v>51</v>
      </c>
      <c r="AG680" t="s">
        <v>62</v>
      </c>
      <c r="AI680">
        <v>0</v>
      </c>
      <c r="AJ680">
        <v>0</v>
      </c>
      <c r="AL680">
        <v>0</v>
      </c>
      <c r="AM680">
        <v>0</v>
      </c>
      <c r="AN680">
        <v>0</v>
      </c>
      <c r="AO680" t="s">
        <v>120</v>
      </c>
      <c r="AU680" t="s">
        <v>58</v>
      </c>
      <c r="AV680" t="s">
        <v>68</v>
      </c>
      <c r="AW680" t="s">
        <v>51</v>
      </c>
      <c r="AX680" s="1">
        <v>45355.793297071759</v>
      </c>
      <c r="AY680" t="s">
        <v>51</v>
      </c>
    </row>
    <row r="681" spans="1:51" x14ac:dyDescent="0.35">
      <c r="A681">
        <v>40627</v>
      </c>
      <c r="B681">
        <v>0</v>
      </c>
      <c r="C681" t="s">
        <v>51</v>
      </c>
      <c r="D681" t="s">
        <v>85</v>
      </c>
      <c r="E681">
        <v>0</v>
      </c>
      <c r="G681" t="s">
        <v>2475</v>
      </c>
      <c r="H681" t="s">
        <v>2476</v>
      </c>
      <c r="I681" t="s">
        <v>15600</v>
      </c>
      <c r="T681" t="s">
        <v>51</v>
      </c>
      <c r="U681" t="s">
        <v>51</v>
      </c>
      <c r="W681" t="s">
        <v>2477</v>
      </c>
      <c r="Y681" t="s">
        <v>2478</v>
      </c>
      <c r="Z681">
        <v>2</v>
      </c>
      <c r="AE681" t="s">
        <v>51</v>
      </c>
      <c r="AF681" t="s">
        <v>51</v>
      </c>
      <c r="AI681">
        <v>0</v>
      </c>
      <c r="AJ681">
        <v>0</v>
      </c>
      <c r="AL681">
        <v>0</v>
      </c>
      <c r="AM681">
        <v>0</v>
      </c>
      <c r="AN681">
        <v>0</v>
      </c>
      <c r="AO681" t="s">
        <v>120</v>
      </c>
      <c r="AP681" t="s">
        <v>121</v>
      </c>
      <c r="AQ681" t="s">
        <v>487</v>
      </c>
      <c r="AR681" t="s">
        <v>123</v>
      </c>
      <c r="AS681" t="s">
        <v>89</v>
      </c>
      <c r="AU681" t="s">
        <v>58</v>
      </c>
      <c r="AV681" t="s">
        <v>68</v>
      </c>
      <c r="AW681" t="s">
        <v>51</v>
      </c>
      <c r="AX681" s="1">
        <v>45352.753684062503</v>
      </c>
      <c r="AY681" t="s">
        <v>51</v>
      </c>
    </row>
    <row r="682" spans="1:51" x14ac:dyDescent="0.35">
      <c r="A682">
        <v>39631</v>
      </c>
      <c r="B682">
        <v>0</v>
      </c>
      <c r="C682" t="s">
        <v>51</v>
      </c>
      <c r="D682" t="s">
        <v>85</v>
      </c>
      <c r="E682">
        <v>0</v>
      </c>
      <c r="G682" t="s">
        <v>2479</v>
      </c>
      <c r="H682" t="s">
        <v>2480</v>
      </c>
      <c r="I682" t="s">
        <v>56</v>
      </c>
      <c r="S682" t="s">
        <v>1392</v>
      </c>
      <c r="T682" t="s">
        <v>51</v>
      </c>
      <c r="U682" t="s">
        <v>51</v>
      </c>
      <c r="V682" t="s">
        <v>1392</v>
      </c>
      <c r="W682" t="s">
        <v>1392</v>
      </c>
      <c r="X682" t="s">
        <v>1392</v>
      </c>
      <c r="Y682" t="s">
        <v>1392</v>
      </c>
      <c r="Z682">
        <v>8</v>
      </c>
      <c r="AD682" t="s">
        <v>1392</v>
      </c>
      <c r="AE682" t="s">
        <v>51</v>
      </c>
      <c r="AF682" t="s">
        <v>51</v>
      </c>
      <c r="AG682" t="s">
        <v>2481</v>
      </c>
      <c r="AI682">
        <v>0</v>
      </c>
      <c r="AJ682">
        <v>0</v>
      </c>
      <c r="AL682">
        <v>0</v>
      </c>
      <c r="AM682">
        <v>0</v>
      </c>
      <c r="AN682">
        <v>0</v>
      </c>
      <c r="AO682" t="s">
        <v>120</v>
      </c>
      <c r="AP682" t="s">
        <v>121</v>
      </c>
      <c r="AQ682" t="s">
        <v>122</v>
      </c>
      <c r="AR682" t="s">
        <v>123</v>
      </c>
      <c r="AS682" t="s">
        <v>89</v>
      </c>
      <c r="AT682" t="s">
        <v>1392</v>
      </c>
      <c r="AU682" t="s">
        <v>58</v>
      </c>
      <c r="AV682" t="s">
        <v>196</v>
      </c>
      <c r="AW682" t="s">
        <v>51</v>
      </c>
      <c r="AX682" s="1">
        <v>45346.656779317127</v>
      </c>
      <c r="AY682" t="s">
        <v>51</v>
      </c>
    </row>
    <row r="683" spans="1:51" x14ac:dyDescent="0.35">
      <c r="A683">
        <v>39630</v>
      </c>
      <c r="B683">
        <v>0</v>
      </c>
      <c r="C683" t="s">
        <v>51</v>
      </c>
      <c r="D683" t="s">
        <v>52</v>
      </c>
      <c r="E683" t="s">
        <v>51</v>
      </c>
      <c r="F683" t="s">
        <v>51</v>
      </c>
      <c r="G683" t="s">
        <v>2482</v>
      </c>
      <c r="H683" t="s">
        <v>2483</v>
      </c>
      <c r="I683" t="s">
        <v>56</v>
      </c>
      <c r="M683" t="s">
        <v>2482</v>
      </c>
      <c r="N683" t="s">
        <v>2484</v>
      </c>
      <c r="O683" t="s">
        <v>62</v>
      </c>
      <c r="U683" t="s">
        <v>57</v>
      </c>
      <c r="W683">
        <v>8787247498</v>
      </c>
      <c r="Y683" t="s">
        <v>2485</v>
      </c>
      <c r="Z683">
        <v>8</v>
      </c>
      <c r="AA683">
        <v>9</v>
      </c>
      <c r="AD683" t="s">
        <v>2486</v>
      </c>
      <c r="AE683" t="s">
        <v>2487</v>
      </c>
      <c r="AF683" t="s">
        <v>376</v>
      </c>
      <c r="AG683" t="s">
        <v>2488</v>
      </c>
      <c r="AH683" t="s">
        <v>2487</v>
      </c>
      <c r="AI683">
        <v>0</v>
      </c>
      <c r="AJ683">
        <v>0</v>
      </c>
      <c r="AL683">
        <v>0</v>
      </c>
      <c r="AM683">
        <v>0</v>
      </c>
      <c r="AN683">
        <v>0</v>
      </c>
      <c r="AO683" t="s">
        <v>51</v>
      </c>
      <c r="AP683" t="s">
        <v>51</v>
      </c>
      <c r="AQ683" t="s">
        <v>51</v>
      </c>
      <c r="AR683" t="s">
        <v>51</v>
      </c>
      <c r="AS683" t="s">
        <v>51</v>
      </c>
      <c r="AT683" t="s">
        <v>51</v>
      </c>
      <c r="AU683" t="s">
        <v>58</v>
      </c>
      <c r="AV683" t="s">
        <v>919</v>
      </c>
      <c r="AW683" t="s">
        <v>51</v>
      </c>
      <c r="AX683" s="1">
        <v>45345.528313692128</v>
      </c>
      <c r="AY683" t="s">
        <v>51</v>
      </c>
    </row>
    <row r="684" spans="1:51" x14ac:dyDescent="0.35">
      <c r="A684">
        <v>39629</v>
      </c>
      <c r="B684">
        <v>0</v>
      </c>
      <c r="C684" t="s">
        <v>51</v>
      </c>
      <c r="D684" t="s">
        <v>52</v>
      </c>
      <c r="E684" t="s">
        <v>51</v>
      </c>
      <c r="F684" t="s">
        <v>51</v>
      </c>
      <c r="G684" t="s">
        <v>2489</v>
      </c>
      <c r="H684" t="s">
        <v>2490</v>
      </c>
      <c r="I684" t="s">
        <v>56</v>
      </c>
      <c r="M684" t="s">
        <v>2489</v>
      </c>
      <c r="N684" t="s">
        <v>2490</v>
      </c>
      <c r="U684" t="s">
        <v>57</v>
      </c>
      <c r="W684">
        <v>9643103274</v>
      </c>
      <c r="Y684" t="s">
        <v>2491</v>
      </c>
      <c r="Z684">
        <v>8</v>
      </c>
      <c r="AA684">
        <v>9</v>
      </c>
      <c r="AD684" t="s">
        <v>1215</v>
      </c>
      <c r="AF684" t="s">
        <v>376</v>
      </c>
      <c r="AG684" t="s">
        <v>1216</v>
      </c>
      <c r="AI684">
        <v>0</v>
      </c>
      <c r="AJ684">
        <v>0</v>
      </c>
      <c r="AL684">
        <v>0</v>
      </c>
      <c r="AM684">
        <v>0</v>
      </c>
      <c r="AN684">
        <v>0</v>
      </c>
      <c r="AO684" t="s">
        <v>51</v>
      </c>
      <c r="AP684" t="s">
        <v>51</v>
      </c>
      <c r="AQ684" t="s">
        <v>51</v>
      </c>
      <c r="AR684" t="s">
        <v>51</v>
      </c>
      <c r="AS684" t="s">
        <v>51</v>
      </c>
      <c r="AT684" t="s">
        <v>51</v>
      </c>
      <c r="AU684" t="s">
        <v>58</v>
      </c>
      <c r="AV684" t="s">
        <v>919</v>
      </c>
      <c r="AW684" t="s">
        <v>51</v>
      </c>
      <c r="AX684" s="1">
        <v>45345.511060185185</v>
      </c>
      <c r="AY684" t="s">
        <v>51</v>
      </c>
    </row>
    <row r="685" spans="1:51" x14ac:dyDescent="0.35">
      <c r="A685">
        <v>39628</v>
      </c>
      <c r="B685">
        <v>0</v>
      </c>
      <c r="C685" t="s">
        <v>51</v>
      </c>
      <c r="D685" t="s">
        <v>52</v>
      </c>
      <c r="E685" t="s">
        <v>51</v>
      </c>
      <c r="F685" t="s">
        <v>51</v>
      </c>
      <c r="G685" t="s">
        <v>2492</v>
      </c>
      <c r="H685" t="s">
        <v>2493</v>
      </c>
      <c r="I685" t="s">
        <v>56</v>
      </c>
      <c r="M685" t="s">
        <v>2492</v>
      </c>
      <c r="N685" t="s">
        <v>2493</v>
      </c>
      <c r="U685" t="s">
        <v>57</v>
      </c>
      <c r="W685" t="s">
        <v>2494</v>
      </c>
      <c r="Y685" t="s">
        <v>2495</v>
      </c>
      <c r="Z685">
        <v>8</v>
      </c>
      <c r="AA685">
        <v>24</v>
      </c>
      <c r="AD685" t="s">
        <v>2496</v>
      </c>
      <c r="AE685" t="s">
        <v>2497</v>
      </c>
      <c r="AF685" t="s">
        <v>138</v>
      </c>
      <c r="AG685" t="s">
        <v>2498</v>
      </c>
      <c r="AH685" t="s">
        <v>2497</v>
      </c>
      <c r="AI685">
        <v>0</v>
      </c>
      <c r="AJ685">
        <v>0</v>
      </c>
      <c r="AL685">
        <v>0</v>
      </c>
      <c r="AM685">
        <v>0</v>
      </c>
      <c r="AN685">
        <v>0</v>
      </c>
      <c r="AO685" t="s">
        <v>51</v>
      </c>
      <c r="AP685" t="s">
        <v>51</v>
      </c>
      <c r="AQ685" t="s">
        <v>51</v>
      </c>
      <c r="AR685" t="s">
        <v>51</v>
      </c>
      <c r="AS685" t="s">
        <v>51</v>
      </c>
      <c r="AT685" t="s">
        <v>51</v>
      </c>
      <c r="AU685" t="s">
        <v>58</v>
      </c>
      <c r="AV685" t="s">
        <v>919</v>
      </c>
      <c r="AW685" t="s">
        <v>51</v>
      </c>
      <c r="AX685" s="1">
        <v>45345.488659409719</v>
      </c>
      <c r="AY685" t="s">
        <v>51</v>
      </c>
    </row>
    <row r="686" spans="1:51" x14ac:dyDescent="0.35">
      <c r="A686">
        <v>39627</v>
      </c>
      <c r="B686">
        <v>0</v>
      </c>
      <c r="C686" t="s">
        <v>51</v>
      </c>
      <c r="D686" t="s">
        <v>52</v>
      </c>
      <c r="E686" t="s">
        <v>51</v>
      </c>
      <c r="F686" t="s">
        <v>51</v>
      </c>
      <c r="G686" t="s">
        <v>2499</v>
      </c>
      <c r="H686" t="s">
        <v>2500</v>
      </c>
      <c r="I686" t="s">
        <v>56</v>
      </c>
      <c r="M686" t="s">
        <v>2501</v>
      </c>
      <c r="N686" t="s">
        <v>2502</v>
      </c>
      <c r="O686" t="s">
        <v>56</v>
      </c>
      <c r="S686" t="s">
        <v>2503</v>
      </c>
      <c r="U686" t="s">
        <v>57</v>
      </c>
      <c r="Y686" t="s">
        <v>2504</v>
      </c>
      <c r="Z686">
        <v>8</v>
      </c>
      <c r="AA686">
        <v>33</v>
      </c>
      <c r="AD686" t="s">
        <v>2505</v>
      </c>
      <c r="AE686" t="s">
        <v>1734</v>
      </c>
      <c r="AF686" t="s">
        <v>1735</v>
      </c>
      <c r="AG686" t="s">
        <v>2506</v>
      </c>
      <c r="AH686" t="s">
        <v>1734</v>
      </c>
      <c r="AI686">
        <v>0</v>
      </c>
      <c r="AJ686">
        <v>0</v>
      </c>
      <c r="AL686">
        <v>0</v>
      </c>
      <c r="AM686">
        <v>0</v>
      </c>
      <c r="AN686">
        <v>0</v>
      </c>
      <c r="AO686" t="s">
        <v>51</v>
      </c>
      <c r="AP686" t="s">
        <v>51</v>
      </c>
      <c r="AQ686" t="s">
        <v>51</v>
      </c>
      <c r="AR686" t="s">
        <v>51</v>
      </c>
      <c r="AS686" t="s">
        <v>51</v>
      </c>
      <c r="AT686" t="s">
        <v>51</v>
      </c>
      <c r="AU686" t="s">
        <v>58</v>
      </c>
      <c r="AV686" t="s">
        <v>919</v>
      </c>
      <c r="AW686" t="s">
        <v>51</v>
      </c>
      <c r="AX686" s="1">
        <v>45344.643230752314</v>
      </c>
      <c r="AY686" t="s">
        <v>51</v>
      </c>
    </row>
    <row r="687" spans="1:51" x14ac:dyDescent="0.35">
      <c r="A687">
        <v>39626</v>
      </c>
      <c r="B687">
        <v>0</v>
      </c>
      <c r="C687" t="s">
        <v>51</v>
      </c>
      <c r="D687" t="s">
        <v>52</v>
      </c>
      <c r="E687" t="s">
        <v>51</v>
      </c>
      <c r="F687" t="s">
        <v>51</v>
      </c>
      <c r="G687" t="s">
        <v>19072</v>
      </c>
      <c r="H687" t="s">
        <v>2507</v>
      </c>
      <c r="I687" t="s">
        <v>56</v>
      </c>
      <c r="J687" t="s">
        <v>62</v>
      </c>
      <c r="K687" t="s">
        <v>62</v>
      </c>
      <c r="M687" t="s">
        <v>19072</v>
      </c>
      <c r="N687" t="s">
        <v>2507</v>
      </c>
      <c r="U687" t="s">
        <v>57</v>
      </c>
      <c r="W687" t="s">
        <v>2508</v>
      </c>
      <c r="Y687" t="s">
        <v>2509</v>
      </c>
      <c r="Z687">
        <v>8</v>
      </c>
      <c r="AA687">
        <v>5</v>
      </c>
      <c r="AD687" t="s">
        <v>2510</v>
      </c>
      <c r="AE687" t="s">
        <v>2511</v>
      </c>
      <c r="AF687" t="s">
        <v>2512</v>
      </c>
      <c r="AG687" t="s">
        <v>2513</v>
      </c>
      <c r="AH687" t="s">
        <v>2511</v>
      </c>
      <c r="AI687">
        <v>0</v>
      </c>
      <c r="AJ687">
        <v>0</v>
      </c>
      <c r="AL687">
        <v>0</v>
      </c>
      <c r="AM687">
        <v>0</v>
      </c>
      <c r="AN687">
        <v>0</v>
      </c>
      <c r="AO687" t="s">
        <v>51</v>
      </c>
      <c r="AP687" t="s">
        <v>51</v>
      </c>
      <c r="AQ687" t="s">
        <v>51</v>
      </c>
      <c r="AR687" t="s">
        <v>51</v>
      </c>
      <c r="AS687" t="s">
        <v>51</v>
      </c>
      <c r="AT687" t="s">
        <v>51</v>
      </c>
      <c r="AU687" t="s">
        <v>58</v>
      </c>
      <c r="AV687" t="s">
        <v>919</v>
      </c>
      <c r="AW687" t="s">
        <v>51</v>
      </c>
      <c r="AX687" s="1">
        <v>45343.651915046299</v>
      </c>
      <c r="AY687" t="s">
        <v>51</v>
      </c>
    </row>
    <row r="688" spans="1:51" x14ac:dyDescent="0.35">
      <c r="A688">
        <v>39625</v>
      </c>
      <c r="B688">
        <v>0</v>
      </c>
      <c r="C688" t="s">
        <v>51</v>
      </c>
      <c r="D688" t="s">
        <v>85</v>
      </c>
      <c r="E688">
        <v>0</v>
      </c>
      <c r="G688" t="s">
        <v>2514</v>
      </c>
      <c r="H688" t="s">
        <v>2515</v>
      </c>
      <c r="I688" t="s">
        <v>15600</v>
      </c>
      <c r="S688" t="s">
        <v>2516</v>
      </c>
      <c r="T688" t="s">
        <v>51</v>
      </c>
      <c r="U688" t="s">
        <v>51</v>
      </c>
      <c r="W688">
        <v>8618051228203</v>
      </c>
      <c r="X688" t="s">
        <v>2517</v>
      </c>
      <c r="Y688" t="s">
        <v>2518</v>
      </c>
      <c r="Z688">
        <v>2</v>
      </c>
      <c r="AE688" t="s">
        <v>51</v>
      </c>
      <c r="AF688" t="s">
        <v>51</v>
      </c>
      <c r="AI688">
        <v>0</v>
      </c>
      <c r="AJ688">
        <v>0</v>
      </c>
      <c r="AL688">
        <v>0</v>
      </c>
      <c r="AM688">
        <v>0</v>
      </c>
      <c r="AN688">
        <v>0</v>
      </c>
      <c r="AO688" t="s">
        <v>2519</v>
      </c>
      <c r="AP688" t="s">
        <v>486</v>
      </c>
      <c r="AS688" t="s">
        <v>89</v>
      </c>
      <c r="AU688" t="s">
        <v>58</v>
      </c>
      <c r="AV688" t="s">
        <v>68</v>
      </c>
      <c r="AW688" t="s">
        <v>51</v>
      </c>
      <c r="AX688" s="1">
        <v>45342.557499618059</v>
      </c>
      <c r="AY688" t="s">
        <v>51</v>
      </c>
    </row>
    <row r="689" spans="1:51" x14ac:dyDescent="0.35">
      <c r="A689">
        <v>39624</v>
      </c>
      <c r="B689">
        <v>0</v>
      </c>
      <c r="C689" t="s">
        <v>51</v>
      </c>
      <c r="D689" t="s">
        <v>52</v>
      </c>
      <c r="E689" t="s">
        <v>51</v>
      </c>
      <c r="F689" t="s">
        <v>51</v>
      </c>
      <c r="G689" t="s">
        <v>19073</v>
      </c>
      <c r="H689" t="s">
        <v>2520</v>
      </c>
      <c r="I689" t="s">
        <v>56</v>
      </c>
      <c r="M689" t="s">
        <v>19073</v>
      </c>
      <c r="N689" t="s">
        <v>2520</v>
      </c>
      <c r="O689" t="s">
        <v>56</v>
      </c>
      <c r="U689" t="s">
        <v>57</v>
      </c>
      <c r="Z689">
        <v>8</v>
      </c>
      <c r="AA689">
        <v>9</v>
      </c>
      <c r="AD689" t="s">
        <v>2521</v>
      </c>
      <c r="AE689" t="s">
        <v>2522</v>
      </c>
      <c r="AF689" t="s">
        <v>2523</v>
      </c>
      <c r="AG689" t="s">
        <v>2524</v>
      </c>
      <c r="AH689" t="s">
        <v>2522</v>
      </c>
      <c r="AI689">
        <v>0</v>
      </c>
      <c r="AJ689">
        <v>0</v>
      </c>
      <c r="AL689">
        <v>0</v>
      </c>
      <c r="AM689">
        <v>0</v>
      </c>
      <c r="AN689">
        <v>0</v>
      </c>
      <c r="AO689" t="s">
        <v>51</v>
      </c>
      <c r="AP689" t="s">
        <v>51</v>
      </c>
      <c r="AQ689" t="s">
        <v>51</v>
      </c>
      <c r="AR689" t="s">
        <v>51</v>
      </c>
      <c r="AS689" t="s">
        <v>51</v>
      </c>
      <c r="AT689" t="s">
        <v>51</v>
      </c>
      <c r="AU689" t="s">
        <v>58</v>
      </c>
      <c r="AV689" t="s">
        <v>919</v>
      </c>
      <c r="AW689" t="s">
        <v>919</v>
      </c>
      <c r="AX689" s="1">
        <v>45336.721529629627</v>
      </c>
      <c r="AY689" s="1">
        <v>45336.732404050927</v>
      </c>
    </row>
    <row r="690" spans="1:51" x14ac:dyDescent="0.35">
      <c r="A690">
        <v>39623</v>
      </c>
      <c r="B690">
        <v>0</v>
      </c>
      <c r="C690" t="s">
        <v>51</v>
      </c>
      <c r="D690" t="s">
        <v>52</v>
      </c>
      <c r="E690" t="s">
        <v>51</v>
      </c>
      <c r="F690" t="s">
        <v>51</v>
      </c>
      <c r="G690" t="s">
        <v>2525</v>
      </c>
      <c r="H690" t="s">
        <v>2526</v>
      </c>
      <c r="I690" t="s">
        <v>56</v>
      </c>
      <c r="M690" t="s">
        <v>2527</v>
      </c>
      <c r="N690" t="s">
        <v>2528</v>
      </c>
      <c r="O690" t="s">
        <v>56</v>
      </c>
      <c r="U690" t="s">
        <v>57</v>
      </c>
      <c r="W690" t="s">
        <v>2529</v>
      </c>
      <c r="Y690" t="s">
        <v>2530</v>
      </c>
      <c r="Z690">
        <v>8</v>
      </c>
      <c r="AA690">
        <v>8</v>
      </c>
      <c r="AD690" t="s">
        <v>2531</v>
      </c>
      <c r="AE690" t="s">
        <v>2532</v>
      </c>
      <c r="AF690" t="s">
        <v>2041</v>
      </c>
      <c r="AG690" t="s">
        <v>2533</v>
      </c>
      <c r="AH690" t="s">
        <v>2532</v>
      </c>
      <c r="AI690">
        <v>0</v>
      </c>
      <c r="AJ690">
        <v>0</v>
      </c>
      <c r="AL690">
        <v>0</v>
      </c>
      <c r="AM690">
        <v>0</v>
      </c>
      <c r="AN690">
        <v>0</v>
      </c>
      <c r="AO690" t="s">
        <v>51</v>
      </c>
      <c r="AP690" t="s">
        <v>51</v>
      </c>
      <c r="AQ690" t="s">
        <v>51</v>
      </c>
      <c r="AR690" t="s">
        <v>51</v>
      </c>
      <c r="AS690" t="s">
        <v>51</v>
      </c>
      <c r="AT690" t="s">
        <v>51</v>
      </c>
      <c r="AU690" t="s">
        <v>58</v>
      </c>
      <c r="AV690" t="s">
        <v>919</v>
      </c>
      <c r="AW690" t="s">
        <v>919</v>
      </c>
      <c r="AX690" s="1">
        <v>45336.540847685188</v>
      </c>
      <c r="AY690" s="1">
        <v>45336.548893715277</v>
      </c>
    </row>
    <row r="691" spans="1:51" x14ac:dyDescent="0.35">
      <c r="A691">
        <v>39622</v>
      </c>
      <c r="B691">
        <v>0</v>
      </c>
      <c r="C691" t="s">
        <v>51</v>
      </c>
      <c r="D691" t="s">
        <v>52</v>
      </c>
      <c r="E691" t="s">
        <v>51</v>
      </c>
      <c r="F691" t="s">
        <v>51</v>
      </c>
      <c r="G691" t="s">
        <v>2534</v>
      </c>
      <c r="H691" t="s">
        <v>2535</v>
      </c>
      <c r="I691" t="s">
        <v>56</v>
      </c>
      <c r="M691" t="s">
        <v>2534</v>
      </c>
      <c r="N691" t="s">
        <v>2535</v>
      </c>
      <c r="U691" t="s">
        <v>57</v>
      </c>
      <c r="W691" t="s">
        <v>2536</v>
      </c>
      <c r="Y691" t="s">
        <v>2537</v>
      </c>
      <c r="Z691">
        <v>8</v>
      </c>
      <c r="AA691">
        <v>27</v>
      </c>
      <c r="AD691" t="s">
        <v>2538</v>
      </c>
      <c r="AE691" t="s">
        <v>2418</v>
      </c>
      <c r="AF691" t="s">
        <v>143</v>
      </c>
      <c r="AG691" t="s">
        <v>2539</v>
      </c>
      <c r="AH691" t="s">
        <v>2418</v>
      </c>
      <c r="AI691">
        <v>0</v>
      </c>
      <c r="AJ691">
        <v>0</v>
      </c>
      <c r="AL691">
        <v>0</v>
      </c>
      <c r="AM691">
        <v>0</v>
      </c>
      <c r="AN691">
        <v>0</v>
      </c>
      <c r="AO691" t="s">
        <v>51</v>
      </c>
      <c r="AP691" t="s">
        <v>51</v>
      </c>
      <c r="AQ691" t="s">
        <v>51</v>
      </c>
      <c r="AR691" t="s">
        <v>51</v>
      </c>
      <c r="AS691" t="s">
        <v>51</v>
      </c>
      <c r="AT691" t="s">
        <v>51</v>
      </c>
      <c r="AU691" t="s">
        <v>58</v>
      </c>
      <c r="AV691" t="s">
        <v>919</v>
      </c>
      <c r="AW691" t="s">
        <v>51</v>
      </c>
      <c r="AX691" s="1">
        <v>45336.443951539353</v>
      </c>
      <c r="AY691" t="s">
        <v>51</v>
      </c>
    </row>
    <row r="692" spans="1:51" x14ac:dyDescent="0.35">
      <c r="A692">
        <v>38622</v>
      </c>
      <c r="B692">
        <v>0</v>
      </c>
      <c r="C692" t="s">
        <v>51</v>
      </c>
      <c r="D692" t="s">
        <v>52</v>
      </c>
      <c r="E692" t="s">
        <v>51</v>
      </c>
      <c r="F692" t="s">
        <v>51</v>
      </c>
      <c r="G692" t="s">
        <v>2540</v>
      </c>
      <c r="H692" t="s">
        <v>2541</v>
      </c>
      <c r="I692" t="s">
        <v>56</v>
      </c>
      <c r="M692" t="s">
        <v>2540</v>
      </c>
      <c r="N692" t="s">
        <v>2542</v>
      </c>
      <c r="O692" t="s">
        <v>56</v>
      </c>
      <c r="U692" t="s">
        <v>57</v>
      </c>
      <c r="W692">
        <v>9822765688</v>
      </c>
      <c r="Y692" t="s">
        <v>2543</v>
      </c>
      <c r="Z692">
        <v>8</v>
      </c>
      <c r="AA692">
        <v>27</v>
      </c>
      <c r="AD692" t="s">
        <v>2544</v>
      </c>
      <c r="AE692" t="s">
        <v>2418</v>
      </c>
      <c r="AF692" t="s">
        <v>143</v>
      </c>
      <c r="AG692" t="s">
        <v>2545</v>
      </c>
      <c r="AH692" t="s">
        <v>2418</v>
      </c>
      <c r="AI692">
        <v>0</v>
      </c>
      <c r="AJ692">
        <v>0</v>
      </c>
      <c r="AL692">
        <v>0</v>
      </c>
      <c r="AM692">
        <v>0</v>
      </c>
      <c r="AN692">
        <v>0</v>
      </c>
      <c r="AO692" t="s">
        <v>51</v>
      </c>
      <c r="AP692" t="s">
        <v>51</v>
      </c>
      <c r="AQ692" t="s">
        <v>51</v>
      </c>
      <c r="AR692" t="s">
        <v>51</v>
      </c>
      <c r="AS692" t="s">
        <v>51</v>
      </c>
      <c r="AT692" t="s">
        <v>51</v>
      </c>
      <c r="AU692" t="s">
        <v>58</v>
      </c>
      <c r="AV692" t="s">
        <v>919</v>
      </c>
      <c r="AW692" t="s">
        <v>51</v>
      </c>
      <c r="AX692" s="1">
        <v>45335.513195451385</v>
      </c>
      <c r="AY692" t="s">
        <v>51</v>
      </c>
    </row>
    <row r="693" spans="1:51" x14ac:dyDescent="0.35">
      <c r="A693">
        <v>37622</v>
      </c>
      <c r="B693">
        <v>0</v>
      </c>
      <c r="C693" t="s">
        <v>51</v>
      </c>
      <c r="D693" t="s">
        <v>52</v>
      </c>
      <c r="E693" t="s">
        <v>51</v>
      </c>
      <c r="F693" t="s">
        <v>51</v>
      </c>
      <c r="G693" t="s">
        <v>2546</v>
      </c>
      <c r="H693" t="s">
        <v>2547</v>
      </c>
      <c r="I693" t="s">
        <v>56</v>
      </c>
      <c r="M693" t="s">
        <v>2546</v>
      </c>
      <c r="N693" t="s">
        <v>2547</v>
      </c>
      <c r="U693" t="s">
        <v>57</v>
      </c>
      <c r="W693">
        <v>9595592379</v>
      </c>
      <c r="Z693">
        <v>8</v>
      </c>
      <c r="AA693">
        <v>27</v>
      </c>
      <c r="AD693" t="s">
        <v>2548</v>
      </c>
      <c r="AF693" t="s">
        <v>280</v>
      </c>
      <c r="AG693" t="s">
        <v>2549</v>
      </c>
      <c r="AI693">
        <v>0</v>
      </c>
      <c r="AJ693">
        <v>0</v>
      </c>
      <c r="AL693">
        <v>0</v>
      </c>
      <c r="AM693">
        <v>0</v>
      </c>
      <c r="AN693">
        <v>0</v>
      </c>
      <c r="AO693" t="s">
        <v>51</v>
      </c>
      <c r="AP693" t="s">
        <v>51</v>
      </c>
      <c r="AQ693" t="s">
        <v>51</v>
      </c>
      <c r="AR693" t="s">
        <v>51</v>
      </c>
      <c r="AS693" t="s">
        <v>51</v>
      </c>
      <c r="AT693" t="s">
        <v>51</v>
      </c>
      <c r="AU693" t="s">
        <v>58</v>
      </c>
      <c r="AV693" t="s">
        <v>919</v>
      </c>
      <c r="AW693" t="s">
        <v>51</v>
      </c>
      <c r="AX693" s="1">
        <v>45328.617178472225</v>
      </c>
      <c r="AY693" t="s">
        <v>51</v>
      </c>
    </row>
    <row r="694" spans="1:51" x14ac:dyDescent="0.35">
      <c r="A694">
        <v>37621</v>
      </c>
      <c r="B694">
        <v>0</v>
      </c>
      <c r="C694" t="s">
        <v>51</v>
      </c>
      <c r="D694" t="s">
        <v>52</v>
      </c>
      <c r="E694" t="s">
        <v>51</v>
      </c>
      <c r="F694" t="s">
        <v>51</v>
      </c>
      <c r="G694" t="s">
        <v>2550</v>
      </c>
      <c r="H694" t="s">
        <v>2551</v>
      </c>
      <c r="I694" t="s">
        <v>56</v>
      </c>
      <c r="M694" t="s">
        <v>2552</v>
      </c>
      <c r="N694" t="s">
        <v>2553</v>
      </c>
      <c r="O694" t="s">
        <v>62</v>
      </c>
      <c r="S694" t="s">
        <v>2554</v>
      </c>
      <c r="U694" t="s">
        <v>57</v>
      </c>
      <c r="Y694" t="s">
        <v>2555</v>
      </c>
      <c r="Z694">
        <v>8</v>
      </c>
      <c r="AA694">
        <v>27</v>
      </c>
      <c r="AD694" t="s">
        <v>1041</v>
      </c>
      <c r="AF694" t="s">
        <v>280</v>
      </c>
      <c r="AG694" t="s">
        <v>1042</v>
      </c>
      <c r="AI694">
        <v>0</v>
      </c>
      <c r="AJ694">
        <v>0</v>
      </c>
      <c r="AL694">
        <v>0</v>
      </c>
      <c r="AM694">
        <v>0</v>
      </c>
      <c r="AN694">
        <v>0</v>
      </c>
      <c r="AO694" t="s">
        <v>51</v>
      </c>
      <c r="AP694" t="s">
        <v>51</v>
      </c>
      <c r="AQ694" t="s">
        <v>51</v>
      </c>
      <c r="AR694" t="s">
        <v>51</v>
      </c>
      <c r="AS694" t="s">
        <v>51</v>
      </c>
      <c r="AT694" t="s">
        <v>51</v>
      </c>
      <c r="AU694" t="s">
        <v>58</v>
      </c>
      <c r="AV694" t="s">
        <v>919</v>
      </c>
      <c r="AW694" t="s">
        <v>919</v>
      </c>
      <c r="AX694" s="1">
        <v>45324.515022800922</v>
      </c>
      <c r="AY694" s="1">
        <v>45324.522343402779</v>
      </c>
    </row>
    <row r="695" spans="1:51" x14ac:dyDescent="0.35">
      <c r="A695">
        <v>37620</v>
      </c>
      <c r="B695">
        <v>0</v>
      </c>
      <c r="C695" t="s">
        <v>51</v>
      </c>
      <c r="D695" t="s">
        <v>52</v>
      </c>
      <c r="E695" t="s">
        <v>51</v>
      </c>
      <c r="F695" t="s">
        <v>51</v>
      </c>
      <c r="G695" t="s">
        <v>2556</v>
      </c>
      <c r="H695" t="s">
        <v>2557</v>
      </c>
      <c r="I695" t="s">
        <v>56</v>
      </c>
      <c r="M695" t="s">
        <v>2556</v>
      </c>
      <c r="N695" t="s">
        <v>2557</v>
      </c>
      <c r="U695" t="s">
        <v>57</v>
      </c>
      <c r="W695">
        <v>9109954095</v>
      </c>
      <c r="Y695" t="s">
        <v>2558</v>
      </c>
      <c r="Z695">
        <v>8</v>
      </c>
      <c r="AA695">
        <v>22</v>
      </c>
      <c r="AD695" t="s">
        <v>1316</v>
      </c>
      <c r="AE695" t="s">
        <v>2559</v>
      </c>
      <c r="AF695" t="s">
        <v>2560</v>
      </c>
      <c r="AG695" t="s">
        <v>2561</v>
      </c>
      <c r="AH695" t="s">
        <v>2559</v>
      </c>
      <c r="AI695">
        <v>0</v>
      </c>
      <c r="AJ695">
        <v>0</v>
      </c>
      <c r="AL695">
        <v>0</v>
      </c>
      <c r="AM695">
        <v>0</v>
      </c>
      <c r="AN695">
        <v>0</v>
      </c>
      <c r="AO695" t="s">
        <v>51</v>
      </c>
      <c r="AP695" t="s">
        <v>51</v>
      </c>
      <c r="AQ695" t="s">
        <v>51</v>
      </c>
      <c r="AR695" t="s">
        <v>51</v>
      </c>
      <c r="AS695" t="s">
        <v>51</v>
      </c>
      <c r="AT695" t="s">
        <v>51</v>
      </c>
      <c r="AU695" t="s">
        <v>58</v>
      </c>
      <c r="AV695" t="s">
        <v>919</v>
      </c>
      <c r="AW695" t="s">
        <v>51</v>
      </c>
      <c r="AX695" s="1">
        <v>45321.512704016204</v>
      </c>
      <c r="AY695" t="s">
        <v>51</v>
      </c>
    </row>
    <row r="696" spans="1:51" x14ac:dyDescent="0.35">
      <c r="A696">
        <v>37619</v>
      </c>
      <c r="B696">
        <v>0</v>
      </c>
      <c r="C696" t="s">
        <v>51</v>
      </c>
      <c r="D696" t="s">
        <v>52</v>
      </c>
      <c r="E696" t="s">
        <v>51</v>
      </c>
      <c r="F696" t="s">
        <v>51</v>
      </c>
      <c r="G696" t="s">
        <v>2562</v>
      </c>
      <c r="H696" t="s">
        <v>2563</v>
      </c>
      <c r="I696" t="s">
        <v>56</v>
      </c>
      <c r="M696" t="s">
        <v>2562</v>
      </c>
      <c r="N696" t="s">
        <v>2563</v>
      </c>
      <c r="O696" t="s">
        <v>56</v>
      </c>
      <c r="S696" t="s">
        <v>2564</v>
      </c>
      <c r="U696" t="s">
        <v>57</v>
      </c>
      <c r="Y696" t="s">
        <v>2565</v>
      </c>
      <c r="Z696">
        <v>8</v>
      </c>
      <c r="AA696">
        <v>27</v>
      </c>
      <c r="AD696" t="s">
        <v>283</v>
      </c>
      <c r="AE696" t="s">
        <v>2566</v>
      </c>
      <c r="AF696" t="s">
        <v>143</v>
      </c>
      <c r="AG696" t="s">
        <v>284</v>
      </c>
      <c r="AH696" t="s">
        <v>2566</v>
      </c>
      <c r="AI696">
        <v>0</v>
      </c>
      <c r="AJ696">
        <v>0</v>
      </c>
      <c r="AL696">
        <v>0</v>
      </c>
      <c r="AM696">
        <v>0</v>
      </c>
      <c r="AN696">
        <v>0</v>
      </c>
      <c r="AO696" t="s">
        <v>51</v>
      </c>
      <c r="AP696" t="s">
        <v>51</v>
      </c>
      <c r="AQ696" t="s">
        <v>51</v>
      </c>
      <c r="AR696" t="s">
        <v>51</v>
      </c>
      <c r="AS696" t="s">
        <v>51</v>
      </c>
      <c r="AT696" t="s">
        <v>51</v>
      </c>
      <c r="AU696" t="s">
        <v>58</v>
      </c>
      <c r="AV696" t="s">
        <v>919</v>
      </c>
      <c r="AW696" t="s">
        <v>51</v>
      </c>
      <c r="AX696" s="1">
        <v>45320.678142013887</v>
      </c>
      <c r="AY696" t="s">
        <v>51</v>
      </c>
    </row>
    <row r="697" spans="1:51" x14ac:dyDescent="0.35">
      <c r="A697">
        <v>37618</v>
      </c>
      <c r="B697">
        <v>0</v>
      </c>
      <c r="C697" t="s">
        <v>51</v>
      </c>
      <c r="D697" t="s">
        <v>52</v>
      </c>
      <c r="E697" t="s">
        <v>51</v>
      </c>
      <c r="F697" t="s">
        <v>51</v>
      </c>
      <c r="G697" t="s">
        <v>19074</v>
      </c>
      <c r="H697" t="s">
        <v>2567</v>
      </c>
      <c r="I697" t="s">
        <v>56</v>
      </c>
      <c r="M697" t="s">
        <v>19074</v>
      </c>
      <c r="N697" t="s">
        <v>2567</v>
      </c>
      <c r="O697" t="s">
        <v>56</v>
      </c>
      <c r="U697" t="s">
        <v>57</v>
      </c>
      <c r="W697">
        <v>8512839966</v>
      </c>
      <c r="Y697" t="s">
        <v>2568</v>
      </c>
      <c r="Z697">
        <v>8</v>
      </c>
      <c r="AA697">
        <v>6</v>
      </c>
      <c r="AD697" t="s">
        <v>2569</v>
      </c>
      <c r="AE697" t="s">
        <v>2570</v>
      </c>
      <c r="AF697" t="s">
        <v>2197</v>
      </c>
      <c r="AG697" t="s">
        <v>2571</v>
      </c>
      <c r="AH697" t="s">
        <v>2570</v>
      </c>
      <c r="AI697">
        <v>0</v>
      </c>
      <c r="AJ697">
        <v>0</v>
      </c>
      <c r="AL697">
        <v>0</v>
      </c>
      <c r="AM697">
        <v>0</v>
      </c>
      <c r="AN697">
        <v>0</v>
      </c>
      <c r="AO697" t="s">
        <v>51</v>
      </c>
      <c r="AP697" t="s">
        <v>51</v>
      </c>
      <c r="AQ697" t="s">
        <v>51</v>
      </c>
      <c r="AR697" t="s">
        <v>51</v>
      </c>
      <c r="AS697" t="s">
        <v>51</v>
      </c>
      <c r="AT697" t="s">
        <v>51</v>
      </c>
      <c r="AU697" t="s">
        <v>58</v>
      </c>
      <c r="AV697" t="s">
        <v>919</v>
      </c>
      <c r="AW697" t="s">
        <v>51</v>
      </c>
      <c r="AX697" s="1">
        <v>45320.657971377317</v>
      </c>
      <c r="AY697" t="s">
        <v>51</v>
      </c>
    </row>
    <row r="698" spans="1:51" x14ac:dyDescent="0.35">
      <c r="A698">
        <v>37617</v>
      </c>
      <c r="B698">
        <v>0</v>
      </c>
      <c r="C698" t="s">
        <v>51</v>
      </c>
      <c r="D698" t="s">
        <v>52</v>
      </c>
      <c r="E698" t="s">
        <v>51</v>
      </c>
      <c r="F698" t="s">
        <v>51</v>
      </c>
      <c r="G698" t="s">
        <v>2572</v>
      </c>
      <c r="H698" t="s">
        <v>2573</v>
      </c>
      <c r="I698" t="s">
        <v>56</v>
      </c>
      <c r="M698" t="s">
        <v>2572</v>
      </c>
      <c r="N698" t="s">
        <v>2573</v>
      </c>
      <c r="O698" t="s">
        <v>56</v>
      </c>
      <c r="U698" t="s">
        <v>57</v>
      </c>
      <c r="Z698">
        <v>8</v>
      </c>
      <c r="AA698">
        <v>36</v>
      </c>
      <c r="AD698" t="s">
        <v>2574</v>
      </c>
      <c r="AE698" t="s">
        <v>2575</v>
      </c>
      <c r="AF698" t="s">
        <v>206</v>
      </c>
      <c r="AG698" t="s">
        <v>2576</v>
      </c>
      <c r="AH698" t="s">
        <v>2575</v>
      </c>
      <c r="AI698">
        <v>0</v>
      </c>
      <c r="AJ698">
        <v>0</v>
      </c>
      <c r="AL698">
        <v>0</v>
      </c>
      <c r="AM698">
        <v>0</v>
      </c>
      <c r="AN698">
        <v>0</v>
      </c>
      <c r="AO698" t="s">
        <v>51</v>
      </c>
      <c r="AP698" t="s">
        <v>51</v>
      </c>
      <c r="AQ698" t="s">
        <v>51</v>
      </c>
      <c r="AR698" t="s">
        <v>51</v>
      </c>
      <c r="AS698" t="s">
        <v>51</v>
      </c>
      <c r="AT698" t="s">
        <v>51</v>
      </c>
      <c r="AU698" t="s">
        <v>58</v>
      </c>
      <c r="AV698" t="s">
        <v>919</v>
      </c>
      <c r="AW698" t="s">
        <v>51</v>
      </c>
      <c r="AX698" s="1">
        <v>45320.489097488426</v>
      </c>
      <c r="AY698" t="s">
        <v>51</v>
      </c>
    </row>
    <row r="699" spans="1:51" x14ac:dyDescent="0.35">
      <c r="A699">
        <v>37616</v>
      </c>
      <c r="B699">
        <v>0</v>
      </c>
      <c r="C699" t="s">
        <v>51</v>
      </c>
      <c r="D699" t="s">
        <v>52</v>
      </c>
      <c r="E699" t="s">
        <v>51</v>
      </c>
      <c r="F699" t="s">
        <v>51</v>
      </c>
      <c r="G699" t="s">
        <v>2577</v>
      </c>
      <c r="H699" t="s">
        <v>2578</v>
      </c>
      <c r="I699" t="s">
        <v>56</v>
      </c>
      <c r="M699" t="s">
        <v>2577</v>
      </c>
      <c r="N699" t="s">
        <v>2578</v>
      </c>
      <c r="O699" t="s">
        <v>56</v>
      </c>
      <c r="U699" t="s">
        <v>57</v>
      </c>
      <c r="Y699" t="s">
        <v>2579</v>
      </c>
      <c r="Z699">
        <v>8</v>
      </c>
      <c r="AA699">
        <v>9</v>
      </c>
      <c r="AD699" t="s">
        <v>283</v>
      </c>
      <c r="AE699" t="s">
        <v>2580</v>
      </c>
      <c r="AF699" t="s">
        <v>376</v>
      </c>
      <c r="AG699" t="s">
        <v>728</v>
      </c>
      <c r="AH699" t="s">
        <v>2580</v>
      </c>
      <c r="AI699">
        <v>0</v>
      </c>
      <c r="AJ699">
        <v>0</v>
      </c>
      <c r="AL699">
        <v>0</v>
      </c>
      <c r="AM699">
        <v>0</v>
      </c>
      <c r="AN699">
        <v>0</v>
      </c>
      <c r="AO699" t="s">
        <v>51</v>
      </c>
      <c r="AP699" t="s">
        <v>51</v>
      </c>
      <c r="AQ699" t="s">
        <v>51</v>
      </c>
      <c r="AR699" t="s">
        <v>51</v>
      </c>
      <c r="AS699" t="s">
        <v>51</v>
      </c>
      <c r="AT699" t="s">
        <v>51</v>
      </c>
      <c r="AU699" t="s">
        <v>58</v>
      </c>
      <c r="AV699" t="s">
        <v>919</v>
      </c>
      <c r="AW699" t="s">
        <v>919</v>
      </c>
      <c r="AX699" s="1">
        <v>45316.598228703704</v>
      </c>
      <c r="AY699" s="1">
        <v>45316.641794097224</v>
      </c>
    </row>
    <row r="700" spans="1:51" x14ac:dyDescent="0.35">
      <c r="A700">
        <v>37615</v>
      </c>
      <c r="B700">
        <v>0</v>
      </c>
      <c r="C700" t="s">
        <v>51</v>
      </c>
      <c r="D700" t="s">
        <v>85</v>
      </c>
      <c r="E700">
        <v>0</v>
      </c>
      <c r="G700" t="s">
        <v>2581</v>
      </c>
      <c r="H700" t="s">
        <v>2582</v>
      </c>
      <c r="I700" t="s">
        <v>56</v>
      </c>
      <c r="S700" t="s">
        <v>1392</v>
      </c>
      <c r="T700" t="s">
        <v>51</v>
      </c>
      <c r="U700" t="s">
        <v>51</v>
      </c>
      <c r="V700" t="s">
        <v>1392</v>
      </c>
      <c r="X700" t="s">
        <v>1392</v>
      </c>
      <c r="Y700" t="s">
        <v>2583</v>
      </c>
      <c r="Z700">
        <v>8</v>
      </c>
      <c r="AD700" t="s">
        <v>1392</v>
      </c>
      <c r="AE700" t="s">
        <v>51</v>
      </c>
      <c r="AF700" t="s">
        <v>51</v>
      </c>
      <c r="AG700" t="s">
        <v>1392</v>
      </c>
      <c r="AI700">
        <v>0</v>
      </c>
      <c r="AJ700">
        <v>0</v>
      </c>
      <c r="AL700">
        <v>0</v>
      </c>
      <c r="AM700">
        <v>0</v>
      </c>
      <c r="AN700">
        <v>0</v>
      </c>
      <c r="AO700" t="s">
        <v>1146</v>
      </c>
      <c r="AP700" t="s">
        <v>121</v>
      </c>
      <c r="AQ700" t="s">
        <v>122</v>
      </c>
      <c r="AR700" t="s">
        <v>123</v>
      </c>
      <c r="AS700" t="s">
        <v>89</v>
      </c>
      <c r="AT700" t="s">
        <v>90</v>
      </c>
      <c r="AU700" t="s">
        <v>58</v>
      </c>
      <c r="AV700" t="s">
        <v>196</v>
      </c>
      <c r="AW700" t="s">
        <v>91</v>
      </c>
      <c r="AX700" s="1">
        <v>45314.698413460646</v>
      </c>
      <c r="AY700" s="1">
        <v>45533.652464733794</v>
      </c>
    </row>
    <row r="701" spans="1:51" x14ac:dyDescent="0.35">
      <c r="A701">
        <v>37614</v>
      </c>
      <c r="B701">
        <v>0</v>
      </c>
      <c r="C701" t="s">
        <v>51</v>
      </c>
      <c r="D701" t="s">
        <v>52</v>
      </c>
      <c r="E701" t="s">
        <v>51</v>
      </c>
      <c r="F701" t="s">
        <v>51</v>
      </c>
      <c r="G701" t="s">
        <v>2584</v>
      </c>
      <c r="H701" t="s">
        <v>2585</v>
      </c>
      <c r="I701" t="s">
        <v>56</v>
      </c>
      <c r="M701" t="s">
        <v>2584</v>
      </c>
      <c r="N701" t="s">
        <v>2585</v>
      </c>
      <c r="U701" t="s">
        <v>57</v>
      </c>
      <c r="W701" t="s">
        <v>2586</v>
      </c>
      <c r="Y701" t="s">
        <v>2587</v>
      </c>
      <c r="Z701">
        <v>8</v>
      </c>
      <c r="AA701">
        <v>24</v>
      </c>
      <c r="AD701" t="s">
        <v>349</v>
      </c>
      <c r="AE701" t="s">
        <v>2588</v>
      </c>
      <c r="AF701" t="s">
        <v>407</v>
      </c>
      <c r="AG701" t="s">
        <v>350</v>
      </c>
      <c r="AH701" t="s">
        <v>2588</v>
      </c>
      <c r="AI701">
        <v>0</v>
      </c>
      <c r="AJ701">
        <v>0</v>
      </c>
      <c r="AL701">
        <v>0</v>
      </c>
      <c r="AM701">
        <v>0</v>
      </c>
      <c r="AN701">
        <v>0</v>
      </c>
      <c r="AO701" t="s">
        <v>51</v>
      </c>
      <c r="AP701" t="s">
        <v>51</v>
      </c>
      <c r="AQ701" t="s">
        <v>51</v>
      </c>
      <c r="AR701" t="s">
        <v>51</v>
      </c>
      <c r="AS701" t="s">
        <v>51</v>
      </c>
      <c r="AT701" t="s">
        <v>51</v>
      </c>
      <c r="AU701" t="s">
        <v>58</v>
      </c>
      <c r="AV701" t="s">
        <v>919</v>
      </c>
      <c r="AW701" t="s">
        <v>51</v>
      </c>
      <c r="AX701" s="1">
        <v>45314.495317013891</v>
      </c>
      <c r="AY701" t="s">
        <v>51</v>
      </c>
    </row>
    <row r="702" spans="1:51" x14ac:dyDescent="0.35">
      <c r="A702">
        <v>37613</v>
      </c>
      <c r="B702">
        <v>0</v>
      </c>
      <c r="C702" t="s">
        <v>51</v>
      </c>
      <c r="D702" t="s">
        <v>85</v>
      </c>
      <c r="E702">
        <v>0</v>
      </c>
      <c r="G702" t="s">
        <v>2589</v>
      </c>
      <c r="H702" t="s">
        <v>2590</v>
      </c>
      <c r="I702" t="s">
        <v>56</v>
      </c>
      <c r="S702" t="s">
        <v>1392</v>
      </c>
      <c r="T702" t="s">
        <v>51</v>
      </c>
      <c r="U702" t="s">
        <v>51</v>
      </c>
      <c r="V702" t="s">
        <v>1392</v>
      </c>
      <c r="W702">
        <f>91-9011238785</f>
        <v>-9011238694</v>
      </c>
      <c r="X702" t="s">
        <v>1392</v>
      </c>
      <c r="Y702" t="s">
        <v>2591</v>
      </c>
      <c r="Z702">
        <v>8</v>
      </c>
      <c r="AD702" t="s">
        <v>1392</v>
      </c>
      <c r="AE702" t="s">
        <v>51</v>
      </c>
      <c r="AF702" t="s">
        <v>51</v>
      </c>
      <c r="AG702" t="s">
        <v>2592</v>
      </c>
      <c r="AI702">
        <v>0</v>
      </c>
      <c r="AJ702">
        <v>0</v>
      </c>
      <c r="AL702">
        <v>0</v>
      </c>
      <c r="AM702">
        <v>0</v>
      </c>
      <c r="AN702">
        <v>0</v>
      </c>
      <c r="AO702" t="s">
        <v>230</v>
      </c>
      <c r="AP702" t="s">
        <v>1392</v>
      </c>
      <c r="AQ702" t="s">
        <v>1392</v>
      </c>
      <c r="AR702" t="s">
        <v>1392</v>
      </c>
      <c r="AS702" t="s">
        <v>1392</v>
      </c>
      <c r="AT702" t="s">
        <v>1392</v>
      </c>
      <c r="AU702" t="s">
        <v>58</v>
      </c>
      <c r="AV702" t="s">
        <v>196</v>
      </c>
      <c r="AW702" t="s">
        <v>51</v>
      </c>
      <c r="AX702" s="1">
        <v>45314.464136458337</v>
      </c>
      <c r="AY702" t="s">
        <v>51</v>
      </c>
    </row>
    <row r="703" spans="1:51" x14ac:dyDescent="0.35">
      <c r="A703">
        <v>36615</v>
      </c>
      <c r="B703">
        <v>0</v>
      </c>
      <c r="C703" t="s">
        <v>51</v>
      </c>
      <c r="D703" t="s">
        <v>52</v>
      </c>
      <c r="E703" t="s">
        <v>51</v>
      </c>
      <c r="F703" t="s">
        <v>51</v>
      </c>
      <c r="G703" t="s">
        <v>2593</v>
      </c>
      <c r="H703" t="s">
        <v>2594</v>
      </c>
      <c r="I703" t="s">
        <v>56</v>
      </c>
      <c r="M703" t="s">
        <v>2593</v>
      </c>
      <c r="N703" t="s">
        <v>2594</v>
      </c>
      <c r="S703">
        <v>7042173083</v>
      </c>
      <c r="U703" t="s">
        <v>57</v>
      </c>
      <c r="Y703" t="s">
        <v>2595</v>
      </c>
      <c r="Z703">
        <v>8</v>
      </c>
      <c r="AA703">
        <v>20</v>
      </c>
      <c r="AD703" t="s">
        <v>283</v>
      </c>
      <c r="AE703" t="s">
        <v>2596</v>
      </c>
      <c r="AF703" t="s">
        <v>2033</v>
      </c>
      <c r="AG703" t="s">
        <v>2597</v>
      </c>
      <c r="AH703" t="s">
        <v>2596</v>
      </c>
      <c r="AI703">
        <v>0</v>
      </c>
      <c r="AJ703">
        <v>0</v>
      </c>
      <c r="AL703">
        <v>0</v>
      </c>
      <c r="AM703">
        <v>0</v>
      </c>
      <c r="AN703">
        <v>0</v>
      </c>
      <c r="AO703" t="s">
        <v>51</v>
      </c>
      <c r="AP703" t="s">
        <v>51</v>
      </c>
      <c r="AQ703" t="s">
        <v>51</v>
      </c>
      <c r="AR703" t="s">
        <v>51</v>
      </c>
      <c r="AS703" t="s">
        <v>51</v>
      </c>
      <c r="AT703" t="s">
        <v>51</v>
      </c>
      <c r="AU703" t="s">
        <v>58</v>
      </c>
      <c r="AV703" t="s">
        <v>919</v>
      </c>
      <c r="AW703" t="s">
        <v>51</v>
      </c>
      <c r="AX703" s="1">
        <v>45309.539896875001</v>
      </c>
      <c r="AY703" t="s">
        <v>51</v>
      </c>
    </row>
    <row r="704" spans="1:51" x14ac:dyDescent="0.35">
      <c r="A704">
        <v>36614</v>
      </c>
      <c r="B704">
        <v>0</v>
      </c>
      <c r="C704" t="s">
        <v>51</v>
      </c>
      <c r="D704" t="s">
        <v>52</v>
      </c>
      <c r="E704" t="s">
        <v>51</v>
      </c>
      <c r="F704" t="s">
        <v>51</v>
      </c>
      <c r="G704" t="s">
        <v>2598</v>
      </c>
      <c r="H704" t="s">
        <v>2599</v>
      </c>
      <c r="I704" t="s">
        <v>56</v>
      </c>
      <c r="M704" t="s">
        <v>2598</v>
      </c>
      <c r="N704" t="s">
        <v>2599</v>
      </c>
      <c r="O704" t="s">
        <v>56</v>
      </c>
      <c r="W704">
        <v>8004911418</v>
      </c>
      <c r="Y704" t="s">
        <v>2600</v>
      </c>
      <c r="Z704">
        <v>8</v>
      </c>
      <c r="AA704">
        <v>23</v>
      </c>
      <c r="AD704" t="s">
        <v>283</v>
      </c>
      <c r="AE704" t="s">
        <v>2601</v>
      </c>
      <c r="AF704" t="s">
        <v>554</v>
      </c>
      <c r="AG704" t="s">
        <v>824</v>
      </c>
      <c r="AH704" t="s">
        <v>2601</v>
      </c>
      <c r="AI704">
        <v>0</v>
      </c>
      <c r="AJ704">
        <v>0</v>
      </c>
      <c r="AL704">
        <v>0</v>
      </c>
      <c r="AM704">
        <v>0</v>
      </c>
      <c r="AN704">
        <v>0</v>
      </c>
      <c r="AO704" t="s">
        <v>51</v>
      </c>
      <c r="AP704" t="s">
        <v>51</v>
      </c>
      <c r="AQ704" t="s">
        <v>51</v>
      </c>
      <c r="AR704" t="s">
        <v>51</v>
      </c>
      <c r="AS704" t="s">
        <v>51</v>
      </c>
      <c r="AT704" t="s">
        <v>51</v>
      </c>
      <c r="AU704" t="s">
        <v>58</v>
      </c>
      <c r="AV704" t="s">
        <v>919</v>
      </c>
      <c r="AW704" t="s">
        <v>51</v>
      </c>
      <c r="AX704" s="1">
        <v>45309.533086226853</v>
      </c>
      <c r="AY704" t="s">
        <v>51</v>
      </c>
    </row>
    <row r="705" spans="1:51" x14ac:dyDescent="0.35">
      <c r="A705">
        <v>36613</v>
      </c>
      <c r="B705">
        <v>0</v>
      </c>
      <c r="C705" t="s">
        <v>51</v>
      </c>
      <c r="D705" t="s">
        <v>52</v>
      </c>
      <c r="E705" t="s">
        <v>51</v>
      </c>
      <c r="F705" t="s">
        <v>51</v>
      </c>
      <c r="G705" t="s">
        <v>2602</v>
      </c>
      <c r="H705" t="s">
        <v>2603</v>
      </c>
      <c r="I705" t="s">
        <v>56</v>
      </c>
      <c r="M705" t="s">
        <v>2602</v>
      </c>
      <c r="N705" t="s">
        <v>2603</v>
      </c>
      <c r="O705" t="s">
        <v>56</v>
      </c>
      <c r="U705" t="s">
        <v>57</v>
      </c>
      <c r="W705">
        <v>9650433329</v>
      </c>
      <c r="Y705" t="s">
        <v>2604</v>
      </c>
      <c r="Z705">
        <v>8</v>
      </c>
      <c r="AA705">
        <v>18</v>
      </c>
      <c r="AD705" t="s">
        <v>283</v>
      </c>
      <c r="AE705" t="s">
        <v>2605</v>
      </c>
      <c r="AF705" t="s">
        <v>2606</v>
      </c>
      <c r="AG705" t="s">
        <v>2607</v>
      </c>
      <c r="AH705" t="s">
        <v>2605</v>
      </c>
      <c r="AI705">
        <v>0</v>
      </c>
      <c r="AJ705">
        <v>0</v>
      </c>
      <c r="AL705">
        <v>0</v>
      </c>
      <c r="AM705">
        <v>0</v>
      </c>
      <c r="AN705">
        <v>0</v>
      </c>
      <c r="AO705" t="s">
        <v>51</v>
      </c>
      <c r="AP705" t="s">
        <v>51</v>
      </c>
      <c r="AQ705" t="s">
        <v>51</v>
      </c>
      <c r="AR705" t="s">
        <v>51</v>
      </c>
      <c r="AS705" t="s">
        <v>51</v>
      </c>
      <c r="AT705" t="s">
        <v>51</v>
      </c>
      <c r="AU705" t="s">
        <v>58</v>
      </c>
      <c r="AV705" t="s">
        <v>919</v>
      </c>
      <c r="AW705" t="s">
        <v>51</v>
      </c>
      <c r="AX705" s="1">
        <v>45309.529044444447</v>
      </c>
      <c r="AY705" t="s">
        <v>51</v>
      </c>
    </row>
    <row r="706" spans="1:51" x14ac:dyDescent="0.35">
      <c r="A706">
        <v>35613</v>
      </c>
      <c r="B706">
        <v>0</v>
      </c>
      <c r="C706" t="s">
        <v>51</v>
      </c>
      <c r="D706" t="s">
        <v>85</v>
      </c>
      <c r="E706">
        <v>0</v>
      </c>
      <c r="G706" t="s">
        <v>2608</v>
      </c>
      <c r="H706" t="s">
        <v>2609</v>
      </c>
      <c r="I706" t="s">
        <v>56</v>
      </c>
      <c r="S706" t="s">
        <v>1392</v>
      </c>
      <c r="T706" t="s">
        <v>51</v>
      </c>
      <c r="U706" t="s">
        <v>51</v>
      </c>
      <c r="V706" t="s">
        <v>1392</v>
      </c>
      <c r="W706" t="s">
        <v>2610</v>
      </c>
      <c r="X706" t="s">
        <v>1392</v>
      </c>
      <c r="Y706" t="s">
        <v>2611</v>
      </c>
      <c r="Z706">
        <v>8</v>
      </c>
      <c r="AD706" t="s">
        <v>1392</v>
      </c>
      <c r="AE706" t="s">
        <v>51</v>
      </c>
      <c r="AF706" t="s">
        <v>51</v>
      </c>
      <c r="AG706" t="s">
        <v>1392</v>
      </c>
      <c r="AI706">
        <v>0</v>
      </c>
      <c r="AJ706">
        <v>0</v>
      </c>
      <c r="AL706">
        <v>0</v>
      </c>
      <c r="AM706">
        <v>0</v>
      </c>
      <c r="AN706">
        <v>0</v>
      </c>
      <c r="AO706" t="s">
        <v>1392</v>
      </c>
      <c r="AP706" t="s">
        <v>1392</v>
      </c>
      <c r="AQ706" t="s">
        <v>1392</v>
      </c>
      <c r="AR706" t="s">
        <v>1392</v>
      </c>
      <c r="AS706" t="s">
        <v>1392</v>
      </c>
      <c r="AT706" t="s">
        <v>1392</v>
      </c>
      <c r="AU706" t="s">
        <v>58</v>
      </c>
      <c r="AV706" t="s">
        <v>196</v>
      </c>
      <c r="AW706" t="s">
        <v>51</v>
      </c>
      <c r="AX706" s="1">
        <v>45306.685196562503</v>
      </c>
      <c r="AY706" t="s">
        <v>51</v>
      </c>
    </row>
    <row r="707" spans="1:51" x14ac:dyDescent="0.35">
      <c r="A707">
        <v>34619</v>
      </c>
      <c r="B707">
        <v>0</v>
      </c>
      <c r="C707" t="s">
        <v>51</v>
      </c>
      <c r="D707" t="s">
        <v>85</v>
      </c>
      <c r="E707">
        <v>0</v>
      </c>
      <c r="G707" t="s">
        <v>2612</v>
      </c>
      <c r="H707" t="s">
        <v>2613</v>
      </c>
      <c r="I707" t="s">
        <v>56</v>
      </c>
      <c r="S707" t="s">
        <v>62</v>
      </c>
      <c r="T707" t="s">
        <v>51</v>
      </c>
      <c r="U707" t="s">
        <v>51</v>
      </c>
      <c r="V707" t="s">
        <v>62</v>
      </c>
      <c r="W707">
        <v>8220397233</v>
      </c>
      <c r="X707" t="s">
        <v>1392</v>
      </c>
      <c r="Y707" t="s">
        <v>2614</v>
      </c>
      <c r="Z707">
        <v>8</v>
      </c>
      <c r="AD707" t="s">
        <v>1392</v>
      </c>
      <c r="AE707" t="s">
        <v>51</v>
      </c>
      <c r="AF707" t="s">
        <v>51</v>
      </c>
      <c r="AG707" t="s">
        <v>1392</v>
      </c>
      <c r="AI707">
        <v>0</v>
      </c>
      <c r="AJ707">
        <v>0</v>
      </c>
      <c r="AL707">
        <v>0</v>
      </c>
      <c r="AM707">
        <v>0</v>
      </c>
      <c r="AN707">
        <v>0</v>
      </c>
      <c r="AO707" t="s">
        <v>230</v>
      </c>
      <c r="AP707" t="s">
        <v>1392</v>
      </c>
      <c r="AQ707" t="s">
        <v>1392</v>
      </c>
      <c r="AR707" t="s">
        <v>1392</v>
      </c>
      <c r="AS707" t="s">
        <v>1392</v>
      </c>
      <c r="AT707" t="s">
        <v>1392</v>
      </c>
      <c r="AU707" t="s">
        <v>58</v>
      </c>
      <c r="AV707" t="s">
        <v>196</v>
      </c>
      <c r="AW707" t="s">
        <v>51</v>
      </c>
      <c r="AX707" s="1">
        <v>45304.706430671293</v>
      </c>
      <c r="AY707" t="s">
        <v>51</v>
      </c>
    </row>
    <row r="708" spans="1:51" x14ac:dyDescent="0.35">
      <c r="A708">
        <v>34618</v>
      </c>
      <c r="B708">
        <v>0</v>
      </c>
      <c r="C708" t="s">
        <v>51</v>
      </c>
      <c r="D708" t="s">
        <v>85</v>
      </c>
      <c r="E708">
        <v>0</v>
      </c>
      <c r="G708" t="s">
        <v>2615</v>
      </c>
      <c r="H708" t="s">
        <v>2616</v>
      </c>
      <c r="I708" t="s">
        <v>56</v>
      </c>
      <c r="S708">
        <v>9790641881</v>
      </c>
      <c r="T708" t="s">
        <v>51</v>
      </c>
      <c r="U708" t="s">
        <v>51</v>
      </c>
      <c r="V708" t="s">
        <v>1392</v>
      </c>
      <c r="W708">
        <v>9790641881</v>
      </c>
      <c r="X708" t="s">
        <v>1392</v>
      </c>
      <c r="Y708" t="s">
        <v>2617</v>
      </c>
      <c r="Z708">
        <v>8</v>
      </c>
      <c r="AE708" t="s">
        <v>51</v>
      </c>
      <c r="AF708" t="s">
        <v>51</v>
      </c>
      <c r="AG708" t="s">
        <v>1392</v>
      </c>
      <c r="AI708">
        <v>0</v>
      </c>
      <c r="AJ708">
        <v>0</v>
      </c>
      <c r="AL708">
        <v>0</v>
      </c>
      <c r="AM708">
        <v>0</v>
      </c>
      <c r="AN708">
        <v>0</v>
      </c>
      <c r="AO708" t="s">
        <v>1392</v>
      </c>
      <c r="AP708" t="s">
        <v>1392</v>
      </c>
      <c r="AQ708" t="s">
        <v>1392</v>
      </c>
      <c r="AR708" t="s">
        <v>1392</v>
      </c>
      <c r="AT708" t="s">
        <v>1392</v>
      </c>
      <c r="AU708" t="s">
        <v>58</v>
      </c>
      <c r="AV708" t="s">
        <v>196</v>
      </c>
      <c r="AW708" t="s">
        <v>51</v>
      </c>
      <c r="AX708" s="1">
        <v>45304.686754050927</v>
      </c>
      <c r="AY708" t="s">
        <v>51</v>
      </c>
    </row>
    <row r="709" spans="1:51" x14ac:dyDescent="0.35">
      <c r="A709">
        <v>34617</v>
      </c>
      <c r="B709">
        <v>0</v>
      </c>
      <c r="C709" t="s">
        <v>51</v>
      </c>
      <c r="D709" t="s">
        <v>85</v>
      </c>
      <c r="E709">
        <v>0</v>
      </c>
      <c r="G709" t="s">
        <v>2618</v>
      </c>
      <c r="H709" t="s">
        <v>2619</v>
      </c>
      <c r="I709" t="s">
        <v>56</v>
      </c>
      <c r="S709">
        <v>9322860415</v>
      </c>
      <c r="T709" t="s">
        <v>51</v>
      </c>
      <c r="U709" t="s">
        <v>51</v>
      </c>
      <c r="V709" t="s">
        <v>1392</v>
      </c>
      <c r="W709">
        <v>9322860415</v>
      </c>
      <c r="X709" t="s">
        <v>1392</v>
      </c>
      <c r="Y709" t="s">
        <v>2620</v>
      </c>
      <c r="Z709">
        <v>8</v>
      </c>
      <c r="AD709" t="s">
        <v>1392</v>
      </c>
      <c r="AE709" t="s">
        <v>51</v>
      </c>
      <c r="AF709" t="s">
        <v>51</v>
      </c>
      <c r="AG709" t="s">
        <v>2621</v>
      </c>
      <c r="AI709">
        <v>0</v>
      </c>
      <c r="AJ709">
        <v>0</v>
      </c>
      <c r="AL709">
        <v>0</v>
      </c>
      <c r="AM709">
        <v>0</v>
      </c>
      <c r="AN709">
        <v>0</v>
      </c>
      <c r="AO709" t="s">
        <v>230</v>
      </c>
      <c r="AP709" t="s">
        <v>1392</v>
      </c>
      <c r="AQ709" t="s">
        <v>1392</v>
      </c>
      <c r="AR709" t="s">
        <v>1392</v>
      </c>
      <c r="AS709" t="s">
        <v>1392</v>
      </c>
      <c r="AT709" t="s">
        <v>1392</v>
      </c>
      <c r="AU709" t="s">
        <v>58</v>
      </c>
      <c r="AV709" t="s">
        <v>196</v>
      </c>
      <c r="AW709" t="s">
        <v>51</v>
      </c>
      <c r="AX709" s="1">
        <v>45304.675243599537</v>
      </c>
      <c r="AY709" t="s">
        <v>51</v>
      </c>
    </row>
    <row r="710" spans="1:51" x14ac:dyDescent="0.35">
      <c r="A710">
        <v>34616</v>
      </c>
      <c r="B710">
        <v>0</v>
      </c>
      <c r="C710" t="s">
        <v>51</v>
      </c>
      <c r="D710" t="s">
        <v>85</v>
      </c>
      <c r="E710">
        <v>0</v>
      </c>
      <c r="G710" t="s">
        <v>19075</v>
      </c>
      <c r="H710" t="s">
        <v>2622</v>
      </c>
      <c r="I710" t="s">
        <v>56</v>
      </c>
      <c r="S710" t="s">
        <v>1392</v>
      </c>
      <c r="T710" t="s">
        <v>51</v>
      </c>
      <c r="U710" t="s">
        <v>51</v>
      </c>
      <c r="V710" t="s">
        <v>1392</v>
      </c>
      <c r="W710">
        <v>9890786761</v>
      </c>
      <c r="X710" t="s">
        <v>1392</v>
      </c>
      <c r="Y710" t="s">
        <v>2623</v>
      </c>
      <c r="Z710">
        <v>8</v>
      </c>
      <c r="AD710" t="s">
        <v>1392</v>
      </c>
      <c r="AE710" t="s">
        <v>51</v>
      </c>
      <c r="AF710" t="s">
        <v>51</v>
      </c>
      <c r="AG710" t="s">
        <v>1392</v>
      </c>
      <c r="AI710">
        <v>0</v>
      </c>
      <c r="AJ710">
        <v>0</v>
      </c>
      <c r="AL710">
        <v>0</v>
      </c>
      <c r="AM710">
        <v>0</v>
      </c>
      <c r="AN710">
        <v>0</v>
      </c>
      <c r="AO710" t="s">
        <v>230</v>
      </c>
      <c r="AP710" t="s">
        <v>1392</v>
      </c>
      <c r="AQ710" t="s">
        <v>1392</v>
      </c>
      <c r="AR710" t="s">
        <v>1392</v>
      </c>
      <c r="AS710" t="s">
        <v>1392</v>
      </c>
      <c r="AT710" t="s">
        <v>1392</v>
      </c>
      <c r="AU710" t="s">
        <v>58</v>
      </c>
      <c r="AV710" t="s">
        <v>196</v>
      </c>
      <c r="AW710" t="s">
        <v>51</v>
      </c>
      <c r="AX710" s="1">
        <v>45303.763837500002</v>
      </c>
      <c r="AY710" t="s">
        <v>51</v>
      </c>
    </row>
    <row r="711" spans="1:51" x14ac:dyDescent="0.35">
      <c r="A711">
        <v>34615</v>
      </c>
      <c r="B711">
        <v>0</v>
      </c>
      <c r="C711" t="s">
        <v>51</v>
      </c>
      <c r="D711" t="s">
        <v>85</v>
      </c>
      <c r="E711">
        <v>0</v>
      </c>
      <c r="G711" t="s">
        <v>2624</v>
      </c>
      <c r="H711" t="s">
        <v>2625</v>
      </c>
      <c r="I711" t="s">
        <v>56</v>
      </c>
      <c r="S711" t="s">
        <v>62</v>
      </c>
      <c r="T711" t="s">
        <v>51</v>
      </c>
      <c r="U711" t="s">
        <v>51</v>
      </c>
      <c r="V711" t="s">
        <v>62</v>
      </c>
      <c r="W711">
        <v>7588950117</v>
      </c>
      <c r="X711" t="s">
        <v>1392</v>
      </c>
      <c r="Y711" t="s">
        <v>2626</v>
      </c>
      <c r="Z711">
        <v>8</v>
      </c>
      <c r="AD711" t="s">
        <v>1392</v>
      </c>
      <c r="AE711" t="s">
        <v>51</v>
      </c>
      <c r="AF711" t="s">
        <v>51</v>
      </c>
      <c r="AG711" t="s">
        <v>1392</v>
      </c>
      <c r="AI711">
        <v>0</v>
      </c>
      <c r="AJ711">
        <v>0</v>
      </c>
      <c r="AL711">
        <v>0</v>
      </c>
      <c r="AM711">
        <v>0</v>
      </c>
      <c r="AN711">
        <v>0</v>
      </c>
      <c r="AO711" t="s">
        <v>120</v>
      </c>
      <c r="AP711" t="s">
        <v>121</v>
      </c>
      <c r="AQ711" t="s">
        <v>122</v>
      </c>
      <c r="AR711" t="s">
        <v>123</v>
      </c>
      <c r="AS711" t="s">
        <v>1392</v>
      </c>
      <c r="AT711" t="s">
        <v>1392</v>
      </c>
      <c r="AU711" t="s">
        <v>58</v>
      </c>
      <c r="AV711" t="s">
        <v>196</v>
      </c>
      <c r="AW711" t="s">
        <v>51</v>
      </c>
      <c r="AX711" s="1">
        <v>45303.484009375003</v>
      </c>
      <c r="AY711" t="s">
        <v>51</v>
      </c>
    </row>
    <row r="712" spans="1:51" x14ac:dyDescent="0.35">
      <c r="A712">
        <v>34614</v>
      </c>
      <c r="B712">
        <v>0</v>
      </c>
      <c r="C712" t="s">
        <v>51</v>
      </c>
      <c r="D712" t="s">
        <v>85</v>
      </c>
      <c r="E712">
        <v>0</v>
      </c>
      <c r="G712" t="s">
        <v>2627</v>
      </c>
      <c r="H712" t="s">
        <v>2628</v>
      </c>
      <c r="I712" t="s">
        <v>56</v>
      </c>
      <c r="S712" t="s">
        <v>1392</v>
      </c>
      <c r="T712" t="s">
        <v>51</v>
      </c>
      <c r="U712" t="s">
        <v>51</v>
      </c>
      <c r="V712" t="s">
        <v>1392</v>
      </c>
      <c r="W712" t="s">
        <v>1392</v>
      </c>
      <c r="X712" t="s">
        <v>1392</v>
      </c>
      <c r="Y712" t="s">
        <v>2629</v>
      </c>
      <c r="Z712">
        <v>8</v>
      </c>
      <c r="AD712" t="s">
        <v>1392</v>
      </c>
      <c r="AE712" t="s">
        <v>51</v>
      </c>
      <c r="AF712" t="s">
        <v>51</v>
      </c>
      <c r="AG712" t="s">
        <v>1392</v>
      </c>
      <c r="AI712">
        <v>0</v>
      </c>
      <c r="AJ712">
        <v>0</v>
      </c>
      <c r="AL712">
        <v>0</v>
      </c>
      <c r="AM712">
        <v>0</v>
      </c>
      <c r="AN712">
        <v>0</v>
      </c>
      <c r="AO712" t="s">
        <v>230</v>
      </c>
      <c r="AP712" t="s">
        <v>121</v>
      </c>
      <c r="AQ712" t="s">
        <v>122</v>
      </c>
      <c r="AR712" t="s">
        <v>123</v>
      </c>
      <c r="AS712" t="s">
        <v>1392</v>
      </c>
      <c r="AT712" t="s">
        <v>1392</v>
      </c>
      <c r="AU712" t="s">
        <v>58</v>
      </c>
      <c r="AV712" t="s">
        <v>196</v>
      </c>
      <c r="AW712" t="s">
        <v>51</v>
      </c>
      <c r="AX712" s="1">
        <v>45303.479813541664</v>
      </c>
      <c r="AY712" t="s">
        <v>51</v>
      </c>
    </row>
    <row r="713" spans="1:51" x14ac:dyDescent="0.35">
      <c r="A713">
        <v>34613</v>
      </c>
      <c r="B713">
        <v>0</v>
      </c>
      <c r="C713" t="s">
        <v>51</v>
      </c>
      <c r="D713" t="s">
        <v>85</v>
      </c>
      <c r="E713">
        <v>0</v>
      </c>
      <c r="G713" t="s">
        <v>2630</v>
      </c>
      <c r="H713" t="s">
        <v>2631</v>
      </c>
      <c r="I713" t="s">
        <v>56</v>
      </c>
      <c r="S713">
        <v>23858775</v>
      </c>
      <c r="T713" t="s">
        <v>51</v>
      </c>
      <c r="U713" t="s">
        <v>51</v>
      </c>
      <c r="W713">
        <v>9167463122</v>
      </c>
      <c r="Y713" t="s">
        <v>2632</v>
      </c>
      <c r="Z713">
        <v>8</v>
      </c>
      <c r="AE713" t="s">
        <v>51</v>
      </c>
      <c r="AF713" t="s">
        <v>51</v>
      </c>
      <c r="AG713" t="s">
        <v>2633</v>
      </c>
      <c r="AI713">
        <v>0</v>
      </c>
      <c r="AJ713">
        <v>0</v>
      </c>
      <c r="AL713">
        <v>0</v>
      </c>
      <c r="AM713">
        <v>0</v>
      </c>
      <c r="AN713">
        <v>0</v>
      </c>
      <c r="AO713" t="s">
        <v>230</v>
      </c>
      <c r="AP713" t="s">
        <v>121</v>
      </c>
      <c r="AQ713" t="s">
        <v>122</v>
      </c>
      <c r="AR713" t="s">
        <v>123</v>
      </c>
      <c r="AS713" t="s">
        <v>89</v>
      </c>
      <c r="AT713" t="s">
        <v>90</v>
      </c>
      <c r="AU713" t="s">
        <v>58</v>
      </c>
      <c r="AV713" t="s">
        <v>196</v>
      </c>
      <c r="AW713" t="s">
        <v>91</v>
      </c>
      <c r="AX713" s="1">
        <v>45301.666240474537</v>
      </c>
      <c r="AY713" s="1">
        <v>45771.540846875003</v>
      </c>
    </row>
    <row r="714" spans="1:51" x14ac:dyDescent="0.35">
      <c r="A714">
        <v>33614</v>
      </c>
      <c r="B714">
        <v>0</v>
      </c>
      <c r="C714" t="s">
        <v>51</v>
      </c>
      <c r="D714" t="s">
        <v>52</v>
      </c>
      <c r="E714" t="s">
        <v>51</v>
      </c>
      <c r="F714" t="s">
        <v>51</v>
      </c>
      <c r="G714" t="s">
        <v>2634</v>
      </c>
      <c r="H714" t="s">
        <v>2635</v>
      </c>
      <c r="I714" t="s">
        <v>56</v>
      </c>
      <c r="M714" t="s">
        <v>2634</v>
      </c>
      <c r="N714" t="s">
        <v>2635</v>
      </c>
      <c r="U714" t="s">
        <v>57</v>
      </c>
      <c r="Z714">
        <v>8</v>
      </c>
      <c r="AA714">
        <v>18</v>
      </c>
      <c r="AD714" t="s">
        <v>2636</v>
      </c>
      <c r="AE714" t="s">
        <v>2637</v>
      </c>
      <c r="AF714" t="s">
        <v>2638</v>
      </c>
      <c r="AG714" t="s">
        <v>2639</v>
      </c>
      <c r="AH714" t="s">
        <v>2637</v>
      </c>
      <c r="AI714">
        <v>0</v>
      </c>
      <c r="AJ714">
        <v>0</v>
      </c>
      <c r="AL714">
        <v>0</v>
      </c>
      <c r="AM714">
        <v>0</v>
      </c>
      <c r="AN714">
        <v>0</v>
      </c>
      <c r="AO714" t="s">
        <v>51</v>
      </c>
      <c r="AP714" t="s">
        <v>51</v>
      </c>
      <c r="AQ714" t="s">
        <v>51</v>
      </c>
      <c r="AR714" t="s">
        <v>51</v>
      </c>
      <c r="AS714" t="s">
        <v>51</v>
      </c>
      <c r="AT714" t="s">
        <v>51</v>
      </c>
      <c r="AU714" t="s">
        <v>58</v>
      </c>
      <c r="AV714" t="s">
        <v>919</v>
      </c>
      <c r="AW714" t="s">
        <v>51</v>
      </c>
      <c r="AX714" s="1">
        <v>45300.749071956016</v>
      </c>
      <c r="AY714" t="s">
        <v>51</v>
      </c>
    </row>
    <row r="715" spans="1:51" x14ac:dyDescent="0.35">
      <c r="A715">
        <v>33613</v>
      </c>
      <c r="B715">
        <v>0</v>
      </c>
      <c r="C715" t="s">
        <v>51</v>
      </c>
      <c r="D715" t="s">
        <v>52</v>
      </c>
      <c r="E715" t="s">
        <v>51</v>
      </c>
      <c r="F715" t="s">
        <v>51</v>
      </c>
      <c r="G715" t="s">
        <v>19076</v>
      </c>
      <c r="H715" t="s">
        <v>2640</v>
      </c>
      <c r="I715" t="s">
        <v>56</v>
      </c>
      <c r="M715" t="s">
        <v>19076</v>
      </c>
      <c r="N715" t="s">
        <v>2640</v>
      </c>
      <c r="O715" t="s">
        <v>56</v>
      </c>
      <c r="U715" t="s">
        <v>57</v>
      </c>
      <c r="Z715">
        <v>8</v>
      </c>
      <c r="AF715" t="s">
        <v>2606</v>
      </c>
      <c r="AI715">
        <v>0</v>
      </c>
      <c r="AJ715">
        <v>0</v>
      </c>
      <c r="AL715">
        <v>0</v>
      </c>
      <c r="AM715">
        <v>0</v>
      </c>
      <c r="AN715">
        <v>0</v>
      </c>
      <c r="AO715" t="s">
        <v>51</v>
      </c>
      <c r="AP715" t="s">
        <v>51</v>
      </c>
      <c r="AQ715" t="s">
        <v>51</v>
      </c>
      <c r="AR715" t="s">
        <v>51</v>
      </c>
      <c r="AS715" t="s">
        <v>51</v>
      </c>
      <c r="AT715" t="s">
        <v>51</v>
      </c>
      <c r="AU715" t="s">
        <v>58</v>
      </c>
      <c r="AV715" t="s">
        <v>68</v>
      </c>
      <c r="AW715" t="s">
        <v>51</v>
      </c>
      <c r="AX715" s="1">
        <v>45300.711867129627</v>
      </c>
      <c r="AY715" t="s">
        <v>51</v>
      </c>
    </row>
    <row r="716" spans="1:51" x14ac:dyDescent="0.35">
      <c r="A716">
        <v>33612</v>
      </c>
      <c r="B716">
        <v>0</v>
      </c>
      <c r="C716" t="s">
        <v>51</v>
      </c>
      <c r="D716" t="s">
        <v>52</v>
      </c>
      <c r="E716" t="s">
        <v>51</v>
      </c>
      <c r="F716" t="s">
        <v>51</v>
      </c>
      <c r="G716" t="s">
        <v>2641</v>
      </c>
      <c r="H716" t="s">
        <v>2642</v>
      </c>
      <c r="I716" t="s">
        <v>56</v>
      </c>
      <c r="M716" t="s">
        <v>2641</v>
      </c>
      <c r="N716" t="s">
        <v>2642</v>
      </c>
      <c r="O716" t="s">
        <v>56</v>
      </c>
      <c r="U716" t="s">
        <v>57</v>
      </c>
      <c r="W716">
        <f>91-9289477373</f>
        <v>-9289477282</v>
      </c>
      <c r="Y716" t="s">
        <v>2643</v>
      </c>
      <c r="Z716">
        <v>8</v>
      </c>
      <c r="AA716">
        <v>18</v>
      </c>
      <c r="AD716" t="s">
        <v>2644</v>
      </c>
      <c r="AE716" t="s">
        <v>2645</v>
      </c>
      <c r="AF716" t="s">
        <v>2606</v>
      </c>
      <c r="AG716" t="s">
        <v>2646</v>
      </c>
      <c r="AH716" t="s">
        <v>2645</v>
      </c>
      <c r="AI716">
        <v>0</v>
      </c>
      <c r="AJ716">
        <v>0</v>
      </c>
      <c r="AL716">
        <v>0</v>
      </c>
      <c r="AM716">
        <v>0</v>
      </c>
      <c r="AN716">
        <v>0</v>
      </c>
      <c r="AO716" t="s">
        <v>51</v>
      </c>
      <c r="AP716" t="s">
        <v>51</v>
      </c>
      <c r="AQ716" t="s">
        <v>51</v>
      </c>
      <c r="AR716" t="s">
        <v>51</v>
      </c>
      <c r="AS716" t="s">
        <v>51</v>
      </c>
      <c r="AT716" t="s">
        <v>51</v>
      </c>
      <c r="AU716" t="s">
        <v>58</v>
      </c>
      <c r="AV716" t="s">
        <v>919</v>
      </c>
      <c r="AW716" t="s">
        <v>919</v>
      </c>
      <c r="AX716" s="1">
        <v>45297.505275810188</v>
      </c>
      <c r="AY716" s="1">
        <v>45297.510440358797</v>
      </c>
    </row>
    <row r="717" spans="1:51" x14ac:dyDescent="0.35">
      <c r="A717">
        <v>33611</v>
      </c>
      <c r="B717">
        <v>0</v>
      </c>
      <c r="C717" t="s">
        <v>51</v>
      </c>
      <c r="D717" t="s">
        <v>85</v>
      </c>
      <c r="E717">
        <v>0</v>
      </c>
      <c r="G717" t="s">
        <v>2647</v>
      </c>
      <c r="H717" t="s">
        <v>19077</v>
      </c>
      <c r="I717" t="s">
        <v>56</v>
      </c>
      <c r="S717" t="s">
        <v>2648</v>
      </c>
      <c r="T717" t="s">
        <v>51</v>
      </c>
      <c r="U717" t="s">
        <v>51</v>
      </c>
      <c r="V717" t="s">
        <v>1392</v>
      </c>
      <c r="W717">
        <v>9739839774</v>
      </c>
      <c r="X717" t="s">
        <v>1392</v>
      </c>
      <c r="Y717" t="s">
        <v>2649</v>
      </c>
      <c r="Z717">
        <v>8</v>
      </c>
      <c r="AD717" t="s">
        <v>1392</v>
      </c>
      <c r="AE717" t="s">
        <v>51</v>
      </c>
      <c r="AF717" t="s">
        <v>51</v>
      </c>
      <c r="AG717" t="s">
        <v>1392</v>
      </c>
      <c r="AI717">
        <v>0</v>
      </c>
      <c r="AJ717">
        <v>0</v>
      </c>
      <c r="AL717">
        <v>0</v>
      </c>
      <c r="AM717">
        <v>0</v>
      </c>
      <c r="AN717">
        <v>0</v>
      </c>
      <c r="AO717" t="s">
        <v>230</v>
      </c>
      <c r="AP717" t="s">
        <v>121</v>
      </c>
      <c r="AQ717" t="s">
        <v>122</v>
      </c>
      <c r="AR717" t="s">
        <v>123</v>
      </c>
      <c r="AS717" t="s">
        <v>89</v>
      </c>
      <c r="AT717" t="s">
        <v>1392</v>
      </c>
      <c r="AU717" t="s">
        <v>58</v>
      </c>
      <c r="AV717" t="s">
        <v>196</v>
      </c>
      <c r="AW717" t="s">
        <v>51</v>
      </c>
      <c r="AX717" s="1">
        <v>45297.488950578707</v>
      </c>
      <c r="AY717" t="s">
        <v>51</v>
      </c>
    </row>
    <row r="718" spans="1:51" x14ac:dyDescent="0.35">
      <c r="A718">
        <v>33610</v>
      </c>
      <c r="B718">
        <v>0</v>
      </c>
      <c r="C718" t="s">
        <v>51</v>
      </c>
      <c r="D718" t="s">
        <v>52</v>
      </c>
      <c r="E718" t="s">
        <v>51</v>
      </c>
      <c r="F718" t="s">
        <v>51</v>
      </c>
      <c r="G718" t="s">
        <v>2650</v>
      </c>
      <c r="H718" t="s">
        <v>2651</v>
      </c>
      <c r="I718" t="s">
        <v>56</v>
      </c>
      <c r="M718" t="s">
        <v>2650</v>
      </c>
      <c r="N718" t="s">
        <v>2651</v>
      </c>
      <c r="O718" t="s">
        <v>56</v>
      </c>
      <c r="S718">
        <v>918041818209</v>
      </c>
      <c r="U718" t="s">
        <v>57</v>
      </c>
      <c r="W718">
        <v>9972489302</v>
      </c>
      <c r="Z718">
        <v>8</v>
      </c>
      <c r="AA718">
        <v>29</v>
      </c>
      <c r="AD718" t="s">
        <v>2652</v>
      </c>
      <c r="AE718" t="s">
        <v>2449</v>
      </c>
      <c r="AF718" t="s">
        <v>338</v>
      </c>
      <c r="AG718" t="s">
        <v>2653</v>
      </c>
      <c r="AH718" t="s">
        <v>2449</v>
      </c>
      <c r="AI718">
        <v>0</v>
      </c>
      <c r="AJ718">
        <v>0</v>
      </c>
      <c r="AL718">
        <v>0</v>
      </c>
      <c r="AM718">
        <v>0</v>
      </c>
      <c r="AN718">
        <v>0</v>
      </c>
      <c r="AO718" t="s">
        <v>51</v>
      </c>
      <c r="AP718" t="s">
        <v>51</v>
      </c>
      <c r="AQ718" t="s">
        <v>51</v>
      </c>
      <c r="AR718" t="s">
        <v>51</v>
      </c>
      <c r="AS718" t="s">
        <v>51</v>
      </c>
      <c r="AT718" t="s">
        <v>51</v>
      </c>
      <c r="AU718" t="s">
        <v>58</v>
      </c>
      <c r="AV718" t="s">
        <v>919</v>
      </c>
      <c r="AW718" t="s">
        <v>919</v>
      </c>
      <c r="AX718" s="1">
        <v>45297.473118865739</v>
      </c>
      <c r="AY718" s="1">
        <v>45297.647072418978</v>
      </c>
    </row>
    <row r="719" spans="1:51" x14ac:dyDescent="0.35">
      <c r="A719">
        <v>33609</v>
      </c>
      <c r="B719">
        <v>0</v>
      </c>
      <c r="C719" t="s">
        <v>51</v>
      </c>
      <c r="D719" t="s">
        <v>85</v>
      </c>
      <c r="E719">
        <v>0</v>
      </c>
      <c r="G719" t="s">
        <v>2654</v>
      </c>
      <c r="H719" t="s">
        <v>2655</v>
      </c>
      <c r="I719" t="s">
        <v>56</v>
      </c>
      <c r="S719" t="s">
        <v>2656</v>
      </c>
      <c r="T719" t="s">
        <v>51</v>
      </c>
      <c r="U719" t="s">
        <v>51</v>
      </c>
      <c r="V719" t="s">
        <v>1392</v>
      </c>
      <c r="W719">
        <v>9324254559</v>
      </c>
      <c r="X719" t="s">
        <v>1392</v>
      </c>
      <c r="Y719" t="s">
        <v>2657</v>
      </c>
      <c r="Z719">
        <v>8</v>
      </c>
      <c r="AD719" t="s">
        <v>1392</v>
      </c>
      <c r="AE719" t="s">
        <v>51</v>
      </c>
      <c r="AF719" t="s">
        <v>51</v>
      </c>
      <c r="AG719" t="s">
        <v>1392</v>
      </c>
      <c r="AI719">
        <v>0</v>
      </c>
      <c r="AJ719">
        <v>0</v>
      </c>
      <c r="AL719">
        <v>0</v>
      </c>
      <c r="AM719">
        <v>0</v>
      </c>
      <c r="AN719">
        <v>0</v>
      </c>
      <c r="AO719" t="s">
        <v>120</v>
      </c>
      <c r="AP719" t="s">
        <v>121</v>
      </c>
      <c r="AQ719" t="s">
        <v>122</v>
      </c>
      <c r="AR719" t="s">
        <v>123</v>
      </c>
      <c r="AS719" t="s">
        <v>89</v>
      </c>
      <c r="AT719" t="s">
        <v>90</v>
      </c>
      <c r="AU719" t="s">
        <v>58</v>
      </c>
      <c r="AV719" t="s">
        <v>196</v>
      </c>
      <c r="AW719" t="s">
        <v>51</v>
      </c>
      <c r="AX719" s="1">
        <v>45296.750521608796</v>
      </c>
      <c r="AY719" t="s">
        <v>51</v>
      </c>
    </row>
    <row r="720" spans="1:51" x14ac:dyDescent="0.35">
      <c r="A720">
        <v>33608</v>
      </c>
      <c r="B720">
        <v>0</v>
      </c>
      <c r="C720" t="s">
        <v>51</v>
      </c>
      <c r="D720" t="s">
        <v>52</v>
      </c>
      <c r="E720" t="s">
        <v>51</v>
      </c>
      <c r="F720" t="s">
        <v>51</v>
      </c>
      <c r="G720" t="s">
        <v>2658</v>
      </c>
      <c r="H720" t="s">
        <v>2659</v>
      </c>
      <c r="I720" t="s">
        <v>56</v>
      </c>
      <c r="M720" t="s">
        <v>2658</v>
      </c>
      <c r="N720" t="s">
        <v>2659</v>
      </c>
      <c r="O720" t="s">
        <v>56</v>
      </c>
      <c r="U720" t="s">
        <v>57</v>
      </c>
      <c r="W720">
        <v>9866129098</v>
      </c>
      <c r="Z720">
        <v>8</v>
      </c>
      <c r="AA720">
        <v>37</v>
      </c>
      <c r="AD720" t="s">
        <v>2660</v>
      </c>
      <c r="AF720" t="s">
        <v>134</v>
      </c>
      <c r="AG720" t="s">
        <v>2661</v>
      </c>
      <c r="AI720">
        <v>0</v>
      </c>
      <c r="AJ720">
        <v>0</v>
      </c>
      <c r="AL720">
        <v>0</v>
      </c>
      <c r="AM720">
        <v>0</v>
      </c>
      <c r="AN720">
        <v>0</v>
      </c>
      <c r="AO720" t="s">
        <v>51</v>
      </c>
      <c r="AP720" t="s">
        <v>51</v>
      </c>
      <c r="AQ720" t="s">
        <v>51</v>
      </c>
      <c r="AR720" t="s">
        <v>51</v>
      </c>
      <c r="AS720" t="s">
        <v>51</v>
      </c>
      <c r="AT720" t="s">
        <v>51</v>
      </c>
      <c r="AU720" t="s">
        <v>58</v>
      </c>
      <c r="AV720" t="s">
        <v>919</v>
      </c>
      <c r="AW720" t="s">
        <v>51</v>
      </c>
      <c r="AX720" s="1">
        <v>45295.472725196756</v>
      </c>
      <c r="AY720" t="s">
        <v>51</v>
      </c>
    </row>
    <row r="721" spans="1:51" x14ac:dyDescent="0.35">
      <c r="A721">
        <v>33607</v>
      </c>
      <c r="B721">
        <v>0</v>
      </c>
      <c r="C721" t="s">
        <v>51</v>
      </c>
      <c r="D721" t="s">
        <v>52</v>
      </c>
      <c r="E721" t="s">
        <v>51</v>
      </c>
      <c r="F721" t="s">
        <v>51</v>
      </c>
      <c r="G721" t="s">
        <v>19078</v>
      </c>
      <c r="H721" t="s">
        <v>2662</v>
      </c>
      <c r="I721" t="s">
        <v>56</v>
      </c>
      <c r="M721" t="s">
        <v>19078</v>
      </c>
      <c r="N721" t="s">
        <v>2662</v>
      </c>
      <c r="U721" t="s">
        <v>57</v>
      </c>
      <c r="Z721">
        <v>8</v>
      </c>
      <c r="AA721">
        <v>3</v>
      </c>
      <c r="AD721" t="s">
        <v>2510</v>
      </c>
      <c r="AG721" t="s">
        <v>2663</v>
      </c>
      <c r="AI721">
        <v>0</v>
      </c>
      <c r="AJ721">
        <v>0</v>
      </c>
      <c r="AL721">
        <v>0</v>
      </c>
      <c r="AM721">
        <v>0</v>
      </c>
      <c r="AN721">
        <v>0</v>
      </c>
      <c r="AO721" t="s">
        <v>51</v>
      </c>
      <c r="AP721" t="s">
        <v>51</v>
      </c>
      <c r="AQ721" t="s">
        <v>51</v>
      </c>
      <c r="AR721" t="s">
        <v>51</v>
      </c>
      <c r="AS721" t="s">
        <v>51</v>
      </c>
      <c r="AT721" t="s">
        <v>51</v>
      </c>
      <c r="AU721" t="s">
        <v>58</v>
      </c>
      <c r="AV721" t="s">
        <v>919</v>
      </c>
      <c r="AW721" t="s">
        <v>51</v>
      </c>
      <c r="AX721" s="1">
        <v>45293.71065883102</v>
      </c>
      <c r="AY721" t="s">
        <v>51</v>
      </c>
    </row>
    <row r="722" spans="1:51" x14ac:dyDescent="0.35">
      <c r="A722">
        <v>33606</v>
      </c>
      <c r="B722">
        <v>0</v>
      </c>
      <c r="C722" t="s">
        <v>51</v>
      </c>
      <c r="D722" t="s">
        <v>52</v>
      </c>
      <c r="E722" t="s">
        <v>51</v>
      </c>
      <c r="F722" t="s">
        <v>51</v>
      </c>
      <c r="G722" t="s">
        <v>2664</v>
      </c>
      <c r="H722" t="s">
        <v>2665</v>
      </c>
      <c r="I722" t="s">
        <v>56</v>
      </c>
      <c r="M722" t="s">
        <v>2664</v>
      </c>
      <c r="N722" t="s">
        <v>2665</v>
      </c>
      <c r="O722" t="s">
        <v>56</v>
      </c>
      <c r="U722" t="s">
        <v>57</v>
      </c>
      <c r="W722">
        <v>916357405607</v>
      </c>
      <c r="Y722" t="s">
        <v>2666</v>
      </c>
      <c r="Z722">
        <v>8</v>
      </c>
      <c r="AA722">
        <v>24</v>
      </c>
      <c r="AD722" t="s">
        <v>2667</v>
      </c>
      <c r="AE722" t="s">
        <v>2668</v>
      </c>
      <c r="AF722" t="s">
        <v>407</v>
      </c>
      <c r="AG722" t="s">
        <v>2669</v>
      </c>
      <c r="AH722" t="s">
        <v>2668</v>
      </c>
      <c r="AI722">
        <v>0</v>
      </c>
      <c r="AJ722">
        <v>0</v>
      </c>
      <c r="AL722">
        <v>0</v>
      </c>
      <c r="AM722">
        <v>0</v>
      </c>
      <c r="AN722">
        <v>0</v>
      </c>
      <c r="AO722" t="s">
        <v>51</v>
      </c>
      <c r="AP722" t="s">
        <v>51</v>
      </c>
      <c r="AQ722" t="s">
        <v>51</v>
      </c>
      <c r="AR722" t="s">
        <v>51</v>
      </c>
      <c r="AS722" t="s">
        <v>51</v>
      </c>
      <c r="AT722" t="s">
        <v>51</v>
      </c>
      <c r="AU722" t="s">
        <v>58</v>
      </c>
      <c r="AV722" t="s">
        <v>919</v>
      </c>
      <c r="AW722" t="s">
        <v>51</v>
      </c>
      <c r="AX722" s="1">
        <v>45292.651571215276</v>
      </c>
      <c r="AY722" t="s">
        <v>51</v>
      </c>
    </row>
    <row r="723" spans="1:51" x14ac:dyDescent="0.35">
      <c r="A723">
        <v>33605</v>
      </c>
      <c r="B723">
        <v>0</v>
      </c>
      <c r="C723" t="s">
        <v>51</v>
      </c>
      <c r="D723" t="s">
        <v>52</v>
      </c>
      <c r="E723" t="s">
        <v>51</v>
      </c>
      <c r="F723" t="s">
        <v>51</v>
      </c>
      <c r="G723" t="s">
        <v>19079</v>
      </c>
      <c r="H723" t="s">
        <v>2670</v>
      </c>
      <c r="I723" t="s">
        <v>56</v>
      </c>
      <c r="M723" t="s">
        <v>19079</v>
      </c>
      <c r="N723" t="s">
        <v>2670</v>
      </c>
      <c r="U723" t="s">
        <v>57</v>
      </c>
      <c r="W723">
        <v>9821494447</v>
      </c>
      <c r="Z723">
        <v>8</v>
      </c>
      <c r="AA723">
        <v>21</v>
      </c>
      <c r="AD723" t="s">
        <v>2671</v>
      </c>
      <c r="AE723" t="s">
        <v>2672</v>
      </c>
      <c r="AF723" t="s">
        <v>82</v>
      </c>
      <c r="AG723" t="s">
        <v>2673</v>
      </c>
      <c r="AH723" t="s">
        <v>2672</v>
      </c>
      <c r="AI723">
        <v>0</v>
      </c>
      <c r="AJ723">
        <v>0</v>
      </c>
      <c r="AL723">
        <v>0</v>
      </c>
      <c r="AM723">
        <v>0</v>
      </c>
      <c r="AN723">
        <v>0</v>
      </c>
      <c r="AO723" t="s">
        <v>51</v>
      </c>
      <c r="AP723" t="s">
        <v>51</v>
      </c>
      <c r="AQ723" t="s">
        <v>51</v>
      </c>
      <c r="AR723" t="s">
        <v>51</v>
      </c>
      <c r="AS723" t="s">
        <v>51</v>
      </c>
      <c r="AT723" t="s">
        <v>51</v>
      </c>
      <c r="AU723" t="s">
        <v>58</v>
      </c>
      <c r="AV723" t="s">
        <v>919</v>
      </c>
      <c r="AW723" t="s">
        <v>51</v>
      </c>
      <c r="AX723" s="1">
        <v>45292.615785682872</v>
      </c>
      <c r="AY723" t="s">
        <v>51</v>
      </c>
    </row>
    <row r="724" spans="1:51" x14ac:dyDescent="0.35">
      <c r="A724">
        <v>33604</v>
      </c>
      <c r="B724">
        <v>0</v>
      </c>
      <c r="C724" t="s">
        <v>51</v>
      </c>
      <c r="D724" t="s">
        <v>85</v>
      </c>
      <c r="E724">
        <v>0</v>
      </c>
      <c r="G724" t="s">
        <v>2674</v>
      </c>
      <c r="H724" t="s">
        <v>2675</v>
      </c>
      <c r="I724" t="s">
        <v>56</v>
      </c>
      <c r="S724">
        <v>7276084767</v>
      </c>
      <c r="T724" t="s">
        <v>51</v>
      </c>
      <c r="U724" t="s">
        <v>51</v>
      </c>
      <c r="V724" t="s">
        <v>1392</v>
      </c>
      <c r="W724" t="s">
        <v>1392</v>
      </c>
      <c r="X724" t="s">
        <v>1392</v>
      </c>
      <c r="Y724" t="s">
        <v>2676</v>
      </c>
      <c r="Z724">
        <v>8</v>
      </c>
      <c r="AD724" t="s">
        <v>1392</v>
      </c>
      <c r="AE724" t="s">
        <v>51</v>
      </c>
      <c r="AF724" t="s">
        <v>51</v>
      </c>
      <c r="AG724" t="s">
        <v>1392</v>
      </c>
      <c r="AI724">
        <v>0</v>
      </c>
      <c r="AJ724">
        <v>0</v>
      </c>
      <c r="AL724">
        <v>0</v>
      </c>
      <c r="AM724">
        <v>0</v>
      </c>
      <c r="AN724">
        <v>0</v>
      </c>
      <c r="AO724" t="s">
        <v>120</v>
      </c>
      <c r="AP724" t="s">
        <v>1392</v>
      </c>
      <c r="AQ724" t="s">
        <v>1392</v>
      </c>
      <c r="AR724" t="s">
        <v>1392</v>
      </c>
      <c r="AS724" t="s">
        <v>1392</v>
      </c>
      <c r="AT724" t="s">
        <v>90</v>
      </c>
      <c r="AU724" t="s">
        <v>58</v>
      </c>
      <c r="AV724" t="s">
        <v>196</v>
      </c>
      <c r="AW724" t="s">
        <v>51</v>
      </c>
      <c r="AX724" s="1">
        <v>45290.482611574073</v>
      </c>
      <c r="AY724" t="s">
        <v>51</v>
      </c>
    </row>
    <row r="725" spans="1:51" x14ac:dyDescent="0.35">
      <c r="A725">
        <v>33603</v>
      </c>
      <c r="B725">
        <v>0</v>
      </c>
      <c r="C725" t="s">
        <v>51</v>
      </c>
      <c r="D725" t="s">
        <v>52</v>
      </c>
      <c r="E725" t="s">
        <v>51</v>
      </c>
      <c r="F725" t="s">
        <v>51</v>
      </c>
      <c r="G725" t="s">
        <v>2677</v>
      </c>
      <c r="H725" t="s">
        <v>2678</v>
      </c>
      <c r="I725" t="s">
        <v>56</v>
      </c>
      <c r="M725" t="s">
        <v>2677</v>
      </c>
      <c r="N725" t="s">
        <v>2679</v>
      </c>
      <c r="O725" t="s">
        <v>56</v>
      </c>
      <c r="U725" t="s">
        <v>57</v>
      </c>
      <c r="W725" t="s">
        <v>2680</v>
      </c>
      <c r="Y725" t="s">
        <v>2681</v>
      </c>
      <c r="Z725">
        <v>8</v>
      </c>
      <c r="AA725">
        <v>24</v>
      </c>
      <c r="AD725" t="s">
        <v>2682</v>
      </c>
      <c r="AE725" t="s">
        <v>2683</v>
      </c>
      <c r="AF725" t="s">
        <v>138</v>
      </c>
      <c r="AG725" t="s">
        <v>2684</v>
      </c>
      <c r="AH725" t="s">
        <v>2683</v>
      </c>
      <c r="AI725">
        <v>0</v>
      </c>
      <c r="AJ725">
        <v>0</v>
      </c>
      <c r="AL725">
        <v>0</v>
      </c>
      <c r="AM725">
        <v>0</v>
      </c>
      <c r="AN725">
        <v>0</v>
      </c>
      <c r="AO725" t="s">
        <v>51</v>
      </c>
      <c r="AP725" t="s">
        <v>51</v>
      </c>
      <c r="AQ725" t="s">
        <v>51</v>
      </c>
      <c r="AR725" t="s">
        <v>51</v>
      </c>
      <c r="AS725" t="s">
        <v>51</v>
      </c>
      <c r="AT725" t="s">
        <v>51</v>
      </c>
      <c r="AU725" t="s">
        <v>58</v>
      </c>
      <c r="AV725" t="s">
        <v>919</v>
      </c>
      <c r="AW725" t="s">
        <v>919</v>
      </c>
      <c r="AX725" s="1">
        <v>45287.499604780096</v>
      </c>
      <c r="AY725" s="1">
        <v>45287.514001122683</v>
      </c>
    </row>
    <row r="726" spans="1:51" x14ac:dyDescent="0.35">
      <c r="A726">
        <v>32607</v>
      </c>
      <c r="B726">
        <v>0</v>
      </c>
      <c r="C726" t="s">
        <v>51</v>
      </c>
      <c r="D726" t="s">
        <v>85</v>
      </c>
      <c r="E726">
        <v>0</v>
      </c>
      <c r="G726" t="s">
        <v>2685</v>
      </c>
      <c r="H726" t="s">
        <v>2686</v>
      </c>
      <c r="I726" t="s">
        <v>56</v>
      </c>
      <c r="T726" t="s">
        <v>51</v>
      </c>
      <c r="U726" t="s">
        <v>51</v>
      </c>
      <c r="W726">
        <v>9892832111</v>
      </c>
      <c r="Y726" t="s">
        <v>2687</v>
      </c>
      <c r="Z726">
        <v>8</v>
      </c>
      <c r="AE726" t="s">
        <v>51</v>
      </c>
      <c r="AF726" t="s">
        <v>51</v>
      </c>
      <c r="AG726" t="s">
        <v>2688</v>
      </c>
      <c r="AI726">
        <v>0</v>
      </c>
      <c r="AJ726">
        <v>0</v>
      </c>
      <c r="AL726">
        <v>0</v>
      </c>
      <c r="AM726">
        <v>0</v>
      </c>
      <c r="AN726">
        <v>0</v>
      </c>
      <c r="AO726" t="s">
        <v>120</v>
      </c>
      <c r="AP726" t="s">
        <v>2689</v>
      </c>
      <c r="AQ726" t="s">
        <v>122</v>
      </c>
      <c r="AR726" t="s">
        <v>123</v>
      </c>
      <c r="AS726" t="s">
        <v>89</v>
      </c>
      <c r="AT726" t="s">
        <v>90</v>
      </c>
      <c r="AU726" t="s">
        <v>58</v>
      </c>
      <c r="AV726" t="s">
        <v>68</v>
      </c>
      <c r="AW726" t="s">
        <v>68</v>
      </c>
      <c r="AX726" s="1">
        <v>45285.476365740738</v>
      </c>
      <c r="AY726" s="1">
        <v>45398.480914548614</v>
      </c>
    </row>
    <row r="727" spans="1:51" x14ac:dyDescent="0.35">
      <c r="A727">
        <v>32606</v>
      </c>
      <c r="B727">
        <v>0</v>
      </c>
      <c r="C727" t="s">
        <v>51</v>
      </c>
      <c r="D727" t="s">
        <v>52</v>
      </c>
      <c r="E727" t="s">
        <v>51</v>
      </c>
      <c r="F727" t="s">
        <v>51</v>
      </c>
      <c r="G727" t="s">
        <v>2690</v>
      </c>
      <c r="H727" t="s">
        <v>2691</v>
      </c>
      <c r="I727" t="s">
        <v>56</v>
      </c>
      <c r="M727" t="s">
        <v>2690</v>
      </c>
      <c r="N727" t="s">
        <v>2691</v>
      </c>
      <c r="U727" t="s">
        <v>57</v>
      </c>
      <c r="W727">
        <v>919954499153</v>
      </c>
      <c r="Z727">
        <v>8</v>
      </c>
      <c r="AF727" t="s">
        <v>2692</v>
      </c>
      <c r="AI727">
        <v>0</v>
      </c>
      <c r="AJ727">
        <v>0</v>
      </c>
      <c r="AL727">
        <v>0</v>
      </c>
      <c r="AM727">
        <v>0</v>
      </c>
      <c r="AN727">
        <v>0</v>
      </c>
      <c r="AO727" t="s">
        <v>51</v>
      </c>
      <c r="AP727" t="s">
        <v>51</v>
      </c>
      <c r="AQ727" t="s">
        <v>51</v>
      </c>
      <c r="AR727" t="s">
        <v>51</v>
      </c>
      <c r="AS727" t="s">
        <v>51</v>
      </c>
      <c r="AT727" t="s">
        <v>51</v>
      </c>
      <c r="AU727" t="s">
        <v>58</v>
      </c>
      <c r="AV727" t="s">
        <v>68</v>
      </c>
      <c r="AW727" t="s">
        <v>51</v>
      </c>
      <c r="AX727" s="1">
        <v>45283.531379976848</v>
      </c>
      <c r="AY727" t="s">
        <v>51</v>
      </c>
    </row>
    <row r="728" spans="1:51" x14ac:dyDescent="0.35">
      <c r="A728">
        <v>32605</v>
      </c>
      <c r="B728">
        <v>0</v>
      </c>
      <c r="C728" t="s">
        <v>51</v>
      </c>
      <c r="D728" t="s">
        <v>52</v>
      </c>
      <c r="E728" t="s">
        <v>51</v>
      </c>
      <c r="F728" t="s">
        <v>51</v>
      </c>
      <c r="G728" t="s">
        <v>2693</v>
      </c>
      <c r="H728" t="s">
        <v>18785</v>
      </c>
      <c r="I728" t="s">
        <v>56</v>
      </c>
      <c r="M728" t="s">
        <v>2693</v>
      </c>
      <c r="N728" t="s">
        <v>18785</v>
      </c>
      <c r="U728" t="s">
        <v>57</v>
      </c>
      <c r="W728">
        <v>7359764579</v>
      </c>
      <c r="Z728">
        <v>8</v>
      </c>
      <c r="AF728" t="s">
        <v>2694</v>
      </c>
      <c r="AI728">
        <v>0</v>
      </c>
      <c r="AJ728">
        <v>0</v>
      </c>
      <c r="AL728">
        <v>0</v>
      </c>
      <c r="AM728">
        <v>0</v>
      </c>
      <c r="AN728">
        <v>0</v>
      </c>
      <c r="AO728" t="s">
        <v>51</v>
      </c>
      <c r="AP728" t="s">
        <v>51</v>
      </c>
      <c r="AQ728" t="s">
        <v>51</v>
      </c>
      <c r="AR728" t="s">
        <v>51</v>
      </c>
      <c r="AS728" t="s">
        <v>51</v>
      </c>
      <c r="AT728" t="s">
        <v>51</v>
      </c>
      <c r="AU728" t="s">
        <v>58</v>
      </c>
      <c r="AV728" t="s">
        <v>68</v>
      </c>
      <c r="AW728" t="s">
        <v>51</v>
      </c>
      <c r="AX728" s="1">
        <v>45282.726853391207</v>
      </c>
      <c r="AY728" t="s">
        <v>51</v>
      </c>
    </row>
    <row r="729" spans="1:51" x14ac:dyDescent="0.35">
      <c r="A729">
        <v>32604</v>
      </c>
      <c r="B729">
        <v>0</v>
      </c>
      <c r="C729" t="s">
        <v>51</v>
      </c>
      <c r="D729" t="s">
        <v>52</v>
      </c>
      <c r="E729" t="s">
        <v>51</v>
      </c>
      <c r="F729" t="s">
        <v>51</v>
      </c>
      <c r="G729" t="s">
        <v>2695</v>
      </c>
      <c r="H729" t="s">
        <v>2696</v>
      </c>
      <c r="I729" t="s">
        <v>56</v>
      </c>
      <c r="M729" t="s">
        <v>2697</v>
      </c>
      <c r="N729" t="s">
        <v>2698</v>
      </c>
      <c r="O729" t="s">
        <v>62</v>
      </c>
      <c r="S729" t="s">
        <v>2699</v>
      </c>
      <c r="U729" t="s">
        <v>57</v>
      </c>
      <c r="Z729">
        <v>8</v>
      </c>
      <c r="AA729">
        <v>9</v>
      </c>
      <c r="AD729" t="s">
        <v>2700</v>
      </c>
      <c r="AE729" t="s">
        <v>2701</v>
      </c>
      <c r="AF729" t="s">
        <v>63</v>
      </c>
      <c r="AG729" t="s">
        <v>2702</v>
      </c>
      <c r="AH729" t="s">
        <v>2701</v>
      </c>
      <c r="AI729">
        <v>0</v>
      </c>
      <c r="AJ729">
        <v>0</v>
      </c>
      <c r="AL729">
        <v>0</v>
      </c>
      <c r="AM729">
        <v>0</v>
      </c>
      <c r="AN729">
        <v>0</v>
      </c>
      <c r="AO729" t="s">
        <v>51</v>
      </c>
      <c r="AP729" t="s">
        <v>51</v>
      </c>
      <c r="AQ729" t="s">
        <v>51</v>
      </c>
      <c r="AR729" t="s">
        <v>51</v>
      </c>
      <c r="AS729" t="s">
        <v>51</v>
      </c>
      <c r="AT729" t="s">
        <v>51</v>
      </c>
      <c r="AU729" t="s">
        <v>58</v>
      </c>
      <c r="AV729" t="s">
        <v>919</v>
      </c>
      <c r="AW729" t="s">
        <v>51</v>
      </c>
      <c r="AX729" s="1">
        <v>45281.646011805555</v>
      </c>
      <c r="AY729" t="s">
        <v>51</v>
      </c>
    </row>
    <row r="730" spans="1:51" x14ac:dyDescent="0.35">
      <c r="A730">
        <v>32603</v>
      </c>
      <c r="B730">
        <v>0</v>
      </c>
      <c r="C730" t="s">
        <v>51</v>
      </c>
      <c r="D730" t="s">
        <v>52</v>
      </c>
      <c r="E730" t="s">
        <v>51</v>
      </c>
      <c r="F730" t="s">
        <v>51</v>
      </c>
      <c r="G730" t="s">
        <v>19080</v>
      </c>
      <c r="H730" t="s">
        <v>2703</v>
      </c>
      <c r="I730" t="s">
        <v>56</v>
      </c>
      <c r="M730" t="s">
        <v>18959</v>
      </c>
      <c r="N730" t="s">
        <v>2703</v>
      </c>
      <c r="S730" t="s">
        <v>2704</v>
      </c>
      <c r="U730" t="s">
        <v>57</v>
      </c>
      <c r="Y730" t="s">
        <v>2705</v>
      </c>
      <c r="Z730">
        <v>8</v>
      </c>
      <c r="AA730">
        <v>33</v>
      </c>
      <c r="AD730" t="s">
        <v>572</v>
      </c>
      <c r="AE730" t="s">
        <v>2706</v>
      </c>
      <c r="AF730" t="s">
        <v>573</v>
      </c>
      <c r="AG730" t="s">
        <v>574</v>
      </c>
      <c r="AH730" t="s">
        <v>2706</v>
      </c>
      <c r="AI730">
        <v>0</v>
      </c>
      <c r="AJ730">
        <v>0</v>
      </c>
      <c r="AL730">
        <v>0</v>
      </c>
      <c r="AM730">
        <v>0</v>
      </c>
      <c r="AN730">
        <v>0</v>
      </c>
      <c r="AO730" t="s">
        <v>51</v>
      </c>
      <c r="AP730" t="s">
        <v>51</v>
      </c>
      <c r="AQ730" t="s">
        <v>51</v>
      </c>
      <c r="AR730" t="s">
        <v>51</v>
      </c>
      <c r="AS730" t="s">
        <v>51</v>
      </c>
      <c r="AT730" t="s">
        <v>51</v>
      </c>
      <c r="AU730" t="s">
        <v>58</v>
      </c>
      <c r="AV730" t="s">
        <v>919</v>
      </c>
      <c r="AW730" t="s">
        <v>51</v>
      </c>
      <c r="AX730" s="1">
        <v>45281.519445219907</v>
      </c>
      <c r="AY730" t="s">
        <v>51</v>
      </c>
    </row>
    <row r="731" spans="1:51" x14ac:dyDescent="0.35">
      <c r="A731">
        <v>32602</v>
      </c>
      <c r="B731">
        <v>0</v>
      </c>
      <c r="C731" t="s">
        <v>51</v>
      </c>
      <c r="D731" t="s">
        <v>85</v>
      </c>
      <c r="E731">
        <v>0</v>
      </c>
      <c r="G731" t="s">
        <v>2707</v>
      </c>
      <c r="H731" t="s">
        <v>2708</v>
      </c>
      <c r="I731" t="s">
        <v>56</v>
      </c>
      <c r="T731" t="s">
        <v>51</v>
      </c>
      <c r="U731" t="s">
        <v>51</v>
      </c>
      <c r="W731" t="s">
        <v>2709</v>
      </c>
      <c r="Z731">
        <v>8</v>
      </c>
      <c r="AE731" t="s">
        <v>51</v>
      </c>
      <c r="AF731" t="s">
        <v>51</v>
      </c>
      <c r="AG731" t="s">
        <v>2710</v>
      </c>
      <c r="AI731">
        <v>0</v>
      </c>
      <c r="AJ731">
        <v>0</v>
      </c>
      <c r="AL731">
        <v>0</v>
      </c>
      <c r="AM731">
        <v>0</v>
      </c>
      <c r="AN731">
        <v>0</v>
      </c>
      <c r="AO731" t="s">
        <v>230</v>
      </c>
      <c r="AP731" t="s">
        <v>486</v>
      </c>
      <c r="AQ731" t="s">
        <v>122</v>
      </c>
      <c r="AS731" t="s">
        <v>89</v>
      </c>
      <c r="AT731" t="s">
        <v>90</v>
      </c>
      <c r="AU731" t="s">
        <v>58</v>
      </c>
      <c r="AV731" t="s">
        <v>68</v>
      </c>
      <c r="AW731" t="s">
        <v>51</v>
      </c>
      <c r="AX731" s="1">
        <v>45278.743019293979</v>
      </c>
      <c r="AY731" t="s">
        <v>51</v>
      </c>
    </row>
    <row r="732" spans="1:51" x14ac:dyDescent="0.35">
      <c r="A732">
        <v>32601</v>
      </c>
      <c r="B732">
        <v>0</v>
      </c>
      <c r="C732" t="s">
        <v>51</v>
      </c>
      <c r="D732" t="s">
        <v>52</v>
      </c>
      <c r="E732" t="s">
        <v>51</v>
      </c>
      <c r="F732" t="s">
        <v>51</v>
      </c>
      <c r="G732" t="s">
        <v>2711</v>
      </c>
      <c r="H732" t="s">
        <v>2712</v>
      </c>
      <c r="I732" t="s">
        <v>56</v>
      </c>
      <c r="M732" t="s">
        <v>2711</v>
      </c>
      <c r="N732" t="s">
        <v>2712</v>
      </c>
      <c r="U732" t="s">
        <v>57</v>
      </c>
      <c r="W732" t="s">
        <v>2713</v>
      </c>
      <c r="Z732">
        <v>8</v>
      </c>
      <c r="AC732" t="s">
        <v>2713</v>
      </c>
      <c r="AF732" t="s">
        <v>2714</v>
      </c>
      <c r="AG732" t="s">
        <v>62</v>
      </c>
      <c r="AI732">
        <v>0</v>
      </c>
      <c r="AJ732">
        <v>0</v>
      </c>
      <c r="AL732">
        <v>0</v>
      </c>
      <c r="AM732">
        <v>0</v>
      </c>
      <c r="AN732">
        <v>0</v>
      </c>
      <c r="AO732" t="s">
        <v>51</v>
      </c>
      <c r="AP732" t="s">
        <v>51</v>
      </c>
      <c r="AQ732" t="s">
        <v>51</v>
      </c>
      <c r="AR732" t="s">
        <v>51</v>
      </c>
      <c r="AS732" t="s">
        <v>51</v>
      </c>
      <c r="AT732" t="s">
        <v>51</v>
      </c>
      <c r="AU732" t="s">
        <v>58</v>
      </c>
      <c r="AV732" t="s">
        <v>68</v>
      </c>
      <c r="AW732" t="s">
        <v>51</v>
      </c>
      <c r="AX732" s="1">
        <v>45278.659960729165</v>
      </c>
      <c r="AY732" t="s">
        <v>51</v>
      </c>
    </row>
    <row r="733" spans="1:51" x14ac:dyDescent="0.35">
      <c r="A733">
        <v>32600</v>
      </c>
      <c r="B733">
        <v>0</v>
      </c>
      <c r="C733" t="s">
        <v>51</v>
      </c>
      <c r="D733" t="s">
        <v>52</v>
      </c>
      <c r="E733" t="s">
        <v>51</v>
      </c>
      <c r="F733" t="s">
        <v>51</v>
      </c>
      <c r="G733" t="s">
        <v>2715</v>
      </c>
      <c r="H733" t="s">
        <v>2716</v>
      </c>
      <c r="I733" t="s">
        <v>56</v>
      </c>
      <c r="N733" t="s">
        <v>2717</v>
      </c>
      <c r="U733" t="s">
        <v>57</v>
      </c>
      <c r="Z733">
        <v>8</v>
      </c>
      <c r="AA733">
        <v>10</v>
      </c>
      <c r="AD733" t="s">
        <v>283</v>
      </c>
      <c r="AF733" t="s">
        <v>101</v>
      </c>
      <c r="AG733" t="s">
        <v>845</v>
      </c>
      <c r="AI733">
        <v>0</v>
      </c>
      <c r="AJ733">
        <v>0</v>
      </c>
      <c r="AL733">
        <v>0</v>
      </c>
      <c r="AM733">
        <v>0</v>
      </c>
      <c r="AN733">
        <v>0</v>
      </c>
      <c r="AO733" t="s">
        <v>51</v>
      </c>
      <c r="AP733" t="s">
        <v>51</v>
      </c>
      <c r="AQ733" t="s">
        <v>51</v>
      </c>
      <c r="AR733" t="s">
        <v>51</v>
      </c>
      <c r="AS733" t="s">
        <v>51</v>
      </c>
      <c r="AT733" t="s">
        <v>51</v>
      </c>
      <c r="AU733" t="s">
        <v>58</v>
      </c>
      <c r="AV733" t="s">
        <v>919</v>
      </c>
      <c r="AW733" t="s">
        <v>51</v>
      </c>
      <c r="AX733" s="1">
        <v>45278.622526539351</v>
      </c>
      <c r="AY733" t="s">
        <v>51</v>
      </c>
    </row>
    <row r="734" spans="1:51" x14ac:dyDescent="0.35">
      <c r="A734">
        <v>32599</v>
      </c>
      <c r="B734">
        <v>0</v>
      </c>
      <c r="C734" t="s">
        <v>51</v>
      </c>
      <c r="D734" t="s">
        <v>85</v>
      </c>
      <c r="E734">
        <v>0</v>
      </c>
      <c r="G734" t="s">
        <v>2718</v>
      </c>
      <c r="H734" t="s">
        <v>2719</v>
      </c>
      <c r="I734" t="s">
        <v>1309</v>
      </c>
      <c r="S734">
        <f>965-22441481</f>
        <v>-22440516</v>
      </c>
      <c r="T734" t="s">
        <v>51</v>
      </c>
      <c r="U734" t="s">
        <v>51</v>
      </c>
      <c r="V734">
        <f>965-22441486</f>
        <v>-22440521</v>
      </c>
      <c r="Y734" t="s">
        <v>2720</v>
      </c>
      <c r="Z734">
        <v>2</v>
      </c>
      <c r="AE734" t="s">
        <v>51</v>
      </c>
      <c r="AF734" t="s">
        <v>51</v>
      </c>
      <c r="AG734" t="s">
        <v>62</v>
      </c>
      <c r="AH734" t="s">
        <v>1309</v>
      </c>
      <c r="AI734">
        <v>0</v>
      </c>
      <c r="AJ734">
        <v>0</v>
      </c>
      <c r="AL734">
        <v>0</v>
      </c>
      <c r="AM734">
        <v>0</v>
      </c>
      <c r="AN734">
        <v>0</v>
      </c>
      <c r="AO734" t="s">
        <v>62</v>
      </c>
      <c r="AU734" t="s">
        <v>58</v>
      </c>
      <c r="AV734" t="s">
        <v>919</v>
      </c>
      <c r="AW734" t="s">
        <v>91</v>
      </c>
      <c r="AX734" s="1">
        <v>45276.452411377315</v>
      </c>
      <c r="AY734" s="1">
        <v>45742.748748611113</v>
      </c>
    </row>
    <row r="735" spans="1:51" x14ac:dyDescent="0.35">
      <c r="A735">
        <v>32598</v>
      </c>
      <c r="B735">
        <v>0</v>
      </c>
      <c r="C735" t="s">
        <v>51</v>
      </c>
      <c r="D735" t="s">
        <v>85</v>
      </c>
      <c r="E735">
        <v>0</v>
      </c>
      <c r="G735" t="s">
        <v>2721</v>
      </c>
      <c r="H735" t="s">
        <v>2722</v>
      </c>
      <c r="I735" t="s">
        <v>56</v>
      </c>
      <c r="S735" t="s">
        <v>62</v>
      </c>
      <c r="T735" t="s">
        <v>51</v>
      </c>
      <c r="U735" t="s">
        <v>51</v>
      </c>
      <c r="V735" t="s">
        <v>62</v>
      </c>
      <c r="W735">
        <v>9022929113</v>
      </c>
      <c r="X735" t="s">
        <v>62</v>
      </c>
      <c r="Y735" t="s">
        <v>2723</v>
      </c>
      <c r="Z735">
        <v>8</v>
      </c>
      <c r="AE735" t="s">
        <v>51</v>
      </c>
      <c r="AF735" t="s">
        <v>51</v>
      </c>
      <c r="AG735" t="s">
        <v>1392</v>
      </c>
      <c r="AI735">
        <v>0</v>
      </c>
      <c r="AJ735">
        <v>0</v>
      </c>
      <c r="AL735">
        <v>0</v>
      </c>
      <c r="AM735">
        <v>0</v>
      </c>
      <c r="AN735">
        <v>0</v>
      </c>
      <c r="AO735" t="s">
        <v>2724</v>
      </c>
      <c r="AP735" t="s">
        <v>121</v>
      </c>
      <c r="AQ735" t="s">
        <v>122</v>
      </c>
      <c r="AS735" t="s">
        <v>89</v>
      </c>
      <c r="AT735" t="s">
        <v>90</v>
      </c>
      <c r="AU735" t="s">
        <v>58</v>
      </c>
      <c r="AV735" t="s">
        <v>196</v>
      </c>
      <c r="AW735" t="s">
        <v>51</v>
      </c>
      <c r="AX735" s="1">
        <v>45271.535530057874</v>
      </c>
      <c r="AY735" t="s">
        <v>51</v>
      </c>
    </row>
    <row r="736" spans="1:51" x14ac:dyDescent="0.35">
      <c r="A736">
        <v>32597</v>
      </c>
      <c r="B736">
        <v>0</v>
      </c>
      <c r="C736" t="s">
        <v>51</v>
      </c>
      <c r="D736" t="s">
        <v>85</v>
      </c>
      <c r="E736">
        <v>0</v>
      </c>
      <c r="G736" t="s">
        <v>2725</v>
      </c>
      <c r="H736" t="s">
        <v>2726</v>
      </c>
      <c r="I736" t="s">
        <v>56</v>
      </c>
      <c r="S736" t="s">
        <v>2727</v>
      </c>
      <c r="T736" t="s">
        <v>51</v>
      </c>
      <c r="U736" t="s">
        <v>51</v>
      </c>
      <c r="V736" t="s">
        <v>62</v>
      </c>
      <c r="W736">
        <v>9822863344</v>
      </c>
      <c r="Y736" t="s">
        <v>2728</v>
      </c>
      <c r="Z736">
        <v>8</v>
      </c>
      <c r="AD736" t="s">
        <v>2729</v>
      </c>
      <c r="AE736" t="s">
        <v>51</v>
      </c>
      <c r="AF736" t="s">
        <v>51</v>
      </c>
      <c r="AG736" t="s">
        <v>2730</v>
      </c>
      <c r="AI736">
        <v>0</v>
      </c>
      <c r="AJ736">
        <v>0</v>
      </c>
      <c r="AL736">
        <v>0</v>
      </c>
      <c r="AM736">
        <v>0</v>
      </c>
      <c r="AN736">
        <v>0</v>
      </c>
      <c r="AO736" t="s">
        <v>2731</v>
      </c>
      <c r="AP736" t="s">
        <v>121</v>
      </c>
      <c r="AQ736" t="s">
        <v>122</v>
      </c>
      <c r="AR736" t="s">
        <v>123</v>
      </c>
      <c r="AS736" t="s">
        <v>89</v>
      </c>
      <c r="AT736" t="s">
        <v>90</v>
      </c>
      <c r="AU736" t="s">
        <v>58</v>
      </c>
      <c r="AV736" t="s">
        <v>196</v>
      </c>
      <c r="AW736" t="s">
        <v>51</v>
      </c>
      <c r="AX736" s="1">
        <v>45269.391862766206</v>
      </c>
      <c r="AY736" t="s">
        <v>51</v>
      </c>
    </row>
    <row r="737" spans="1:51" x14ac:dyDescent="0.35">
      <c r="A737">
        <v>31598</v>
      </c>
      <c r="B737">
        <v>0</v>
      </c>
      <c r="C737" t="s">
        <v>51</v>
      </c>
      <c r="D737" t="s">
        <v>52</v>
      </c>
      <c r="E737" t="s">
        <v>51</v>
      </c>
      <c r="F737" t="s">
        <v>51</v>
      </c>
      <c r="G737" t="s">
        <v>2732</v>
      </c>
      <c r="H737" t="s">
        <v>2733</v>
      </c>
      <c r="I737" t="s">
        <v>56</v>
      </c>
      <c r="M737" t="s">
        <v>2732</v>
      </c>
      <c r="N737" t="s">
        <v>2734</v>
      </c>
      <c r="O737" t="s">
        <v>56</v>
      </c>
      <c r="U737" t="s">
        <v>57</v>
      </c>
      <c r="W737">
        <v>9224342661</v>
      </c>
      <c r="Y737" t="s">
        <v>2735</v>
      </c>
      <c r="Z737">
        <v>8</v>
      </c>
      <c r="AA737">
        <v>27</v>
      </c>
      <c r="AD737" t="s">
        <v>189</v>
      </c>
      <c r="AE737" t="s">
        <v>2736</v>
      </c>
      <c r="AF737" t="s">
        <v>280</v>
      </c>
      <c r="AG737" t="s">
        <v>190</v>
      </c>
      <c r="AH737" t="s">
        <v>2736</v>
      </c>
      <c r="AI737">
        <v>0</v>
      </c>
      <c r="AJ737">
        <v>0</v>
      </c>
      <c r="AL737">
        <v>0</v>
      </c>
      <c r="AM737">
        <v>0</v>
      </c>
      <c r="AN737">
        <v>0</v>
      </c>
      <c r="AO737" t="s">
        <v>51</v>
      </c>
      <c r="AP737" t="s">
        <v>51</v>
      </c>
      <c r="AQ737" t="s">
        <v>51</v>
      </c>
      <c r="AR737" t="s">
        <v>51</v>
      </c>
      <c r="AS737" t="s">
        <v>51</v>
      </c>
      <c r="AT737" t="s">
        <v>51</v>
      </c>
      <c r="AU737" t="s">
        <v>58</v>
      </c>
      <c r="AV737" t="s">
        <v>919</v>
      </c>
      <c r="AW737" t="s">
        <v>919</v>
      </c>
      <c r="AX737" s="1">
        <v>45264.659622650463</v>
      </c>
      <c r="AY737" s="1">
        <v>45264.659737499998</v>
      </c>
    </row>
    <row r="738" spans="1:51" x14ac:dyDescent="0.35">
      <c r="A738">
        <v>31597</v>
      </c>
      <c r="B738">
        <v>0</v>
      </c>
      <c r="C738" t="s">
        <v>51</v>
      </c>
      <c r="D738" t="s">
        <v>52</v>
      </c>
      <c r="E738" t="s">
        <v>51</v>
      </c>
      <c r="F738" t="s">
        <v>51</v>
      </c>
      <c r="G738" t="s">
        <v>2737</v>
      </c>
      <c r="H738" t="s">
        <v>2738</v>
      </c>
      <c r="I738" t="s">
        <v>1693</v>
      </c>
      <c r="M738" t="s">
        <v>2737</v>
      </c>
      <c r="N738" t="s">
        <v>2738</v>
      </c>
      <c r="S738" t="s">
        <v>2739</v>
      </c>
      <c r="U738" t="s">
        <v>202</v>
      </c>
      <c r="W738" t="s">
        <v>2740</v>
      </c>
      <c r="Y738" t="s">
        <v>2741</v>
      </c>
      <c r="Z738">
        <v>2</v>
      </c>
      <c r="AA738" t="s">
        <v>62</v>
      </c>
      <c r="AE738" t="s">
        <v>2742</v>
      </c>
      <c r="AF738" t="s">
        <v>62</v>
      </c>
      <c r="AG738" t="s">
        <v>62</v>
      </c>
      <c r="AH738" t="s">
        <v>2742</v>
      </c>
      <c r="AI738">
        <v>0</v>
      </c>
      <c r="AJ738">
        <v>0</v>
      </c>
      <c r="AL738">
        <v>0</v>
      </c>
      <c r="AM738">
        <v>0</v>
      </c>
      <c r="AN738">
        <v>0</v>
      </c>
      <c r="AO738" t="s">
        <v>51</v>
      </c>
      <c r="AP738" t="s">
        <v>51</v>
      </c>
      <c r="AQ738" t="s">
        <v>51</v>
      </c>
      <c r="AR738" t="s">
        <v>51</v>
      </c>
      <c r="AS738" t="s">
        <v>51</v>
      </c>
      <c r="AT738" t="s">
        <v>51</v>
      </c>
      <c r="AU738" t="s">
        <v>58</v>
      </c>
      <c r="AV738" t="s">
        <v>919</v>
      </c>
      <c r="AW738" t="s">
        <v>919</v>
      </c>
      <c r="AX738" s="1">
        <v>45262.454733101855</v>
      </c>
      <c r="AY738" s="1">
        <v>45406.486536111108</v>
      </c>
    </row>
    <row r="739" spans="1:51" x14ac:dyDescent="0.35">
      <c r="A739">
        <v>31596</v>
      </c>
      <c r="B739">
        <v>0</v>
      </c>
      <c r="C739" t="s">
        <v>51</v>
      </c>
      <c r="D739" t="s">
        <v>52</v>
      </c>
      <c r="E739" t="s">
        <v>51</v>
      </c>
      <c r="F739" t="s">
        <v>51</v>
      </c>
      <c r="G739" t="s">
        <v>2743</v>
      </c>
      <c r="H739" t="s">
        <v>19081</v>
      </c>
      <c r="I739" t="s">
        <v>56</v>
      </c>
      <c r="J739" t="s">
        <v>62</v>
      </c>
      <c r="M739" t="s">
        <v>2743</v>
      </c>
      <c r="N739" t="s">
        <v>19081</v>
      </c>
      <c r="O739" t="s">
        <v>62</v>
      </c>
      <c r="P739" t="s">
        <v>62</v>
      </c>
      <c r="S739">
        <v>9321909339</v>
      </c>
      <c r="U739" t="s">
        <v>57</v>
      </c>
      <c r="Y739" t="s">
        <v>2744</v>
      </c>
      <c r="Z739">
        <v>8</v>
      </c>
      <c r="AA739">
        <v>9</v>
      </c>
      <c r="AD739" t="s">
        <v>993</v>
      </c>
      <c r="AE739" t="s">
        <v>2745</v>
      </c>
      <c r="AF739" t="s">
        <v>376</v>
      </c>
      <c r="AG739" t="s">
        <v>2746</v>
      </c>
      <c r="AH739" t="s">
        <v>2745</v>
      </c>
      <c r="AI739">
        <v>0</v>
      </c>
      <c r="AJ739">
        <v>0</v>
      </c>
      <c r="AL739">
        <v>0</v>
      </c>
      <c r="AM739">
        <v>0</v>
      </c>
      <c r="AN739">
        <v>0</v>
      </c>
      <c r="AO739" t="s">
        <v>51</v>
      </c>
      <c r="AP739" t="s">
        <v>51</v>
      </c>
      <c r="AQ739" t="s">
        <v>51</v>
      </c>
      <c r="AR739" t="s">
        <v>51</v>
      </c>
      <c r="AS739" t="s">
        <v>51</v>
      </c>
      <c r="AT739" t="s">
        <v>51</v>
      </c>
      <c r="AU739" t="s">
        <v>58</v>
      </c>
      <c r="AV739" t="s">
        <v>919</v>
      </c>
      <c r="AW739" t="s">
        <v>919</v>
      </c>
      <c r="AX739" s="1">
        <v>45254.639424270834</v>
      </c>
      <c r="AY739" s="1">
        <v>45257.63953695602</v>
      </c>
    </row>
    <row r="740" spans="1:51" x14ac:dyDescent="0.35">
      <c r="A740">
        <v>31595</v>
      </c>
      <c r="B740">
        <v>0</v>
      </c>
      <c r="C740" t="s">
        <v>51</v>
      </c>
      <c r="D740" t="s">
        <v>52</v>
      </c>
      <c r="E740" t="s">
        <v>51</v>
      </c>
      <c r="F740" t="s">
        <v>51</v>
      </c>
      <c r="G740" t="s">
        <v>2747</v>
      </c>
      <c r="H740" t="s">
        <v>2748</v>
      </c>
      <c r="I740" t="s">
        <v>56</v>
      </c>
      <c r="M740" t="s">
        <v>2749</v>
      </c>
      <c r="N740" t="s">
        <v>2748</v>
      </c>
      <c r="S740">
        <v>7836063373</v>
      </c>
      <c r="U740" t="s">
        <v>57</v>
      </c>
      <c r="Y740" t="s">
        <v>2750</v>
      </c>
      <c r="Z740">
        <v>8</v>
      </c>
      <c r="AA740">
        <v>9</v>
      </c>
      <c r="AD740" t="s">
        <v>356</v>
      </c>
      <c r="AE740" t="s">
        <v>2751</v>
      </c>
      <c r="AF740" t="s">
        <v>63</v>
      </c>
      <c r="AG740" t="s">
        <v>357</v>
      </c>
      <c r="AH740" t="s">
        <v>2751</v>
      </c>
      <c r="AI740">
        <v>0</v>
      </c>
      <c r="AJ740">
        <v>0</v>
      </c>
      <c r="AL740">
        <v>0</v>
      </c>
      <c r="AM740">
        <v>0</v>
      </c>
      <c r="AN740">
        <v>0</v>
      </c>
      <c r="AO740" t="s">
        <v>51</v>
      </c>
      <c r="AP740" t="s">
        <v>51</v>
      </c>
      <c r="AQ740" t="s">
        <v>51</v>
      </c>
      <c r="AR740" t="s">
        <v>51</v>
      </c>
      <c r="AS740" t="s">
        <v>51</v>
      </c>
      <c r="AT740" t="s">
        <v>51</v>
      </c>
      <c r="AU740" t="s">
        <v>58</v>
      </c>
      <c r="AV740" t="s">
        <v>919</v>
      </c>
      <c r="AW740" t="s">
        <v>919</v>
      </c>
      <c r="AX740" s="1">
        <v>45254.622947881944</v>
      </c>
      <c r="AY740" s="1">
        <v>45254.623467094905</v>
      </c>
    </row>
    <row r="741" spans="1:51" x14ac:dyDescent="0.35">
      <c r="A741">
        <v>31594</v>
      </c>
      <c r="B741">
        <v>0</v>
      </c>
      <c r="C741" t="s">
        <v>51</v>
      </c>
      <c r="D741" t="s">
        <v>52</v>
      </c>
      <c r="E741" t="s">
        <v>51</v>
      </c>
      <c r="F741" t="s">
        <v>51</v>
      </c>
      <c r="G741" t="s">
        <v>2752</v>
      </c>
      <c r="H741" t="s">
        <v>2753</v>
      </c>
      <c r="I741" t="s">
        <v>287</v>
      </c>
      <c r="M741" t="s">
        <v>2752</v>
      </c>
      <c r="N741" t="s">
        <v>2754</v>
      </c>
      <c r="O741" t="s">
        <v>166</v>
      </c>
      <c r="U741" t="s">
        <v>57</v>
      </c>
      <c r="Y741" t="s">
        <v>2755</v>
      </c>
      <c r="Z741">
        <v>2</v>
      </c>
      <c r="AI741">
        <v>0</v>
      </c>
      <c r="AJ741">
        <v>0</v>
      </c>
      <c r="AL741">
        <v>0</v>
      </c>
      <c r="AM741">
        <v>0</v>
      </c>
      <c r="AN741">
        <v>0</v>
      </c>
      <c r="AO741" t="s">
        <v>51</v>
      </c>
      <c r="AP741" t="s">
        <v>51</v>
      </c>
      <c r="AQ741" t="s">
        <v>51</v>
      </c>
      <c r="AR741" t="s">
        <v>51</v>
      </c>
      <c r="AS741" t="s">
        <v>51</v>
      </c>
      <c r="AT741" t="s">
        <v>51</v>
      </c>
      <c r="AU741" t="s">
        <v>58</v>
      </c>
      <c r="AV741" t="s">
        <v>2756</v>
      </c>
      <c r="AW741" t="s">
        <v>51</v>
      </c>
      <c r="AX741" s="1">
        <v>45254.451807291669</v>
      </c>
      <c r="AY741" t="s">
        <v>51</v>
      </c>
    </row>
    <row r="742" spans="1:51" x14ac:dyDescent="0.35">
      <c r="A742">
        <v>31593</v>
      </c>
      <c r="B742">
        <v>0</v>
      </c>
      <c r="C742" t="s">
        <v>51</v>
      </c>
      <c r="D742" t="s">
        <v>52</v>
      </c>
      <c r="E742" t="s">
        <v>51</v>
      </c>
      <c r="F742" t="s">
        <v>51</v>
      </c>
      <c r="G742" t="s">
        <v>18874</v>
      </c>
      <c r="H742" t="s">
        <v>2757</v>
      </c>
      <c r="I742" t="s">
        <v>56</v>
      </c>
      <c r="M742" t="s">
        <v>18874</v>
      </c>
      <c r="N742" t="s">
        <v>2757</v>
      </c>
      <c r="O742" t="s">
        <v>56</v>
      </c>
      <c r="S742">
        <v>7095002855</v>
      </c>
      <c r="U742" t="s">
        <v>57</v>
      </c>
      <c r="Y742" t="s">
        <v>2758</v>
      </c>
      <c r="Z742">
        <v>8</v>
      </c>
      <c r="AA742">
        <v>29</v>
      </c>
      <c r="AD742" t="s">
        <v>1797</v>
      </c>
      <c r="AE742" t="s">
        <v>2759</v>
      </c>
      <c r="AF742" t="s">
        <v>77</v>
      </c>
      <c r="AG742" t="s">
        <v>1799</v>
      </c>
      <c r="AH742" t="s">
        <v>2759</v>
      </c>
      <c r="AI742">
        <v>0</v>
      </c>
      <c r="AJ742">
        <v>0</v>
      </c>
      <c r="AL742">
        <v>0</v>
      </c>
      <c r="AM742">
        <v>0</v>
      </c>
      <c r="AN742">
        <v>0</v>
      </c>
      <c r="AO742" t="s">
        <v>51</v>
      </c>
      <c r="AP742" t="s">
        <v>51</v>
      </c>
      <c r="AQ742" t="s">
        <v>51</v>
      </c>
      <c r="AR742" t="s">
        <v>51</v>
      </c>
      <c r="AS742" t="s">
        <v>51</v>
      </c>
      <c r="AT742" t="s">
        <v>51</v>
      </c>
      <c r="AU742" t="s">
        <v>58</v>
      </c>
      <c r="AV742" t="s">
        <v>919</v>
      </c>
      <c r="AW742" t="s">
        <v>919</v>
      </c>
      <c r="AX742" s="1">
        <v>45253.721979398149</v>
      </c>
      <c r="AY742" s="1">
        <v>45300.665830555554</v>
      </c>
    </row>
    <row r="743" spans="1:51" x14ac:dyDescent="0.35">
      <c r="A743">
        <v>31592</v>
      </c>
      <c r="B743">
        <v>0</v>
      </c>
      <c r="C743" t="s">
        <v>51</v>
      </c>
      <c r="D743" t="s">
        <v>52</v>
      </c>
      <c r="E743" t="s">
        <v>51</v>
      </c>
      <c r="F743" t="s">
        <v>51</v>
      </c>
      <c r="G743" t="s">
        <v>2760</v>
      </c>
      <c r="H743" t="s">
        <v>2761</v>
      </c>
      <c r="I743" t="s">
        <v>56</v>
      </c>
      <c r="M743" t="s">
        <v>2760</v>
      </c>
      <c r="N743" t="s">
        <v>2761</v>
      </c>
      <c r="O743" t="s">
        <v>56</v>
      </c>
      <c r="U743" t="s">
        <v>57</v>
      </c>
      <c r="W743" t="s">
        <v>2762</v>
      </c>
      <c r="Y743" t="s">
        <v>2763</v>
      </c>
      <c r="Z743">
        <v>8</v>
      </c>
      <c r="AA743">
        <v>9</v>
      </c>
      <c r="AD743" t="s">
        <v>283</v>
      </c>
      <c r="AE743" t="s">
        <v>62</v>
      </c>
      <c r="AF743" t="s">
        <v>62</v>
      </c>
      <c r="AG743" t="s">
        <v>728</v>
      </c>
      <c r="AH743" t="s">
        <v>62</v>
      </c>
      <c r="AI743">
        <v>0</v>
      </c>
      <c r="AJ743">
        <v>0</v>
      </c>
      <c r="AL743">
        <v>0</v>
      </c>
      <c r="AM743">
        <v>0</v>
      </c>
      <c r="AN743">
        <v>0</v>
      </c>
      <c r="AO743" t="s">
        <v>51</v>
      </c>
      <c r="AP743" t="s">
        <v>51</v>
      </c>
      <c r="AQ743" t="s">
        <v>51</v>
      </c>
      <c r="AR743" t="s">
        <v>51</v>
      </c>
      <c r="AS743" t="s">
        <v>51</v>
      </c>
      <c r="AT743" t="s">
        <v>51</v>
      </c>
      <c r="AU743" t="s">
        <v>58</v>
      </c>
      <c r="AV743" t="s">
        <v>919</v>
      </c>
      <c r="AW743" t="s">
        <v>919</v>
      </c>
      <c r="AX743" s="1">
        <v>45253.633499884258</v>
      </c>
      <c r="AY743" s="1">
        <v>45278.649863923609</v>
      </c>
    </row>
    <row r="744" spans="1:51" x14ac:dyDescent="0.35">
      <c r="A744">
        <v>31591</v>
      </c>
      <c r="B744">
        <v>0</v>
      </c>
      <c r="C744" t="s">
        <v>51</v>
      </c>
      <c r="D744" t="s">
        <v>52</v>
      </c>
      <c r="E744" t="s">
        <v>51</v>
      </c>
      <c r="F744" t="s">
        <v>51</v>
      </c>
      <c r="G744" t="s">
        <v>2764</v>
      </c>
      <c r="H744" t="s">
        <v>2765</v>
      </c>
      <c r="I744" t="s">
        <v>56</v>
      </c>
      <c r="U744" t="s">
        <v>57</v>
      </c>
      <c r="Z744">
        <v>8</v>
      </c>
      <c r="AF744" t="s">
        <v>2766</v>
      </c>
      <c r="AG744" t="s">
        <v>444</v>
      </c>
      <c r="AI744">
        <v>0</v>
      </c>
      <c r="AJ744">
        <v>0</v>
      </c>
      <c r="AL744">
        <v>0</v>
      </c>
      <c r="AM744">
        <v>0</v>
      </c>
      <c r="AN744">
        <v>0</v>
      </c>
      <c r="AO744" t="s">
        <v>51</v>
      </c>
      <c r="AP744" t="s">
        <v>51</v>
      </c>
      <c r="AQ744" t="s">
        <v>51</v>
      </c>
      <c r="AR744" t="s">
        <v>51</v>
      </c>
      <c r="AS744" t="s">
        <v>51</v>
      </c>
      <c r="AT744" t="s">
        <v>51</v>
      </c>
      <c r="AU744" t="s">
        <v>58</v>
      </c>
      <c r="AV744" t="s">
        <v>2767</v>
      </c>
      <c r="AW744" t="s">
        <v>51</v>
      </c>
      <c r="AX744" s="1">
        <v>45250.738344826386</v>
      </c>
      <c r="AY744" t="s">
        <v>51</v>
      </c>
    </row>
    <row r="745" spans="1:51" x14ac:dyDescent="0.35">
      <c r="A745">
        <v>31590</v>
      </c>
      <c r="B745">
        <v>0</v>
      </c>
      <c r="C745" t="s">
        <v>51</v>
      </c>
      <c r="D745" t="s">
        <v>85</v>
      </c>
      <c r="E745">
        <v>0</v>
      </c>
      <c r="G745" t="s">
        <v>2768</v>
      </c>
      <c r="H745" t="s">
        <v>2769</v>
      </c>
      <c r="I745" t="s">
        <v>56</v>
      </c>
      <c r="S745">
        <v>9890545649</v>
      </c>
      <c r="T745" t="s">
        <v>51</v>
      </c>
      <c r="U745" t="s">
        <v>51</v>
      </c>
      <c r="V745" t="s">
        <v>1392</v>
      </c>
      <c r="W745">
        <v>8806299342</v>
      </c>
      <c r="X745" t="s">
        <v>1392</v>
      </c>
      <c r="Y745" t="s">
        <v>1392</v>
      </c>
      <c r="Z745">
        <v>8</v>
      </c>
      <c r="AD745" t="s">
        <v>1392</v>
      </c>
      <c r="AE745" t="s">
        <v>51</v>
      </c>
      <c r="AF745" t="s">
        <v>51</v>
      </c>
      <c r="AG745" t="s">
        <v>1392</v>
      </c>
      <c r="AI745">
        <v>0</v>
      </c>
      <c r="AJ745">
        <v>0</v>
      </c>
      <c r="AL745">
        <v>0</v>
      </c>
      <c r="AM745">
        <v>0</v>
      </c>
      <c r="AN745">
        <v>0</v>
      </c>
      <c r="AO745" t="s">
        <v>1032</v>
      </c>
      <c r="AP745" t="s">
        <v>486</v>
      </c>
      <c r="AQ745" t="s">
        <v>122</v>
      </c>
      <c r="AR745" t="s">
        <v>1392</v>
      </c>
      <c r="AS745" t="s">
        <v>1392</v>
      </c>
      <c r="AT745" t="s">
        <v>1392</v>
      </c>
      <c r="AU745" t="s">
        <v>58</v>
      </c>
      <c r="AV745" t="s">
        <v>196</v>
      </c>
      <c r="AW745" t="s">
        <v>51</v>
      </c>
      <c r="AX745" s="1">
        <v>45241.49364197917</v>
      </c>
      <c r="AY745" t="s">
        <v>51</v>
      </c>
    </row>
    <row r="746" spans="1:51" x14ac:dyDescent="0.35">
      <c r="A746">
        <v>31589</v>
      </c>
      <c r="B746">
        <v>0</v>
      </c>
      <c r="C746" t="s">
        <v>51</v>
      </c>
      <c r="D746" t="s">
        <v>85</v>
      </c>
      <c r="E746">
        <v>0</v>
      </c>
      <c r="G746" t="s">
        <v>2770</v>
      </c>
      <c r="H746" t="s">
        <v>2771</v>
      </c>
      <c r="I746" t="s">
        <v>56</v>
      </c>
      <c r="S746" t="s">
        <v>2772</v>
      </c>
      <c r="T746" t="s">
        <v>51</v>
      </c>
      <c r="U746" t="s">
        <v>51</v>
      </c>
      <c r="W746">
        <v>9870883613</v>
      </c>
      <c r="X746" t="s">
        <v>2773</v>
      </c>
      <c r="Y746" t="s">
        <v>2774</v>
      </c>
      <c r="Z746">
        <v>8</v>
      </c>
      <c r="AD746" t="s">
        <v>1392</v>
      </c>
      <c r="AE746" t="s">
        <v>51</v>
      </c>
      <c r="AF746" t="s">
        <v>51</v>
      </c>
      <c r="AG746" t="s">
        <v>1392</v>
      </c>
      <c r="AI746">
        <v>0</v>
      </c>
      <c r="AJ746">
        <v>0</v>
      </c>
      <c r="AL746">
        <v>0</v>
      </c>
      <c r="AM746">
        <v>0</v>
      </c>
      <c r="AN746">
        <v>0</v>
      </c>
      <c r="AO746" t="s">
        <v>2775</v>
      </c>
      <c r="AP746" t="s">
        <v>486</v>
      </c>
      <c r="AQ746" t="s">
        <v>122</v>
      </c>
      <c r="AR746" t="s">
        <v>123</v>
      </c>
      <c r="AS746" t="s">
        <v>89</v>
      </c>
      <c r="AT746" t="s">
        <v>90</v>
      </c>
      <c r="AU746" t="s">
        <v>58</v>
      </c>
      <c r="AV746" t="s">
        <v>196</v>
      </c>
      <c r="AW746" t="s">
        <v>51</v>
      </c>
      <c r="AX746" s="1">
        <v>45240.496746608798</v>
      </c>
      <c r="AY746" t="s">
        <v>51</v>
      </c>
    </row>
    <row r="747" spans="1:51" x14ac:dyDescent="0.35">
      <c r="A747">
        <v>31588</v>
      </c>
      <c r="B747">
        <v>0</v>
      </c>
      <c r="C747" t="s">
        <v>51</v>
      </c>
      <c r="D747" t="s">
        <v>85</v>
      </c>
      <c r="E747">
        <v>0</v>
      </c>
      <c r="G747" t="s">
        <v>2776</v>
      </c>
      <c r="H747" t="s">
        <v>19082</v>
      </c>
      <c r="I747" t="s">
        <v>56</v>
      </c>
      <c r="S747" t="s">
        <v>2777</v>
      </c>
      <c r="T747" t="s">
        <v>51</v>
      </c>
      <c r="U747" t="s">
        <v>51</v>
      </c>
      <c r="W747" t="s">
        <v>2777</v>
      </c>
      <c r="X747" t="s">
        <v>1392</v>
      </c>
      <c r="Y747" t="s">
        <v>2778</v>
      </c>
      <c r="Z747">
        <v>8</v>
      </c>
      <c r="AE747" t="s">
        <v>51</v>
      </c>
      <c r="AF747" t="s">
        <v>51</v>
      </c>
      <c r="AG747" t="s">
        <v>2779</v>
      </c>
      <c r="AI747">
        <v>0</v>
      </c>
      <c r="AJ747">
        <v>0</v>
      </c>
      <c r="AL747">
        <v>0</v>
      </c>
      <c r="AM747">
        <v>0</v>
      </c>
      <c r="AN747">
        <v>0</v>
      </c>
      <c r="AO747" t="s">
        <v>2780</v>
      </c>
      <c r="AP747" t="s">
        <v>121</v>
      </c>
      <c r="AQ747" t="s">
        <v>122</v>
      </c>
      <c r="AR747" t="s">
        <v>123</v>
      </c>
      <c r="AS747" t="s">
        <v>89</v>
      </c>
      <c r="AU747" t="s">
        <v>58</v>
      </c>
      <c r="AV747" t="s">
        <v>196</v>
      </c>
      <c r="AW747" t="s">
        <v>51</v>
      </c>
      <c r="AX747" s="1">
        <v>45236.447910960647</v>
      </c>
      <c r="AY747" t="s">
        <v>51</v>
      </c>
    </row>
    <row r="748" spans="1:51" x14ac:dyDescent="0.35">
      <c r="A748">
        <v>31587</v>
      </c>
      <c r="B748">
        <v>0</v>
      </c>
      <c r="C748" t="s">
        <v>51</v>
      </c>
      <c r="D748" t="s">
        <v>52</v>
      </c>
      <c r="E748" t="s">
        <v>51</v>
      </c>
      <c r="F748" t="s">
        <v>51</v>
      </c>
      <c r="G748" t="s">
        <v>2781</v>
      </c>
      <c r="H748" t="s">
        <v>2782</v>
      </c>
      <c r="I748" t="s">
        <v>56</v>
      </c>
      <c r="M748" t="s">
        <v>2781</v>
      </c>
      <c r="N748" t="s">
        <v>2782</v>
      </c>
      <c r="O748" t="s">
        <v>56</v>
      </c>
      <c r="U748" t="s">
        <v>57</v>
      </c>
      <c r="W748">
        <v>9251021661</v>
      </c>
      <c r="Y748" t="s">
        <v>2783</v>
      </c>
      <c r="Z748">
        <v>8</v>
      </c>
      <c r="AA748">
        <v>8</v>
      </c>
      <c r="AD748" t="s">
        <v>1316</v>
      </c>
      <c r="AE748" t="s">
        <v>2784</v>
      </c>
      <c r="AF748" t="s">
        <v>2041</v>
      </c>
      <c r="AG748" t="s">
        <v>796</v>
      </c>
      <c r="AH748" t="s">
        <v>2784</v>
      </c>
      <c r="AI748">
        <v>0</v>
      </c>
      <c r="AJ748">
        <v>0</v>
      </c>
      <c r="AL748">
        <v>0</v>
      </c>
      <c r="AM748">
        <v>0</v>
      </c>
      <c r="AN748">
        <v>0</v>
      </c>
      <c r="AO748" t="s">
        <v>51</v>
      </c>
      <c r="AP748" t="s">
        <v>51</v>
      </c>
      <c r="AQ748" t="s">
        <v>51</v>
      </c>
      <c r="AR748" t="s">
        <v>51</v>
      </c>
      <c r="AS748" t="s">
        <v>51</v>
      </c>
      <c r="AT748" t="s">
        <v>51</v>
      </c>
      <c r="AU748" t="s">
        <v>58</v>
      </c>
      <c r="AV748" t="s">
        <v>919</v>
      </c>
      <c r="AW748" t="s">
        <v>51</v>
      </c>
      <c r="AX748" s="1">
        <v>45234.635288310186</v>
      </c>
      <c r="AY748" t="s">
        <v>51</v>
      </c>
    </row>
    <row r="749" spans="1:51" x14ac:dyDescent="0.35">
      <c r="A749">
        <v>31586</v>
      </c>
      <c r="B749">
        <v>0</v>
      </c>
      <c r="C749" t="s">
        <v>51</v>
      </c>
      <c r="D749" t="s">
        <v>85</v>
      </c>
      <c r="E749">
        <v>0</v>
      </c>
      <c r="G749" t="s">
        <v>2785</v>
      </c>
      <c r="H749" t="s">
        <v>2786</v>
      </c>
      <c r="I749" t="s">
        <v>56</v>
      </c>
      <c r="S749">
        <v>9726850880</v>
      </c>
      <c r="T749" t="s">
        <v>51</v>
      </c>
      <c r="U749" t="s">
        <v>51</v>
      </c>
      <c r="W749">
        <v>9726850880</v>
      </c>
      <c r="X749" t="s">
        <v>1392</v>
      </c>
      <c r="Y749" t="s">
        <v>2787</v>
      </c>
      <c r="Z749">
        <v>8</v>
      </c>
      <c r="AD749" t="s">
        <v>2788</v>
      </c>
      <c r="AE749" t="s">
        <v>51</v>
      </c>
      <c r="AF749" t="s">
        <v>51</v>
      </c>
      <c r="AG749" t="s">
        <v>2789</v>
      </c>
      <c r="AI749">
        <v>0</v>
      </c>
      <c r="AJ749">
        <v>0</v>
      </c>
      <c r="AL749">
        <v>0</v>
      </c>
      <c r="AM749">
        <v>0</v>
      </c>
      <c r="AN749">
        <v>0</v>
      </c>
      <c r="AO749" t="s">
        <v>120</v>
      </c>
      <c r="AP749" t="s">
        <v>121</v>
      </c>
      <c r="AQ749" t="s">
        <v>122</v>
      </c>
      <c r="AR749" t="s">
        <v>123</v>
      </c>
      <c r="AS749" t="s">
        <v>89</v>
      </c>
      <c r="AT749" t="s">
        <v>90</v>
      </c>
      <c r="AU749" t="s">
        <v>58</v>
      </c>
      <c r="AV749" t="s">
        <v>196</v>
      </c>
      <c r="AW749" t="s">
        <v>51</v>
      </c>
      <c r="AX749" s="1">
        <v>45231.602994212961</v>
      </c>
      <c r="AY749" t="s">
        <v>51</v>
      </c>
    </row>
    <row r="750" spans="1:51" x14ac:dyDescent="0.35">
      <c r="A750">
        <v>30593</v>
      </c>
      <c r="B750">
        <v>0</v>
      </c>
      <c r="C750" t="s">
        <v>51</v>
      </c>
      <c r="D750" t="s">
        <v>52</v>
      </c>
      <c r="E750" t="s">
        <v>51</v>
      </c>
      <c r="F750" t="s">
        <v>51</v>
      </c>
      <c r="G750" t="s">
        <v>2790</v>
      </c>
      <c r="H750" t="s">
        <v>2791</v>
      </c>
      <c r="I750" t="s">
        <v>56</v>
      </c>
      <c r="M750" t="s">
        <v>2790</v>
      </c>
      <c r="N750" t="s">
        <v>2791</v>
      </c>
      <c r="U750" t="s">
        <v>202</v>
      </c>
      <c r="W750">
        <f>91-9177668866</f>
        <v>-9177668775</v>
      </c>
      <c r="Y750" t="s">
        <v>2792</v>
      </c>
      <c r="Z750">
        <v>8</v>
      </c>
      <c r="AF750" t="s">
        <v>158</v>
      </c>
      <c r="AI750">
        <v>0</v>
      </c>
      <c r="AJ750">
        <v>0</v>
      </c>
      <c r="AL750">
        <v>0</v>
      </c>
      <c r="AM750">
        <v>0</v>
      </c>
      <c r="AN750">
        <v>0</v>
      </c>
      <c r="AO750" t="s">
        <v>51</v>
      </c>
      <c r="AP750" t="s">
        <v>51</v>
      </c>
      <c r="AQ750" t="s">
        <v>51</v>
      </c>
      <c r="AR750" t="s">
        <v>51</v>
      </c>
      <c r="AS750" t="s">
        <v>51</v>
      </c>
      <c r="AT750" t="s">
        <v>51</v>
      </c>
      <c r="AU750" t="s">
        <v>58</v>
      </c>
      <c r="AV750" t="s">
        <v>68</v>
      </c>
      <c r="AW750" t="s">
        <v>51</v>
      </c>
      <c r="AX750" s="1">
        <v>45227.447740937503</v>
      </c>
      <c r="AY750" t="s">
        <v>51</v>
      </c>
    </row>
    <row r="751" spans="1:51" x14ac:dyDescent="0.35">
      <c r="A751">
        <v>30592</v>
      </c>
      <c r="B751">
        <v>0</v>
      </c>
      <c r="C751" t="s">
        <v>51</v>
      </c>
      <c r="D751" t="s">
        <v>52</v>
      </c>
      <c r="E751" t="s">
        <v>51</v>
      </c>
      <c r="F751" t="s">
        <v>51</v>
      </c>
      <c r="G751" t="s">
        <v>2793</v>
      </c>
      <c r="H751" t="s">
        <v>857</v>
      </c>
      <c r="I751" t="s">
        <v>56</v>
      </c>
      <c r="M751" t="s">
        <v>2793</v>
      </c>
      <c r="N751" t="s">
        <v>857</v>
      </c>
      <c r="S751" t="s">
        <v>62</v>
      </c>
      <c r="U751" t="s">
        <v>57</v>
      </c>
      <c r="V751" t="s">
        <v>62</v>
      </c>
      <c r="Y751" t="s">
        <v>2794</v>
      </c>
      <c r="Z751">
        <v>8</v>
      </c>
      <c r="AA751">
        <v>29</v>
      </c>
      <c r="AE751" t="s">
        <v>2795</v>
      </c>
      <c r="AF751" t="s">
        <v>338</v>
      </c>
      <c r="AG751" t="s">
        <v>859</v>
      </c>
      <c r="AH751" t="s">
        <v>2795</v>
      </c>
      <c r="AI751">
        <v>0</v>
      </c>
      <c r="AJ751">
        <v>0</v>
      </c>
      <c r="AL751">
        <v>0</v>
      </c>
      <c r="AM751">
        <v>0</v>
      </c>
      <c r="AN751">
        <v>0</v>
      </c>
      <c r="AO751" t="s">
        <v>51</v>
      </c>
      <c r="AP751" t="s">
        <v>51</v>
      </c>
      <c r="AQ751" t="s">
        <v>51</v>
      </c>
      <c r="AR751" t="s">
        <v>51</v>
      </c>
      <c r="AS751" t="s">
        <v>51</v>
      </c>
      <c r="AT751" t="s">
        <v>51</v>
      </c>
      <c r="AU751" t="s">
        <v>58</v>
      </c>
      <c r="AV751" t="s">
        <v>919</v>
      </c>
      <c r="AW751" t="s">
        <v>51</v>
      </c>
      <c r="AX751" s="1">
        <v>45226.737167361112</v>
      </c>
      <c r="AY751" t="s">
        <v>51</v>
      </c>
    </row>
    <row r="752" spans="1:51" x14ac:dyDescent="0.35">
      <c r="A752">
        <v>30591</v>
      </c>
      <c r="B752">
        <v>0</v>
      </c>
      <c r="C752" t="s">
        <v>51</v>
      </c>
      <c r="D752" t="s">
        <v>52</v>
      </c>
      <c r="E752" t="s">
        <v>51</v>
      </c>
      <c r="F752" t="s">
        <v>51</v>
      </c>
      <c r="G752" t="s">
        <v>2796</v>
      </c>
      <c r="H752" t="s">
        <v>2797</v>
      </c>
      <c r="I752" t="s">
        <v>287</v>
      </c>
      <c r="M752" t="s">
        <v>2796</v>
      </c>
      <c r="N752" t="s">
        <v>2797</v>
      </c>
      <c r="O752" t="s">
        <v>277</v>
      </c>
      <c r="S752" t="s">
        <v>2798</v>
      </c>
      <c r="U752" t="s">
        <v>57</v>
      </c>
      <c r="V752" t="s">
        <v>2799</v>
      </c>
      <c r="W752" t="s">
        <v>2800</v>
      </c>
      <c r="X752" t="s">
        <v>2801</v>
      </c>
      <c r="Y752" t="s">
        <v>2802</v>
      </c>
      <c r="Z752">
        <v>2</v>
      </c>
      <c r="AE752" t="s">
        <v>2803</v>
      </c>
      <c r="AG752" t="s">
        <v>62</v>
      </c>
      <c r="AH752" t="s">
        <v>2803</v>
      </c>
      <c r="AI752">
        <v>0</v>
      </c>
      <c r="AJ752">
        <v>0</v>
      </c>
      <c r="AL752">
        <v>0</v>
      </c>
      <c r="AM752">
        <v>0</v>
      </c>
      <c r="AN752">
        <v>0</v>
      </c>
      <c r="AO752" t="s">
        <v>51</v>
      </c>
      <c r="AP752" t="s">
        <v>51</v>
      </c>
      <c r="AQ752" t="s">
        <v>51</v>
      </c>
      <c r="AR752" t="s">
        <v>51</v>
      </c>
      <c r="AS752" t="s">
        <v>51</v>
      </c>
      <c r="AT752" t="s">
        <v>51</v>
      </c>
      <c r="AU752" t="s">
        <v>58</v>
      </c>
      <c r="AV752" t="s">
        <v>919</v>
      </c>
      <c r="AW752" t="s">
        <v>919</v>
      </c>
      <c r="AX752" s="1">
        <v>45225.517588344905</v>
      </c>
      <c r="AY752" s="1">
        <v>45225.539613738423</v>
      </c>
    </row>
    <row r="753" spans="1:51" x14ac:dyDescent="0.35">
      <c r="A753">
        <v>30590</v>
      </c>
      <c r="B753">
        <v>0</v>
      </c>
      <c r="C753" t="s">
        <v>51</v>
      </c>
      <c r="D753" t="s">
        <v>52</v>
      </c>
      <c r="E753" t="s">
        <v>51</v>
      </c>
      <c r="F753" t="s">
        <v>51</v>
      </c>
      <c r="G753" t="s">
        <v>2804</v>
      </c>
      <c r="H753" t="s">
        <v>2805</v>
      </c>
      <c r="I753" t="s">
        <v>56</v>
      </c>
      <c r="N753" t="s">
        <v>2806</v>
      </c>
      <c r="U753" t="s">
        <v>202</v>
      </c>
      <c r="Z753">
        <v>8</v>
      </c>
      <c r="AF753" t="s">
        <v>2694</v>
      </c>
      <c r="AI753">
        <v>0</v>
      </c>
      <c r="AJ753">
        <v>0</v>
      </c>
      <c r="AL753">
        <v>0</v>
      </c>
      <c r="AM753">
        <v>0</v>
      </c>
      <c r="AN753">
        <v>0</v>
      </c>
      <c r="AO753" t="s">
        <v>51</v>
      </c>
      <c r="AP753" t="s">
        <v>51</v>
      </c>
      <c r="AQ753" t="s">
        <v>51</v>
      </c>
      <c r="AR753" t="s">
        <v>51</v>
      </c>
      <c r="AS753" t="s">
        <v>51</v>
      </c>
      <c r="AT753" t="s">
        <v>51</v>
      </c>
      <c r="AU753" t="s">
        <v>58</v>
      </c>
      <c r="AV753" t="s">
        <v>68</v>
      </c>
      <c r="AW753" t="s">
        <v>51</v>
      </c>
      <c r="AX753" s="1">
        <v>45224.638772800929</v>
      </c>
      <c r="AY753" t="s">
        <v>51</v>
      </c>
    </row>
    <row r="754" spans="1:51" x14ac:dyDescent="0.35">
      <c r="A754">
        <v>30589</v>
      </c>
      <c r="B754">
        <v>0</v>
      </c>
      <c r="C754" t="s">
        <v>51</v>
      </c>
      <c r="D754" t="s">
        <v>52</v>
      </c>
      <c r="E754" t="s">
        <v>51</v>
      </c>
      <c r="F754" t="s">
        <v>51</v>
      </c>
      <c r="G754" t="s">
        <v>2807</v>
      </c>
      <c r="H754" t="s">
        <v>2808</v>
      </c>
      <c r="I754" t="s">
        <v>56</v>
      </c>
      <c r="M754" t="s">
        <v>2807</v>
      </c>
      <c r="N754" t="s">
        <v>2808</v>
      </c>
      <c r="S754">
        <v>9979895117</v>
      </c>
      <c r="U754" t="s">
        <v>57</v>
      </c>
      <c r="Z754">
        <v>8</v>
      </c>
      <c r="AA754">
        <v>24</v>
      </c>
      <c r="AD754" t="s">
        <v>2809</v>
      </c>
      <c r="AE754" t="s">
        <v>2810</v>
      </c>
      <c r="AF754" t="s">
        <v>2694</v>
      </c>
      <c r="AG754" t="s">
        <v>2811</v>
      </c>
      <c r="AH754" t="s">
        <v>2810</v>
      </c>
      <c r="AI754">
        <v>0</v>
      </c>
      <c r="AJ754">
        <v>0</v>
      </c>
      <c r="AL754">
        <v>0</v>
      </c>
      <c r="AM754">
        <v>0</v>
      </c>
      <c r="AN754">
        <v>0</v>
      </c>
      <c r="AO754" t="s">
        <v>51</v>
      </c>
      <c r="AP754" t="s">
        <v>51</v>
      </c>
      <c r="AQ754" t="s">
        <v>51</v>
      </c>
      <c r="AR754" t="s">
        <v>51</v>
      </c>
      <c r="AS754" t="s">
        <v>51</v>
      </c>
      <c r="AT754" t="s">
        <v>51</v>
      </c>
      <c r="AU754" t="s">
        <v>58</v>
      </c>
      <c r="AV754" t="s">
        <v>919</v>
      </c>
      <c r="AW754" t="s">
        <v>51</v>
      </c>
      <c r="AX754" s="1">
        <v>45224.525479942131</v>
      </c>
      <c r="AY754" t="s">
        <v>51</v>
      </c>
    </row>
    <row r="755" spans="1:51" x14ac:dyDescent="0.35">
      <c r="A755">
        <v>30588</v>
      </c>
      <c r="B755">
        <v>0</v>
      </c>
      <c r="C755" t="s">
        <v>51</v>
      </c>
      <c r="D755" t="s">
        <v>85</v>
      </c>
      <c r="E755">
        <v>0</v>
      </c>
      <c r="G755" t="s">
        <v>2812</v>
      </c>
      <c r="H755" t="s">
        <v>2813</v>
      </c>
      <c r="I755" t="s">
        <v>56</v>
      </c>
      <c r="S755" t="s">
        <v>1392</v>
      </c>
      <c r="T755" t="s">
        <v>51</v>
      </c>
      <c r="U755" t="s">
        <v>51</v>
      </c>
      <c r="V755" t="s">
        <v>1392</v>
      </c>
      <c r="W755">
        <v>9833355596</v>
      </c>
      <c r="X755" t="s">
        <v>2814</v>
      </c>
      <c r="Y755" t="s">
        <v>2815</v>
      </c>
      <c r="Z755">
        <v>8</v>
      </c>
      <c r="AD755" t="s">
        <v>1392</v>
      </c>
      <c r="AE755" t="s">
        <v>51</v>
      </c>
      <c r="AF755" t="s">
        <v>51</v>
      </c>
      <c r="AG755" t="s">
        <v>1392</v>
      </c>
      <c r="AI755">
        <v>0</v>
      </c>
      <c r="AJ755">
        <v>0</v>
      </c>
      <c r="AL755">
        <v>0</v>
      </c>
      <c r="AM755">
        <v>0</v>
      </c>
      <c r="AN755">
        <v>0</v>
      </c>
      <c r="AO755" t="s">
        <v>2816</v>
      </c>
      <c r="AP755" t="s">
        <v>1392</v>
      </c>
      <c r="AQ755" t="s">
        <v>122</v>
      </c>
      <c r="AR755" t="s">
        <v>123</v>
      </c>
      <c r="AS755" t="s">
        <v>1392</v>
      </c>
      <c r="AT755" t="s">
        <v>90</v>
      </c>
      <c r="AU755" t="s">
        <v>58</v>
      </c>
      <c r="AV755" t="s">
        <v>196</v>
      </c>
      <c r="AW755" t="s">
        <v>51</v>
      </c>
      <c r="AX755" s="1">
        <v>45223.452104594908</v>
      </c>
      <c r="AY755" t="s">
        <v>51</v>
      </c>
    </row>
    <row r="756" spans="1:51" x14ac:dyDescent="0.35">
      <c r="A756">
        <v>30587</v>
      </c>
      <c r="B756">
        <v>0</v>
      </c>
      <c r="C756" t="s">
        <v>51</v>
      </c>
      <c r="D756" t="s">
        <v>52</v>
      </c>
      <c r="E756" t="s">
        <v>51</v>
      </c>
      <c r="F756" t="s">
        <v>51</v>
      </c>
      <c r="G756" t="s">
        <v>2817</v>
      </c>
      <c r="H756" t="s">
        <v>2818</v>
      </c>
      <c r="I756" t="s">
        <v>277</v>
      </c>
      <c r="M756" t="s">
        <v>2819</v>
      </c>
      <c r="N756" t="s">
        <v>2820</v>
      </c>
      <c r="O756" t="s">
        <v>277</v>
      </c>
      <c r="S756" t="s">
        <v>2821</v>
      </c>
      <c r="U756" t="s">
        <v>57</v>
      </c>
      <c r="Y756" t="s">
        <v>2822</v>
      </c>
      <c r="Z756">
        <v>2</v>
      </c>
      <c r="AF756" t="s">
        <v>62</v>
      </c>
      <c r="AI756">
        <v>0</v>
      </c>
      <c r="AJ756">
        <v>0</v>
      </c>
      <c r="AL756">
        <v>0</v>
      </c>
      <c r="AM756">
        <v>0</v>
      </c>
      <c r="AN756">
        <v>0</v>
      </c>
      <c r="AO756" t="s">
        <v>51</v>
      </c>
      <c r="AP756" t="s">
        <v>51</v>
      </c>
      <c r="AQ756" t="s">
        <v>51</v>
      </c>
      <c r="AR756" t="s">
        <v>51</v>
      </c>
      <c r="AS756" t="s">
        <v>51</v>
      </c>
      <c r="AT756" t="s">
        <v>51</v>
      </c>
      <c r="AU756" t="s">
        <v>58</v>
      </c>
      <c r="AV756" t="s">
        <v>919</v>
      </c>
      <c r="AW756" t="s">
        <v>919</v>
      </c>
      <c r="AX756" s="1">
        <v>45220.651355787035</v>
      </c>
      <c r="AY756" s="1">
        <v>45278.507519293984</v>
      </c>
    </row>
    <row r="757" spans="1:51" x14ac:dyDescent="0.35">
      <c r="A757">
        <v>30586</v>
      </c>
      <c r="B757">
        <v>0</v>
      </c>
      <c r="C757" t="s">
        <v>51</v>
      </c>
      <c r="D757" t="s">
        <v>52</v>
      </c>
      <c r="E757" t="s">
        <v>51</v>
      </c>
      <c r="F757" t="s">
        <v>51</v>
      </c>
      <c r="G757" t="s">
        <v>2823</v>
      </c>
      <c r="H757" t="s">
        <v>2824</v>
      </c>
      <c r="I757" t="s">
        <v>56</v>
      </c>
      <c r="M757" t="s">
        <v>2823</v>
      </c>
      <c r="N757" t="s">
        <v>2824</v>
      </c>
      <c r="O757" t="s">
        <v>56</v>
      </c>
      <c r="U757" t="s">
        <v>57</v>
      </c>
      <c r="Z757">
        <v>8</v>
      </c>
      <c r="AF757" t="s">
        <v>2825</v>
      </c>
      <c r="AI757">
        <v>0</v>
      </c>
      <c r="AJ757">
        <v>0</v>
      </c>
      <c r="AL757">
        <v>0</v>
      </c>
      <c r="AM757">
        <v>0</v>
      </c>
      <c r="AN757">
        <v>0</v>
      </c>
      <c r="AO757" t="s">
        <v>51</v>
      </c>
      <c r="AP757" t="s">
        <v>51</v>
      </c>
      <c r="AQ757" t="s">
        <v>51</v>
      </c>
      <c r="AR757" t="s">
        <v>51</v>
      </c>
      <c r="AS757" t="s">
        <v>51</v>
      </c>
      <c r="AT757" t="s">
        <v>51</v>
      </c>
      <c r="AU757" t="s">
        <v>58</v>
      </c>
      <c r="AV757" t="s">
        <v>68</v>
      </c>
      <c r="AW757" t="s">
        <v>51</v>
      </c>
      <c r="AX757" s="1">
        <v>45219.725227280091</v>
      </c>
      <c r="AY757" t="s">
        <v>51</v>
      </c>
    </row>
    <row r="758" spans="1:51" x14ac:dyDescent="0.35">
      <c r="A758">
        <v>29586</v>
      </c>
      <c r="B758">
        <v>0</v>
      </c>
      <c r="C758" t="s">
        <v>51</v>
      </c>
      <c r="D758" t="s">
        <v>52</v>
      </c>
      <c r="E758" t="s">
        <v>51</v>
      </c>
      <c r="F758" t="s">
        <v>51</v>
      </c>
      <c r="G758" t="s">
        <v>2826</v>
      </c>
      <c r="H758" t="s">
        <v>2827</v>
      </c>
      <c r="I758" t="s">
        <v>56</v>
      </c>
      <c r="M758" t="s">
        <v>2826</v>
      </c>
      <c r="N758" t="s">
        <v>2827</v>
      </c>
      <c r="O758" t="s">
        <v>56</v>
      </c>
      <c r="S758" t="s">
        <v>2828</v>
      </c>
      <c r="U758" t="s">
        <v>57</v>
      </c>
      <c r="W758" t="s">
        <v>2829</v>
      </c>
      <c r="Y758" t="s">
        <v>2830</v>
      </c>
      <c r="Z758">
        <v>8</v>
      </c>
      <c r="AA758">
        <v>24</v>
      </c>
      <c r="AD758" t="s">
        <v>2263</v>
      </c>
      <c r="AF758" t="s">
        <v>2825</v>
      </c>
      <c r="AG758" t="s">
        <v>2831</v>
      </c>
      <c r="AI758">
        <v>0</v>
      </c>
      <c r="AJ758">
        <v>0</v>
      </c>
      <c r="AL758">
        <v>0</v>
      </c>
      <c r="AM758">
        <v>0</v>
      </c>
      <c r="AN758">
        <v>0</v>
      </c>
      <c r="AO758" t="s">
        <v>51</v>
      </c>
      <c r="AP758" t="s">
        <v>51</v>
      </c>
      <c r="AQ758" t="s">
        <v>51</v>
      </c>
      <c r="AR758" t="s">
        <v>51</v>
      </c>
      <c r="AS758" t="s">
        <v>51</v>
      </c>
      <c r="AT758" t="s">
        <v>51</v>
      </c>
      <c r="AU758" t="s">
        <v>58</v>
      </c>
      <c r="AV758" t="s">
        <v>919</v>
      </c>
      <c r="AW758" t="s">
        <v>919</v>
      </c>
      <c r="AX758" s="1">
        <v>45217.726130289353</v>
      </c>
      <c r="AY758" s="1">
        <v>45443.665259918984</v>
      </c>
    </row>
    <row r="759" spans="1:51" x14ac:dyDescent="0.35">
      <c r="A759">
        <v>28595</v>
      </c>
      <c r="B759">
        <v>0</v>
      </c>
      <c r="C759" t="s">
        <v>51</v>
      </c>
      <c r="D759" t="s">
        <v>52</v>
      </c>
      <c r="E759" t="s">
        <v>51</v>
      </c>
      <c r="F759" t="s">
        <v>51</v>
      </c>
      <c r="G759" t="s">
        <v>2832</v>
      </c>
      <c r="H759" t="s">
        <v>18786</v>
      </c>
      <c r="I759" t="s">
        <v>56</v>
      </c>
      <c r="M759" t="s">
        <v>2832</v>
      </c>
      <c r="N759" t="s">
        <v>18786</v>
      </c>
      <c r="S759">
        <v>8722330444</v>
      </c>
      <c r="U759" t="s">
        <v>57</v>
      </c>
      <c r="Z759">
        <v>8</v>
      </c>
      <c r="AA759">
        <v>29</v>
      </c>
      <c r="AD759" t="s">
        <v>2833</v>
      </c>
      <c r="AF759" t="s">
        <v>77</v>
      </c>
      <c r="AG759" t="s">
        <v>2834</v>
      </c>
      <c r="AI759">
        <v>0</v>
      </c>
      <c r="AJ759">
        <v>0</v>
      </c>
      <c r="AL759">
        <v>0</v>
      </c>
      <c r="AM759">
        <v>0</v>
      </c>
      <c r="AN759">
        <v>0</v>
      </c>
      <c r="AO759" t="s">
        <v>51</v>
      </c>
      <c r="AP759" t="s">
        <v>51</v>
      </c>
      <c r="AQ759" t="s">
        <v>51</v>
      </c>
      <c r="AR759" t="s">
        <v>51</v>
      </c>
      <c r="AS759" t="s">
        <v>51</v>
      </c>
      <c r="AT759" t="s">
        <v>51</v>
      </c>
      <c r="AU759" t="s">
        <v>58</v>
      </c>
      <c r="AV759" t="s">
        <v>919</v>
      </c>
      <c r="AW759" t="s">
        <v>51</v>
      </c>
      <c r="AX759" s="1">
        <v>45217.666554513889</v>
      </c>
      <c r="AY759" t="s">
        <v>51</v>
      </c>
    </row>
    <row r="760" spans="1:51" x14ac:dyDescent="0.35">
      <c r="A760">
        <v>28594</v>
      </c>
      <c r="B760">
        <v>0</v>
      </c>
      <c r="C760" t="s">
        <v>51</v>
      </c>
      <c r="D760" t="s">
        <v>52</v>
      </c>
      <c r="E760" t="s">
        <v>51</v>
      </c>
      <c r="F760" t="s">
        <v>51</v>
      </c>
      <c r="G760" t="s">
        <v>2835</v>
      </c>
      <c r="H760" t="s">
        <v>2836</v>
      </c>
      <c r="I760" t="s">
        <v>56</v>
      </c>
      <c r="M760" t="s">
        <v>2835</v>
      </c>
      <c r="N760" t="s">
        <v>2836</v>
      </c>
      <c r="O760" t="s">
        <v>56</v>
      </c>
      <c r="U760" t="s">
        <v>57</v>
      </c>
      <c r="W760">
        <v>918090304020</v>
      </c>
      <c r="Y760" t="s">
        <v>2837</v>
      </c>
      <c r="Z760">
        <v>8</v>
      </c>
      <c r="AA760">
        <v>7</v>
      </c>
      <c r="AD760" t="s">
        <v>2838</v>
      </c>
      <c r="AE760" t="s">
        <v>2839</v>
      </c>
      <c r="AF760" t="s">
        <v>2840</v>
      </c>
      <c r="AG760" t="s">
        <v>2841</v>
      </c>
      <c r="AH760" t="s">
        <v>2839</v>
      </c>
      <c r="AI760">
        <v>0</v>
      </c>
      <c r="AJ760">
        <v>0</v>
      </c>
      <c r="AL760">
        <v>0</v>
      </c>
      <c r="AM760">
        <v>0</v>
      </c>
      <c r="AN760">
        <v>0</v>
      </c>
      <c r="AO760" t="s">
        <v>51</v>
      </c>
      <c r="AP760" t="s">
        <v>51</v>
      </c>
      <c r="AQ760" t="s">
        <v>51</v>
      </c>
      <c r="AR760" t="s">
        <v>51</v>
      </c>
      <c r="AS760" t="s">
        <v>51</v>
      </c>
      <c r="AT760" t="s">
        <v>51</v>
      </c>
      <c r="AU760" t="s">
        <v>58</v>
      </c>
      <c r="AV760" t="s">
        <v>919</v>
      </c>
      <c r="AW760" t="s">
        <v>2842</v>
      </c>
      <c r="AX760" s="1">
        <v>45217.64463545139</v>
      </c>
      <c r="AY760" s="1">
        <v>45260.748362268518</v>
      </c>
    </row>
    <row r="761" spans="1:51" x14ac:dyDescent="0.35">
      <c r="A761">
        <v>28593</v>
      </c>
      <c r="B761">
        <v>0</v>
      </c>
      <c r="C761" t="s">
        <v>51</v>
      </c>
      <c r="D761" t="s">
        <v>52</v>
      </c>
      <c r="E761" t="s">
        <v>51</v>
      </c>
      <c r="F761" t="s">
        <v>51</v>
      </c>
      <c r="G761" t="s">
        <v>19083</v>
      </c>
      <c r="H761" t="s">
        <v>2843</v>
      </c>
      <c r="I761" t="s">
        <v>56</v>
      </c>
      <c r="M761" t="s">
        <v>19083</v>
      </c>
      <c r="N761" t="s">
        <v>2843</v>
      </c>
      <c r="O761" t="s">
        <v>56</v>
      </c>
      <c r="U761" t="s">
        <v>57</v>
      </c>
      <c r="W761">
        <f>91-9289135986</f>
        <v>-9289135895</v>
      </c>
      <c r="Z761">
        <v>8</v>
      </c>
      <c r="AA761">
        <v>9</v>
      </c>
      <c r="AD761" t="s">
        <v>2844</v>
      </c>
      <c r="AE761" t="s">
        <v>2845</v>
      </c>
      <c r="AF761" t="s">
        <v>376</v>
      </c>
      <c r="AG761" t="s">
        <v>2846</v>
      </c>
      <c r="AH761" t="s">
        <v>2845</v>
      </c>
      <c r="AI761">
        <v>0</v>
      </c>
      <c r="AJ761">
        <v>0</v>
      </c>
      <c r="AL761">
        <v>0</v>
      </c>
      <c r="AM761">
        <v>0</v>
      </c>
      <c r="AN761">
        <v>0</v>
      </c>
      <c r="AO761" t="s">
        <v>51</v>
      </c>
      <c r="AP761" t="s">
        <v>51</v>
      </c>
      <c r="AQ761" t="s">
        <v>51</v>
      </c>
      <c r="AR761" t="s">
        <v>51</v>
      </c>
      <c r="AS761" t="s">
        <v>51</v>
      </c>
      <c r="AT761" t="s">
        <v>51</v>
      </c>
      <c r="AU761" t="s">
        <v>58</v>
      </c>
      <c r="AV761" t="s">
        <v>919</v>
      </c>
      <c r="AW761" t="s">
        <v>2842</v>
      </c>
      <c r="AX761" s="1">
        <v>45215.733971759262</v>
      </c>
      <c r="AY761" s="1">
        <v>45241.651545023145</v>
      </c>
    </row>
    <row r="762" spans="1:51" x14ac:dyDescent="0.35">
      <c r="A762">
        <v>28592</v>
      </c>
      <c r="B762">
        <v>0</v>
      </c>
      <c r="C762" t="s">
        <v>51</v>
      </c>
      <c r="D762" t="s">
        <v>52</v>
      </c>
      <c r="E762" t="s">
        <v>51</v>
      </c>
      <c r="F762" t="s">
        <v>51</v>
      </c>
      <c r="G762" t="s">
        <v>2847</v>
      </c>
      <c r="H762" t="s">
        <v>2848</v>
      </c>
      <c r="I762" t="s">
        <v>56</v>
      </c>
      <c r="M762" t="s">
        <v>2847</v>
      </c>
      <c r="N762" t="s">
        <v>2848</v>
      </c>
      <c r="S762">
        <v>9479676109</v>
      </c>
      <c r="U762" t="s">
        <v>57</v>
      </c>
      <c r="Z762">
        <v>8</v>
      </c>
      <c r="AF762" t="s">
        <v>2849</v>
      </c>
      <c r="AI762">
        <v>0</v>
      </c>
      <c r="AJ762">
        <v>0</v>
      </c>
      <c r="AL762">
        <v>0</v>
      </c>
      <c r="AM762">
        <v>0</v>
      </c>
      <c r="AN762">
        <v>0</v>
      </c>
      <c r="AO762" t="s">
        <v>51</v>
      </c>
      <c r="AP762" t="s">
        <v>51</v>
      </c>
      <c r="AQ762" t="s">
        <v>51</v>
      </c>
      <c r="AR762" t="s">
        <v>51</v>
      </c>
      <c r="AS762" t="s">
        <v>51</v>
      </c>
      <c r="AT762" t="s">
        <v>51</v>
      </c>
      <c r="AU762" t="s">
        <v>58</v>
      </c>
      <c r="AV762" t="s">
        <v>68</v>
      </c>
      <c r="AW762" t="s">
        <v>51</v>
      </c>
      <c r="AX762" s="1">
        <v>45215.732217280092</v>
      </c>
      <c r="AY762" t="s">
        <v>51</v>
      </c>
    </row>
    <row r="763" spans="1:51" x14ac:dyDescent="0.35">
      <c r="A763">
        <v>28591</v>
      </c>
      <c r="B763">
        <v>0</v>
      </c>
      <c r="C763" t="s">
        <v>51</v>
      </c>
      <c r="D763" t="s">
        <v>52</v>
      </c>
      <c r="E763" t="s">
        <v>51</v>
      </c>
      <c r="F763" t="s">
        <v>51</v>
      </c>
      <c r="G763" t="s">
        <v>2850</v>
      </c>
      <c r="H763" t="s">
        <v>2851</v>
      </c>
      <c r="I763" t="s">
        <v>56</v>
      </c>
      <c r="M763" t="s">
        <v>2850</v>
      </c>
      <c r="N763" t="s">
        <v>2851</v>
      </c>
      <c r="O763" t="s">
        <v>56</v>
      </c>
      <c r="U763" t="s">
        <v>57</v>
      </c>
      <c r="W763" t="s">
        <v>2852</v>
      </c>
      <c r="Y763" t="s">
        <v>2853</v>
      </c>
      <c r="Z763">
        <v>8</v>
      </c>
      <c r="AA763">
        <v>24</v>
      </c>
      <c r="AD763" t="s">
        <v>667</v>
      </c>
      <c r="AE763" t="s">
        <v>2854</v>
      </c>
      <c r="AF763" t="s">
        <v>138</v>
      </c>
      <c r="AG763" t="s">
        <v>668</v>
      </c>
      <c r="AH763" t="s">
        <v>2854</v>
      </c>
      <c r="AI763">
        <v>0</v>
      </c>
      <c r="AJ763">
        <v>0</v>
      </c>
      <c r="AL763">
        <v>0</v>
      </c>
      <c r="AM763">
        <v>0</v>
      </c>
      <c r="AN763">
        <v>0</v>
      </c>
      <c r="AO763" t="s">
        <v>51</v>
      </c>
      <c r="AP763" t="s">
        <v>51</v>
      </c>
      <c r="AQ763" t="s">
        <v>51</v>
      </c>
      <c r="AR763" t="s">
        <v>51</v>
      </c>
      <c r="AS763" t="s">
        <v>51</v>
      </c>
      <c r="AT763" t="s">
        <v>51</v>
      </c>
      <c r="AU763" t="s">
        <v>58</v>
      </c>
      <c r="AV763" t="s">
        <v>919</v>
      </c>
      <c r="AW763" t="s">
        <v>919</v>
      </c>
      <c r="AX763" s="1">
        <v>45212.459308564816</v>
      </c>
      <c r="AY763" s="1">
        <v>45309.70349980324</v>
      </c>
    </row>
    <row r="764" spans="1:51" x14ac:dyDescent="0.35">
      <c r="A764">
        <v>28590</v>
      </c>
      <c r="B764">
        <v>0</v>
      </c>
      <c r="C764" t="s">
        <v>51</v>
      </c>
      <c r="D764" t="s">
        <v>52</v>
      </c>
      <c r="E764" t="s">
        <v>51</v>
      </c>
      <c r="F764" t="s">
        <v>51</v>
      </c>
      <c r="G764" t="s">
        <v>2855</v>
      </c>
      <c r="H764" t="s">
        <v>2856</v>
      </c>
      <c r="I764" t="s">
        <v>56</v>
      </c>
      <c r="M764" t="s">
        <v>2857</v>
      </c>
      <c r="N764" t="s">
        <v>2856</v>
      </c>
      <c r="O764" t="s">
        <v>62</v>
      </c>
      <c r="S764">
        <v>7923215663</v>
      </c>
      <c r="U764" t="s">
        <v>57</v>
      </c>
      <c r="Y764" t="s">
        <v>2858</v>
      </c>
      <c r="Z764">
        <v>8</v>
      </c>
      <c r="AA764">
        <v>24</v>
      </c>
      <c r="AD764" t="s">
        <v>349</v>
      </c>
      <c r="AF764" t="s">
        <v>138</v>
      </c>
      <c r="AG764" t="s">
        <v>350</v>
      </c>
      <c r="AI764">
        <v>0</v>
      </c>
      <c r="AJ764">
        <v>0</v>
      </c>
      <c r="AL764">
        <v>0</v>
      </c>
      <c r="AM764">
        <v>0</v>
      </c>
      <c r="AN764">
        <v>0</v>
      </c>
      <c r="AO764" t="s">
        <v>51</v>
      </c>
      <c r="AP764" t="s">
        <v>51</v>
      </c>
      <c r="AQ764" t="s">
        <v>51</v>
      </c>
      <c r="AR764" t="s">
        <v>51</v>
      </c>
      <c r="AS764" t="s">
        <v>51</v>
      </c>
      <c r="AT764" t="s">
        <v>51</v>
      </c>
      <c r="AU764" t="s">
        <v>58</v>
      </c>
      <c r="AV764" t="s">
        <v>919</v>
      </c>
      <c r="AW764" t="s">
        <v>919</v>
      </c>
      <c r="AX764" s="1">
        <v>45212.418895833332</v>
      </c>
      <c r="AY764" s="1">
        <v>45374.711914699074</v>
      </c>
    </row>
    <row r="765" spans="1:51" x14ac:dyDescent="0.35">
      <c r="A765">
        <v>28589</v>
      </c>
      <c r="B765">
        <v>0</v>
      </c>
      <c r="C765" t="s">
        <v>51</v>
      </c>
      <c r="D765" t="s">
        <v>52</v>
      </c>
      <c r="E765" t="s">
        <v>51</v>
      </c>
      <c r="F765" t="s">
        <v>51</v>
      </c>
      <c r="G765" t="s">
        <v>2859</v>
      </c>
      <c r="H765" t="s">
        <v>1445</v>
      </c>
      <c r="I765" t="s">
        <v>56</v>
      </c>
      <c r="M765" t="s">
        <v>2860</v>
      </c>
      <c r="N765" t="s">
        <v>2861</v>
      </c>
      <c r="O765" t="s">
        <v>56</v>
      </c>
      <c r="U765" t="s">
        <v>57</v>
      </c>
      <c r="W765">
        <v>7880093286</v>
      </c>
      <c r="Y765" t="s">
        <v>2862</v>
      </c>
      <c r="Z765">
        <v>8</v>
      </c>
      <c r="AA765">
        <v>23</v>
      </c>
      <c r="AD765" t="s">
        <v>1446</v>
      </c>
      <c r="AF765" t="s">
        <v>554</v>
      </c>
      <c r="AG765" t="s">
        <v>1447</v>
      </c>
      <c r="AI765">
        <v>0</v>
      </c>
      <c r="AJ765">
        <v>0</v>
      </c>
      <c r="AL765">
        <v>0</v>
      </c>
      <c r="AM765">
        <v>0</v>
      </c>
      <c r="AN765">
        <v>0</v>
      </c>
      <c r="AO765" t="s">
        <v>51</v>
      </c>
      <c r="AP765" t="s">
        <v>51</v>
      </c>
      <c r="AQ765" t="s">
        <v>51</v>
      </c>
      <c r="AR765" t="s">
        <v>51</v>
      </c>
      <c r="AS765" t="s">
        <v>51</v>
      </c>
      <c r="AT765" t="s">
        <v>51</v>
      </c>
      <c r="AU765" t="s">
        <v>58</v>
      </c>
      <c r="AV765" t="s">
        <v>919</v>
      </c>
      <c r="AW765" t="s">
        <v>919</v>
      </c>
      <c r="AX765" s="1">
        <v>45211.745648067132</v>
      </c>
      <c r="AY765" s="1">
        <v>45266.498536261577</v>
      </c>
    </row>
    <row r="766" spans="1:51" x14ac:dyDescent="0.35">
      <c r="A766">
        <v>28588</v>
      </c>
      <c r="B766">
        <v>0</v>
      </c>
      <c r="C766" t="s">
        <v>51</v>
      </c>
      <c r="D766" t="s">
        <v>52</v>
      </c>
      <c r="E766" t="s">
        <v>51</v>
      </c>
      <c r="F766" t="s">
        <v>51</v>
      </c>
      <c r="G766" t="s">
        <v>2863</v>
      </c>
      <c r="H766" t="s">
        <v>2864</v>
      </c>
      <c r="I766" t="s">
        <v>56</v>
      </c>
      <c r="M766" t="s">
        <v>2865</v>
      </c>
      <c r="N766" t="s">
        <v>2864</v>
      </c>
      <c r="O766" t="s">
        <v>62</v>
      </c>
      <c r="S766">
        <f>91-8448088015</f>
        <v>-8448087924</v>
      </c>
      <c r="U766" t="s">
        <v>57</v>
      </c>
      <c r="Y766" t="s">
        <v>2866</v>
      </c>
      <c r="Z766">
        <v>8</v>
      </c>
      <c r="AA766" t="s">
        <v>62</v>
      </c>
      <c r="AE766" t="s">
        <v>2867</v>
      </c>
      <c r="AF766" t="s">
        <v>2868</v>
      </c>
      <c r="AG766" t="s">
        <v>62</v>
      </c>
      <c r="AH766" t="s">
        <v>2867</v>
      </c>
      <c r="AI766">
        <v>0</v>
      </c>
      <c r="AJ766">
        <v>0</v>
      </c>
      <c r="AL766">
        <v>0</v>
      </c>
      <c r="AM766">
        <v>0</v>
      </c>
      <c r="AN766">
        <v>0</v>
      </c>
      <c r="AO766" t="s">
        <v>51</v>
      </c>
      <c r="AP766" t="s">
        <v>51</v>
      </c>
      <c r="AQ766" t="s">
        <v>51</v>
      </c>
      <c r="AR766" t="s">
        <v>51</v>
      </c>
      <c r="AS766" t="s">
        <v>51</v>
      </c>
      <c r="AT766" t="s">
        <v>51</v>
      </c>
      <c r="AU766" t="s">
        <v>58</v>
      </c>
      <c r="AV766" t="s">
        <v>919</v>
      </c>
      <c r="AW766" t="s">
        <v>919</v>
      </c>
      <c r="AX766" s="1">
        <v>45210.695823113427</v>
      </c>
      <c r="AY766" s="1">
        <v>45211.504083993059</v>
      </c>
    </row>
    <row r="767" spans="1:51" x14ac:dyDescent="0.35">
      <c r="A767">
        <v>28587</v>
      </c>
      <c r="B767">
        <v>0</v>
      </c>
      <c r="C767" t="s">
        <v>51</v>
      </c>
      <c r="D767" t="s">
        <v>52</v>
      </c>
      <c r="E767" t="s">
        <v>51</v>
      </c>
      <c r="F767" t="s">
        <v>51</v>
      </c>
      <c r="G767" t="s">
        <v>19084</v>
      </c>
      <c r="H767" t="s">
        <v>2869</v>
      </c>
      <c r="I767" t="s">
        <v>56</v>
      </c>
      <c r="M767" t="s">
        <v>19084</v>
      </c>
      <c r="N767" t="s">
        <v>2869</v>
      </c>
      <c r="S767">
        <v>9850027805</v>
      </c>
      <c r="U767" t="s">
        <v>57</v>
      </c>
      <c r="W767">
        <v>9673591818</v>
      </c>
      <c r="Y767" t="s">
        <v>2870</v>
      </c>
      <c r="Z767">
        <v>8</v>
      </c>
      <c r="AA767">
        <v>27</v>
      </c>
      <c r="AD767" t="s">
        <v>2871</v>
      </c>
      <c r="AE767" t="s">
        <v>1903</v>
      </c>
      <c r="AF767" t="s">
        <v>143</v>
      </c>
      <c r="AG767" t="s">
        <v>2872</v>
      </c>
      <c r="AH767" t="s">
        <v>1903</v>
      </c>
      <c r="AI767">
        <v>0</v>
      </c>
      <c r="AJ767">
        <v>0</v>
      </c>
      <c r="AL767">
        <v>0</v>
      </c>
      <c r="AM767">
        <v>0</v>
      </c>
      <c r="AN767">
        <v>0</v>
      </c>
      <c r="AO767" t="s">
        <v>51</v>
      </c>
      <c r="AP767" t="s">
        <v>51</v>
      </c>
      <c r="AQ767" t="s">
        <v>51</v>
      </c>
      <c r="AR767" t="s">
        <v>51</v>
      </c>
      <c r="AS767" t="s">
        <v>51</v>
      </c>
      <c r="AT767" t="s">
        <v>51</v>
      </c>
      <c r="AU767" t="s">
        <v>58</v>
      </c>
      <c r="AV767" t="s">
        <v>919</v>
      </c>
      <c r="AW767" t="s">
        <v>51</v>
      </c>
      <c r="AX767" s="1">
        <v>45210.673727430556</v>
      </c>
      <c r="AY767" t="s">
        <v>51</v>
      </c>
    </row>
    <row r="768" spans="1:51" x14ac:dyDescent="0.35">
      <c r="A768">
        <v>28586</v>
      </c>
      <c r="B768">
        <v>0</v>
      </c>
      <c r="C768" t="s">
        <v>51</v>
      </c>
      <c r="D768" t="s">
        <v>52</v>
      </c>
      <c r="E768" t="s">
        <v>51</v>
      </c>
      <c r="F768" t="s">
        <v>51</v>
      </c>
      <c r="G768" t="s">
        <v>2873</v>
      </c>
      <c r="H768" t="s">
        <v>19085</v>
      </c>
      <c r="I768" t="s">
        <v>56</v>
      </c>
      <c r="M768" t="s">
        <v>2874</v>
      </c>
      <c r="N768" t="s">
        <v>2875</v>
      </c>
      <c r="O768" t="s">
        <v>62</v>
      </c>
      <c r="S768" t="s">
        <v>2876</v>
      </c>
      <c r="U768" t="s">
        <v>57</v>
      </c>
      <c r="Z768">
        <v>8</v>
      </c>
      <c r="AA768">
        <v>37</v>
      </c>
      <c r="AD768" t="s">
        <v>283</v>
      </c>
      <c r="AE768" t="s">
        <v>158</v>
      </c>
      <c r="AF768" t="s">
        <v>134</v>
      </c>
      <c r="AG768" t="s">
        <v>837</v>
      </c>
      <c r="AH768" t="s">
        <v>158</v>
      </c>
      <c r="AI768">
        <v>0</v>
      </c>
      <c r="AJ768">
        <v>0</v>
      </c>
      <c r="AL768">
        <v>0</v>
      </c>
      <c r="AM768">
        <v>0</v>
      </c>
      <c r="AN768">
        <v>0</v>
      </c>
      <c r="AO768" t="s">
        <v>51</v>
      </c>
      <c r="AP768" t="s">
        <v>51</v>
      </c>
      <c r="AQ768" t="s">
        <v>51</v>
      </c>
      <c r="AR768" t="s">
        <v>51</v>
      </c>
      <c r="AS768" t="s">
        <v>51</v>
      </c>
      <c r="AT768" t="s">
        <v>51</v>
      </c>
      <c r="AU768" t="s">
        <v>58</v>
      </c>
      <c r="AV768" t="s">
        <v>919</v>
      </c>
      <c r="AW768" t="s">
        <v>919</v>
      </c>
      <c r="AX768" s="1">
        <v>45208.685453206017</v>
      </c>
      <c r="AY768" s="1">
        <v>45211.668631215274</v>
      </c>
    </row>
    <row r="769" spans="1:51" x14ac:dyDescent="0.35">
      <c r="A769">
        <v>27588</v>
      </c>
      <c r="B769">
        <v>0</v>
      </c>
      <c r="C769" t="s">
        <v>51</v>
      </c>
      <c r="D769" t="s">
        <v>52</v>
      </c>
      <c r="E769" t="s">
        <v>51</v>
      </c>
      <c r="F769" t="s">
        <v>51</v>
      </c>
      <c r="G769" t="s">
        <v>2877</v>
      </c>
      <c r="H769" t="s">
        <v>2878</v>
      </c>
      <c r="I769" t="s">
        <v>149</v>
      </c>
      <c r="M769" t="s">
        <v>2877</v>
      </c>
      <c r="N769" t="s">
        <v>2878</v>
      </c>
      <c r="O769" t="s">
        <v>149</v>
      </c>
      <c r="S769">
        <v>966114643879</v>
      </c>
      <c r="U769" t="s">
        <v>57</v>
      </c>
      <c r="V769">
        <v>966114640941</v>
      </c>
      <c r="X769" t="s">
        <v>2879</v>
      </c>
      <c r="Y769" t="s">
        <v>2880</v>
      </c>
      <c r="Z769">
        <v>2</v>
      </c>
      <c r="AG769" t="s">
        <v>62</v>
      </c>
      <c r="AI769">
        <v>0</v>
      </c>
      <c r="AJ769">
        <v>0</v>
      </c>
      <c r="AL769">
        <v>0</v>
      </c>
      <c r="AM769">
        <v>0</v>
      </c>
      <c r="AN769">
        <v>0</v>
      </c>
      <c r="AO769" t="s">
        <v>51</v>
      </c>
      <c r="AP769" t="s">
        <v>51</v>
      </c>
      <c r="AQ769" t="s">
        <v>51</v>
      </c>
      <c r="AR769" t="s">
        <v>51</v>
      </c>
      <c r="AS769" t="s">
        <v>51</v>
      </c>
      <c r="AT769" t="s">
        <v>51</v>
      </c>
      <c r="AU769" t="s">
        <v>58</v>
      </c>
      <c r="AV769" t="s">
        <v>919</v>
      </c>
      <c r="AW769" t="s">
        <v>2842</v>
      </c>
      <c r="AX769" s="1">
        <v>45204.488046180559</v>
      </c>
      <c r="AY769" s="1">
        <v>45311.745255208334</v>
      </c>
    </row>
    <row r="770" spans="1:51" x14ac:dyDescent="0.35">
      <c r="A770">
        <v>27587</v>
      </c>
      <c r="B770">
        <v>0</v>
      </c>
      <c r="C770" t="s">
        <v>51</v>
      </c>
      <c r="D770" t="s">
        <v>85</v>
      </c>
      <c r="E770">
        <v>0</v>
      </c>
      <c r="G770" t="s">
        <v>2881</v>
      </c>
      <c r="H770" t="s">
        <v>2882</v>
      </c>
      <c r="I770" t="s">
        <v>56</v>
      </c>
      <c r="T770" t="s">
        <v>51</v>
      </c>
      <c r="U770" t="s">
        <v>51</v>
      </c>
      <c r="W770">
        <v>9545550060</v>
      </c>
      <c r="Y770" t="s">
        <v>2883</v>
      </c>
      <c r="Z770">
        <v>8</v>
      </c>
      <c r="AE770" t="s">
        <v>51</v>
      </c>
      <c r="AF770" t="s">
        <v>51</v>
      </c>
      <c r="AG770" t="s">
        <v>1392</v>
      </c>
      <c r="AI770">
        <v>0</v>
      </c>
      <c r="AJ770">
        <v>0</v>
      </c>
      <c r="AL770">
        <v>0</v>
      </c>
      <c r="AM770">
        <v>0</v>
      </c>
      <c r="AN770">
        <v>0</v>
      </c>
      <c r="AO770" t="s">
        <v>120</v>
      </c>
      <c r="AP770" t="s">
        <v>486</v>
      </c>
      <c r="AQ770" t="s">
        <v>122</v>
      </c>
      <c r="AR770" t="s">
        <v>123</v>
      </c>
      <c r="AS770" t="s">
        <v>89</v>
      </c>
      <c r="AT770" t="s">
        <v>1392</v>
      </c>
      <c r="AU770" t="s">
        <v>58</v>
      </c>
      <c r="AV770" t="s">
        <v>196</v>
      </c>
      <c r="AW770" t="s">
        <v>51</v>
      </c>
      <c r="AX770" s="1">
        <v>45203.619056249998</v>
      </c>
      <c r="AY770" t="s">
        <v>51</v>
      </c>
    </row>
    <row r="771" spans="1:51" x14ac:dyDescent="0.35">
      <c r="A771">
        <v>27586</v>
      </c>
      <c r="B771">
        <v>0</v>
      </c>
      <c r="C771" t="s">
        <v>51</v>
      </c>
      <c r="D771" t="s">
        <v>52</v>
      </c>
      <c r="E771" t="s">
        <v>51</v>
      </c>
      <c r="F771" t="s">
        <v>51</v>
      </c>
      <c r="G771" t="s">
        <v>2884</v>
      </c>
      <c r="H771" t="s">
        <v>2885</v>
      </c>
      <c r="I771" t="s">
        <v>56</v>
      </c>
      <c r="M771" t="s">
        <v>2886</v>
      </c>
      <c r="N771" t="s">
        <v>2887</v>
      </c>
      <c r="O771" t="s">
        <v>62</v>
      </c>
      <c r="W771">
        <v>8958363584</v>
      </c>
      <c r="Z771">
        <v>8</v>
      </c>
      <c r="AA771">
        <v>7</v>
      </c>
      <c r="AD771" t="s">
        <v>634</v>
      </c>
      <c r="AF771" t="s">
        <v>2888</v>
      </c>
      <c r="AG771" t="s">
        <v>2889</v>
      </c>
      <c r="AI771">
        <v>0</v>
      </c>
      <c r="AJ771">
        <v>0</v>
      </c>
      <c r="AL771">
        <v>0</v>
      </c>
      <c r="AM771">
        <v>0</v>
      </c>
      <c r="AN771">
        <v>0</v>
      </c>
      <c r="AO771" t="s">
        <v>51</v>
      </c>
      <c r="AP771" t="s">
        <v>51</v>
      </c>
      <c r="AQ771" t="s">
        <v>51</v>
      </c>
      <c r="AR771" t="s">
        <v>51</v>
      </c>
      <c r="AS771" t="s">
        <v>51</v>
      </c>
      <c r="AT771" t="s">
        <v>51</v>
      </c>
      <c r="AU771" t="s">
        <v>58</v>
      </c>
      <c r="AV771" t="s">
        <v>919</v>
      </c>
      <c r="AW771" t="s">
        <v>919</v>
      </c>
      <c r="AX771" s="1">
        <v>45199.760835300927</v>
      </c>
      <c r="AY771" s="1">
        <v>45311.488005752311</v>
      </c>
    </row>
    <row r="772" spans="1:51" x14ac:dyDescent="0.35">
      <c r="A772">
        <v>26587</v>
      </c>
      <c r="B772">
        <v>0</v>
      </c>
      <c r="C772" t="s">
        <v>51</v>
      </c>
      <c r="D772" t="s">
        <v>52</v>
      </c>
      <c r="E772" t="s">
        <v>51</v>
      </c>
      <c r="F772" t="s">
        <v>51</v>
      </c>
      <c r="G772" t="s">
        <v>2890</v>
      </c>
      <c r="H772" t="s">
        <v>2891</v>
      </c>
      <c r="I772" t="s">
        <v>149</v>
      </c>
      <c r="M772" t="s">
        <v>2890</v>
      </c>
      <c r="N772" t="s">
        <v>2891</v>
      </c>
      <c r="S772" t="s">
        <v>62</v>
      </c>
      <c r="U772" t="s">
        <v>57</v>
      </c>
      <c r="Y772" t="s">
        <v>2892</v>
      </c>
      <c r="Z772">
        <v>2</v>
      </c>
      <c r="AA772" t="s">
        <v>62</v>
      </c>
      <c r="AF772" t="s">
        <v>149</v>
      </c>
      <c r="AG772" t="s">
        <v>62</v>
      </c>
      <c r="AI772">
        <v>0</v>
      </c>
      <c r="AJ772">
        <v>0</v>
      </c>
      <c r="AL772">
        <v>0</v>
      </c>
      <c r="AM772">
        <v>0</v>
      </c>
      <c r="AN772">
        <v>0</v>
      </c>
      <c r="AO772" t="s">
        <v>51</v>
      </c>
      <c r="AP772" t="s">
        <v>51</v>
      </c>
      <c r="AQ772" t="s">
        <v>51</v>
      </c>
      <c r="AR772" t="s">
        <v>51</v>
      </c>
      <c r="AS772" t="s">
        <v>51</v>
      </c>
      <c r="AT772" t="s">
        <v>51</v>
      </c>
      <c r="AU772" t="s">
        <v>58</v>
      </c>
      <c r="AV772" t="s">
        <v>919</v>
      </c>
      <c r="AW772" t="s">
        <v>51</v>
      </c>
      <c r="AX772" s="1">
        <v>45198.648036770835</v>
      </c>
      <c r="AY772" t="s">
        <v>51</v>
      </c>
    </row>
    <row r="773" spans="1:51" x14ac:dyDescent="0.35">
      <c r="A773">
        <v>26586</v>
      </c>
      <c r="B773">
        <v>0</v>
      </c>
      <c r="C773" t="s">
        <v>51</v>
      </c>
      <c r="D773" t="s">
        <v>52</v>
      </c>
      <c r="E773" t="s">
        <v>51</v>
      </c>
      <c r="F773" t="s">
        <v>51</v>
      </c>
      <c r="G773" t="s">
        <v>2893</v>
      </c>
      <c r="H773" t="s">
        <v>2894</v>
      </c>
      <c r="I773" t="s">
        <v>56</v>
      </c>
      <c r="M773" t="s">
        <v>2895</v>
      </c>
      <c r="N773" t="s">
        <v>2894</v>
      </c>
      <c r="S773" t="s">
        <v>2896</v>
      </c>
      <c r="U773" t="s">
        <v>57</v>
      </c>
      <c r="Y773" t="s">
        <v>2897</v>
      </c>
      <c r="Z773">
        <v>8</v>
      </c>
      <c r="AA773">
        <v>24</v>
      </c>
      <c r="AD773" t="s">
        <v>676</v>
      </c>
      <c r="AE773" t="s">
        <v>2898</v>
      </c>
      <c r="AF773" t="s">
        <v>2694</v>
      </c>
      <c r="AG773" t="s">
        <v>677</v>
      </c>
      <c r="AH773" t="s">
        <v>2898</v>
      </c>
      <c r="AI773">
        <v>0</v>
      </c>
      <c r="AJ773">
        <v>0</v>
      </c>
      <c r="AL773">
        <v>0</v>
      </c>
      <c r="AM773">
        <v>0</v>
      </c>
      <c r="AN773">
        <v>0</v>
      </c>
      <c r="AO773" t="s">
        <v>51</v>
      </c>
      <c r="AP773" t="s">
        <v>51</v>
      </c>
      <c r="AQ773" t="s">
        <v>51</v>
      </c>
      <c r="AR773" t="s">
        <v>51</v>
      </c>
      <c r="AS773" t="s">
        <v>51</v>
      </c>
      <c r="AT773" t="s">
        <v>51</v>
      </c>
      <c r="AU773" t="s">
        <v>58</v>
      </c>
      <c r="AV773" t="s">
        <v>919</v>
      </c>
      <c r="AW773" t="s">
        <v>51</v>
      </c>
      <c r="AX773" s="1">
        <v>45197.731285995367</v>
      </c>
      <c r="AY773" t="s">
        <v>51</v>
      </c>
    </row>
    <row r="774" spans="1:51" x14ac:dyDescent="0.35">
      <c r="A774">
        <v>26585</v>
      </c>
      <c r="B774">
        <v>0</v>
      </c>
      <c r="C774" t="s">
        <v>51</v>
      </c>
      <c r="D774" t="s">
        <v>85</v>
      </c>
      <c r="E774">
        <v>0</v>
      </c>
      <c r="G774" t="s">
        <v>2899</v>
      </c>
      <c r="H774" t="s">
        <v>2900</v>
      </c>
      <c r="I774" t="s">
        <v>6854</v>
      </c>
      <c r="S774" t="s">
        <v>2901</v>
      </c>
      <c r="T774" t="s">
        <v>51</v>
      </c>
      <c r="U774" t="s">
        <v>51</v>
      </c>
      <c r="X774" t="s">
        <v>2902</v>
      </c>
      <c r="Y774" t="s">
        <v>2903</v>
      </c>
      <c r="Z774">
        <v>8</v>
      </c>
      <c r="AE774" t="s">
        <v>51</v>
      </c>
      <c r="AF774" t="s">
        <v>51</v>
      </c>
      <c r="AI774">
        <v>0</v>
      </c>
      <c r="AJ774">
        <v>0</v>
      </c>
      <c r="AL774">
        <v>0</v>
      </c>
      <c r="AM774">
        <v>0</v>
      </c>
      <c r="AN774">
        <v>0</v>
      </c>
      <c r="AO774" t="s">
        <v>2904</v>
      </c>
      <c r="AP774" t="s">
        <v>121</v>
      </c>
      <c r="AQ774" t="s">
        <v>487</v>
      </c>
      <c r="AR774" t="s">
        <v>123</v>
      </c>
      <c r="AS774" t="s">
        <v>89</v>
      </c>
      <c r="AU774" t="s">
        <v>58</v>
      </c>
      <c r="AV774" t="s">
        <v>68</v>
      </c>
      <c r="AW774" t="s">
        <v>51</v>
      </c>
      <c r="AX774" s="1">
        <v>45195.626734606485</v>
      </c>
      <c r="AY774" t="s">
        <v>51</v>
      </c>
    </row>
    <row r="775" spans="1:51" x14ac:dyDescent="0.35">
      <c r="A775">
        <v>26584</v>
      </c>
      <c r="B775">
        <v>0</v>
      </c>
      <c r="C775" t="s">
        <v>51</v>
      </c>
      <c r="D775" t="s">
        <v>52</v>
      </c>
      <c r="E775" t="s">
        <v>51</v>
      </c>
      <c r="F775" t="s">
        <v>51</v>
      </c>
      <c r="G775" t="s">
        <v>2905</v>
      </c>
      <c r="H775" t="s">
        <v>2906</v>
      </c>
      <c r="I775" t="s">
        <v>56</v>
      </c>
      <c r="M775" t="s">
        <v>2905</v>
      </c>
      <c r="N775" t="s">
        <v>2906</v>
      </c>
      <c r="O775" t="s">
        <v>56</v>
      </c>
      <c r="U775" t="s">
        <v>57</v>
      </c>
      <c r="W775" t="s">
        <v>2907</v>
      </c>
      <c r="Y775" t="s">
        <v>2908</v>
      </c>
      <c r="Z775">
        <v>8</v>
      </c>
      <c r="AA775">
        <v>33</v>
      </c>
      <c r="AD775" t="s">
        <v>2909</v>
      </c>
      <c r="AE775" t="s">
        <v>2910</v>
      </c>
      <c r="AF775" t="s">
        <v>573</v>
      </c>
      <c r="AG775" t="s">
        <v>2911</v>
      </c>
      <c r="AH775" t="s">
        <v>2910</v>
      </c>
      <c r="AI775">
        <v>0</v>
      </c>
      <c r="AJ775">
        <v>0</v>
      </c>
      <c r="AL775">
        <v>0</v>
      </c>
      <c r="AM775">
        <v>0</v>
      </c>
      <c r="AN775">
        <v>0</v>
      </c>
      <c r="AO775" t="s">
        <v>51</v>
      </c>
      <c r="AP775" t="s">
        <v>51</v>
      </c>
      <c r="AQ775" t="s">
        <v>51</v>
      </c>
      <c r="AR775" t="s">
        <v>51</v>
      </c>
      <c r="AS775" t="s">
        <v>51</v>
      </c>
      <c r="AT775" t="s">
        <v>51</v>
      </c>
      <c r="AU775" t="s">
        <v>58</v>
      </c>
      <c r="AV775" t="s">
        <v>919</v>
      </c>
      <c r="AW775" t="s">
        <v>2842</v>
      </c>
      <c r="AX775" s="1">
        <v>45195.471409571757</v>
      </c>
      <c r="AY775" s="1">
        <v>45241.620123263892</v>
      </c>
    </row>
    <row r="776" spans="1:51" x14ac:dyDescent="0.35">
      <c r="A776">
        <v>26583</v>
      </c>
      <c r="B776">
        <v>0</v>
      </c>
      <c r="C776" t="s">
        <v>51</v>
      </c>
      <c r="D776" t="s">
        <v>52</v>
      </c>
      <c r="E776" t="s">
        <v>51</v>
      </c>
      <c r="F776" t="s">
        <v>51</v>
      </c>
      <c r="G776" t="s">
        <v>2912</v>
      </c>
      <c r="H776" t="s">
        <v>18787</v>
      </c>
      <c r="I776" t="s">
        <v>56</v>
      </c>
      <c r="M776" t="s">
        <v>2913</v>
      </c>
      <c r="N776" t="s">
        <v>2914</v>
      </c>
      <c r="O776" t="s">
        <v>56</v>
      </c>
      <c r="S776" t="s">
        <v>2915</v>
      </c>
      <c r="U776" t="s">
        <v>202</v>
      </c>
      <c r="Y776" t="s">
        <v>2916</v>
      </c>
      <c r="Z776">
        <v>8</v>
      </c>
      <c r="AF776" t="s">
        <v>280</v>
      </c>
      <c r="AG776" t="s">
        <v>1023</v>
      </c>
      <c r="AI776">
        <v>0</v>
      </c>
      <c r="AJ776">
        <v>0</v>
      </c>
      <c r="AL776">
        <v>0</v>
      </c>
      <c r="AM776">
        <v>0</v>
      </c>
      <c r="AN776">
        <v>0</v>
      </c>
      <c r="AO776" t="s">
        <v>51</v>
      </c>
      <c r="AP776" t="s">
        <v>51</v>
      </c>
      <c r="AQ776" t="s">
        <v>51</v>
      </c>
      <c r="AR776" t="s">
        <v>51</v>
      </c>
      <c r="AS776" t="s">
        <v>51</v>
      </c>
      <c r="AT776" t="s">
        <v>51</v>
      </c>
      <c r="AU776" t="s">
        <v>58</v>
      </c>
      <c r="AV776" t="s">
        <v>68</v>
      </c>
      <c r="AW776" t="s">
        <v>51</v>
      </c>
      <c r="AX776" s="1">
        <v>45194.54806134259</v>
      </c>
      <c r="AY776" t="s">
        <v>51</v>
      </c>
    </row>
    <row r="777" spans="1:51" x14ac:dyDescent="0.35">
      <c r="A777">
        <v>26582</v>
      </c>
      <c r="B777">
        <v>0</v>
      </c>
      <c r="C777" t="s">
        <v>51</v>
      </c>
      <c r="D777" t="s">
        <v>52</v>
      </c>
      <c r="E777" t="s">
        <v>51</v>
      </c>
      <c r="F777" t="s">
        <v>51</v>
      </c>
      <c r="G777" t="s">
        <v>2917</v>
      </c>
      <c r="H777" t="s">
        <v>2918</v>
      </c>
      <c r="I777" t="s">
        <v>56</v>
      </c>
      <c r="M777" t="s">
        <v>2917</v>
      </c>
      <c r="N777" t="s">
        <v>2918</v>
      </c>
      <c r="O777" t="s">
        <v>56</v>
      </c>
      <c r="S777" t="s">
        <v>2919</v>
      </c>
      <c r="U777" t="s">
        <v>57</v>
      </c>
      <c r="Z777">
        <v>8</v>
      </c>
      <c r="AA777">
        <v>37</v>
      </c>
      <c r="AD777" t="s">
        <v>157</v>
      </c>
      <c r="AF777" t="s">
        <v>280</v>
      </c>
      <c r="AG777" t="s">
        <v>2920</v>
      </c>
      <c r="AI777">
        <v>0</v>
      </c>
      <c r="AJ777">
        <v>0</v>
      </c>
      <c r="AL777">
        <v>0</v>
      </c>
      <c r="AM777">
        <v>0</v>
      </c>
      <c r="AN777">
        <v>0</v>
      </c>
      <c r="AO777" t="s">
        <v>51</v>
      </c>
      <c r="AP777" t="s">
        <v>51</v>
      </c>
      <c r="AQ777" t="s">
        <v>51</v>
      </c>
      <c r="AR777" t="s">
        <v>51</v>
      </c>
      <c r="AS777" t="s">
        <v>51</v>
      </c>
      <c r="AT777" t="s">
        <v>51</v>
      </c>
      <c r="AU777" t="s">
        <v>58</v>
      </c>
      <c r="AV777" t="s">
        <v>919</v>
      </c>
      <c r="AW777" t="s">
        <v>51</v>
      </c>
      <c r="AX777" s="1">
        <v>45192.740833796299</v>
      </c>
      <c r="AY777" t="s">
        <v>51</v>
      </c>
    </row>
    <row r="778" spans="1:51" x14ac:dyDescent="0.35">
      <c r="A778">
        <v>26581</v>
      </c>
      <c r="B778">
        <v>0</v>
      </c>
      <c r="C778" t="s">
        <v>51</v>
      </c>
      <c r="D778" t="s">
        <v>52</v>
      </c>
      <c r="E778" t="s">
        <v>51</v>
      </c>
      <c r="F778" t="s">
        <v>51</v>
      </c>
      <c r="G778" t="s">
        <v>19086</v>
      </c>
      <c r="H778" t="s">
        <v>18788</v>
      </c>
      <c r="I778" t="s">
        <v>56</v>
      </c>
      <c r="M778" t="s">
        <v>2921</v>
      </c>
      <c r="N778" t="s">
        <v>18788</v>
      </c>
      <c r="S778" t="s">
        <v>2922</v>
      </c>
      <c r="U778" t="s">
        <v>57</v>
      </c>
      <c r="Z778">
        <v>8</v>
      </c>
      <c r="AA778">
        <v>29</v>
      </c>
      <c r="AD778" t="s">
        <v>2923</v>
      </c>
      <c r="AF778" t="s">
        <v>338</v>
      </c>
      <c r="AG778" t="s">
        <v>2924</v>
      </c>
      <c r="AI778">
        <v>0</v>
      </c>
      <c r="AJ778">
        <v>0</v>
      </c>
      <c r="AL778">
        <v>0</v>
      </c>
      <c r="AM778">
        <v>0</v>
      </c>
      <c r="AN778">
        <v>0</v>
      </c>
      <c r="AO778" t="s">
        <v>51</v>
      </c>
      <c r="AP778" t="s">
        <v>51</v>
      </c>
      <c r="AQ778" t="s">
        <v>51</v>
      </c>
      <c r="AR778" t="s">
        <v>51</v>
      </c>
      <c r="AS778" t="s">
        <v>51</v>
      </c>
      <c r="AT778" t="s">
        <v>51</v>
      </c>
      <c r="AU778" t="s">
        <v>58</v>
      </c>
      <c r="AV778" t="s">
        <v>919</v>
      </c>
      <c r="AW778" t="s">
        <v>919</v>
      </c>
      <c r="AX778" s="1">
        <v>45189.514021724535</v>
      </c>
      <c r="AY778" s="1">
        <v>45189.516837037037</v>
      </c>
    </row>
    <row r="779" spans="1:51" x14ac:dyDescent="0.35">
      <c r="A779">
        <v>26580</v>
      </c>
      <c r="B779">
        <v>0</v>
      </c>
      <c r="C779" t="s">
        <v>51</v>
      </c>
      <c r="D779" t="s">
        <v>52</v>
      </c>
      <c r="E779" t="s">
        <v>51</v>
      </c>
      <c r="F779" t="s">
        <v>51</v>
      </c>
      <c r="G779" t="s">
        <v>2925</v>
      </c>
      <c r="H779" t="s">
        <v>2926</v>
      </c>
      <c r="I779" t="s">
        <v>56</v>
      </c>
      <c r="M779" t="s">
        <v>2925</v>
      </c>
      <c r="N779" t="s">
        <v>2926</v>
      </c>
      <c r="O779" t="s">
        <v>56</v>
      </c>
      <c r="Y779" t="s">
        <v>2927</v>
      </c>
      <c r="Z779">
        <v>8</v>
      </c>
      <c r="AF779" t="s">
        <v>143</v>
      </c>
      <c r="AI779">
        <v>0</v>
      </c>
      <c r="AJ779">
        <v>0</v>
      </c>
      <c r="AL779">
        <v>0</v>
      </c>
      <c r="AM779">
        <v>0</v>
      </c>
      <c r="AN779">
        <v>0</v>
      </c>
      <c r="AO779" t="s">
        <v>51</v>
      </c>
      <c r="AP779" t="s">
        <v>51</v>
      </c>
      <c r="AQ779" t="s">
        <v>51</v>
      </c>
      <c r="AR779" t="s">
        <v>51</v>
      </c>
      <c r="AS779" t="s">
        <v>51</v>
      </c>
      <c r="AT779" t="s">
        <v>51</v>
      </c>
      <c r="AU779" t="s">
        <v>58</v>
      </c>
      <c r="AV779" t="s">
        <v>68</v>
      </c>
      <c r="AW779" t="s">
        <v>51</v>
      </c>
      <c r="AX779" s="1">
        <v>45189.439636076386</v>
      </c>
      <c r="AY779" t="s">
        <v>51</v>
      </c>
    </row>
    <row r="780" spans="1:51" x14ac:dyDescent="0.35">
      <c r="A780">
        <v>25585</v>
      </c>
      <c r="B780">
        <v>0</v>
      </c>
      <c r="C780" t="s">
        <v>51</v>
      </c>
      <c r="D780" t="s">
        <v>52</v>
      </c>
      <c r="E780" t="s">
        <v>51</v>
      </c>
      <c r="F780" t="s">
        <v>51</v>
      </c>
      <c r="G780" t="s">
        <v>19087</v>
      </c>
      <c r="H780" t="s">
        <v>2928</v>
      </c>
      <c r="I780" t="s">
        <v>56</v>
      </c>
      <c r="M780" t="s">
        <v>19087</v>
      </c>
      <c r="N780" t="s">
        <v>2928</v>
      </c>
      <c r="O780" t="s">
        <v>56</v>
      </c>
      <c r="S780" t="s">
        <v>2929</v>
      </c>
      <c r="U780" t="s">
        <v>57</v>
      </c>
      <c r="Y780" t="s">
        <v>2930</v>
      </c>
      <c r="Z780">
        <v>8</v>
      </c>
      <c r="AA780">
        <v>19</v>
      </c>
      <c r="AD780" t="s">
        <v>540</v>
      </c>
      <c r="AF780" t="s">
        <v>143</v>
      </c>
      <c r="AG780" t="s">
        <v>2931</v>
      </c>
      <c r="AI780">
        <v>0</v>
      </c>
      <c r="AJ780">
        <v>0</v>
      </c>
      <c r="AL780">
        <v>0</v>
      </c>
      <c r="AM780">
        <v>0</v>
      </c>
      <c r="AN780">
        <v>0</v>
      </c>
      <c r="AO780" t="s">
        <v>51</v>
      </c>
      <c r="AP780" t="s">
        <v>51</v>
      </c>
      <c r="AQ780" t="s">
        <v>51</v>
      </c>
      <c r="AR780" t="s">
        <v>51</v>
      </c>
      <c r="AS780" t="s">
        <v>51</v>
      </c>
      <c r="AT780" t="s">
        <v>51</v>
      </c>
      <c r="AU780" t="s">
        <v>58</v>
      </c>
      <c r="AV780" t="s">
        <v>919</v>
      </c>
      <c r="AW780" t="s">
        <v>919</v>
      </c>
      <c r="AX780" s="1">
        <v>45187.451077662037</v>
      </c>
      <c r="AY780" s="1">
        <v>45239.546829548613</v>
      </c>
    </row>
    <row r="781" spans="1:51" x14ac:dyDescent="0.35">
      <c r="A781">
        <v>25584</v>
      </c>
      <c r="B781">
        <v>0</v>
      </c>
      <c r="C781" t="s">
        <v>51</v>
      </c>
      <c r="D781" t="s">
        <v>52</v>
      </c>
      <c r="E781" t="s">
        <v>51</v>
      </c>
      <c r="F781" t="s">
        <v>51</v>
      </c>
      <c r="G781" t="s">
        <v>2932</v>
      </c>
      <c r="H781" t="s">
        <v>2933</v>
      </c>
      <c r="I781" t="s">
        <v>56</v>
      </c>
      <c r="M781" t="s">
        <v>2932</v>
      </c>
      <c r="N781" t="s">
        <v>2933</v>
      </c>
      <c r="S781">
        <v>9318477163</v>
      </c>
      <c r="U781" t="s">
        <v>57</v>
      </c>
      <c r="Y781" t="s">
        <v>2934</v>
      </c>
      <c r="Z781">
        <v>8</v>
      </c>
      <c r="AA781">
        <v>9</v>
      </c>
      <c r="AD781" t="s">
        <v>2935</v>
      </c>
      <c r="AF781" t="s">
        <v>143</v>
      </c>
      <c r="AG781" t="s">
        <v>2936</v>
      </c>
      <c r="AI781">
        <v>0</v>
      </c>
      <c r="AJ781">
        <v>0</v>
      </c>
      <c r="AL781">
        <v>0</v>
      </c>
      <c r="AM781">
        <v>0</v>
      </c>
      <c r="AN781">
        <v>0</v>
      </c>
      <c r="AO781" t="s">
        <v>51</v>
      </c>
      <c r="AP781" t="s">
        <v>51</v>
      </c>
      <c r="AQ781" t="s">
        <v>51</v>
      </c>
      <c r="AR781" t="s">
        <v>51</v>
      </c>
      <c r="AS781" t="s">
        <v>51</v>
      </c>
      <c r="AT781" t="s">
        <v>51</v>
      </c>
      <c r="AU781" t="s">
        <v>58</v>
      </c>
      <c r="AV781" t="s">
        <v>919</v>
      </c>
      <c r="AW781" t="s">
        <v>51</v>
      </c>
      <c r="AX781" s="1">
        <v>45185.658923414354</v>
      </c>
      <c r="AY781" t="s">
        <v>51</v>
      </c>
    </row>
    <row r="782" spans="1:51" x14ac:dyDescent="0.35">
      <c r="A782">
        <v>25583</v>
      </c>
      <c r="B782">
        <v>0</v>
      </c>
      <c r="C782" t="s">
        <v>51</v>
      </c>
      <c r="D782" t="s">
        <v>85</v>
      </c>
      <c r="E782">
        <v>0</v>
      </c>
      <c r="G782" t="s">
        <v>2937</v>
      </c>
      <c r="H782" t="s">
        <v>2938</v>
      </c>
      <c r="I782" t="s">
        <v>56</v>
      </c>
      <c r="T782" t="s">
        <v>51</v>
      </c>
      <c r="U782" t="s">
        <v>51</v>
      </c>
      <c r="W782">
        <v>9637277716</v>
      </c>
      <c r="Z782">
        <v>8</v>
      </c>
      <c r="AE782" t="s">
        <v>51</v>
      </c>
      <c r="AF782" t="s">
        <v>51</v>
      </c>
      <c r="AG782" t="s">
        <v>2939</v>
      </c>
      <c r="AI782">
        <v>0</v>
      </c>
      <c r="AJ782">
        <v>0</v>
      </c>
      <c r="AL782">
        <v>0</v>
      </c>
      <c r="AM782">
        <v>0</v>
      </c>
      <c r="AN782">
        <v>0</v>
      </c>
      <c r="AO782" t="s">
        <v>2940</v>
      </c>
      <c r="AP782" t="s">
        <v>121</v>
      </c>
      <c r="AQ782" t="s">
        <v>122</v>
      </c>
      <c r="AR782" t="s">
        <v>123</v>
      </c>
      <c r="AS782" t="s">
        <v>89</v>
      </c>
      <c r="AU782" t="s">
        <v>58</v>
      </c>
      <c r="AV782" t="s">
        <v>68</v>
      </c>
      <c r="AW782" t="s">
        <v>68</v>
      </c>
      <c r="AX782" s="1">
        <v>45184.758019791669</v>
      </c>
      <c r="AY782" s="1">
        <v>45187.476559872688</v>
      </c>
    </row>
    <row r="783" spans="1:51" x14ac:dyDescent="0.35">
      <c r="A783">
        <v>25582</v>
      </c>
      <c r="B783">
        <v>0</v>
      </c>
      <c r="C783" t="s">
        <v>51</v>
      </c>
      <c r="D783" t="s">
        <v>52</v>
      </c>
      <c r="E783" t="s">
        <v>51</v>
      </c>
      <c r="F783" t="s">
        <v>51</v>
      </c>
      <c r="G783" t="s">
        <v>2941</v>
      </c>
      <c r="H783" t="s">
        <v>2942</v>
      </c>
      <c r="I783" t="s">
        <v>56</v>
      </c>
      <c r="M783" t="s">
        <v>2941</v>
      </c>
      <c r="N783" t="s">
        <v>2943</v>
      </c>
      <c r="O783" t="s">
        <v>62</v>
      </c>
      <c r="S783">
        <f>91-9028740617</f>
        <v>-9028740526</v>
      </c>
      <c r="U783" t="s">
        <v>57</v>
      </c>
      <c r="Y783" t="s">
        <v>2944</v>
      </c>
      <c r="Z783">
        <v>8</v>
      </c>
      <c r="AA783">
        <v>27</v>
      </c>
      <c r="AD783" t="s">
        <v>2945</v>
      </c>
      <c r="AE783" t="s">
        <v>1903</v>
      </c>
      <c r="AF783" t="s">
        <v>143</v>
      </c>
      <c r="AG783" t="s">
        <v>2946</v>
      </c>
      <c r="AH783" t="s">
        <v>1903</v>
      </c>
      <c r="AI783">
        <v>0</v>
      </c>
      <c r="AJ783">
        <v>0</v>
      </c>
      <c r="AL783">
        <v>0</v>
      </c>
      <c r="AM783">
        <v>0</v>
      </c>
      <c r="AN783">
        <v>0</v>
      </c>
      <c r="AO783" t="s">
        <v>51</v>
      </c>
      <c r="AP783" t="s">
        <v>51</v>
      </c>
      <c r="AQ783" t="s">
        <v>51</v>
      </c>
      <c r="AR783" t="s">
        <v>51</v>
      </c>
      <c r="AS783" t="s">
        <v>51</v>
      </c>
      <c r="AT783" t="s">
        <v>51</v>
      </c>
      <c r="AU783" t="s">
        <v>58</v>
      </c>
      <c r="AV783" t="s">
        <v>919</v>
      </c>
      <c r="AW783" t="s">
        <v>919</v>
      </c>
      <c r="AX783" s="1">
        <v>45184.706157025466</v>
      </c>
      <c r="AY783" s="1">
        <v>45301.684833217594</v>
      </c>
    </row>
    <row r="784" spans="1:51" x14ac:dyDescent="0.35">
      <c r="A784">
        <v>25581</v>
      </c>
      <c r="B784">
        <v>0</v>
      </c>
      <c r="C784" t="s">
        <v>51</v>
      </c>
      <c r="D784" t="s">
        <v>52</v>
      </c>
      <c r="E784" t="s">
        <v>51</v>
      </c>
      <c r="F784" t="s">
        <v>51</v>
      </c>
      <c r="G784" t="s">
        <v>2947</v>
      </c>
      <c r="H784" t="s">
        <v>2948</v>
      </c>
      <c r="I784" t="s">
        <v>56</v>
      </c>
      <c r="M784" t="s">
        <v>2947</v>
      </c>
      <c r="N784" t="s">
        <v>2948</v>
      </c>
      <c r="U784" t="s">
        <v>57</v>
      </c>
      <c r="W784">
        <f>91-7607-823-75</f>
        <v>-8414</v>
      </c>
      <c r="Y784" t="s">
        <v>2949</v>
      </c>
      <c r="Z784">
        <v>8</v>
      </c>
      <c r="AA784">
        <v>9</v>
      </c>
      <c r="AD784" t="s">
        <v>248</v>
      </c>
      <c r="AF784" t="s">
        <v>376</v>
      </c>
      <c r="AG784" t="s">
        <v>249</v>
      </c>
      <c r="AI784">
        <v>0</v>
      </c>
      <c r="AJ784">
        <v>0</v>
      </c>
      <c r="AL784">
        <v>0</v>
      </c>
      <c r="AM784">
        <v>0</v>
      </c>
      <c r="AN784">
        <v>0</v>
      </c>
      <c r="AO784" t="s">
        <v>51</v>
      </c>
      <c r="AP784" t="s">
        <v>51</v>
      </c>
      <c r="AQ784" t="s">
        <v>51</v>
      </c>
      <c r="AR784" t="s">
        <v>51</v>
      </c>
      <c r="AS784" t="s">
        <v>51</v>
      </c>
      <c r="AT784" t="s">
        <v>51</v>
      </c>
      <c r="AU784" t="s">
        <v>58</v>
      </c>
      <c r="AV784" t="s">
        <v>919</v>
      </c>
      <c r="AW784" t="s">
        <v>51</v>
      </c>
      <c r="AX784" s="1">
        <v>45184.675889965278</v>
      </c>
      <c r="AY784" t="s">
        <v>51</v>
      </c>
    </row>
    <row r="785" spans="1:51" x14ac:dyDescent="0.35">
      <c r="A785">
        <v>25580</v>
      </c>
      <c r="B785">
        <v>0</v>
      </c>
      <c r="C785" t="s">
        <v>51</v>
      </c>
      <c r="D785" t="s">
        <v>52</v>
      </c>
      <c r="E785" t="s">
        <v>51</v>
      </c>
      <c r="F785" t="s">
        <v>51</v>
      </c>
      <c r="G785" t="s">
        <v>2950</v>
      </c>
      <c r="H785" t="s">
        <v>2951</v>
      </c>
      <c r="I785" t="s">
        <v>56</v>
      </c>
      <c r="Z785">
        <v>8</v>
      </c>
      <c r="AI785">
        <v>0</v>
      </c>
      <c r="AJ785">
        <v>0</v>
      </c>
      <c r="AL785">
        <v>0</v>
      </c>
      <c r="AM785">
        <v>0</v>
      </c>
      <c r="AN785">
        <v>0</v>
      </c>
      <c r="AO785" t="s">
        <v>51</v>
      </c>
      <c r="AP785" t="s">
        <v>51</v>
      </c>
      <c r="AQ785" t="s">
        <v>51</v>
      </c>
      <c r="AR785" t="s">
        <v>51</v>
      </c>
      <c r="AS785" t="s">
        <v>51</v>
      </c>
      <c r="AT785" t="s">
        <v>51</v>
      </c>
      <c r="AU785" t="s">
        <v>58</v>
      </c>
      <c r="AV785" t="s">
        <v>68</v>
      </c>
      <c r="AW785" t="s">
        <v>68</v>
      </c>
      <c r="AX785" s="1">
        <v>45183.749780590275</v>
      </c>
      <c r="AY785" s="1">
        <v>45183.778933831018</v>
      </c>
    </row>
    <row r="786" spans="1:51" x14ac:dyDescent="0.35">
      <c r="A786">
        <v>24581</v>
      </c>
      <c r="B786">
        <v>0</v>
      </c>
      <c r="C786" t="s">
        <v>51</v>
      </c>
      <c r="D786" t="s">
        <v>85</v>
      </c>
      <c r="E786">
        <v>0</v>
      </c>
      <c r="G786" t="s">
        <v>2952</v>
      </c>
      <c r="H786" t="s">
        <v>2953</v>
      </c>
      <c r="I786" t="s">
        <v>56</v>
      </c>
      <c r="S786" t="s">
        <v>1392</v>
      </c>
      <c r="T786" t="s">
        <v>51</v>
      </c>
      <c r="U786" t="s">
        <v>51</v>
      </c>
      <c r="V786" t="s">
        <v>1392</v>
      </c>
      <c r="W786">
        <v>9448383066</v>
      </c>
      <c r="X786" t="s">
        <v>2954</v>
      </c>
      <c r="Z786">
        <v>8</v>
      </c>
      <c r="AD786" t="s">
        <v>1392</v>
      </c>
      <c r="AE786" t="s">
        <v>51</v>
      </c>
      <c r="AF786" t="s">
        <v>51</v>
      </c>
      <c r="AG786" t="s">
        <v>270</v>
      </c>
      <c r="AI786">
        <v>0</v>
      </c>
      <c r="AJ786">
        <v>0</v>
      </c>
      <c r="AL786">
        <v>0</v>
      </c>
      <c r="AM786">
        <v>0</v>
      </c>
      <c r="AN786">
        <v>0</v>
      </c>
      <c r="AO786" t="s">
        <v>120</v>
      </c>
      <c r="AP786" t="s">
        <v>486</v>
      </c>
      <c r="AQ786" t="s">
        <v>1392</v>
      </c>
      <c r="AR786" t="s">
        <v>123</v>
      </c>
      <c r="AS786" t="s">
        <v>1392</v>
      </c>
      <c r="AU786" t="s">
        <v>58</v>
      </c>
      <c r="AV786" t="s">
        <v>196</v>
      </c>
      <c r="AW786" t="s">
        <v>51</v>
      </c>
      <c r="AX786" s="1">
        <v>45177.701153819442</v>
      </c>
      <c r="AY786" t="s">
        <v>51</v>
      </c>
    </row>
    <row r="787" spans="1:51" x14ac:dyDescent="0.35">
      <c r="A787">
        <v>24580</v>
      </c>
      <c r="B787">
        <v>0</v>
      </c>
      <c r="C787" t="s">
        <v>51</v>
      </c>
      <c r="D787" t="s">
        <v>52</v>
      </c>
      <c r="E787" t="s">
        <v>51</v>
      </c>
      <c r="F787" t="s">
        <v>51</v>
      </c>
      <c r="G787" t="s">
        <v>2955</v>
      </c>
      <c r="H787" t="s">
        <v>2956</v>
      </c>
      <c r="I787" t="s">
        <v>56</v>
      </c>
      <c r="M787" t="s">
        <v>2957</v>
      </c>
      <c r="N787" t="s">
        <v>2956</v>
      </c>
      <c r="U787" t="s">
        <v>57</v>
      </c>
      <c r="Y787" t="s">
        <v>2958</v>
      </c>
      <c r="Z787">
        <v>8</v>
      </c>
      <c r="AA787">
        <v>21</v>
      </c>
      <c r="AD787" t="s">
        <v>2959</v>
      </c>
      <c r="AG787" t="s">
        <v>2960</v>
      </c>
      <c r="AI787">
        <v>0</v>
      </c>
      <c r="AJ787">
        <v>0</v>
      </c>
      <c r="AL787">
        <v>0</v>
      </c>
      <c r="AM787">
        <v>0</v>
      </c>
      <c r="AN787">
        <v>0</v>
      </c>
      <c r="AO787" t="s">
        <v>51</v>
      </c>
      <c r="AP787" t="s">
        <v>51</v>
      </c>
      <c r="AQ787" t="s">
        <v>51</v>
      </c>
      <c r="AR787" t="s">
        <v>51</v>
      </c>
      <c r="AS787" t="s">
        <v>51</v>
      </c>
      <c r="AT787" t="s">
        <v>51</v>
      </c>
      <c r="AU787" t="s">
        <v>58</v>
      </c>
      <c r="AV787" t="s">
        <v>919</v>
      </c>
      <c r="AW787" t="s">
        <v>919</v>
      </c>
      <c r="AX787" s="1">
        <v>45170.484845833336</v>
      </c>
      <c r="AY787" s="1">
        <v>45170.485339236111</v>
      </c>
    </row>
    <row r="788" spans="1:51" x14ac:dyDescent="0.35">
      <c r="A788">
        <v>24579</v>
      </c>
      <c r="B788">
        <v>0</v>
      </c>
      <c r="C788" t="s">
        <v>51</v>
      </c>
      <c r="D788" t="s">
        <v>52</v>
      </c>
      <c r="E788" t="s">
        <v>51</v>
      </c>
      <c r="F788" t="s">
        <v>51</v>
      </c>
      <c r="G788" t="s">
        <v>2961</v>
      </c>
      <c r="H788" t="s">
        <v>2962</v>
      </c>
      <c r="I788" t="s">
        <v>56</v>
      </c>
      <c r="M788" t="s">
        <v>2961</v>
      </c>
      <c r="N788" t="s">
        <v>2962</v>
      </c>
      <c r="O788" t="s">
        <v>56</v>
      </c>
      <c r="S788">
        <f>91-22-61952500</f>
        <v>-61952431</v>
      </c>
      <c r="U788" t="s">
        <v>57</v>
      </c>
      <c r="W788">
        <v>9834959954</v>
      </c>
      <c r="Y788" t="s">
        <v>2963</v>
      </c>
      <c r="Z788">
        <v>8</v>
      </c>
      <c r="AA788">
        <v>27</v>
      </c>
      <c r="AD788" t="s">
        <v>2964</v>
      </c>
      <c r="AE788" t="s">
        <v>2965</v>
      </c>
      <c r="AF788" t="s">
        <v>143</v>
      </c>
      <c r="AG788" t="s">
        <v>2966</v>
      </c>
      <c r="AH788" t="s">
        <v>2965</v>
      </c>
      <c r="AI788">
        <v>0</v>
      </c>
      <c r="AJ788">
        <v>0</v>
      </c>
      <c r="AL788">
        <v>0</v>
      </c>
      <c r="AM788">
        <v>0</v>
      </c>
      <c r="AN788">
        <v>0</v>
      </c>
      <c r="AO788" t="s">
        <v>51</v>
      </c>
      <c r="AP788" t="s">
        <v>51</v>
      </c>
      <c r="AQ788" t="s">
        <v>51</v>
      </c>
      <c r="AR788" t="s">
        <v>51</v>
      </c>
      <c r="AS788" t="s">
        <v>51</v>
      </c>
      <c r="AT788" t="s">
        <v>51</v>
      </c>
      <c r="AU788" t="s">
        <v>58</v>
      </c>
      <c r="AV788" t="s">
        <v>919</v>
      </c>
      <c r="AW788" t="s">
        <v>919</v>
      </c>
      <c r="AX788" s="1">
        <v>45168.735649340277</v>
      </c>
      <c r="AY788" s="1">
        <v>45575.693204016206</v>
      </c>
    </row>
    <row r="789" spans="1:51" x14ac:dyDescent="0.35">
      <c r="A789">
        <v>24578</v>
      </c>
      <c r="B789">
        <v>0</v>
      </c>
      <c r="C789" t="s">
        <v>51</v>
      </c>
      <c r="D789" t="s">
        <v>85</v>
      </c>
      <c r="E789">
        <v>0</v>
      </c>
      <c r="G789" t="s">
        <v>2967</v>
      </c>
      <c r="H789" t="s">
        <v>2968</v>
      </c>
      <c r="I789" t="s">
        <v>56</v>
      </c>
      <c r="T789" t="s">
        <v>51</v>
      </c>
      <c r="U789" t="s">
        <v>51</v>
      </c>
      <c r="W789" t="s">
        <v>2969</v>
      </c>
      <c r="Y789" t="s">
        <v>2970</v>
      </c>
      <c r="Z789">
        <v>8</v>
      </c>
      <c r="AD789" t="s">
        <v>2971</v>
      </c>
      <c r="AE789" t="s">
        <v>51</v>
      </c>
      <c r="AF789" t="s">
        <v>51</v>
      </c>
      <c r="AG789" t="s">
        <v>2972</v>
      </c>
      <c r="AI789">
        <v>0</v>
      </c>
      <c r="AJ789">
        <v>0</v>
      </c>
      <c r="AL789">
        <v>0</v>
      </c>
      <c r="AM789">
        <v>0</v>
      </c>
      <c r="AN789">
        <v>0</v>
      </c>
      <c r="AO789" t="s">
        <v>120</v>
      </c>
      <c r="AP789" t="s">
        <v>121</v>
      </c>
      <c r="AQ789" t="s">
        <v>122</v>
      </c>
      <c r="AR789" t="s">
        <v>123</v>
      </c>
      <c r="AS789" t="s">
        <v>89</v>
      </c>
      <c r="AT789" t="s">
        <v>90</v>
      </c>
      <c r="AU789" t="s">
        <v>58</v>
      </c>
      <c r="AV789" t="s">
        <v>68</v>
      </c>
      <c r="AW789" t="s">
        <v>51</v>
      </c>
      <c r="AX789" s="1">
        <v>45167.568309872688</v>
      </c>
      <c r="AY789" t="s">
        <v>51</v>
      </c>
    </row>
    <row r="790" spans="1:51" x14ac:dyDescent="0.35">
      <c r="A790">
        <v>24577</v>
      </c>
      <c r="B790">
        <v>0</v>
      </c>
      <c r="C790" t="s">
        <v>51</v>
      </c>
      <c r="D790" t="s">
        <v>85</v>
      </c>
      <c r="E790">
        <v>0</v>
      </c>
      <c r="G790" t="s">
        <v>2973</v>
      </c>
      <c r="H790" t="s">
        <v>2974</v>
      </c>
      <c r="I790" t="s">
        <v>56</v>
      </c>
      <c r="T790" t="s">
        <v>51</v>
      </c>
      <c r="U790" t="s">
        <v>51</v>
      </c>
      <c r="W790" t="s">
        <v>2975</v>
      </c>
      <c r="Z790">
        <v>8</v>
      </c>
      <c r="AD790" t="s">
        <v>2976</v>
      </c>
      <c r="AE790" t="s">
        <v>51</v>
      </c>
      <c r="AF790" t="s">
        <v>51</v>
      </c>
      <c r="AG790" t="s">
        <v>2977</v>
      </c>
      <c r="AI790">
        <v>0</v>
      </c>
      <c r="AJ790">
        <v>0</v>
      </c>
      <c r="AL790">
        <v>0</v>
      </c>
      <c r="AM790">
        <v>0</v>
      </c>
      <c r="AN790">
        <v>0</v>
      </c>
      <c r="AO790" t="s">
        <v>230</v>
      </c>
      <c r="AP790" t="s">
        <v>121</v>
      </c>
      <c r="AQ790" t="s">
        <v>122</v>
      </c>
      <c r="AR790" t="s">
        <v>123</v>
      </c>
      <c r="AS790" t="s">
        <v>89</v>
      </c>
      <c r="AT790" t="s">
        <v>90</v>
      </c>
      <c r="AU790" t="s">
        <v>58</v>
      </c>
      <c r="AV790" t="s">
        <v>68</v>
      </c>
      <c r="AW790" t="s">
        <v>51</v>
      </c>
      <c r="AX790" s="1">
        <v>45167.453755868053</v>
      </c>
      <c r="AY790" t="s">
        <v>51</v>
      </c>
    </row>
    <row r="791" spans="1:51" x14ac:dyDescent="0.35">
      <c r="A791">
        <v>24576</v>
      </c>
      <c r="B791">
        <v>0</v>
      </c>
      <c r="C791" t="s">
        <v>51</v>
      </c>
      <c r="D791" t="s">
        <v>52</v>
      </c>
      <c r="E791" t="s">
        <v>51</v>
      </c>
      <c r="F791" t="s">
        <v>51</v>
      </c>
      <c r="G791" t="s">
        <v>2978</v>
      </c>
      <c r="H791" t="s">
        <v>2979</v>
      </c>
      <c r="I791" t="s">
        <v>56</v>
      </c>
      <c r="M791" t="s">
        <v>2980</v>
      </c>
      <c r="N791" t="s">
        <v>2979</v>
      </c>
      <c r="O791" t="s">
        <v>56</v>
      </c>
      <c r="U791" t="s">
        <v>57</v>
      </c>
      <c r="W791" t="s">
        <v>2981</v>
      </c>
      <c r="Z791">
        <v>8</v>
      </c>
      <c r="AA791" t="s">
        <v>2982</v>
      </c>
      <c r="AD791" t="s">
        <v>2983</v>
      </c>
      <c r="AG791" t="s">
        <v>2984</v>
      </c>
      <c r="AI791">
        <v>0</v>
      </c>
      <c r="AJ791">
        <v>0</v>
      </c>
      <c r="AL791">
        <v>0</v>
      </c>
      <c r="AM791">
        <v>0</v>
      </c>
      <c r="AN791">
        <v>0</v>
      </c>
      <c r="AO791" t="s">
        <v>51</v>
      </c>
      <c r="AP791" t="s">
        <v>51</v>
      </c>
      <c r="AQ791" t="s">
        <v>51</v>
      </c>
      <c r="AR791" t="s">
        <v>51</v>
      </c>
      <c r="AS791" t="s">
        <v>51</v>
      </c>
      <c r="AT791" t="s">
        <v>51</v>
      </c>
      <c r="AU791" t="s">
        <v>58</v>
      </c>
      <c r="AV791" t="s">
        <v>68</v>
      </c>
      <c r="AW791" t="s">
        <v>68</v>
      </c>
      <c r="AX791" s="1">
        <v>45166.677879016206</v>
      </c>
      <c r="AY791" s="1">
        <v>45166.694073298611</v>
      </c>
    </row>
    <row r="792" spans="1:51" x14ac:dyDescent="0.35">
      <c r="A792">
        <v>24575</v>
      </c>
      <c r="B792">
        <v>0</v>
      </c>
      <c r="C792" t="s">
        <v>51</v>
      </c>
      <c r="D792" t="s">
        <v>52</v>
      </c>
      <c r="E792" t="s">
        <v>51</v>
      </c>
      <c r="F792" t="s">
        <v>51</v>
      </c>
      <c r="G792" t="s">
        <v>19088</v>
      </c>
      <c r="H792" t="s">
        <v>2985</v>
      </c>
      <c r="I792" t="s">
        <v>56</v>
      </c>
      <c r="U792" t="s">
        <v>57</v>
      </c>
      <c r="Z792">
        <v>8</v>
      </c>
      <c r="AA792">
        <v>18</v>
      </c>
      <c r="AE792" t="s">
        <v>2986</v>
      </c>
      <c r="AF792" t="s">
        <v>2638</v>
      </c>
      <c r="AG792" t="s">
        <v>2987</v>
      </c>
      <c r="AH792" t="s">
        <v>2986</v>
      </c>
      <c r="AI792">
        <v>0</v>
      </c>
      <c r="AJ792">
        <v>0</v>
      </c>
      <c r="AL792">
        <v>0</v>
      </c>
      <c r="AM792">
        <v>0</v>
      </c>
      <c r="AN792">
        <v>0</v>
      </c>
      <c r="AO792" t="s">
        <v>51</v>
      </c>
      <c r="AP792" t="s">
        <v>51</v>
      </c>
      <c r="AQ792" t="s">
        <v>51</v>
      </c>
      <c r="AR792" t="s">
        <v>51</v>
      </c>
      <c r="AS792" t="s">
        <v>51</v>
      </c>
      <c r="AT792" t="s">
        <v>51</v>
      </c>
      <c r="AU792" t="s">
        <v>58</v>
      </c>
      <c r="AV792" t="s">
        <v>196</v>
      </c>
      <c r="AW792" t="s">
        <v>51</v>
      </c>
      <c r="AX792" s="1">
        <v>45166.527112384261</v>
      </c>
      <c r="AY792" t="s">
        <v>51</v>
      </c>
    </row>
    <row r="793" spans="1:51" x14ac:dyDescent="0.35">
      <c r="A793">
        <v>24574</v>
      </c>
      <c r="B793">
        <v>0</v>
      </c>
      <c r="C793" t="s">
        <v>51</v>
      </c>
      <c r="D793" t="s">
        <v>52</v>
      </c>
      <c r="E793" t="s">
        <v>51</v>
      </c>
      <c r="F793" t="s">
        <v>51</v>
      </c>
      <c r="G793" t="s">
        <v>2988</v>
      </c>
      <c r="H793" t="s">
        <v>2989</v>
      </c>
      <c r="I793" t="s">
        <v>1699</v>
      </c>
      <c r="M793" t="s">
        <v>2988</v>
      </c>
      <c r="N793" t="s">
        <v>2989</v>
      </c>
      <c r="O793" t="s">
        <v>62</v>
      </c>
      <c r="S793" t="s">
        <v>2990</v>
      </c>
      <c r="U793" t="s">
        <v>57</v>
      </c>
      <c r="Z793">
        <v>2</v>
      </c>
      <c r="AA793" t="s">
        <v>62</v>
      </c>
      <c r="AG793" t="s">
        <v>62</v>
      </c>
      <c r="AI793">
        <v>0</v>
      </c>
      <c r="AJ793">
        <v>0</v>
      </c>
      <c r="AL793">
        <v>0</v>
      </c>
      <c r="AM793">
        <v>0</v>
      </c>
      <c r="AN793">
        <v>0</v>
      </c>
      <c r="AO793" t="s">
        <v>51</v>
      </c>
      <c r="AP793" t="s">
        <v>51</v>
      </c>
      <c r="AQ793" t="s">
        <v>51</v>
      </c>
      <c r="AR793" t="s">
        <v>51</v>
      </c>
      <c r="AS793" t="s">
        <v>51</v>
      </c>
      <c r="AT793" t="s">
        <v>51</v>
      </c>
      <c r="AU793" t="s">
        <v>58</v>
      </c>
      <c r="AV793" t="s">
        <v>919</v>
      </c>
      <c r="AW793" t="s">
        <v>2372</v>
      </c>
      <c r="AX793" s="1">
        <v>45163.692591319443</v>
      </c>
      <c r="AY793" s="1">
        <v>45166.640984756945</v>
      </c>
    </row>
    <row r="794" spans="1:51" x14ac:dyDescent="0.35">
      <c r="A794">
        <v>24573</v>
      </c>
      <c r="B794">
        <v>0</v>
      </c>
      <c r="C794" t="s">
        <v>51</v>
      </c>
      <c r="D794" t="s">
        <v>85</v>
      </c>
      <c r="E794">
        <v>0</v>
      </c>
      <c r="G794" t="s">
        <v>2991</v>
      </c>
      <c r="H794" t="s">
        <v>2992</v>
      </c>
      <c r="I794" t="s">
        <v>56</v>
      </c>
      <c r="T794" t="s">
        <v>51</v>
      </c>
      <c r="U794" t="s">
        <v>51</v>
      </c>
      <c r="Z794">
        <v>8</v>
      </c>
      <c r="AE794" t="s">
        <v>51</v>
      </c>
      <c r="AF794" t="s">
        <v>51</v>
      </c>
      <c r="AI794">
        <v>0</v>
      </c>
      <c r="AJ794">
        <v>0</v>
      </c>
      <c r="AL794">
        <v>0</v>
      </c>
      <c r="AM794">
        <v>0</v>
      </c>
      <c r="AN794">
        <v>0</v>
      </c>
      <c r="AO794" t="s">
        <v>120</v>
      </c>
      <c r="AP794" t="s">
        <v>121</v>
      </c>
      <c r="AQ794" t="s">
        <v>122</v>
      </c>
      <c r="AR794" t="s">
        <v>123</v>
      </c>
      <c r="AS794" t="s">
        <v>89</v>
      </c>
      <c r="AU794" t="s">
        <v>58</v>
      </c>
      <c r="AV794" t="s">
        <v>68</v>
      </c>
      <c r="AW794" t="s">
        <v>51</v>
      </c>
      <c r="AX794" s="1">
        <v>45163.491406747686</v>
      </c>
      <c r="AY794" t="s">
        <v>51</v>
      </c>
    </row>
    <row r="795" spans="1:51" x14ac:dyDescent="0.35">
      <c r="A795">
        <v>24572</v>
      </c>
      <c r="B795">
        <v>0</v>
      </c>
      <c r="C795" t="s">
        <v>51</v>
      </c>
      <c r="D795" t="s">
        <v>85</v>
      </c>
      <c r="E795">
        <v>0</v>
      </c>
      <c r="G795" t="s">
        <v>2993</v>
      </c>
      <c r="H795" t="s">
        <v>2994</v>
      </c>
      <c r="I795" t="s">
        <v>56</v>
      </c>
      <c r="S795" t="s">
        <v>2995</v>
      </c>
      <c r="T795" t="s">
        <v>51</v>
      </c>
      <c r="U795" t="s">
        <v>51</v>
      </c>
      <c r="W795">
        <v>8999653782</v>
      </c>
      <c r="Y795" t="s">
        <v>2996</v>
      </c>
      <c r="Z795">
        <v>8</v>
      </c>
      <c r="AD795" t="s">
        <v>2997</v>
      </c>
      <c r="AE795" t="s">
        <v>51</v>
      </c>
      <c r="AF795" t="s">
        <v>51</v>
      </c>
      <c r="AG795" t="s">
        <v>2998</v>
      </c>
      <c r="AI795">
        <v>0</v>
      </c>
      <c r="AJ795">
        <v>0</v>
      </c>
      <c r="AL795">
        <v>0</v>
      </c>
      <c r="AM795">
        <v>0</v>
      </c>
      <c r="AN795">
        <v>0</v>
      </c>
      <c r="AO795" t="s">
        <v>120</v>
      </c>
      <c r="AP795" t="s">
        <v>121</v>
      </c>
      <c r="AQ795" t="s">
        <v>122</v>
      </c>
      <c r="AR795" t="s">
        <v>123</v>
      </c>
      <c r="AS795" t="s">
        <v>89</v>
      </c>
      <c r="AT795" t="s">
        <v>90</v>
      </c>
      <c r="AU795" t="s">
        <v>58</v>
      </c>
      <c r="AV795" t="s">
        <v>68</v>
      </c>
      <c r="AW795" t="s">
        <v>91</v>
      </c>
      <c r="AX795" s="1">
        <v>45163.471678553244</v>
      </c>
      <c r="AY795" s="1">
        <v>45586.621570138886</v>
      </c>
    </row>
    <row r="796" spans="1:51" x14ac:dyDescent="0.35">
      <c r="A796">
        <v>24571</v>
      </c>
      <c r="B796">
        <v>0</v>
      </c>
      <c r="C796" t="s">
        <v>51</v>
      </c>
      <c r="D796" t="s">
        <v>52</v>
      </c>
      <c r="E796" t="s">
        <v>51</v>
      </c>
      <c r="F796" t="s">
        <v>51</v>
      </c>
      <c r="G796" t="s">
        <v>2999</v>
      </c>
      <c r="H796" t="s">
        <v>3000</v>
      </c>
      <c r="I796" t="s">
        <v>2142</v>
      </c>
      <c r="M796" t="s">
        <v>2999</v>
      </c>
      <c r="N796" t="s">
        <v>3001</v>
      </c>
      <c r="O796" t="s">
        <v>2142</v>
      </c>
      <c r="S796" t="s">
        <v>3002</v>
      </c>
      <c r="U796" t="s">
        <v>57</v>
      </c>
      <c r="W796" t="s">
        <v>3003</v>
      </c>
      <c r="Z796">
        <v>2</v>
      </c>
      <c r="AA796" t="s">
        <v>62</v>
      </c>
      <c r="AG796" t="s">
        <v>62</v>
      </c>
      <c r="AI796">
        <v>0</v>
      </c>
      <c r="AJ796">
        <v>0</v>
      </c>
      <c r="AL796">
        <v>0</v>
      </c>
      <c r="AM796">
        <v>0</v>
      </c>
      <c r="AN796">
        <v>0</v>
      </c>
      <c r="AO796" t="s">
        <v>51</v>
      </c>
      <c r="AP796" t="s">
        <v>51</v>
      </c>
      <c r="AQ796" t="s">
        <v>51</v>
      </c>
      <c r="AR796" t="s">
        <v>51</v>
      </c>
      <c r="AS796" t="s">
        <v>51</v>
      </c>
      <c r="AT796" t="s">
        <v>51</v>
      </c>
      <c r="AU796" t="s">
        <v>58</v>
      </c>
      <c r="AV796" t="s">
        <v>919</v>
      </c>
      <c r="AW796" t="s">
        <v>919</v>
      </c>
      <c r="AX796" s="1">
        <v>45162.502569594908</v>
      </c>
      <c r="AY796" s="1">
        <v>45162.511645104169</v>
      </c>
    </row>
    <row r="797" spans="1:51" x14ac:dyDescent="0.35">
      <c r="A797">
        <v>24570</v>
      </c>
      <c r="B797">
        <v>0</v>
      </c>
      <c r="C797" t="s">
        <v>51</v>
      </c>
      <c r="D797" t="s">
        <v>85</v>
      </c>
      <c r="E797">
        <v>3</v>
      </c>
      <c r="G797" t="s">
        <v>3004</v>
      </c>
      <c r="H797" t="s">
        <v>3005</v>
      </c>
      <c r="I797" t="s">
        <v>56</v>
      </c>
      <c r="T797" t="s">
        <v>51</v>
      </c>
      <c r="U797" t="s">
        <v>51</v>
      </c>
      <c r="W797">
        <v>9820785306</v>
      </c>
      <c r="Y797" t="s">
        <v>3006</v>
      </c>
      <c r="Z797">
        <v>8</v>
      </c>
      <c r="AD797" t="s">
        <v>3007</v>
      </c>
      <c r="AE797" t="s">
        <v>51</v>
      </c>
      <c r="AF797" t="s">
        <v>51</v>
      </c>
      <c r="AG797" t="s">
        <v>3008</v>
      </c>
      <c r="AI797">
        <v>0</v>
      </c>
      <c r="AJ797">
        <v>90</v>
      </c>
      <c r="AL797">
        <v>0</v>
      </c>
      <c r="AM797">
        <v>0</v>
      </c>
      <c r="AN797">
        <v>0</v>
      </c>
      <c r="AO797" t="s">
        <v>120</v>
      </c>
      <c r="AP797" t="s">
        <v>121</v>
      </c>
      <c r="AQ797" t="s">
        <v>122</v>
      </c>
      <c r="AR797" t="s">
        <v>123</v>
      </c>
      <c r="AS797" t="s">
        <v>89</v>
      </c>
      <c r="AT797" t="s">
        <v>62</v>
      </c>
      <c r="AU797" t="s">
        <v>58</v>
      </c>
      <c r="AV797" t="s">
        <v>196</v>
      </c>
      <c r="AW797" t="s">
        <v>51</v>
      </c>
      <c r="AX797" s="1">
        <v>45161.523798032409</v>
      </c>
      <c r="AY797" t="s">
        <v>51</v>
      </c>
    </row>
    <row r="798" spans="1:51" x14ac:dyDescent="0.35">
      <c r="A798">
        <v>24569</v>
      </c>
      <c r="B798">
        <v>0</v>
      </c>
      <c r="C798" t="s">
        <v>51</v>
      </c>
      <c r="D798" t="s">
        <v>85</v>
      </c>
      <c r="E798">
        <v>0</v>
      </c>
      <c r="G798" t="s">
        <v>3009</v>
      </c>
      <c r="H798" t="s">
        <v>3010</v>
      </c>
      <c r="I798" t="s">
        <v>6854</v>
      </c>
      <c r="S798" t="s">
        <v>3011</v>
      </c>
      <c r="T798" t="s">
        <v>51</v>
      </c>
      <c r="U798" t="s">
        <v>51</v>
      </c>
      <c r="V798" t="s">
        <v>62</v>
      </c>
      <c r="W798" t="s">
        <v>62</v>
      </c>
      <c r="X798" t="s">
        <v>62</v>
      </c>
      <c r="Y798" t="s">
        <v>3012</v>
      </c>
      <c r="Z798">
        <v>2</v>
      </c>
      <c r="AE798" t="s">
        <v>51</v>
      </c>
      <c r="AF798" t="s">
        <v>51</v>
      </c>
      <c r="AG798" t="s">
        <v>62</v>
      </c>
      <c r="AI798">
        <v>0</v>
      </c>
      <c r="AJ798">
        <v>0</v>
      </c>
      <c r="AL798">
        <v>0</v>
      </c>
      <c r="AM798">
        <v>0</v>
      </c>
      <c r="AN798">
        <v>0</v>
      </c>
      <c r="AO798" t="s">
        <v>120</v>
      </c>
      <c r="AP798" t="s">
        <v>121</v>
      </c>
      <c r="AQ798" t="s">
        <v>487</v>
      </c>
      <c r="AR798" t="s">
        <v>123</v>
      </c>
      <c r="AS798" t="s">
        <v>89</v>
      </c>
      <c r="AT798" t="s">
        <v>90</v>
      </c>
      <c r="AU798" t="s">
        <v>58</v>
      </c>
      <c r="AV798" t="s">
        <v>68</v>
      </c>
      <c r="AW798" t="s">
        <v>68</v>
      </c>
      <c r="AX798" s="1">
        <v>45160.709503969905</v>
      </c>
      <c r="AY798" s="1">
        <v>45160.711002118056</v>
      </c>
    </row>
    <row r="799" spans="1:51" x14ac:dyDescent="0.35">
      <c r="A799">
        <v>24568</v>
      </c>
      <c r="B799">
        <v>0</v>
      </c>
      <c r="C799" t="s">
        <v>51</v>
      </c>
      <c r="D799" t="s">
        <v>85</v>
      </c>
      <c r="E799">
        <v>0</v>
      </c>
      <c r="G799" t="s">
        <v>3013</v>
      </c>
      <c r="H799" t="s">
        <v>3014</v>
      </c>
      <c r="I799" t="s">
        <v>56</v>
      </c>
      <c r="S799" t="s">
        <v>3015</v>
      </c>
      <c r="T799" t="s">
        <v>51</v>
      </c>
      <c r="U799" t="s">
        <v>51</v>
      </c>
      <c r="Y799" t="s">
        <v>3016</v>
      </c>
      <c r="Z799">
        <v>8</v>
      </c>
      <c r="AD799" t="s">
        <v>3017</v>
      </c>
      <c r="AE799" t="s">
        <v>51</v>
      </c>
      <c r="AF799" t="s">
        <v>51</v>
      </c>
      <c r="AG799" t="s">
        <v>3018</v>
      </c>
      <c r="AI799">
        <v>0</v>
      </c>
      <c r="AJ799">
        <v>0</v>
      </c>
      <c r="AL799">
        <v>0</v>
      </c>
      <c r="AM799">
        <v>0</v>
      </c>
      <c r="AN799">
        <v>0</v>
      </c>
      <c r="AO799" t="s">
        <v>120</v>
      </c>
      <c r="AP799" t="s">
        <v>486</v>
      </c>
      <c r="AQ799" t="s">
        <v>122</v>
      </c>
      <c r="AR799" t="s">
        <v>673</v>
      </c>
      <c r="AS799" t="s">
        <v>89</v>
      </c>
      <c r="AU799" t="s">
        <v>58</v>
      </c>
      <c r="AV799" t="s">
        <v>68</v>
      </c>
      <c r="AW799" t="s">
        <v>51</v>
      </c>
      <c r="AX799" s="1">
        <v>45156.727352083333</v>
      </c>
      <c r="AY799" t="s">
        <v>51</v>
      </c>
    </row>
    <row r="800" spans="1:51" x14ac:dyDescent="0.35">
      <c r="A800">
        <v>24567</v>
      </c>
      <c r="B800">
        <v>0</v>
      </c>
      <c r="C800" t="s">
        <v>51</v>
      </c>
      <c r="D800" t="s">
        <v>52</v>
      </c>
      <c r="E800" t="s">
        <v>51</v>
      </c>
      <c r="F800" t="s">
        <v>51</v>
      </c>
      <c r="G800" t="s">
        <v>19089</v>
      </c>
      <c r="H800" t="s">
        <v>3019</v>
      </c>
      <c r="I800" t="s">
        <v>56</v>
      </c>
      <c r="M800" t="s">
        <v>19089</v>
      </c>
      <c r="N800" t="s">
        <v>3019</v>
      </c>
      <c r="U800" t="s">
        <v>57</v>
      </c>
      <c r="Z800">
        <v>8</v>
      </c>
      <c r="AA800" t="s">
        <v>62</v>
      </c>
      <c r="AD800" t="s">
        <v>62</v>
      </c>
      <c r="AG800" t="s">
        <v>62</v>
      </c>
      <c r="AI800">
        <v>0</v>
      </c>
      <c r="AJ800">
        <v>0</v>
      </c>
      <c r="AL800">
        <v>0</v>
      </c>
      <c r="AM800">
        <v>0</v>
      </c>
      <c r="AN800">
        <v>0</v>
      </c>
      <c r="AO800" t="s">
        <v>51</v>
      </c>
      <c r="AP800" t="s">
        <v>51</v>
      </c>
      <c r="AQ800" t="s">
        <v>51</v>
      </c>
      <c r="AR800" t="s">
        <v>51</v>
      </c>
      <c r="AS800" t="s">
        <v>51</v>
      </c>
      <c r="AT800" t="s">
        <v>51</v>
      </c>
      <c r="AU800" t="s">
        <v>58</v>
      </c>
      <c r="AV800" t="s">
        <v>919</v>
      </c>
      <c r="AW800" t="s">
        <v>51</v>
      </c>
      <c r="AX800" s="1">
        <v>45156.639139467596</v>
      </c>
      <c r="AY800" t="s">
        <v>51</v>
      </c>
    </row>
    <row r="801" spans="1:51" x14ac:dyDescent="0.35">
      <c r="A801">
        <v>24566</v>
      </c>
      <c r="B801">
        <v>0</v>
      </c>
      <c r="C801" t="s">
        <v>51</v>
      </c>
      <c r="D801" t="s">
        <v>52</v>
      </c>
      <c r="E801" t="s">
        <v>51</v>
      </c>
      <c r="F801" t="s">
        <v>51</v>
      </c>
      <c r="G801" t="s">
        <v>19090</v>
      </c>
      <c r="H801" t="s">
        <v>19091</v>
      </c>
      <c r="I801" t="s">
        <v>56</v>
      </c>
      <c r="M801" t="s">
        <v>19090</v>
      </c>
      <c r="N801" t="s">
        <v>19091</v>
      </c>
      <c r="S801">
        <f>91-9582999338</f>
        <v>-9582999247</v>
      </c>
      <c r="U801" t="s">
        <v>57</v>
      </c>
      <c r="W801" t="s">
        <v>3020</v>
      </c>
      <c r="Z801">
        <v>8</v>
      </c>
      <c r="AA801">
        <v>9</v>
      </c>
      <c r="AD801" t="s">
        <v>3021</v>
      </c>
      <c r="AG801" t="s">
        <v>3022</v>
      </c>
      <c r="AI801">
        <v>0</v>
      </c>
      <c r="AJ801">
        <v>0</v>
      </c>
      <c r="AL801">
        <v>0</v>
      </c>
      <c r="AM801">
        <v>0</v>
      </c>
      <c r="AN801">
        <v>0</v>
      </c>
      <c r="AO801" t="s">
        <v>51</v>
      </c>
      <c r="AP801" t="s">
        <v>51</v>
      </c>
      <c r="AQ801" t="s">
        <v>51</v>
      </c>
      <c r="AR801" t="s">
        <v>51</v>
      </c>
      <c r="AS801" t="s">
        <v>51</v>
      </c>
      <c r="AT801" t="s">
        <v>51</v>
      </c>
      <c r="AU801" t="s">
        <v>58</v>
      </c>
      <c r="AV801" t="s">
        <v>919</v>
      </c>
      <c r="AW801" t="s">
        <v>51</v>
      </c>
      <c r="AX801" s="1">
        <v>45156.424708680555</v>
      </c>
      <c r="AY801" t="s">
        <v>51</v>
      </c>
    </row>
    <row r="802" spans="1:51" x14ac:dyDescent="0.35">
      <c r="A802">
        <v>24565</v>
      </c>
      <c r="B802">
        <v>0</v>
      </c>
      <c r="C802" t="s">
        <v>51</v>
      </c>
      <c r="D802" t="s">
        <v>52</v>
      </c>
      <c r="E802" t="s">
        <v>51</v>
      </c>
      <c r="F802" t="s">
        <v>51</v>
      </c>
      <c r="G802" t="s">
        <v>3023</v>
      </c>
      <c r="H802" t="s">
        <v>3024</v>
      </c>
      <c r="I802" t="s">
        <v>287</v>
      </c>
      <c r="U802" t="s">
        <v>57</v>
      </c>
      <c r="Z802">
        <v>2</v>
      </c>
      <c r="AG802" t="s">
        <v>62</v>
      </c>
      <c r="AI802">
        <v>0</v>
      </c>
      <c r="AJ802">
        <v>0</v>
      </c>
      <c r="AL802">
        <v>0</v>
      </c>
      <c r="AM802">
        <v>0</v>
      </c>
      <c r="AN802">
        <v>0</v>
      </c>
      <c r="AO802" t="s">
        <v>51</v>
      </c>
      <c r="AP802" t="s">
        <v>51</v>
      </c>
      <c r="AQ802" t="s">
        <v>51</v>
      </c>
      <c r="AR802" t="s">
        <v>51</v>
      </c>
      <c r="AS802" t="s">
        <v>51</v>
      </c>
      <c r="AT802" t="s">
        <v>51</v>
      </c>
      <c r="AU802" t="s">
        <v>58</v>
      </c>
      <c r="AV802" t="s">
        <v>2372</v>
      </c>
      <c r="AW802" t="s">
        <v>51</v>
      </c>
      <c r="AX802" s="1">
        <v>45149.730713194447</v>
      </c>
      <c r="AY802" t="s">
        <v>51</v>
      </c>
    </row>
    <row r="803" spans="1:51" x14ac:dyDescent="0.35">
      <c r="A803">
        <v>24564</v>
      </c>
      <c r="B803">
        <v>0</v>
      </c>
      <c r="C803" t="s">
        <v>51</v>
      </c>
      <c r="D803" t="s">
        <v>52</v>
      </c>
      <c r="E803" t="s">
        <v>51</v>
      </c>
      <c r="F803" t="s">
        <v>51</v>
      </c>
      <c r="G803" t="s">
        <v>1410</v>
      </c>
      <c r="H803" t="s">
        <v>3025</v>
      </c>
      <c r="I803" t="s">
        <v>56</v>
      </c>
      <c r="M803" t="s">
        <v>1410</v>
      </c>
      <c r="N803" t="s">
        <v>3026</v>
      </c>
      <c r="O803" t="s">
        <v>62</v>
      </c>
      <c r="S803">
        <v>8888836441</v>
      </c>
      <c r="U803" t="s">
        <v>57</v>
      </c>
      <c r="Y803" t="s">
        <v>3027</v>
      </c>
      <c r="Z803">
        <v>8</v>
      </c>
      <c r="AA803">
        <v>27</v>
      </c>
      <c r="AD803" t="s">
        <v>1412</v>
      </c>
      <c r="AE803" t="s">
        <v>3028</v>
      </c>
      <c r="AF803" t="s">
        <v>143</v>
      </c>
      <c r="AG803" t="s">
        <v>1413</v>
      </c>
      <c r="AH803" t="s">
        <v>3028</v>
      </c>
      <c r="AI803">
        <v>0</v>
      </c>
      <c r="AJ803">
        <v>0</v>
      </c>
      <c r="AL803">
        <v>0</v>
      </c>
      <c r="AM803">
        <v>0</v>
      </c>
      <c r="AN803">
        <v>0</v>
      </c>
      <c r="AO803" t="s">
        <v>51</v>
      </c>
      <c r="AP803" t="s">
        <v>51</v>
      </c>
      <c r="AQ803" t="s">
        <v>51</v>
      </c>
      <c r="AR803" t="s">
        <v>51</v>
      </c>
      <c r="AS803" t="s">
        <v>51</v>
      </c>
      <c r="AT803" t="s">
        <v>51</v>
      </c>
      <c r="AU803" t="s">
        <v>58</v>
      </c>
      <c r="AV803" t="s">
        <v>919</v>
      </c>
      <c r="AW803" t="s">
        <v>919</v>
      </c>
      <c r="AX803" s="1">
        <v>45147.725982175929</v>
      </c>
      <c r="AY803" s="1">
        <v>45257.627756516202</v>
      </c>
    </row>
    <row r="804" spans="1:51" x14ac:dyDescent="0.35">
      <c r="A804">
        <v>24563</v>
      </c>
      <c r="B804">
        <v>0</v>
      </c>
      <c r="C804" t="s">
        <v>51</v>
      </c>
      <c r="D804" t="s">
        <v>85</v>
      </c>
      <c r="E804">
        <v>0</v>
      </c>
      <c r="G804" t="s">
        <v>3029</v>
      </c>
      <c r="H804" t="s">
        <v>3030</v>
      </c>
      <c r="I804" t="s">
        <v>56</v>
      </c>
      <c r="T804" t="s">
        <v>51</v>
      </c>
      <c r="U804" t="s">
        <v>51</v>
      </c>
      <c r="Y804" t="s">
        <v>3031</v>
      </c>
      <c r="Z804">
        <v>8</v>
      </c>
      <c r="AE804" t="s">
        <v>51</v>
      </c>
      <c r="AF804" t="s">
        <v>51</v>
      </c>
      <c r="AG804" t="s">
        <v>3032</v>
      </c>
      <c r="AI804">
        <v>0</v>
      </c>
      <c r="AJ804">
        <v>0</v>
      </c>
      <c r="AL804">
        <v>0</v>
      </c>
      <c r="AM804">
        <v>0</v>
      </c>
      <c r="AN804">
        <v>0</v>
      </c>
      <c r="AO804" t="s">
        <v>1651</v>
      </c>
      <c r="AP804" t="s">
        <v>486</v>
      </c>
      <c r="AQ804" t="s">
        <v>122</v>
      </c>
      <c r="AR804" t="s">
        <v>673</v>
      </c>
      <c r="AS804" t="s">
        <v>89</v>
      </c>
      <c r="AU804" t="s">
        <v>58</v>
      </c>
      <c r="AV804" t="s">
        <v>68</v>
      </c>
      <c r="AW804" t="s">
        <v>51</v>
      </c>
      <c r="AX804" s="1">
        <v>45146.75243753472</v>
      </c>
      <c r="AY804" t="s">
        <v>51</v>
      </c>
    </row>
    <row r="805" spans="1:51" x14ac:dyDescent="0.35">
      <c r="A805">
        <v>23570</v>
      </c>
      <c r="B805">
        <v>0</v>
      </c>
      <c r="C805" t="s">
        <v>51</v>
      </c>
      <c r="D805" t="s">
        <v>52</v>
      </c>
      <c r="E805" t="s">
        <v>51</v>
      </c>
      <c r="F805" t="s">
        <v>51</v>
      </c>
      <c r="G805" t="s">
        <v>3033</v>
      </c>
      <c r="H805" t="s">
        <v>3034</v>
      </c>
      <c r="I805" t="s">
        <v>56</v>
      </c>
      <c r="M805" t="s">
        <v>3033</v>
      </c>
      <c r="N805" t="s">
        <v>3034</v>
      </c>
      <c r="U805" t="s">
        <v>57</v>
      </c>
      <c r="W805">
        <v>9868022747</v>
      </c>
      <c r="Y805" t="s">
        <v>3035</v>
      </c>
      <c r="Z805">
        <v>8</v>
      </c>
      <c r="AA805">
        <v>6</v>
      </c>
      <c r="AD805" t="s">
        <v>3036</v>
      </c>
      <c r="AE805" t="s">
        <v>3037</v>
      </c>
      <c r="AF805" t="s">
        <v>115</v>
      </c>
      <c r="AG805" t="s">
        <v>3038</v>
      </c>
      <c r="AH805" t="s">
        <v>3037</v>
      </c>
      <c r="AI805">
        <v>0</v>
      </c>
      <c r="AJ805">
        <v>0</v>
      </c>
      <c r="AL805">
        <v>0</v>
      </c>
      <c r="AM805">
        <v>0</v>
      </c>
      <c r="AN805">
        <v>0</v>
      </c>
      <c r="AO805" t="s">
        <v>51</v>
      </c>
      <c r="AP805" t="s">
        <v>51</v>
      </c>
      <c r="AQ805" t="s">
        <v>51</v>
      </c>
      <c r="AR805" t="s">
        <v>51</v>
      </c>
      <c r="AS805" t="s">
        <v>51</v>
      </c>
      <c r="AT805" t="s">
        <v>51</v>
      </c>
      <c r="AU805" t="s">
        <v>58</v>
      </c>
      <c r="AV805" t="s">
        <v>919</v>
      </c>
      <c r="AW805" t="s">
        <v>51</v>
      </c>
      <c r="AX805" s="1">
        <v>45145.470942673608</v>
      </c>
      <c r="AY805" t="s">
        <v>51</v>
      </c>
    </row>
    <row r="806" spans="1:51" x14ac:dyDescent="0.35">
      <c r="A806">
        <v>23569</v>
      </c>
      <c r="B806">
        <v>0</v>
      </c>
      <c r="C806" t="s">
        <v>51</v>
      </c>
      <c r="D806" t="s">
        <v>52</v>
      </c>
      <c r="E806" t="s">
        <v>51</v>
      </c>
      <c r="F806" t="s">
        <v>51</v>
      </c>
      <c r="G806" t="s">
        <v>3039</v>
      </c>
      <c r="H806" t="s">
        <v>3040</v>
      </c>
      <c r="I806" t="s">
        <v>56</v>
      </c>
      <c r="M806" t="s">
        <v>3039</v>
      </c>
      <c r="N806" t="s">
        <v>3040</v>
      </c>
      <c r="O806" t="s">
        <v>56</v>
      </c>
      <c r="S806" t="s">
        <v>3041</v>
      </c>
      <c r="U806" t="s">
        <v>57</v>
      </c>
      <c r="W806" t="s">
        <v>3042</v>
      </c>
      <c r="Y806" t="s">
        <v>3043</v>
      </c>
      <c r="Z806">
        <v>8</v>
      </c>
      <c r="AA806">
        <v>27</v>
      </c>
      <c r="AD806" t="s">
        <v>3044</v>
      </c>
      <c r="AF806" t="s">
        <v>143</v>
      </c>
      <c r="AG806" t="s">
        <v>3045</v>
      </c>
      <c r="AI806">
        <v>0</v>
      </c>
      <c r="AJ806">
        <v>0</v>
      </c>
      <c r="AL806">
        <v>0</v>
      </c>
      <c r="AM806">
        <v>0</v>
      </c>
      <c r="AN806">
        <v>0</v>
      </c>
      <c r="AO806" t="s">
        <v>51</v>
      </c>
      <c r="AP806" t="s">
        <v>51</v>
      </c>
      <c r="AQ806" t="s">
        <v>51</v>
      </c>
      <c r="AR806" t="s">
        <v>51</v>
      </c>
      <c r="AS806" t="s">
        <v>51</v>
      </c>
      <c r="AT806" t="s">
        <v>51</v>
      </c>
      <c r="AU806" t="s">
        <v>58</v>
      </c>
      <c r="AV806" t="s">
        <v>919</v>
      </c>
      <c r="AW806" t="s">
        <v>51</v>
      </c>
      <c r="AX806" s="1">
        <v>45135.743604826392</v>
      </c>
      <c r="AY806" t="s">
        <v>51</v>
      </c>
    </row>
    <row r="807" spans="1:51" x14ac:dyDescent="0.35">
      <c r="A807">
        <v>23568</v>
      </c>
      <c r="B807">
        <v>0</v>
      </c>
      <c r="C807" t="s">
        <v>51</v>
      </c>
      <c r="D807" t="s">
        <v>52</v>
      </c>
      <c r="E807" t="s">
        <v>51</v>
      </c>
      <c r="F807" t="s">
        <v>51</v>
      </c>
      <c r="G807" t="s">
        <v>3046</v>
      </c>
      <c r="H807" t="s">
        <v>3047</v>
      </c>
      <c r="I807" t="s">
        <v>56</v>
      </c>
      <c r="N807" t="s">
        <v>3048</v>
      </c>
      <c r="O807" t="s">
        <v>62</v>
      </c>
      <c r="S807">
        <v>9448518820</v>
      </c>
      <c r="U807" t="s">
        <v>57</v>
      </c>
      <c r="Y807" t="s">
        <v>3049</v>
      </c>
      <c r="Z807">
        <v>8</v>
      </c>
      <c r="AA807">
        <v>10</v>
      </c>
      <c r="AD807" t="s">
        <v>283</v>
      </c>
      <c r="AE807" t="s">
        <v>3050</v>
      </c>
      <c r="AF807" t="s">
        <v>101</v>
      </c>
      <c r="AG807" t="s">
        <v>845</v>
      </c>
      <c r="AH807" t="s">
        <v>3050</v>
      </c>
      <c r="AI807">
        <v>0</v>
      </c>
      <c r="AJ807">
        <v>0</v>
      </c>
      <c r="AL807">
        <v>0</v>
      </c>
      <c r="AM807">
        <v>0</v>
      </c>
      <c r="AN807">
        <v>0</v>
      </c>
      <c r="AO807" t="s">
        <v>51</v>
      </c>
      <c r="AP807" t="s">
        <v>51</v>
      </c>
      <c r="AQ807" t="s">
        <v>51</v>
      </c>
      <c r="AR807" t="s">
        <v>51</v>
      </c>
      <c r="AS807" t="s">
        <v>51</v>
      </c>
      <c r="AT807" t="s">
        <v>51</v>
      </c>
      <c r="AU807" t="s">
        <v>58</v>
      </c>
      <c r="AV807" t="s">
        <v>919</v>
      </c>
      <c r="AW807" t="s">
        <v>3051</v>
      </c>
      <c r="AX807" s="1">
        <v>45135.653539548613</v>
      </c>
      <c r="AY807" s="1">
        <v>45257.487509722225</v>
      </c>
    </row>
    <row r="808" spans="1:51" x14ac:dyDescent="0.35">
      <c r="A808">
        <v>23567</v>
      </c>
      <c r="B808">
        <v>0</v>
      </c>
      <c r="C808" t="s">
        <v>51</v>
      </c>
      <c r="D808" t="s">
        <v>52</v>
      </c>
      <c r="E808" t="s">
        <v>51</v>
      </c>
      <c r="F808" t="s">
        <v>51</v>
      </c>
      <c r="G808" t="s">
        <v>19092</v>
      </c>
      <c r="H808" t="s">
        <v>3052</v>
      </c>
      <c r="I808" t="s">
        <v>56</v>
      </c>
      <c r="U808" t="s">
        <v>57</v>
      </c>
      <c r="W808" t="s">
        <v>3053</v>
      </c>
      <c r="Y808" t="s">
        <v>3054</v>
      </c>
      <c r="Z808">
        <v>8</v>
      </c>
      <c r="AF808" t="s">
        <v>101</v>
      </c>
      <c r="AI808">
        <v>0</v>
      </c>
      <c r="AJ808">
        <v>0</v>
      </c>
      <c r="AL808">
        <v>0</v>
      </c>
      <c r="AM808">
        <v>0</v>
      </c>
      <c r="AN808">
        <v>0</v>
      </c>
      <c r="AO808" t="s">
        <v>51</v>
      </c>
      <c r="AP808" t="s">
        <v>51</v>
      </c>
      <c r="AQ808" t="s">
        <v>51</v>
      </c>
      <c r="AR808" t="s">
        <v>51</v>
      </c>
      <c r="AS808" t="s">
        <v>51</v>
      </c>
      <c r="AT808" t="s">
        <v>51</v>
      </c>
      <c r="AU808" t="s">
        <v>58</v>
      </c>
      <c r="AV808" t="s">
        <v>2372</v>
      </c>
      <c r="AW808" t="s">
        <v>51</v>
      </c>
      <c r="AX808" s="1">
        <v>45135.618073993057</v>
      </c>
      <c r="AY808" t="s">
        <v>51</v>
      </c>
    </row>
    <row r="809" spans="1:51" x14ac:dyDescent="0.35">
      <c r="A809">
        <v>23566</v>
      </c>
      <c r="B809">
        <v>0</v>
      </c>
      <c r="C809" t="s">
        <v>51</v>
      </c>
      <c r="D809" t="s">
        <v>85</v>
      </c>
      <c r="E809">
        <v>0</v>
      </c>
      <c r="G809" t="s">
        <v>19093</v>
      </c>
      <c r="H809" t="s">
        <v>3055</v>
      </c>
      <c r="I809" t="s">
        <v>56</v>
      </c>
      <c r="T809" t="s">
        <v>51</v>
      </c>
      <c r="U809" t="s">
        <v>51</v>
      </c>
      <c r="W809" t="s">
        <v>3056</v>
      </c>
      <c r="Y809" t="s">
        <v>3057</v>
      </c>
      <c r="Z809">
        <v>8</v>
      </c>
      <c r="AD809" t="s">
        <v>3058</v>
      </c>
      <c r="AE809" t="s">
        <v>51</v>
      </c>
      <c r="AF809" t="s">
        <v>51</v>
      </c>
      <c r="AG809" t="s">
        <v>3059</v>
      </c>
      <c r="AI809">
        <v>0</v>
      </c>
      <c r="AJ809">
        <v>0</v>
      </c>
      <c r="AL809">
        <v>0</v>
      </c>
      <c r="AM809">
        <v>0</v>
      </c>
      <c r="AN809">
        <v>0</v>
      </c>
      <c r="AO809" t="s">
        <v>1032</v>
      </c>
      <c r="AP809" t="s">
        <v>121</v>
      </c>
      <c r="AQ809" t="s">
        <v>122</v>
      </c>
      <c r="AR809" t="s">
        <v>123</v>
      </c>
      <c r="AS809" t="s">
        <v>89</v>
      </c>
      <c r="AT809" t="s">
        <v>90</v>
      </c>
      <c r="AU809" t="s">
        <v>58</v>
      </c>
      <c r="AV809" t="s">
        <v>68</v>
      </c>
      <c r="AW809" t="s">
        <v>51</v>
      </c>
      <c r="AX809" s="1">
        <v>45132.640388738429</v>
      </c>
      <c r="AY809" t="s">
        <v>51</v>
      </c>
    </row>
    <row r="810" spans="1:51" x14ac:dyDescent="0.35">
      <c r="A810">
        <v>23565</v>
      </c>
      <c r="B810">
        <v>0</v>
      </c>
      <c r="C810" t="s">
        <v>51</v>
      </c>
      <c r="D810" t="s">
        <v>85</v>
      </c>
      <c r="E810">
        <v>0</v>
      </c>
      <c r="G810" t="s">
        <v>3060</v>
      </c>
      <c r="H810" t="s">
        <v>3061</v>
      </c>
      <c r="I810" t="s">
        <v>56</v>
      </c>
      <c r="T810" t="s">
        <v>51</v>
      </c>
      <c r="U810" t="s">
        <v>51</v>
      </c>
      <c r="Y810" t="s">
        <v>3062</v>
      </c>
      <c r="Z810">
        <v>8</v>
      </c>
      <c r="AD810" t="s">
        <v>3063</v>
      </c>
      <c r="AE810" t="s">
        <v>51</v>
      </c>
      <c r="AF810" t="s">
        <v>51</v>
      </c>
      <c r="AG810" t="s">
        <v>3064</v>
      </c>
      <c r="AI810">
        <v>0</v>
      </c>
      <c r="AJ810">
        <v>0</v>
      </c>
      <c r="AL810">
        <v>0</v>
      </c>
      <c r="AM810">
        <v>0</v>
      </c>
      <c r="AN810">
        <v>0</v>
      </c>
      <c r="AO810" t="s">
        <v>120</v>
      </c>
      <c r="AP810" t="s">
        <v>121</v>
      </c>
      <c r="AQ810" t="s">
        <v>122</v>
      </c>
      <c r="AR810" t="s">
        <v>123</v>
      </c>
      <c r="AS810" t="s">
        <v>89</v>
      </c>
      <c r="AT810" t="s">
        <v>90</v>
      </c>
      <c r="AU810" t="s">
        <v>58</v>
      </c>
      <c r="AV810" t="s">
        <v>68</v>
      </c>
      <c r="AW810" t="s">
        <v>51</v>
      </c>
      <c r="AX810" s="1">
        <v>45129.698642210649</v>
      </c>
      <c r="AY810" t="s">
        <v>51</v>
      </c>
    </row>
    <row r="811" spans="1:51" x14ac:dyDescent="0.35">
      <c r="A811">
        <v>23564</v>
      </c>
      <c r="B811">
        <v>0</v>
      </c>
      <c r="C811" t="s">
        <v>51</v>
      </c>
      <c r="D811" t="s">
        <v>85</v>
      </c>
      <c r="E811">
        <v>0</v>
      </c>
      <c r="G811" t="s">
        <v>3065</v>
      </c>
      <c r="H811" t="s">
        <v>3066</v>
      </c>
      <c r="I811" t="s">
        <v>56</v>
      </c>
      <c r="T811" t="s">
        <v>51</v>
      </c>
      <c r="U811" t="s">
        <v>51</v>
      </c>
      <c r="W811">
        <v>7775991422</v>
      </c>
      <c r="Z811">
        <v>8</v>
      </c>
      <c r="AE811" t="s">
        <v>51</v>
      </c>
      <c r="AF811" t="s">
        <v>51</v>
      </c>
      <c r="AG811" t="s">
        <v>3067</v>
      </c>
      <c r="AI811">
        <v>0</v>
      </c>
      <c r="AJ811">
        <v>0</v>
      </c>
      <c r="AL811">
        <v>0</v>
      </c>
      <c r="AM811">
        <v>0</v>
      </c>
      <c r="AN811">
        <v>0</v>
      </c>
      <c r="AO811" t="s">
        <v>120</v>
      </c>
      <c r="AP811" t="s">
        <v>121</v>
      </c>
      <c r="AQ811" t="s">
        <v>122</v>
      </c>
      <c r="AR811" t="s">
        <v>123</v>
      </c>
      <c r="AS811" t="s">
        <v>89</v>
      </c>
      <c r="AT811" t="s">
        <v>90</v>
      </c>
      <c r="AU811" t="s">
        <v>58</v>
      </c>
      <c r="AV811" t="s">
        <v>68</v>
      </c>
      <c r="AW811" t="s">
        <v>51</v>
      </c>
      <c r="AX811" s="1">
        <v>45129.683591354165</v>
      </c>
      <c r="AY811" t="s">
        <v>51</v>
      </c>
    </row>
    <row r="812" spans="1:51" x14ac:dyDescent="0.35">
      <c r="A812">
        <v>23563</v>
      </c>
      <c r="B812">
        <v>0</v>
      </c>
      <c r="C812" t="s">
        <v>51</v>
      </c>
      <c r="D812" t="s">
        <v>52</v>
      </c>
      <c r="E812" t="s">
        <v>51</v>
      </c>
      <c r="F812" t="s">
        <v>51</v>
      </c>
      <c r="G812" t="s">
        <v>3068</v>
      </c>
      <c r="H812" t="s">
        <v>3069</v>
      </c>
      <c r="I812" t="s">
        <v>56</v>
      </c>
      <c r="M812" t="s">
        <v>3068</v>
      </c>
      <c r="N812" t="s">
        <v>3069</v>
      </c>
      <c r="O812" t="s">
        <v>56</v>
      </c>
      <c r="S812">
        <v>7721264241</v>
      </c>
      <c r="U812" t="s">
        <v>57</v>
      </c>
      <c r="W812">
        <v>9109118319</v>
      </c>
      <c r="Z812">
        <v>8</v>
      </c>
      <c r="AA812">
        <v>22</v>
      </c>
      <c r="AD812" t="s">
        <v>591</v>
      </c>
      <c r="AE812" t="s">
        <v>2559</v>
      </c>
      <c r="AF812" t="s">
        <v>3070</v>
      </c>
      <c r="AG812" t="s">
        <v>593</v>
      </c>
      <c r="AH812" t="s">
        <v>2559</v>
      </c>
      <c r="AI812">
        <v>0</v>
      </c>
      <c r="AJ812">
        <v>0</v>
      </c>
      <c r="AL812">
        <v>0</v>
      </c>
      <c r="AM812">
        <v>0</v>
      </c>
      <c r="AN812">
        <v>0</v>
      </c>
      <c r="AO812" t="s">
        <v>51</v>
      </c>
      <c r="AP812" t="s">
        <v>51</v>
      </c>
      <c r="AQ812" t="s">
        <v>51</v>
      </c>
      <c r="AR812" t="s">
        <v>51</v>
      </c>
      <c r="AS812" t="s">
        <v>51</v>
      </c>
      <c r="AT812" t="s">
        <v>51</v>
      </c>
      <c r="AU812" t="s">
        <v>58</v>
      </c>
      <c r="AV812" t="s">
        <v>919</v>
      </c>
      <c r="AW812" t="s">
        <v>2842</v>
      </c>
      <c r="AX812" s="1">
        <v>45129.613364814817</v>
      </c>
      <c r="AY812" s="1">
        <v>45295.541644097226</v>
      </c>
    </row>
    <row r="813" spans="1:51" x14ac:dyDescent="0.35">
      <c r="A813">
        <v>23562</v>
      </c>
      <c r="B813">
        <v>0</v>
      </c>
      <c r="C813" t="s">
        <v>51</v>
      </c>
      <c r="D813" t="s">
        <v>52</v>
      </c>
      <c r="E813" t="s">
        <v>51</v>
      </c>
      <c r="F813" t="s">
        <v>51</v>
      </c>
      <c r="G813" t="s">
        <v>3071</v>
      </c>
      <c r="H813" t="s">
        <v>3072</v>
      </c>
      <c r="I813" t="s">
        <v>56</v>
      </c>
      <c r="M813" t="s">
        <v>3073</v>
      </c>
      <c r="N813" t="s">
        <v>3074</v>
      </c>
      <c r="O813" t="s">
        <v>56</v>
      </c>
      <c r="U813" t="s">
        <v>57</v>
      </c>
      <c r="W813">
        <v>9176001164</v>
      </c>
      <c r="Y813" t="s">
        <v>3075</v>
      </c>
      <c r="Z813">
        <v>8</v>
      </c>
      <c r="AA813">
        <v>33</v>
      </c>
      <c r="AD813" t="s">
        <v>1290</v>
      </c>
      <c r="AE813" t="s">
        <v>3076</v>
      </c>
      <c r="AF813" t="s">
        <v>134</v>
      </c>
      <c r="AG813" t="s">
        <v>3077</v>
      </c>
      <c r="AH813" t="s">
        <v>3076</v>
      </c>
      <c r="AI813">
        <v>0</v>
      </c>
      <c r="AJ813">
        <v>0</v>
      </c>
      <c r="AL813">
        <v>0</v>
      </c>
      <c r="AM813">
        <v>0</v>
      </c>
      <c r="AN813">
        <v>0</v>
      </c>
      <c r="AO813" t="s">
        <v>51</v>
      </c>
      <c r="AP813" t="s">
        <v>51</v>
      </c>
      <c r="AQ813" t="s">
        <v>51</v>
      </c>
      <c r="AR813" t="s">
        <v>51</v>
      </c>
      <c r="AS813" t="s">
        <v>51</v>
      </c>
      <c r="AT813" t="s">
        <v>51</v>
      </c>
      <c r="AU813" t="s">
        <v>58</v>
      </c>
      <c r="AV813" t="s">
        <v>919</v>
      </c>
      <c r="AW813" t="s">
        <v>2842</v>
      </c>
      <c r="AX813" s="1">
        <v>45122.640377743053</v>
      </c>
      <c r="AY813" s="1">
        <v>45233.672813391204</v>
      </c>
    </row>
    <row r="814" spans="1:51" x14ac:dyDescent="0.35">
      <c r="A814">
        <v>23561</v>
      </c>
      <c r="B814">
        <v>0</v>
      </c>
      <c r="C814" t="s">
        <v>51</v>
      </c>
      <c r="D814" t="s">
        <v>52</v>
      </c>
      <c r="E814" t="s">
        <v>51</v>
      </c>
      <c r="F814" t="s">
        <v>51</v>
      </c>
      <c r="G814" t="s">
        <v>3078</v>
      </c>
      <c r="H814" t="s">
        <v>3079</v>
      </c>
      <c r="I814" t="s">
        <v>56</v>
      </c>
      <c r="M814" t="s">
        <v>3080</v>
      </c>
      <c r="N814" t="s">
        <v>3081</v>
      </c>
      <c r="O814" t="s">
        <v>56</v>
      </c>
      <c r="U814" t="s">
        <v>57</v>
      </c>
      <c r="Z814">
        <v>8</v>
      </c>
      <c r="AA814">
        <v>33</v>
      </c>
      <c r="AD814" t="s">
        <v>1035</v>
      </c>
      <c r="AF814" t="s">
        <v>62</v>
      </c>
      <c r="AG814" t="s">
        <v>1036</v>
      </c>
      <c r="AI814">
        <v>0</v>
      </c>
      <c r="AJ814">
        <v>0</v>
      </c>
      <c r="AL814">
        <v>0</v>
      </c>
      <c r="AM814">
        <v>0</v>
      </c>
      <c r="AN814">
        <v>0</v>
      </c>
      <c r="AO814" t="s">
        <v>51</v>
      </c>
      <c r="AP814" t="s">
        <v>51</v>
      </c>
      <c r="AQ814" t="s">
        <v>51</v>
      </c>
      <c r="AR814" t="s">
        <v>51</v>
      </c>
      <c r="AS814" t="s">
        <v>51</v>
      </c>
      <c r="AT814" t="s">
        <v>51</v>
      </c>
      <c r="AU814" t="s">
        <v>58</v>
      </c>
      <c r="AV814" t="s">
        <v>919</v>
      </c>
      <c r="AW814" t="s">
        <v>919</v>
      </c>
      <c r="AX814" s="1">
        <v>45122.633623495371</v>
      </c>
      <c r="AY814" s="1">
        <v>45124.490395138891</v>
      </c>
    </row>
    <row r="815" spans="1:51" x14ac:dyDescent="0.35">
      <c r="A815">
        <v>23560</v>
      </c>
      <c r="B815">
        <v>0</v>
      </c>
      <c r="C815" t="s">
        <v>51</v>
      </c>
      <c r="D815" t="s">
        <v>85</v>
      </c>
      <c r="E815">
        <v>0</v>
      </c>
      <c r="G815" t="s">
        <v>3082</v>
      </c>
      <c r="H815" t="s">
        <v>3083</v>
      </c>
      <c r="I815" t="s">
        <v>56</v>
      </c>
      <c r="T815" t="s">
        <v>51</v>
      </c>
      <c r="U815" t="s">
        <v>51</v>
      </c>
      <c r="W815">
        <v>9881497098</v>
      </c>
      <c r="X815" t="s">
        <v>3084</v>
      </c>
      <c r="Y815" t="s">
        <v>3085</v>
      </c>
      <c r="Z815">
        <v>8</v>
      </c>
      <c r="AD815" t="s">
        <v>3086</v>
      </c>
      <c r="AE815" t="s">
        <v>51</v>
      </c>
      <c r="AF815" t="s">
        <v>51</v>
      </c>
      <c r="AG815" t="s">
        <v>3087</v>
      </c>
      <c r="AI815">
        <v>0</v>
      </c>
      <c r="AJ815">
        <v>0</v>
      </c>
      <c r="AL815">
        <v>0</v>
      </c>
      <c r="AM815">
        <v>0</v>
      </c>
      <c r="AN815">
        <v>0</v>
      </c>
      <c r="AO815" t="s">
        <v>120</v>
      </c>
      <c r="AP815" t="s">
        <v>121</v>
      </c>
      <c r="AQ815" t="s">
        <v>122</v>
      </c>
      <c r="AR815" t="s">
        <v>123</v>
      </c>
      <c r="AS815" t="s">
        <v>89</v>
      </c>
      <c r="AT815" t="s">
        <v>90</v>
      </c>
      <c r="AU815" t="s">
        <v>58</v>
      </c>
      <c r="AV815" t="s">
        <v>68</v>
      </c>
      <c r="AW815" t="s">
        <v>51</v>
      </c>
      <c r="AX815" s="1">
        <v>45121.738907604165</v>
      </c>
      <c r="AY815" t="s">
        <v>51</v>
      </c>
    </row>
    <row r="816" spans="1:51" x14ac:dyDescent="0.35">
      <c r="A816">
        <v>23559</v>
      </c>
      <c r="B816">
        <v>0</v>
      </c>
      <c r="C816" t="s">
        <v>51</v>
      </c>
      <c r="D816" t="s">
        <v>52</v>
      </c>
      <c r="E816" t="s">
        <v>51</v>
      </c>
      <c r="F816" t="s">
        <v>51</v>
      </c>
      <c r="G816" t="s">
        <v>3088</v>
      </c>
      <c r="H816" t="s">
        <v>3089</v>
      </c>
      <c r="I816" t="s">
        <v>56</v>
      </c>
      <c r="M816" t="s">
        <v>3088</v>
      </c>
      <c r="N816" t="s">
        <v>3089</v>
      </c>
      <c r="O816" t="s">
        <v>62</v>
      </c>
      <c r="S816" t="s">
        <v>3090</v>
      </c>
      <c r="U816" t="s">
        <v>57</v>
      </c>
      <c r="W816" t="s">
        <v>3091</v>
      </c>
      <c r="Z816">
        <v>8</v>
      </c>
      <c r="AA816">
        <v>7</v>
      </c>
      <c r="AD816" t="s">
        <v>3092</v>
      </c>
      <c r="AF816" t="s">
        <v>3093</v>
      </c>
      <c r="AG816" t="s">
        <v>3094</v>
      </c>
      <c r="AI816">
        <v>0</v>
      </c>
      <c r="AJ816">
        <v>0</v>
      </c>
      <c r="AL816">
        <v>0</v>
      </c>
      <c r="AM816">
        <v>0</v>
      </c>
      <c r="AN816">
        <v>0</v>
      </c>
      <c r="AO816" t="s">
        <v>51</v>
      </c>
      <c r="AP816" t="s">
        <v>51</v>
      </c>
      <c r="AQ816" t="s">
        <v>51</v>
      </c>
      <c r="AR816" t="s">
        <v>51</v>
      </c>
      <c r="AS816" t="s">
        <v>51</v>
      </c>
      <c r="AT816" t="s">
        <v>51</v>
      </c>
      <c r="AU816" t="s">
        <v>58</v>
      </c>
      <c r="AV816" t="s">
        <v>919</v>
      </c>
      <c r="AW816" t="s">
        <v>919</v>
      </c>
      <c r="AX816" s="1">
        <v>45121.432854247687</v>
      </c>
      <c r="AY816" s="1">
        <v>45346.638071493056</v>
      </c>
    </row>
    <row r="817" spans="1:51" x14ac:dyDescent="0.35">
      <c r="A817">
        <v>23558</v>
      </c>
      <c r="B817">
        <v>0</v>
      </c>
      <c r="C817" t="s">
        <v>51</v>
      </c>
      <c r="D817" t="s">
        <v>52</v>
      </c>
      <c r="E817" t="s">
        <v>51</v>
      </c>
      <c r="F817" t="s">
        <v>51</v>
      </c>
      <c r="G817" t="s">
        <v>3095</v>
      </c>
      <c r="H817" t="s">
        <v>3096</v>
      </c>
      <c r="I817" t="s">
        <v>56</v>
      </c>
      <c r="M817" t="s">
        <v>3095</v>
      </c>
      <c r="N817" t="s">
        <v>3097</v>
      </c>
      <c r="U817" t="s">
        <v>57</v>
      </c>
      <c r="Z817">
        <v>8</v>
      </c>
      <c r="AA817">
        <v>22</v>
      </c>
      <c r="AD817" t="s">
        <v>283</v>
      </c>
      <c r="AE817" t="s">
        <v>3098</v>
      </c>
      <c r="AF817" t="s">
        <v>62</v>
      </c>
      <c r="AG817" t="s">
        <v>827</v>
      </c>
      <c r="AH817" t="s">
        <v>3098</v>
      </c>
      <c r="AI817">
        <v>0</v>
      </c>
      <c r="AJ817">
        <v>0</v>
      </c>
      <c r="AL817">
        <v>0</v>
      </c>
      <c r="AM817">
        <v>0</v>
      </c>
      <c r="AN817">
        <v>0</v>
      </c>
      <c r="AO817" t="s">
        <v>51</v>
      </c>
      <c r="AP817" t="s">
        <v>51</v>
      </c>
      <c r="AQ817" t="s">
        <v>51</v>
      </c>
      <c r="AR817" t="s">
        <v>51</v>
      </c>
      <c r="AS817" t="s">
        <v>51</v>
      </c>
      <c r="AT817" t="s">
        <v>51</v>
      </c>
      <c r="AU817" t="s">
        <v>58</v>
      </c>
      <c r="AV817" t="s">
        <v>919</v>
      </c>
      <c r="AW817" t="s">
        <v>2842</v>
      </c>
      <c r="AX817" s="1">
        <v>45120.451521678238</v>
      </c>
      <c r="AY817" s="1">
        <v>45306.679509224537</v>
      </c>
    </row>
    <row r="818" spans="1:51" x14ac:dyDescent="0.35">
      <c r="A818">
        <v>23557</v>
      </c>
      <c r="B818">
        <v>0</v>
      </c>
      <c r="C818" t="s">
        <v>51</v>
      </c>
      <c r="D818" t="s">
        <v>52</v>
      </c>
      <c r="E818" t="s">
        <v>51</v>
      </c>
      <c r="F818" t="s">
        <v>51</v>
      </c>
      <c r="G818" t="s">
        <v>3099</v>
      </c>
      <c r="H818" t="s">
        <v>3100</v>
      </c>
      <c r="I818" t="s">
        <v>56</v>
      </c>
      <c r="M818" t="s">
        <v>3099</v>
      </c>
      <c r="N818" t="s">
        <v>3100</v>
      </c>
      <c r="O818" t="s">
        <v>56</v>
      </c>
      <c r="U818" t="s">
        <v>57</v>
      </c>
      <c r="Z818">
        <v>8</v>
      </c>
      <c r="AA818">
        <v>27</v>
      </c>
      <c r="AD818" t="s">
        <v>3101</v>
      </c>
      <c r="AF818" t="s">
        <v>3102</v>
      </c>
      <c r="AG818" t="s">
        <v>3103</v>
      </c>
      <c r="AI818">
        <v>0</v>
      </c>
      <c r="AJ818">
        <v>0</v>
      </c>
      <c r="AL818">
        <v>0</v>
      </c>
      <c r="AM818">
        <v>0</v>
      </c>
      <c r="AN818">
        <v>0</v>
      </c>
      <c r="AO818" t="s">
        <v>51</v>
      </c>
      <c r="AP818" t="s">
        <v>51</v>
      </c>
      <c r="AQ818" t="s">
        <v>51</v>
      </c>
      <c r="AR818" t="s">
        <v>51</v>
      </c>
      <c r="AS818" t="s">
        <v>51</v>
      </c>
      <c r="AT818" t="s">
        <v>51</v>
      </c>
      <c r="AU818" t="s">
        <v>58</v>
      </c>
      <c r="AV818" t="s">
        <v>919</v>
      </c>
      <c r="AW818" t="s">
        <v>51</v>
      </c>
      <c r="AX818" s="1">
        <v>45118.618071145836</v>
      </c>
      <c r="AY818" t="s">
        <v>51</v>
      </c>
    </row>
    <row r="819" spans="1:51" x14ac:dyDescent="0.35">
      <c r="A819">
        <v>23556</v>
      </c>
      <c r="B819">
        <v>0</v>
      </c>
      <c r="C819" t="s">
        <v>51</v>
      </c>
      <c r="D819" t="s">
        <v>52</v>
      </c>
      <c r="E819" t="s">
        <v>51</v>
      </c>
      <c r="F819" t="s">
        <v>51</v>
      </c>
      <c r="G819" t="s">
        <v>3104</v>
      </c>
      <c r="H819" t="s">
        <v>3105</v>
      </c>
      <c r="I819" t="s">
        <v>56</v>
      </c>
      <c r="M819" t="s">
        <v>3106</v>
      </c>
      <c r="N819" t="s">
        <v>3107</v>
      </c>
      <c r="O819" t="s">
        <v>62</v>
      </c>
      <c r="S819" t="s">
        <v>3108</v>
      </c>
      <c r="U819" t="s">
        <v>57</v>
      </c>
      <c r="Y819" t="s">
        <v>3109</v>
      </c>
      <c r="Z819">
        <v>8</v>
      </c>
      <c r="AA819">
        <v>29</v>
      </c>
      <c r="AD819" t="s">
        <v>3110</v>
      </c>
      <c r="AF819" t="s">
        <v>3102</v>
      </c>
      <c r="AG819" t="s">
        <v>3111</v>
      </c>
      <c r="AI819">
        <v>0</v>
      </c>
      <c r="AJ819">
        <v>0</v>
      </c>
      <c r="AL819">
        <v>0</v>
      </c>
      <c r="AM819">
        <v>0</v>
      </c>
      <c r="AN819">
        <v>0</v>
      </c>
      <c r="AO819" t="s">
        <v>51</v>
      </c>
      <c r="AP819" t="s">
        <v>51</v>
      </c>
      <c r="AQ819" t="s">
        <v>51</v>
      </c>
      <c r="AR819" t="s">
        <v>51</v>
      </c>
      <c r="AS819" t="s">
        <v>51</v>
      </c>
      <c r="AT819" t="s">
        <v>51</v>
      </c>
      <c r="AU819" t="s">
        <v>58</v>
      </c>
      <c r="AV819" t="s">
        <v>919</v>
      </c>
      <c r="AW819" t="s">
        <v>59</v>
      </c>
      <c r="AX819" s="1">
        <v>45118.607276354167</v>
      </c>
      <c r="AY819" s="1">
        <v>45658.423537418981</v>
      </c>
    </row>
    <row r="820" spans="1:51" x14ac:dyDescent="0.35">
      <c r="A820">
        <v>23555</v>
      </c>
      <c r="B820">
        <v>0</v>
      </c>
      <c r="C820" t="s">
        <v>51</v>
      </c>
      <c r="D820" t="s">
        <v>85</v>
      </c>
      <c r="E820">
        <v>0</v>
      </c>
      <c r="G820" t="s">
        <v>3112</v>
      </c>
      <c r="H820" t="s">
        <v>3113</v>
      </c>
      <c r="I820" t="s">
        <v>56</v>
      </c>
      <c r="T820" t="s">
        <v>51</v>
      </c>
      <c r="U820" t="s">
        <v>51</v>
      </c>
      <c r="Y820" t="s">
        <v>3114</v>
      </c>
      <c r="Z820">
        <v>8</v>
      </c>
      <c r="AD820" t="s">
        <v>3115</v>
      </c>
      <c r="AE820" t="s">
        <v>51</v>
      </c>
      <c r="AF820" t="s">
        <v>51</v>
      </c>
      <c r="AG820" t="s">
        <v>3116</v>
      </c>
      <c r="AI820">
        <v>0</v>
      </c>
      <c r="AJ820">
        <v>0</v>
      </c>
      <c r="AL820">
        <v>0</v>
      </c>
      <c r="AM820">
        <v>0</v>
      </c>
      <c r="AN820">
        <v>0</v>
      </c>
      <c r="AO820" t="s">
        <v>120</v>
      </c>
      <c r="AP820" t="s">
        <v>121</v>
      </c>
      <c r="AQ820" t="s">
        <v>122</v>
      </c>
      <c r="AR820" t="s">
        <v>123</v>
      </c>
      <c r="AS820" t="s">
        <v>89</v>
      </c>
      <c r="AT820" t="s">
        <v>90</v>
      </c>
      <c r="AU820" t="s">
        <v>58</v>
      </c>
      <c r="AV820" t="s">
        <v>68</v>
      </c>
      <c r="AW820" t="s">
        <v>51</v>
      </c>
      <c r="AX820" s="1">
        <v>45118.471944444442</v>
      </c>
      <c r="AY820" t="s">
        <v>51</v>
      </c>
    </row>
    <row r="821" spans="1:51" x14ac:dyDescent="0.35">
      <c r="A821">
        <v>23554</v>
      </c>
      <c r="B821">
        <v>0</v>
      </c>
      <c r="C821" t="s">
        <v>51</v>
      </c>
      <c r="D821" t="s">
        <v>85</v>
      </c>
      <c r="E821">
        <v>0</v>
      </c>
      <c r="G821" t="s">
        <v>3117</v>
      </c>
      <c r="H821" t="s">
        <v>3118</v>
      </c>
      <c r="I821" t="s">
        <v>56</v>
      </c>
      <c r="T821" t="s">
        <v>51</v>
      </c>
      <c r="U821" t="s">
        <v>51</v>
      </c>
      <c r="W821" s="2">
        <v>8.4848678109860004E+19</v>
      </c>
      <c r="X821" t="s">
        <v>3119</v>
      </c>
      <c r="Y821" t="s">
        <v>3120</v>
      </c>
      <c r="Z821">
        <v>8</v>
      </c>
      <c r="AD821" t="s">
        <v>3121</v>
      </c>
      <c r="AE821" t="s">
        <v>51</v>
      </c>
      <c r="AF821" t="s">
        <v>51</v>
      </c>
      <c r="AG821" t="s">
        <v>3122</v>
      </c>
      <c r="AI821">
        <v>0</v>
      </c>
      <c r="AJ821">
        <v>0</v>
      </c>
      <c r="AL821">
        <v>0</v>
      </c>
      <c r="AM821">
        <v>0</v>
      </c>
      <c r="AN821">
        <v>0</v>
      </c>
      <c r="AO821" t="s">
        <v>120</v>
      </c>
      <c r="AP821" t="s">
        <v>121</v>
      </c>
      <c r="AQ821" t="s">
        <v>255</v>
      </c>
      <c r="AR821" t="s">
        <v>123</v>
      </c>
      <c r="AS821" t="s">
        <v>89</v>
      </c>
      <c r="AT821" t="s">
        <v>90</v>
      </c>
      <c r="AU821" t="s">
        <v>58</v>
      </c>
      <c r="AV821" t="s">
        <v>68</v>
      </c>
      <c r="AW821" t="s">
        <v>51</v>
      </c>
      <c r="AX821" s="1">
        <v>45117.627561539353</v>
      </c>
      <c r="AY821" t="s">
        <v>51</v>
      </c>
    </row>
    <row r="822" spans="1:51" x14ac:dyDescent="0.35">
      <c r="A822">
        <v>23553</v>
      </c>
      <c r="B822">
        <v>0</v>
      </c>
      <c r="C822" t="s">
        <v>51</v>
      </c>
      <c r="D822" t="s">
        <v>85</v>
      </c>
      <c r="E822">
        <v>0</v>
      </c>
      <c r="G822" t="s">
        <v>3123</v>
      </c>
      <c r="H822" t="s">
        <v>3124</v>
      </c>
      <c r="I822" t="s">
        <v>56</v>
      </c>
      <c r="T822" t="s">
        <v>51</v>
      </c>
      <c r="U822" t="s">
        <v>51</v>
      </c>
      <c r="W822" s="2">
        <v>7.2924264008750498E+19</v>
      </c>
      <c r="Y822" t="s">
        <v>3125</v>
      </c>
      <c r="Z822">
        <v>8</v>
      </c>
      <c r="AD822" t="s">
        <v>3126</v>
      </c>
      <c r="AE822" t="s">
        <v>51</v>
      </c>
      <c r="AF822" t="s">
        <v>51</v>
      </c>
      <c r="AG822" t="s">
        <v>3127</v>
      </c>
      <c r="AI822">
        <v>0</v>
      </c>
      <c r="AJ822">
        <v>0</v>
      </c>
      <c r="AL822">
        <v>0</v>
      </c>
      <c r="AM822">
        <v>0</v>
      </c>
      <c r="AN822">
        <v>0</v>
      </c>
      <c r="AO822" t="s">
        <v>672</v>
      </c>
      <c r="AP822" t="s">
        <v>121</v>
      </c>
      <c r="AQ822" t="s">
        <v>122</v>
      </c>
      <c r="AS822" t="s">
        <v>89</v>
      </c>
      <c r="AT822" t="s">
        <v>90</v>
      </c>
      <c r="AU822" t="s">
        <v>58</v>
      </c>
      <c r="AV822" t="s">
        <v>68</v>
      </c>
      <c r="AW822" t="s">
        <v>51</v>
      </c>
      <c r="AX822" s="1">
        <v>45114.748322951389</v>
      </c>
      <c r="AY822" t="s">
        <v>51</v>
      </c>
    </row>
    <row r="823" spans="1:51" x14ac:dyDescent="0.35">
      <c r="A823">
        <v>22563</v>
      </c>
      <c r="B823">
        <v>0</v>
      </c>
      <c r="C823" t="s">
        <v>51</v>
      </c>
      <c r="D823" t="s">
        <v>52</v>
      </c>
      <c r="E823" t="s">
        <v>51</v>
      </c>
      <c r="F823" t="s">
        <v>51</v>
      </c>
      <c r="G823" t="s">
        <v>3128</v>
      </c>
      <c r="H823" t="s">
        <v>3129</v>
      </c>
      <c r="I823" t="s">
        <v>287</v>
      </c>
      <c r="M823" t="s">
        <v>3128</v>
      </c>
      <c r="N823" t="s">
        <v>3129</v>
      </c>
      <c r="U823" t="s">
        <v>57</v>
      </c>
      <c r="Y823" t="s">
        <v>3130</v>
      </c>
      <c r="Z823">
        <v>2</v>
      </c>
      <c r="AE823" t="s">
        <v>1673</v>
      </c>
      <c r="AF823" t="s">
        <v>3102</v>
      </c>
      <c r="AH823" t="s">
        <v>1673</v>
      </c>
      <c r="AI823">
        <v>0</v>
      </c>
      <c r="AJ823">
        <v>0</v>
      </c>
      <c r="AL823">
        <v>0</v>
      </c>
      <c r="AM823">
        <v>0</v>
      </c>
      <c r="AN823">
        <v>0</v>
      </c>
      <c r="AO823" t="s">
        <v>51</v>
      </c>
      <c r="AP823" t="s">
        <v>51</v>
      </c>
      <c r="AQ823" t="s">
        <v>51</v>
      </c>
      <c r="AR823" t="s">
        <v>51</v>
      </c>
      <c r="AS823" t="s">
        <v>51</v>
      </c>
      <c r="AT823" t="s">
        <v>51</v>
      </c>
      <c r="AU823" t="s">
        <v>58</v>
      </c>
      <c r="AV823" t="s">
        <v>919</v>
      </c>
      <c r="AW823" t="s">
        <v>51</v>
      </c>
      <c r="AX823" s="1">
        <v>45113.682422604164</v>
      </c>
      <c r="AY823" t="s">
        <v>51</v>
      </c>
    </row>
    <row r="824" spans="1:51" x14ac:dyDescent="0.35">
      <c r="A824">
        <v>22562</v>
      </c>
      <c r="B824">
        <v>0</v>
      </c>
      <c r="C824" t="s">
        <v>51</v>
      </c>
      <c r="D824" t="s">
        <v>52</v>
      </c>
      <c r="E824" t="s">
        <v>51</v>
      </c>
      <c r="F824" t="s">
        <v>51</v>
      </c>
      <c r="G824" t="s">
        <v>3131</v>
      </c>
      <c r="H824" t="s">
        <v>3132</v>
      </c>
      <c r="I824" t="s">
        <v>56</v>
      </c>
      <c r="M824" t="s">
        <v>3131</v>
      </c>
      <c r="N824" t="s">
        <v>3132</v>
      </c>
      <c r="S824" s="2">
        <v>7.0265061579380597E+19</v>
      </c>
      <c r="U824" t="s">
        <v>57</v>
      </c>
      <c r="Z824">
        <v>8</v>
      </c>
      <c r="AA824">
        <v>29</v>
      </c>
      <c r="AD824" t="s">
        <v>3133</v>
      </c>
      <c r="AE824" t="s">
        <v>3134</v>
      </c>
      <c r="AF824" t="s">
        <v>3135</v>
      </c>
      <c r="AG824" t="s">
        <v>3136</v>
      </c>
      <c r="AH824" t="s">
        <v>3134</v>
      </c>
      <c r="AI824">
        <v>0</v>
      </c>
      <c r="AJ824">
        <v>0</v>
      </c>
      <c r="AL824">
        <v>0</v>
      </c>
      <c r="AM824">
        <v>0</v>
      </c>
      <c r="AN824">
        <v>0</v>
      </c>
      <c r="AO824" t="s">
        <v>51</v>
      </c>
      <c r="AP824" t="s">
        <v>51</v>
      </c>
      <c r="AQ824" t="s">
        <v>51</v>
      </c>
      <c r="AR824" t="s">
        <v>51</v>
      </c>
      <c r="AS824" t="s">
        <v>51</v>
      </c>
      <c r="AT824" t="s">
        <v>51</v>
      </c>
      <c r="AU824" t="s">
        <v>58</v>
      </c>
      <c r="AV824" t="s">
        <v>919</v>
      </c>
      <c r="AW824" t="s">
        <v>51</v>
      </c>
      <c r="AX824" s="1">
        <v>45113.502941284722</v>
      </c>
      <c r="AY824" t="s">
        <v>51</v>
      </c>
    </row>
    <row r="825" spans="1:51" x14ac:dyDescent="0.35">
      <c r="A825">
        <v>22561</v>
      </c>
      <c r="B825">
        <v>0</v>
      </c>
      <c r="C825" t="s">
        <v>51</v>
      </c>
      <c r="D825" t="s">
        <v>85</v>
      </c>
      <c r="E825">
        <v>0</v>
      </c>
      <c r="G825" t="s">
        <v>3137</v>
      </c>
      <c r="H825" t="s">
        <v>3138</v>
      </c>
      <c r="I825" t="s">
        <v>56</v>
      </c>
      <c r="T825" t="s">
        <v>51</v>
      </c>
      <c r="U825" t="s">
        <v>51</v>
      </c>
      <c r="W825">
        <f>91-9920282395</f>
        <v>-9920282304</v>
      </c>
      <c r="X825" t="s">
        <v>3139</v>
      </c>
      <c r="Y825" t="s">
        <v>3140</v>
      </c>
      <c r="Z825">
        <v>8</v>
      </c>
      <c r="AD825" t="s">
        <v>3141</v>
      </c>
      <c r="AE825" t="s">
        <v>51</v>
      </c>
      <c r="AF825" t="s">
        <v>51</v>
      </c>
      <c r="AG825" t="s">
        <v>3142</v>
      </c>
      <c r="AI825">
        <v>0</v>
      </c>
      <c r="AJ825">
        <v>0</v>
      </c>
      <c r="AL825">
        <v>0</v>
      </c>
      <c r="AM825">
        <v>0</v>
      </c>
      <c r="AN825">
        <v>0</v>
      </c>
      <c r="AO825" t="s">
        <v>230</v>
      </c>
      <c r="AP825" t="s">
        <v>121</v>
      </c>
      <c r="AQ825" t="s">
        <v>122</v>
      </c>
      <c r="AR825" t="s">
        <v>123</v>
      </c>
      <c r="AS825" t="s">
        <v>89</v>
      </c>
      <c r="AT825" t="s">
        <v>90</v>
      </c>
      <c r="AU825" t="s">
        <v>58</v>
      </c>
      <c r="AV825" t="s">
        <v>68</v>
      </c>
      <c r="AW825" t="s">
        <v>68</v>
      </c>
      <c r="AX825" s="1">
        <v>45112.708432870371</v>
      </c>
      <c r="AY825" s="1">
        <v>45112.747941319445</v>
      </c>
    </row>
    <row r="826" spans="1:51" x14ac:dyDescent="0.35">
      <c r="A826">
        <v>22560</v>
      </c>
      <c r="B826">
        <v>0</v>
      </c>
      <c r="C826" t="s">
        <v>51</v>
      </c>
      <c r="D826" t="s">
        <v>85</v>
      </c>
      <c r="E826">
        <v>0</v>
      </c>
      <c r="G826" t="s">
        <v>3143</v>
      </c>
      <c r="H826" t="s">
        <v>3144</v>
      </c>
      <c r="I826" t="s">
        <v>56</v>
      </c>
      <c r="S826" t="s">
        <v>1392</v>
      </c>
      <c r="T826" t="s">
        <v>51</v>
      </c>
      <c r="U826" t="s">
        <v>51</v>
      </c>
      <c r="V826" t="s">
        <v>1392</v>
      </c>
      <c r="W826" t="s">
        <v>1392</v>
      </c>
      <c r="X826" t="s">
        <v>1392</v>
      </c>
      <c r="Y826" t="s">
        <v>3145</v>
      </c>
      <c r="Z826">
        <v>8</v>
      </c>
      <c r="AE826" t="s">
        <v>51</v>
      </c>
      <c r="AF826" t="s">
        <v>51</v>
      </c>
      <c r="AI826">
        <v>0</v>
      </c>
      <c r="AJ826">
        <v>0</v>
      </c>
      <c r="AL826">
        <v>0</v>
      </c>
      <c r="AM826">
        <v>0</v>
      </c>
      <c r="AN826">
        <v>0</v>
      </c>
      <c r="AO826" t="s">
        <v>120</v>
      </c>
      <c r="AU826" t="s">
        <v>58</v>
      </c>
      <c r="AV826" t="s">
        <v>196</v>
      </c>
      <c r="AW826" t="s">
        <v>51</v>
      </c>
      <c r="AX826" s="1">
        <v>45105.583599537036</v>
      </c>
      <c r="AY826" t="s">
        <v>51</v>
      </c>
    </row>
    <row r="827" spans="1:51" x14ac:dyDescent="0.35">
      <c r="A827">
        <v>22559</v>
      </c>
      <c r="B827">
        <v>0</v>
      </c>
      <c r="C827" t="s">
        <v>51</v>
      </c>
      <c r="D827" t="s">
        <v>85</v>
      </c>
      <c r="E827">
        <v>0</v>
      </c>
      <c r="G827" t="s">
        <v>3146</v>
      </c>
      <c r="H827" t="s">
        <v>3147</v>
      </c>
      <c r="I827" t="s">
        <v>56</v>
      </c>
      <c r="T827" t="s">
        <v>51</v>
      </c>
      <c r="U827" t="s">
        <v>51</v>
      </c>
      <c r="Y827" t="s">
        <v>3148</v>
      </c>
      <c r="Z827">
        <v>8</v>
      </c>
      <c r="AE827" t="s">
        <v>51</v>
      </c>
      <c r="AF827" t="s">
        <v>51</v>
      </c>
      <c r="AG827" t="s">
        <v>3149</v>
      </c>
      <c r="AI827">
        <v>0</v>
      </c>
      <c r="AJ827">
        <v>0</v>
      </c>
      <c r="AL827">
        <v>0</v>
      </c>
      <c r="AM827">
        <v>0</v>
      </c>
      <c r="AN827">
        <v>0</v>
      </c>
      <c r="AO827" t="s">
        <v>120</v>
      </c>
      <c r="AU827" t="s">
        <v>58</v>
      </c>
      <c r="AV827" t="s">
        <v>196</v>
      </c>
      <c r="AW827" t="s">
        <v>51</v>
      </c>
      <c r="AX827" s="1">
        <v>45104.474987349538</v>
      </c>
      <c r="AY827" t="s">
        <v>51</v>
      </c>
    </row>
    <row r="828" spans="1:51" x14ac:dyDescent="0.35">
      <c r="A828">
        <v>22558</v>
      </c>
      <c r="B828">
        <v>0</v>
      </c>
      <c r="C828" t="s">
        <v>51</v>
      </c>
      <c r="D828" t="s">
        <v>52</v>
      </c>
      <c r="E828" t="s">
        <v>51</v>
      </c>
      <c r="F828" t="s">
        <v>51</v>
      </c>
      <c r="G828" t="s">
        <v>3150</v>
      </c>
      <c r="H828" t="s">
        <v>3151</v>
      </c>
      <c r="I828" t="s">
        <v>6002</v>
      </c>
      <c r="M828" t="s">
        <v>3152</v>
      </c>
      <c r="N828" t="s">
        <v>3153</v>
      </c>
      <c r="O828" t="s">
        <v>3154</v>
      </c>
      <c r="S828" t="s">
        <v>3155</v>
      </c>
      <c r="U828" t="s">
        <v>57</v>
      </c>
      <c r="Y828" t="s">
        <v>3156</v>
      </c>
      <c r="Z828">
        <v>2</v>
      </c>
      <c r="AI828">
        <v>0</v>
      </c>
      <c r="AJ828">
        <v>0</v>
      </c>
      <c r="AL828">
        <v>0</v>
      </c>
      <c r="AM828">
        <v>0</v>
      </c>
      <c r="AN828">
        <v>0</v>
      </c>
      <c r="AO828" t="s">
        <v>51</v>
      </c>
      <c r="AP828" t="s">
        <v>51</v>
      </c>
      <c r="AQ828" t="s">
        <v>51</v>
      </c>
      <c r="AR828" t="s">
        <v>51</v>
      </c>
      <c r="AS828" t="s">
        <v>51</v>
      </c>
      <c r="AT828" t="s">
        <v>51</v>
      </c>
      <c r="AU828" t="s">
        <v>58</v>
      </c>
      <c r="AV828" t="s">
        <v>919</v>
      </c>
      <c r="AW828" t="s">
        <v>3157</v>
      </c>
      <c r="AX828" s="1">
        <v>45101.429572372683</v>
      </c>
      <c r="AY828" s="1">
        <v>45101.48637982639</v>
      </c>
    </row>
    <row r="829" spans="1:51" x14ac:dyDescent="0.35">
      <c r="A829">
        <v>22557</v>
      </c>
      <c r="B829">
        <v>0</v>
      </c>
      <c r="C829" t="s">
        <v>51</v>
      </c>
      <c r="D829" t="s">
        <v>85</v>
      </c>
      <c r="E829">
        <v>0</v>
      </c>
      <c r="G829" t="s">
        <v>3158</v>
      </c>
      <c r="H829" t="s">
        <v>3159</v>
      </c>
      <c r="I829" t="s">
        <v>56</v>
      </c>
      <c r="S829" t="s">
        <v>3160</v>
      </c>
      <c r="T829" t="s">
        <v>51</v>
      </c>
      <c r="U829" t="s">
        <v>51</v>
      </c>
      <c r="W829">
        <v>8149174549</v>
      </c>
      <c r="X829" t="s">
        <v>3161</v>
      </c>
      <c r="Y829" t="s">
        <v>3162</v>
      </c>
      <c r="Z829">
        <v>8</v>
      </c>
      <c r="AD829" t="s">
        <v>3163</v>
      </c>
      <c r="AE829" t="s">
        <v>51</v>
      </c>
      <c r="AF829" t="s">
        <v>51</v>
      </c>
      <c r="AG829" t="s">
        <v>3164</v>
      </c>
      <c r="AI829">
        <v>0</v>
      </c>
      <c r="AJ829">
        <v>0</v>
      </c>
      <c r="AL829">
        <v>0</v>
      </c>
      <c r="AM829">
        <v>0</v>
      </c>
      <c r="AN829">
        <v>0</v>
      </c>
      <c r="AO829" t="s">
        <v>120</v>
      </c>
      <c r="AP829" t="s">
        <v>121</v>
      </c>
      <c r="AQ829" t="s">
        <v>122</v>
      </c>
      <c r="AR829" t="s">
        <v>123</v>
      </c>
      <c r="AS829" t="s">
        <v>89</v>
      </c>
      <c r="AT829" t="s">
        <v>90</v>
      </c>
      <c r="AU829" t="s">
        <v>58</v>
      </c>
      <c r="AV829" t="s">
        <v>68</v>
      </c>
      <c r="AW829" t="s">
        <v>51</v>
      </c>
      <c r="AX829" s="1">
        <v>45100.640978668984</v>
      </c>
      <c r="AY829" t="s">
        <v>51</v>
      </c>
    </row>
    <row r="830" spans="1:51" x14ac:dyDescent="0.35">
      <c r="A830">
        <v>22556</v>
      </c>
      <c r="B830">
        <v>0</v>
      </c>
      <c r="C830" t="s">
        <v>51</v>
      </c>
      <c r="D830" t="s">
        <v>85</v>
      </c>
      <c r="E830">
        <v>0</v>
      </c>
      <c r="G830" t="s">
        <v>3165</v>
      </c>
      <c r="H830" t="s">
        <v>3166</v>
      </c>
      <c r="I830" t="s">
        <v>56</v>
      </c>
      <c r="S830" t="s">
        <v>3167</v>
      </c>
      <c r="T830" t="s">
        <v>51</v>
      </c>
      <c r="U830" t="s">
        <v>51</v>
      </c>
      <c r="V830" t="s">
        <v>3167</v>
      </c>
      <c r="W830" t="s">
        <v>3167</v>
      </c>
      <c r="X830" t="s">
        <v>3167</v>
      </c>
      <c r="Y830" t="s">
        <v>3167</v>
      </c>
      <c r="Z830">
        <v>8</v>
      </c>
      <c r="AD830" t="s">
        <v>1392</v>
      </c>
      <c r="AE830" t="s">
        <v>51</v>
      </c>
      <c r="AF830" t="s">
        <v>51</v>
      </c>
      <c r="AG830" t="s">
        <v>3168</v>
      </c>
      <c r="AI830">
        <v>0</v>
      </c>
      <c r="AJ830">
        <v>0</v>
      </c>
      <c r="AL830">
        <v>0</v>
      </c>
      <c r="AM830">
        <v>0</v>
      </c>
      <c r="AN830">
        <v>0</v>
      </c>
      <c r="AO830" t="s">
        <v>120</v>
      </c>
      <c r="AP830" t="s">
        <v>1392</v>
      </c>
      <c r="AQ830" t="s">
        <v>1392</v>
      </c>
      <c r="AR830" t="s">
        <v>1392</v>
      </c>
      <c r="AS830" t="s">
        <v>1392</v>
      </c>
      <c r="AT830" t="s">
        <v>1392</v>
      </c>
      <c r="AU830" t="s">
        <v>58</v>
      </c>
      <c r="AV830" t="s">
        <v>196</v>
      </c>
      <c r="AW830" t="s">
        <v>51</v>
      </c>
      <c r="AX830" s="1">
        <v>45097.471259803242</v>
      </c>
      <c r="AY830" t="s">
        <v>51</v>
      </c>
    </row>
    <row r="831" spans="1:51" x14ac:dyDescent="0.35">
      <c r="A831">
        <v>22555</v>
      </c>
      <c r="B831">
        <v>0</v>
      </c>
      <c r="C831" t="s">
        <v>51</v>
      </c>
      <c r="D831" t="s">
        <v>85</v>
      </c>
      <c r="E831">
        <v>0</v>
      </c>
      <c r="G831" t="s">
        <v>3169</v>
      </c>
      <c r="H831" t="s">
        <v>3170</v>
      </c>
      <c r="I831" t="s">
        <v>56</v>
      </c>
      <c r="T831" t="s">
        <v>51</v>
      </c>
      <c r="U831" t="s">
        <v>51</v>
      </c>
      <c r="W831">
        <v>9371025754</v>
      </c>
      <c r="Z831">
        <v>8</v>
      </c>
      <c r="AD831" t="s">
        <v>1392</v>
      </c>
      <c r="AE831" t="s">
        <v>51</v>
      </c>
      <c r="AF831" t="s">
        <v>51</v>
      </c>
      <c r="AG831" t="s">
        <v>1392</v>
      </c>
      <c r="AI831">
        <v>0</v>
      </c>
      <c r="AJ831">
        <v>0</v>
      </c>
      <c r="AL831">
        <v>0</v>
      </c>
      <c r="AM831">
        <v>0</v>
      </c>
      <c r="AN831">
        <v>0</v>
      </c>
      <c r="AO831" t="s">
        <v>230</v>
      </c>
      <c r="AP831" t="s">
        <v>1392</v>
      </c>
      <c r="AQ831" t="s">
        <v>1392</v>
      </c>
      <c r="AR831" t="s">
        <v>1392</v>
      </c>
      <c r="AS831" t="s">
        <v>1392</v>
      </c>
      <c r="AT831" t="s">
        <v>1392</v>
      </c>
      <c r="AU831" t="s">
        <v>58</v>
      </c>
      <c r="AV831" t="s">
        <v>196</v>
      </c>
      <c r="AW831" t="s">
        <v>51</v>
      </c>
      <c r="AX831" s="1">
        <v>45094.544702662039</v>
      </c>
      <c r="AY831" t="s">
        <v>51</v>
      </c>
    </row>
    <row r="832" spans="1:51" x14ac:dyDescent="0.35">
      <c r="A832">
        <v>22554</v>
      </c>
      <c r="B832">
        <v>0</v>
      </c>
      <c r="C832" t="s">
        <v>51</v>
      </c>
      <c r="D832" t="s">
        <v>85</v>
      </c>
      <c r="E832">
        <v>0</v>
      </c>
      <c r="G832" t="s">
        <v>3171</v>
      </c>
      <c r="H832" t="s">
        <v>3172</v>
      </c>
      <c r="I832" t="s">
        <v>56</v>
      </c>
      <c r="S832" t="s">
        <v>1392</v>
      </c>
      <c r="T832" t="s">
        <v>51</v>
      </c>
      <c r="U832" t="s">
        <v>51</v>
      </c>
      <c r="V832" t="s">
        <v>1392</v>
      </c>
      <c r="W832">
        <v>7775991422</v>
      </c>
      <c r="X832" t="s">
        <v>1392</v>
      </c>
      <c r="Y832" t="s">
        <v>1392</v>
      </c>
      <c r="Z832">
        <v>8</v>
      </c>
      <c r="AD832" t="s">
        <v>1392</v>
      </c>
      <c r="AE832" t="s">
        <v>51</v>
      </c>
      <c r="AF832" t="s">
        <v>51</v>
      </c>
      <c r="AG832" t="s">
        <v>1392</v>
      </c>
      <c r="AI832">
        <v>0</v>
      </c>
      <c r="AJ832">
        <v>0</v>
      </c>
      <c r="AL832">
        <v>0</v>
      </c>
      <c r="AM832">
        <v>0</v>
      </c>
      <c r="AN832">
        <v>0</v>
      </c>
      <c r="AO832" t="s">
        <v>230</v>
      </c>
      <c r="AP832" t="s">
        <v>1392</v>
      </c>
      <c r="AQ832" t="s">
        <v>1392</v>
      </c>
      <c r="AR832" t="s">
        <v>1392</v>
      </c>
      <c r="AS832" t="s">
        <v>1392</v>
      </c>
      <c r="AT832" t="s">
        <v>1392</v>
      </c>
      <c r="AU832" t="s">
        <v>58</v>
      </c>
      <c r="AV832" t="s">
        <v>196</v>
      </c>
      <c r="AW832" t="s">
        <v>51</v>
      </c>
      <c r="AX832" s="1">
        <v>45094.441478703702</v>
      </c>
      <c r="AY832" t="s">
        <v>51</v>
      </c>
    </row>
    <row r="833" spans="1:51" x14ac:dyDescent="0.35">
      <c r="A833">
        <v>22553</v>
      </c>
      <c r="B833">
        <v>0</v>
      </c>
      <c r="C833" t="s">
        <v>51</v>
      </c>
      <c r="D833" t="s">
        <v>85</v>
      </c>
      <c r="E833">
        <v>6</v>
      </c>
      <c r="F833" t="s">
        <v>1545</v>
      </c>
      <c r="G833" t="s">
        <v>3173</v>
      </c>
      <c r="H833" t="s">
        <v>19094</v>
      </c>
      <c r="I833" t="s">
        <v>56</v>
      </c>
      <c r="S833" t="s">
        <v>3174</v>
      </c>
      <c r="T833" t="s">
        <v>51</v>
      </c>
      <c r="U833" t="s">
        <v>51</v>
      </c>
      <c r="W833" t="s">
        <v>3175</v>
      </c>
      <c r="Y833" t="s">
        <v>3176</v>
      </c>
      <c r="Z833">
        <v>8</v>
      </c>
      <c r="AE833" t="s">
        <v>51</v>
      </c>
      <c r="AF833" t="s">
        <v>51</v>
      </c>
      <c r="AG833" t="s">
        <v>3177</v>
      </c>
      <c r="AI833">
        <v>0</v>
      </c>
      <c r="AJ833">
        <v>0</v>
      </c>
      <c r="AL833">
        <v>0</v>
      </c>
      <c r="AM833">
        <v>0</v>
      </c>
      <c r="AN833">
        <v>0</v>
      </c>
      <c r="AO833" t="s">
        <v>120</v>
      </c>
      <c r="AP833" t="s">
        <v>486</v>
      </c>
      <c r="AQ833" t="s">
        <v>122</v>
      </c>
      <c r="AR833" t="s">
        <v>123</v>
      </c>
      <c r="AS833" t="s">
        <v>89</v>
      </c>
      <c r="AT833" t="s">
        <v>95</v>
      </c>
      <c r="AU833" t="s">
        <v>58</v>
      </c>
      <c r="AV833" t="s">
        <v>196</v>
      </c>
      <c r="AW833" t="s">
        <v>51</v>
      </c>
      <c r="AX833" s="1">
        <v>45092.650723842591</v>
      </c>
      <c r="AY833" t="s">
        <v>51</v>
      </c>
    </row>
    <row r="834" spans="1:51" x14ac:dyDescent="0.35">
      <c r="A834">
        <v>22552</v>
      </c>
      <c r="B834">
        <v>0</v>
      </c>
      <c r="C834" t="s">
        <v>51</v>
      </c>
      <c r="D834" t="s">
        <v>85</v>
      </c>
      <c r="E834">
        <v>0</v>
      </c>
      <c r="G834" t="s">
        <v>3178</v>
      </c>
      <c r="H834" t="s">
        <v>3179</v>
      </c>
      <c r="I834" t="s">
        <v>56</v>
      </c>
      <c r="T834" t="s">
        <v>51</v>
      </c>
      <c r="U834" t="s">
        <v>51</v>
      </c>
      <c r="W834">
        <v>7757841333</v>
      </c>
      <c r="Z834">
        <v>8</v>
      </c>
      <c r="AD834" t="s">
        <v>3180</v>
      </c>
      <c r="AE834" t="s">
        <v>51</v>
      </c>
      <c r="AF834" t="s">
        <v>51</v>
      </c>
      <c r="AG834" t="s">
        <v>3181</v>
      </c>
      <c r="AI834">
        <v>0</v>
      </c>
      <c r="AJ834">
        <v>0</v>
      </c>
      <c r="AL834">
        <v>0</v>
      </c>
      <c r="AM834">
        <v>0</v>
      </c>
      <c r="AN834">
        <v>0</v>
      </c>
      <c r="AO834" t="s">
        <v>230</v>
      </c>
      <c r="AP834" t="s">
        <v>121</v>
      </c>
      <c r="AQ834" t="s">
        <v>122</v>
      </c>
      <c r="AR834" t="s">
        <v>123</v>
      </c>
      <c r="AS834" t="s">
        <v>89</v>
      </c>
      <c r="AT834" t="s">
        <v>90</v>
      </c>
      <c r="AU834" t="s">
        <v>58</v>
      </c>
      <c r="AV834" t="s">
        <v>68</v>
      </c>
      <c r="AW834" t="s">
        <v>51</v>
      </c>
      <c r="AX834" s="1">
        <v>45091.451048726849</v>
      </c>
      <c r="AY834" t="s">
        <v>51</v>
      </c>
    </row>
    <row r="835" spans="1:51" x14ac:dyDescent="0.35">
      <c r="A835">
        <v>22551</v>
      </c>
      <c r="B835">
        <v>0</v>
      </c>
      <c r="C835" t="s">
        <v>51</v>
      </c>
      <c r="D835" t="s">
        <v>85</v>
      </c>
      <c r="E835">
        <v>0</v>
      </c>
      <c r="G835" t="s">
        <v>19095</v>
      </c>
      <c r="H835" t="s">
        <v>3182</v>
      </c>
      <c r="I835" t="s">
        <v>56</v>
      </c>
      <c r="S835" t="s">
        <v>3183</v>
      </c>
      <c r="T835" t="s">
        <v>51</v>
      </c>
      <c r="U835" t="s">
        <v>51</v>
      </c>
      <c r="W835">
        <v>9769403366</v>
      </c>
      <c r="X835" t="s">
        <v>3184</v>
      </c>
      <c r="Y835" t="s">
        <v>3185</v>
      </c>
      <c r="Z835">
        <v>8</v>
      </c>
      <c r="AD835" t="s">
        <v>3186</v>
      </c>
      <c r="AE835" t="s">
        <v>51</v>
      </c>
      <c r="AF835" t="s">
        <v>51</v>
      </c>
      <c r="AG835" t="s">
        <v>3187</v>
      </c>
      <c r="AI835">
        <v>0</v>
      </c>
      <c r="AJ835">
        <v>0</v>
      </c>
      <c r="AL835">
        <v>0</v>
      </c>
      <c r="AM835">
        <v>0</v>
      </c>
      <c r="AN835">
        <v>0</v>
      </c>
      <c r="AO835" t="s">
        <v>120</v>
      </c>
      <c r="AP835" t="s">
        <v>121</v>
      </c>
      <c r="AQ835" t="s">
        <v>122</v>
      </c>
      <c r="AR835" t="s">
        <v>123</v>
      </c>
      <c r="AS835" t="s">
        <v>89</v>
      </c>
      <c r="AT835" t="s">
        <v>90</v>
      </c>
      <c r="AU835" t="s">
        <v>58</v>
      </c>
      <c r="AV835" t="s">
        <v>68</v>
      </c>
      <c r="AW835" t="s">
        <v>51</v>
      </c>
      <c r="AX835" s="1">
        <v>45089.762584722223</v>
      </c>
      <c r="AY835" t="s">
        <v>51</v>
      </c>
    </row>
    <row r="836" spans="1:51" x14ac:dyDescent="0.35">
      <c r="A836">
        <v>22550</v>
      </c>
      <c r="B836">
        <v>0</v>
      </c>
      <c r="C836" t="s">
        <v>51</v>
      </c>
      <c r="D836" t="s">
        <v>52</v>
      </c>
      <c r="E836" t="s">
        <v>51</v>
      </c>
      <c r="F836" t="s">
        <v>51</v>
      </c>
      <c r="G836" t="s">
        <v>3095</v>
      </c>
      <c r="H836" t="s">
        <v>3188</v>
      </c>
      <c r="I836" t="s">
        <v>56</v>
      </c>
      <c r="M836" t="s">
        <v>3095</v>
      </c>
      <c r="N836" t="s">
        <v>3189</v>
      </c>
      <c r="O836" t="s">
        <v>56</v>
      </c>
      <c r="S836" t="s">
        <v>3190</v>
      </c>
      <c r="U836" t="s">
        <v>57</v>
      </c>
      <c r="V836" t="s">
        <v>3191</v>
      </c>
      <c r="Z836">
        <v>8</v>
      </c>
      <c r="AA836">
        <v>9</v>
      </c>
      <c r="AD836" t="s">
        <v>283</v>
      </c>
      <c r="AE836" t="s">
        <v>2396</v>
      </c>
      <c r="AF836" t="s">
        <v>3192</v>
      </c>
      <c r="AG836" t="s">
        <v>728</v>
      </c>
      <c r="AH836" t="s">
        <v>2396</v>
      </c>
      <c r="AI836">
        <v>0</v>
      </c>
      <c r="AJ836">
        <v>0</v>
      </c>
      <c r="AL836">
        <v>0</v>
      </c>
      <c r="AM836">
        <v>0</v>
      </c>
      <c r="AN836">
        <v>0</v>
      </c>
      <c r="AO836" t="s">
        <v>51</v>
      </c>
      <c r="AP836" t="s">
        <v>51</v>
      </c>
      <c r="AQ836" t="s">
        <v>51</v>
      </c>
      <c r="AR836" t="s">
        <v>51</v>
      </c>
      <c r="AS836" t="s">
        <v>51</v>
      </c>
      <c r="AT836" t="s">
        <v>51</v>
      </c>
      <c r="AU836" t="s">
        <v>58</v>
      </c>
      <c r="AV836" t="s">
        <v>919</v>
      </c>
      <c r="AW836" t="s">
        <v>3051</v>
      </c>
      <c r="AX836" s="1">
        <v>45085.541950810184</v>
      </c>
      <c r="AY836" s="1">
        <v>45336.633170104164</v>
      </c>
    </row>
    <row r="837" spans="1:51" x14ac:dyDescent="0.35">
      <c r="A837">
        <v>22549</v>
      </c>
      <c r="B837">
        <v>0</v>
      </c>
      <c r="C837" t="s">
        <v>51</v>
      </c>
      <c r="D837" t="s">
        <v>85</v>
      </c>
      <c r="E837">
        <v>3</v>
      </c>
      <c r="F837" t="s">
        <v>1049</v>
      </c>
      <c r="G837" t="s">
        <v>19096</v>
      </c>
      <c r="H837" t="s">
        <v>3193</v>
      </c>
      <c r="I837" t="s">
        <v>56</v>
      </c>
      <c r="T837" t="s">
        <v>51</v>
      </c>
      <c r="U837" t="s">
        <v>51</v>
      </c>
      <c r="W837" t="s">
        <v>3194</v>
      </c>
      <c r="Y837" t="s">
        <v>3195</v>
      </c>
      <c r="Z837">
        <v>8</v>
      </c>
      <c r="AD837" t="s">
        <v>3196</v>
      </c>
      <c r="AE837" t="s">
        <v>51</v>
      </c>
      <c r="AF837" t="s">
        <v>51</v>
      </c>
      <c r="AG837" t="s">
        <v>3197</v>
      </c>
      <c r="AI837">
        <v>0</v>
      </c>
      <c r="AJ837">
        <v>0</v>
      </c>
      <c r="AL837">
        <v>0</v>
      </c>
      <c r="AM837">
        <v>0</v>
      </c>
      <c r="AN837">
        <v>0</v>
      </c>
      <c r="AO837" t="s">
        <v>230</v>
      </c>
      <c r="AP837" t="s">
        <v>121</v>
      </c>
      <c r="AQ837" t="s">
        <v>122</v>
      </c>
      <c r="AR837" t="s">
        <v>123</v>
      </c>
      <c r="AS837" t="s">
        <v>89</v>
      </c>
      <c r="AT837" t="s">
        <v>90</v>
      </c>
      <c r="AU837" t="s">
        <v>58</v>
      </c>
      <c r="AV837" t="s">
        <v>196</v>
      </c>
      <c r="AW837" t="s">
        <v>51</v>
      </c>
      <c r="AX837" s="1">
        <v>45084.799440127317</v>
      </c>
      <c r="AY837" t="s">
        <v>51</v>
      </c>
    </row>
    <row r="838" spans="1:51" x14ac:dyDescent="0.35">
      <c r="A838">
        <v>22548</v>
      </c>
      <c r="B838">
        <v>0</v>
      </c>
      <c r="C838" t="s">
        <v>51</v>
      </c>
      <c r="D838" t="s">
        <v>85</v>
      </c>
      <c r="E838">
        <v>0</v>
      </c>
      <c r="G838" t="s">
        <v>3198</v>
      </c>
      <c r="H838" t="s">
        <v>3199</v>
      </c>
      <c r="I838" t="s">
        <v>56</v>
      </c>
      <c r="S838" t="s">
        <v>1392</v>
      </c>
      <c r="T838" t="s">
        <v>51</v>
      </c>
      <c r="U838" t="s">
        <v>51</v>
      </c>
      <c r="V838" t="s">
        <v>1392</v>
      </c>
      <c r="W838">
        <v>8378985369</v>
      </c>
      <c r="Y838" t="s">
        <v>3200</v>
      </c>
      <c r="Z838">
        <v>8</v>
      </c>
      <c r="AD838" t="s">
        <v>1392</v>
      </c>
      <c r="AE838" t="s">
        <v>51</v>
      </c>
      <c r="AF838" t="s">
        <v>51</v>
      </c>
      <c r="AG838" t="s">
        <v>3201</v>
      </c>
      <c r="AI838">
        <v>0</v>
      </c>
      <c r="AJ838">
        <v>0</v>
      </c>
      <c r="AL838">
        <v>0</v>
      </c>
      <c r="AM838">
        <v>0</v>
      </c>
      <c r="AN838">
        <v>0</v>
      </c>
      <c r="AO838" t="s">
        <v>120</v>
      </c>
      <c r="AP838" t="s">
        <v>1392</v>
      </c>
      <c r="AQ838" t="s">
        <v>122</v>
      </c>
      <c r="AR838" t="s">
        <v>123</v>
      </c>
      <c r="AS838" t="s">
        <v>1392</v>
      </c>
      <c r="AT838" t="s">
        <v>1392</v>
      </c>
      <c r="AU838" t="s">
        <v>58</v>
      </c>
      <c r="AV838" t="s">
        <v>196</v>
      </c>
      <c r="AW838" t="s">
        <v>196</v>
      </c>
      <c r="AX838" s="1">
        <v>45083.504693981478</v>
      </c>
      <c r="AY838" s="1">
        <v>45083.795167094904</v>
      </c>
    </row>
    <row r="839" spans="1:51" x14ac:dyDescent="0.35">
      <c r="A839">
        <v>22547</v>
      </c>
      <c r="B839">
        <v>0</v>
      </c>
      <c r="C839" t="s">
        <v>51</v>
      </c>
      <c r="D839" t="s">
        <v>52</v>
      </c>
      <c r="E839" t="s">
        <v>51</v>
      </c>
      <c r="F839" t="s">
        <v>51</v>
      </c>
      <c r="G839" t="s">
        <v>3202</v>
      </c>
      <c r="H839" t="s">
        <v>3203</v>
      </c>
      <c r="I839" t="s">
        <v>287</v>
      </c>
      <c r="M839" t="s">
        <v>3202</v>
      </c>
      <c r="N839" t="s">
        <v>3203</v>
      </c>
      <c r="O839" t="s">
        <v>2259</v>
      </c>
      <c r="S839" t="s">
        <v>3204</v>
      </c>
      <c r="U839" t="s">
        <v>57</v>
      </c>
      <c r="Z839">
        <v>2</v>
      </c>
      <c r="AF839" t="s">
        <v>63</v>
      </c>
      <c r="AI839">
        <v>0</v>
      </c>
      <c r="AJ839">
        <v>0</v>
      </c>
      <c r="AL839">
        <v>0</v>
      </c>
      <c r="AM839">
        <v>0</v>
      </c>
      <c r="AN839">
        <v>0</v>
      </c>
      <c r="AO839" t="s">
        <v>51</v>
      </c>
      <c r="AP839" t="s">
        <v>51</v>
      </c>
      <c r="AQ839" t="s">
        <v>51</v>
      </c>
      <c r="AR839" t="s">
        <v>51</v>
      </c>
      <c r="AS839" t="s">
        <v>51</v>
      </c>
      <c r="AT839" t="s">
        <v>51</v>
      </c>
      <c r="AU839" t="s">
        <v>58</v>
      </c>
      <c r="AV839" t="s">
        <v>919</v>
      </c>
      <c r="AW839" t="s">
        <v>51</v>
      </c>
      <c r="AX839" s="1">
        <v>45082.503635763889</v>
      </c>
      <c r="AY839" t="s">
        <v>51</v>
      </c>
    </row>
    <row r="840" spans="1:51" x14ac:dyDescent="0.35">
      <c r="A840">
        <v>22546</v>
      </c>
      <c r="B840">
        <v>0</v>
      </c>
      <c r="C840" t="s">
        <v>51</v>
      </c>
      <c r="D840" t="s">
        <v>85</v>
      </c>
      <c r="E840">
        <v>0</v>
      </c>
      <c r="G840" t="s">
        <v>3205</v>
      </c>
      <c r="H840" t="s">
        <v>19097</v>
      </c>
      <c r="I840" t="s">
        <v>56</v>
      </c>
      <c r="T840" t="s">
        <v>51</v>
      </c>
      <c r="U840" t="s">
        <v>51</v>
      </c>
      <c r="W840">
        <v>919840266206</v>
      </c>
      <c r="X840" t="s">
        <v>3206</v>
      </c>
      <c r="Y840" t="s">
        <v>3207</v>
      </c>
      <c r="Z840">
        <v>8</v>
      </c>
      <c r="AE840" t="s">
        <v>51</v>
      </c>
      <c r="AF840" t="s">
        <v>51</v>
      </c>
      <c r="AG840" t="s">
        <v>3208</v>
      </c>
      <c r="AI840">
        <v>0</v>
      </c>
      <c r="AJ840">
        <v>0</v>
      </c>
      <c r="AL840">
        <v>0</v>
      </c>
      <c r="AM840">
        <v>0</v>
      </c>
      <c r="AN840">
        <v>0</v>
      </c>
      <c r="AO840" t="s">
        <v>120</v>
      </c>
      <c r="AP840" t="s">
        <v>121</v>
      </c>
      <c r="AQ840" t="s">
        <v>122</v>
      </c>
      <c r="AR840" t="s">
        <v>123</v>
      </c>
      <c r="AS840" t="s">
        <v>89</v>
      </c>
      <c r="AU840" t="s">
        <v>58</v>
      </c>
      <c r="AV840" t="s">
        <v>68</v>
      </c>
      <c r="AW840" t="s">
        <v>51</v>
      </c>
      <c r="AX840" s="1">
        <v>45079.455623842594</v>
      </c>
      <c r="AY840" t="s">
        <v>51</v>
      </c>
    </row>
    <row r="841" spans="1:51" x14ac:dyDescent="0.35">
      <c r="A841">
        <v>22545</v>
      </c>
      <c r="B841">
        <v>0</v>
      </c>
      <c r="C841" t="s">
        <v>51</v>
      </c>
      <c r="D841" t="s">
        <v>85</v>
      </c>
      <c r="E841">
        <v>0</v>
      </c>
      <c r="G841" t="s">
        <v>3209</v>
      </c>
      <c r="H841" t="s">
        <v>3210</v>
      </c>
      <c r="I841" t="s">
        <v>56</v>
      </c>
      <c r="S841">
        <v>845934185</v>
      </c>
      <c r="T841" t="s">
        <v>51</v>
      </c>
      <c r="U841" t="s">
        <v>51</v>
      </c>
      <c r="W841">
        <v>9623713141</v>
      </c>
      <c r="Y841" t="s">
        <v>3211</v>
      </c>
      <c r="Z841">
        <v>8</v>
      </c>
      <c r="AD841" t="s">
        <v>1392</v>
      </c>
      <c r="AE841" t="s">
        <v>51</v>
      </c>
      <c r="AF841" t="s">
        <v>51</v>
      </c>
      <c r="AG841" t="s">
        <v>485</v>
      </c>
      <c r="AI841">
        <v>0</v>
      </c>
      <c r="AJ841">
        <v>0</v>
      </c>
      <c r="AL841">
        <v>0</v>
      </c>
      <c r="AM841">
        <v>0</v>
      </c>
      <c r="AN841">
        <v>0</v>
      </c>
      <c r="AO841" t="s">
        <v>230</v>
      </c>
      <c r="AP841" t="s">
        <v>1392</v>
      </c>
      <c r="AQ841" t="s">
        <v>1392</v>
      </c>
      <c r="AR841" t="s">
        <v>1392</v>
      </c>
      <c r="AS841" t="s">
        <v>1392</v>
      </c>
      <c r="AT841" t="s">
        <v>1392</v>
      </c>
      <c r="AU841" t="s">
        <v>58</v>
      </c>
      <c r="AV841" t="s">
        <v>196</v>
      </c>
      <c r="AW841" t="s">
        <v>51</v>
      </c>
      <c r="AX841" s="1">
        <v>45073.614712499999</v>
      </c>
      <c r="AY841" t="s">
        <v>51</v>
      </c>
    </row>
    <row r="842" spans="1:51" x14ac:dyDescent="0.35">
      <c r="A842">
        <v>22544</v>
      </c>
      <c r="B842">
        <v>0</v>
      </c>
      <c r="C842" t="s">
        <v>51</v>
      </c>
      <c r="D842" t="s">
        <v>85</v>
      </c>
      <c r="E842">
        <v>0</v>
      </c>
      <c r="G842" t="s">
        <v>19098</v>
      </c>
      <c r="H842" t="s">
        <v>3212</v>
      </c>
      <c r="I842" t="s">
        <v>56</v>
      </c>
      <c r="T842" t="s">
        <v>51</v>
      </c>
      <c r="U842" t="s">
        <v>51</v>
      </c>
      <c r="W842" t="s">
        <v>3213</v>
      </c>
      <c r="Y842" t="s">
        <v>3214</v>
      </c>
      <c r="Z842">
        <v>8</v>
      </c>
      <c r="AD842" t="s">
        <v>3215</v>
      </c>
      <c r="AE842" t="s">
        <v>51</v>
      </c>
      <c r="AF842" t="s">
        <v>51</v>
      </c>
      <c r="AG842" t="s">
        <v>3216</v>
      </c>
      <c r="AI842">
        <v>0</v>
      </c>
      <c r="AJ842">
        <v>0</v>
      </c>
      <c r="AL842">
        <v>0</v>
      </c>
      <c r="AM842">
        <v>0</v>
      </c>
      <c r="AN842">
        <v>0</v>
      </c>
      <c r="AO842" t="s">
        <v>1032</v>
      </c>
      <c r="AP842" t="s">
        <v>121</v>
      </c>
      <c r="AQ842" t="s">
        <v>3217</v>
      </c>
      <c r="AR842" t="s">
        <v>123</v>
      </c>
      <c r="AS842" t="s">
        <v>89</v>
      </c>
      <c r="AT842" t="s">
        <v>90</v>
      </c>
      <c r="AU842" t="s">
        <v>58</v>
      </c>
      <c r="AV842" t="s">
        <v>68</v>
      </c>
      <c r="AW842" t="s">
        <v>51</v>
      </c>
      <c r="AX842" s="1">
        <v>45070.484197337966</v>
      </c>
      <c r="AY842" t="s">
        <v>51</v>
      </c>
    </row>
    <row r="843" spans="1:51" x14ac:dyDescent="0.35">
      <c r="A843">
        <v>22543</v>
      </c>
      <c r="B843">
        <v>0</v>
      </c>
      <c r="C843" t="s">
        <v>51</v>
      </c>
      <c r="D843" t="s">
        <v>52</v>
      </c>
      <c r="E843" t="s">
        <v>51</v>
      </c>
      <c r="F843" t="s">
        <v>51</v>
      </c>
      <c r="G843" t="s">
        <v>19099</v>
      </c>
      <c r="H843" t="s">
        <v>18789</v>
      </c>
      <c r="I843" t="s">
        <v>56</v>
      </c>
      <c r="M843" t="s">
        <v>19099</v>
      </c>
      <c r="N843" t="s">
        <v>18789</v>
      </c>
      <c r="O843" t="s">
        <v>56</v>
      </c>
      <c r="S843">
        <v>9970042215</v>
      </c>
      <c r="U843" t="s">
        <v>57</v>
      </c>
      <c r="Z843">
        <v>8</v>
      </c>
      <c r="AA843">
        <v>36</v>
      </c>
      <c r="AD843" t="s">
        <v>3218</v>
      </c>
      <c r="AE843" t="s">
        <v>3219</v>
      </c>
      <c r="AF843" t="s">
        <v>411</v>
      </c>
      <c r="AG843" t="s">
        <v>3220</v>
      </c>
      <c r="AH843" t="s">
        <v>3219</v>
      </c>
      <c r="AI843">
        <v>0</v>
      </c>
      <c r="AJ843">
        <v>0</v>
      </c>
      <c r="AL843">
        <v>0</v>
      </c>
      <c r="AM843">
        <v>0</v>
      </c>
      <c r="AN843">
        <v>0</v>
      </c>
      <c r="AO843" t="s">
        <v>51</v>
      </c>
      <c r="AP843" t="s">
        <v>51</v>
      </c>
      <c r="AQ843" t="s">
        <v>51</v>
      </c>
      <c r="AR843" t="s">
        <v>51</v>
      </c>
      <c r="AS843" t="s">
        <v>51</v>
      </c>
      <c r="AT843" t="s">
        <v>51</v>
      </c>
      <c r="AU843" t="s">
        <v>58</v>
      </c>
      <c r="AV843" t="s">
        <v>919</v>
      </c>
      <c r="AW843" t="s">
        <v>919</v>
      </c>
      <c r="AX843" s="1">
        <v>45069.603986377311</v>
      </c>
      <c r="AY843" s="1">
        <v>45322.710173576386</v>
      </c>
    </row>
    <row r="844" spans="1:51" x14ac:dyDescent="0.35">
      <c r="A844">
        <v>22542</v>
      </c>
      <c r="B844">
        <v>0</v>
      </c>
      <c r="C844" t="s">
        <v>51</v>
      </c>
      <c r="D844" t="s">
        <v>85</v>
      </c>
      <c r="E844">
        <v>0</v>
      </c>
      <c r="G844" t="s">
        <v>3221</v>
      </c>
      <c r="H844" t="s">
        <v>3222</v>
      </c>
      <c r="I844" t="s">
        <v>56</v>
      </c>
      <c r="T844" t="s">
        <v>51</v>
      </c>
      <c r="U844" t="s">
        <v>51</v>
      </c>
      <c r="W844" t="s">
        <v>3223</v>
      </c>
      <c r="Y844" t="s">
        <v>3224</v>
      </c>
      <c r="Z844">
        <v>8</v>
      </c>
      <c r="AE844" t="s">
        <v>51</v>
      </c>
      <c r="AF844" t="s">
        <v>51</v>
      </c>
      <c r="AG844" t="s">
        <v>3225</v>
      </c>
      <c r="AI844">
        <v>0</v>
      </c>
      <c r="AJ844">
        <v>0</v>
      </c>
      <c r="AL844">
        <v>0</v>
      </c>
      <c r="AM844">
        <v>0</v>
      </c>
      <c r="AN844">
        <v>0</v>
      </c>
      <c r="AO844" t="s">
        <v>120</v>
      </c>
      <c r="AP844" t="s">
        <v>121</v>
      </c>
      <c r="AQ844" t="s">
        <v>122</v>
      </c>
      <c r="AR844" t="s">
        <v>123</v>
      </c>
      <c r="AS844" t="s">
        <v>89</v>
      </c>
      <c r="AT844" t="s">
        <v>90</v>
      </c>
      <c r="AU844" t="s">
        <v>58</v>
      </c>
      <c r="AV844" t="s">
        <v>68</v>
      </c>
      <c r="AW844" t="s">
        <v>68</v>
      </c>
      <c r="AX844" s="1">
        <v>45068.752851817131</v>
      </c>
      <c r="AY844" s="1">
        <v>45068.755432175923</v>
      </c>
    </row>
    <row r="845" spans="1:51" x14ac:dyDescent="0.35">
      <c r="A845">
        <v>22541</v>
      </c>
      <c r="B845">
        <v>0</v>
      </c>
      <c r="C845" t="s">
        <v>51</v>
      </c>
      <c r="D845" t="s">
        <v>52</v>
      </c>
      <c r="E845" t="s">
        <v>51</v>
      </c>
      <c r="F845" t="s">
        <v>51</v>
      </c>
      <c r="G845" t="s">
        <v>3226</v>
      </c>
      <c r="H845" t="s">
        <v>3227</v>
      </c>
      <c r="I845" t="s">
        <v>56</v>
      </c>
      <c r="M845" t="s">
        <v>3228</v>
      </c>
      <c r="N845" t="s">
        <v>3229</v>
      </c>
      <c r="O845" t="s">
        <v>277</v>
      </c>
      <c r="S845" t="s">
        <v>3230</v>
      </c>
      <c r="U845" t="s">
        <v>57</v>
      </c>
      <c r="W845">
        <v>9450925359</v>
      </c>
      <c r="Z845">
        <v>8</v>
      </c>
      <c r="AA845">
        <v>9</v>
      </c>
      <c r="AD845" t="s">
        <v>283</v>
      </c>
      <c r="AE845" t="s">
        <v>3231</v>
      </c>
      <c r="AF845" t="s">
        <v>63</v>
      </c>
      <c r="AG845" t="s">
        <v>728</v>
      </c>
      <c r="AH845" t="s">
        <v>3231</v>
      </c>
      <c r="AI845">
        <v>0</v>
      </c>
      <c r="AJ845">
        <v>0</v>
      </c>
      <c r="AL845">
        <v>0</v>
      </c>
      <c r="AM845">
        <v>0</v>
      </c>
      <c r="AN845">
        <v>0</v>
      </c>
      <c r="AO845" t="s">
        <v>51</v>
      </c>
      <c r="AP845" t="s">
        <v>51</v>
      </c>
      <c r="AQ845" t="s">
        <v>51</v>
      </c>
      <c r="AR845" t="s">
        <v>51</v>
      </c>
      <c r="AS845" t="s">
        <v>51</v>
      </c>
      <c r="AT845" t="s">
        <v>51</v>
      </c>
      <c r="AU845" t="s">
        <v>58</v>
      </c>
      <c r="AV845" t="s">
        <v>3157</v>
      </c>
      <c r="AW845" t="s">
        <v>919</v>
      </c>
      <c r="AX845" s="1">
        <v>45068.6516505787</v>
      </c>
      <c r="AY845" s="1">
        <v>45222.708206481482</v>
      </c>
    </row>
    <row r="846" spans="1:51" x14ac:dyDescent="0.35">
      <c r="A846">
        <v>22540</v>
      </c>
      <c r="B846">
        <v>0</v>
      </c>
      <c r="C846" t="s">
        <v>51</v>
      </c>
      <c r="D846" t="s">
        <v>52</v>
      </c>
      <c r="E846" t="s">
        <v>51</v>
      </c>
      <c r="F846" t="s">
        <v>51</v>
      </c>
      <c r="G846" t="s">
        <v>3232</v>
      </c>
      <c r="H846" t="s">
        <v>3233</v>
      </c>
      <c r="I846" t="s">
        <v>56</v>
      </c>
      <c r="M846" t="s">
        <v>3232</v>
      </c>
      <c r="N846" t="s">
        <v>3233</v>
      </c>
      <c r="U846" t="s">
        <v>57</v>
      </c>
      <c r="Z846">
        <v>8</v>
      </c>
      <c r="AA846">
        <v>29</v>
      </c>
      <c r="AD846" t="s">
        <v>283</v>
      </c>
      <c r="AF846" t="s">
        <v>3234</v>
      </c>
      <c r="AG846" t="s">
        <v>514</v>
      </c>
      <c r="AI846">
        <v>0</v>
      </c>
      <c r="AJ846">
        <v>0</v>
      </c>
      <c r="AL846">
        <v>0</v>
      </c>
      <c r="AM846">
        <v>0</v>
      </c>
      <c r="AN846">
        <v>0</v>
      </c>
      <c r="AO846" t="s">
        <v>51</v>
      </c>
      <c r="AP846" t="s">
        <v>51</v>
      </c>
      <c r="AQ846" t="s">
        <v>51</v>
      </c>
      <c r="AR846" t="s">
        <v>51</v>
      </c>
      <c r="AS846" t="s">
        <v>51</v>
      </c>
      <c r="AT846" t="s">
        <v>51</v>
      </c>
      <c r="AU846" t="s">
        <v>58</v>
      </c>
      <c r="AV846" t="s">
        <v>919</v>
      </c>
      <c r="AW846" t="s">
        <v>51</v>
      </c>
      <c r="AX846" s="1">
        <v>45066.702449618053</v>
      </c>
      <c r="AY846" t="s">
        <v>51</v>
      </c>
    </row>
    <row r="847" spans="1:51" x14ac:dyDescent="0.35">
      <c r="A847">
        <v>22539</v>
      </c>
      <c r="B847">
        <v>0</v>
      </c>
      <c r="C847" t="s">
        <v>51</v>
      </c>
      <c r="D847" t="s">
        <v>52</v>
      </c>
      <c r="E847" t="s">
        <v>51</v>
      </c>
      <c r="F847" t="s">
        <v>51</v>
      </c>
      <c r="G847" t="s">
        <v>3235</v>
      </c>
      <c r="H847" t="s">
        <v>3236</v>
      </c>
      <c r="I847" t="s">
        <v>56</v>
      </c>
      <c r="M847" t="s">
        <v>3235</v>
      </c>
      <c r="N847" t="s">
        <v>3236</v>
      </c>
      <c r="U847" t="s">
        <v>57</v>
      </c>
      <c r="Z847">
        <v>8</v>
      </c>
      <c r="AA847">
        <v>36</v>
      </c>
      <c r="AD847" t="s">
        <v>283</v>
      </c>
      <c r="AF847" t="s">
        <v>206</v>
      </c>
      <c r="AG847" t="s">
        <v>789</v>
      </c>
      <c r="AI847">
        <v>0</v>
      </c>
      <c r="AJ847">
        <v>0</v>
      </c>
      <c r="AL847">
        <v>0</v>
      </c>
      <c r="AM847">
        <v>0</v>
      </c>
      <c r="AN847">
        <v>0</v>
      </c>
      <c r="AO847" t="s">
        <v>51</v>
      </c>
      <c r="AP847" t="s">
        <v>51</v>
      </c>
      <c r="AQ847" t="s">
        <v>51</v>
      </c>
      <c r="AR847" t="s">
        <v>51</v>
      </c>
      <c r="AS847" t="s">
        <v>51</v>
      </c>
      <c r="AT847" t="s">
        <v>51</v>
      </c>
      <c r="AU847" t="s">
        <v>58</v>
      </c>
      <c r="AV847" t="s">
        <v>919</v>
      </c>
      <c r="AW847" t="s">
        <v>51</v>
      </c>
      <c r="AX847" s="1">
        <v>45066.68505821759</v>
      </c>
      <c r="AY847" t="s">
        <v>51</v>
      </c>
    </row>
    <row r="848" spans="1:51" x14ac:dyDescent="0.35">
      <c r="A848">
        <v>22538</v>
      </c>
      <c r="B848">
        <v>0</v>
      </c>
      <c r="C848" t="s">
        <v>51</v>
      </c>
      <c r="D848" t="s">
        <v>52</v>
      </c>
      <c r="E848" t="s">
        <v>51</v>
      </c>
      <c r="F848" t="s">
        <v>51</v>
      </c>
      <c r="G848" t="s">
        <v>3237</v>
      </c>
      <c r="H848" t="s">
        <v>3238</v>
      </c>
      <c r="I848" t="s">
        <v>56</v>
      </c>
      <c r="M848" t="s">
        <v>3237</v>
      </c>
      <c r="N848" t="s">
        <v>3238</v>
      </c>
      <c r="O848" t="s">
        <v>56</v>
      </c>
      <c r="U848" t="s">
        <v>57</v>
      </c>
      <c r="Z848">
        <v>8</v>
      </c>
      <c r="AA848">
        <v>21</v>
      </c>
      <c r="AD848" t="s">
        <v>283</v>
      </c>
      <c r="AE848" t="s">
        <v>3239</v>
      </c>
      <c r="AF848" t="s">
        <v>596</v>
      </c>
      <c r="AG848" t="s">
        <v>851</v>
      </c>
      <c r="AH848" t="s">
        <v>3239</v>
      </c>
      <c r="AI848">
        <v>0</v>
      </c>
      <c r="AJ848">
        <v>0</v>
      </c>
      <c r="AL848">
        <v>0</v>
      </c>
      <c r="AM848">
        <v>0</v>
      </c>
      <c r="AN848">
        <v>0</v>
      </c>
      <c r="AO848" t="s">
        <v>51</v>
      </c>
      <c r="AP848" t="s">
        <v>51</v>
      </c>
      <c r="AQ848" t="s">
        <v>51</v>
      </c>
      <c r="AR848" t="s">
        <v>51</v>
      </c>
      <c r="AS848" t="s">
        <v>51</v>
      </c>
      <c r="AT848" t="s">
        <v>51</v>
      </c>
      <c r="AU848" t="s">
        <v>58</v>
      </c>
      <c r="AV848" t="s">
        <v>919</v>
      </c>
      <c r="AW848" t="s">
        <v>919</v>
      </c>
      <c r="AX848" s="1">
        <v>45062.626749884257</v>
      </c>
      <c r="AY848" s="1">
        <v>45297.732473148149</v>
      </c>
    </row>
    <row r="849" spans="1:51" x14ac:dyDescent="0.35">
      <c r="A849">
        <v>22537</v>
      </c>
      <c r="B849">
        <v>0</v>
      </c>
      <c r="C849" t="s">
        <v>51</v>
      </c>
      <c r="D849" t="s">
        <v>52</v>
      </c>
      <c r="E849" t="s">
        <v>51</v>
      </c>
      <c r="F849" t="s">
        <v>51</v>
      </c>
      <c r="G849" t="s">
        <v>3240</v>
      </c>
      <c r="H849" t="s">
        <v>3241</v>
      </c>
      <c r="I849" t="s">
        <v>56</v>
      </c>
      <c r="M849" t="s">
        <v>3240</v>
      </c>
      <c r="N849" t="s">
        <v>3241</v>
      </c>
      <c r="O849" t="s">
        <v>62</v>
      </c>
      <c r="S849" t="s">
        <v>3242</v>
      </c>
      <c r="U849" t="s">
        <v>57</v>
      </c>
      <c r="Y849" t="s">
        <v>3243</v>
      </c>
      <c r="Z849">
        <v>8</v>
      </c>
      <c r="AA849">
        <v>24</v>
      </c>
      <c r="AD849" t="s">
        <v>3244</v>
      </c>
      <c r="AE849" t="s">
        <v>3245</v>
      </c>
      <c r="AF849" t="s">
        <v>2825</v>
      </c>
      <c r="AG849" t="s">
        <v>3246</v>
      </c>
      <c r="AH849" t="s">
        <v>3245</v>
      </c>
      <c r="AI849">
        <v>0</v>
      </c>
      <c r="AJ849">
        <v>0</v>
      </c>
      <c r="AL849">
        <v>0</v>
      </c>
      <c r="AM849">
        <v>0</v>
      </c>
      <c r="AN849">
        <v>0</v>
      </c>
      <c r="AO849" t="s">
        <v>51</v>
      </c>
      <c r="AP849" t="s">
        <v>51</v>
      </c>
      <c r="AQ849" t="s">
        <v>51</v>
      </c>
      <c r="AR849" t="s">
        <v>51</v>
      </c>
      <c r="AS849" t="s">
        <v>51</v>
      </c>
      <c r="AT849" t="s">
        <v>51</v>
      </c>
      <c r="AU849" t="s">
        <v>58</v>
      </c>
      <c r="AV849" t="s">
        <v>919</v>
      </c>
      <c r="AW849" t="s">
        <v>919</v>
      </c>
      <c r="AX849" s="1">
        <v>45062.497587418984</v>
      </c>
      <c r="AY849" s="1">
        <v>45287.741378738428</v>
      </c>
    </row>
    <row r="850" spans="1:51" x14ac:dyDescent="0.35">
      <c r="A850">
        <v>22536</v>
      </c>
      <c r="B850">
        <v>0</v>
      </c>
      <c r="C850" t="s">
        <v>51</v>
      </c>
      <c r="D850" t="s">
        <v>52</v>
      </c>
      <c r="E850" t="s">
        <v>51</v>
      </c>
      <c r="F850" t="s">
        <v>51</v>
      </c>
      <c r="G850" t="s">
        <v>3247</v>
      </c>
      <c r="H850" t="s">
        <v>3248</v>
      </c>
      <c r="I850" t="s">
        <v>56</v>
      </c>
      <c r="M850" t="s">
        <v>3249</v>
      </c>
      <c r="N850" t="s">
        <v>3248</v>
      </c>
      <c r="S850" t="s">
        <v>3250</v>
      </c>
      <c r="U850" t="s">
        <v>57</v>
      </c>
      <c r="W850" t="s">
        <v>3250</v>
      </c>
      <c r="Y850" t="s">
        <v>3251</v>
      </c>
      <c r="Z850">
        <v>8</v>
      </c>
      <c r="AA850">
        <v>37</v>
      </c>
      <c r="AD850" t="s">
        <v>993</v>
      </c>
      <c r="AE850" t="s">
        <v>3252</v>
      </c>
      <c r="AF850" t="s">
        <v>134</v>
      </c>
      <c r="AG850" t="s">
        <v>3253</v>
      </c>
      <c r="AH850" t="s">
        <v>3252</v>
      </c>
      <c r="AI850">
        <v>0</v>
      </c>
      <c r="AJ850">
        <v>0</v>
      </c>
      <c r="AL850">
        <v>0</v>
      </c>
      <c r="AM850">
        <v>0</v>
      </c>
      <c r="AN850">
        <v>0</v>
      </c>
      <c r="AO850" t="s">
        <v>51</v>
      </c>
      <c r="AP850" t="s">
        <v>51</v>
      </c>
      <c r="AQ850" t="s">
        <v>51</v>
      </c>
      <c r="AR850" t="s">
        <v>51</v>
      </c>
      <c r="AS850" t="s">
        <v>51</v>
      </c>
      <c r="AT850" t="s">
        <v>51</v>
      </c>
      <c r="AU850" t="s">
        <v>58</v>
      </c>
      <c r="AV850" t="s">
        <v>3157</v>
      </c>
      <c r="AW850" t="s">
        <v>51</v>
      </c>
      <c r="AX850" s="1">
        <v>45061.758256250003</v>
      </c>
      <c r="AY850" t="s">
        <v>51</v>
      </c>
    </row>
    <row r="851" spans="1:51" x14ac:dyDescent="0.35">
      <c r="A851">
        <v>22535</v>
      </c>
      <c r="B851">
        <v>0</v>
      </c>
      <c r="C851" t="s">
        <v>51</v>
      </c>
      <c r="D851" t="s">
        <v>52</v>
      </c>
      <c r="E851" t="s">
        <v>51</v>
      </c>
      <c r="F851" t="s">
        <v>51</v>
      </c>
      <c r="G851" t="s">
        <v>3254</v>
      </c>
      <c r="H851" t="s">
        <v>19100</v>
      </c>
      <c r="I851" t="s">
        <v>56</v>
      </c>
      <c r="M851" t="s">
        <v>3254</v>
      </c>
      <c r="N851" t="s">
        <v>19100</v>
      </c>
      <c r="U851" t="s">
        <v>57</v>
      </c>
      <c r="W851" t="s">
        <v>3255</v>
      </c>
      <c r="Y851" t="s">
        <v>3256</v>
      </c>
      <c r="Z851">
        <v>8</v>
      </c>
      <c r="AA851">
        <v>8</v>
      </c>
      <c r="AD851" t="s">
        <v>3257</v>
      </c>
      <c r="AE851" t="s">
        <v>3258</v>
      </c>
      <c r="AF851" t="s">
        <v>3259</v>
      </c>
      <c r="AG851" t="s">
        <v>3260</v>
      </c>
      <c r="AH851" t="s">
        <v>3258</v>
      </c>
      <c r="AI851">
        <v>0</v>
      </c>
      <c r="AJ851">
        <v>0</v>
      </c>
      <c r="AL851">
        <v>0</v>
      </c>
      <c r="AM851">
        <v>0</v>
      </c>
      <c r="AN851">
        <v>0</v>
      </c>
      <c r="AO851" t="s">
        <v>51</v>
      </c>
      <c r="AP851" t="s">
        <v>51</v>
      </c>
      <c r="AQ851" t="s">
        <v>51</v>
      </c>
      <c r="AR851" t="s">
        <v>51</v>
      </c>
      <c r="AS851" t="s">
        <v>51</v>
      </c>
      <c r="AT851" t="s">
        <v>51</v>
      </c>
      <c r="AU851" t="s">
        <v>58</v>
      </c>
      <c r="AV851" t="s">
        <v>919</v>
      </c>
      <c r="AW851" t="s">
        <v>51</v>
      </c>
      <c r="AX851" s="1">
        <v>45058.53591273148</v>
      </c>
      <c r="AY851" t="s">
        <v>51</v>
      </c>
    </row>
    <row r="852" spans="1:51" x14ac:dyDescent="0.35">
      <c r="A852">
        <v>22534</v>
      </c>
      <c r="B852">
        <v>0</v>
      </c>
      <c r="C852" t="s">
        <v>51</v>
      </c>
      <c r="D852" t="s">
        <v>52</v>
      </c>
      <c r="E852" t="s">
        <v>51</v>
      </c>
      <c r="F852" t="s">
        <v>51</v>
      </c>
      <c r="G852" t="s">
        <v>3261</v>
      </c>
      <c r="H852" t="s">
        <v>3262</v>
      </c>
      <c r="I852" t="s">
        <v>56</v>
      </c>
      <c r="M852" t="s">
        <v>3261</v>
      </c>
      <c r="N852" t="s">
        <v>3262</v>
      </c>
      <c r="S852">
        <v>9963166767</v>
      </c>
      <c r="U852" t="s">
        <v>57</v>
      </c>
      <c r="Y852" t="s">
        <v>3263</v>
      </c>
      <c r="Z852">
        <v>8</v>
      </c>
      <c r="AA852">
        <v>29</v>
      </c>
      <c r="AD852" t="s">
        <v>3264</v>
      </c>
      <c r="AE852" t="s">
        <v>3265</v>
      </c>
      <c r="AF852" t="s">
        <v>338</v>
      </c>
      <c r="AG852" t="s">
        <v>3266</v>
      </c>
      <c r="AH852" t="s">
        <v>3265</v>
      </c>
      <c r="AI852">
        <v>0</v>
      </c>
      <c r="AJ852">
        <v>0</v>
      </c>
      <c r="AL852">
        <v>0</v>
      </c>
      <c r="AM852">
        <v>0</v>
      </c>
      <c r="AN852">
        <v>0</v>
      </c>
      <c r="AO852" t="s">
        <v>51</v>
      </c>
      <c r="AP852" t="s">
        <v>51</v>
      </c>
      <c r="AQ852" t="s">
        <v>51</v>
      </c>
      <c r="AR852" t="s">
        <v>51</v>
      </c>
      <c r="AS852" t="s">
        <v>51</v>
      </c>
      <c r="AT852" t="s">
        <v>51</v>
      </c>
      <c r="AU852" t="s">
        <v>58</v>
      </c>
      <c r="AV852" t="s">
        <v>919</v>
      </c>
      <c r="AW852" t="s">
        <v>51</v>
      </c>
      <c r="AX852" s="1">
        <v>45058.408694363425</v>
      </c>
      <c r="AY852" t="s">
        <v>51</v>
      </c>
    </row>
    <row r="853" spans="1:51" x14ac:dyDescent="0.35">
      <c r="A853">
        <v>22533</v>
      </c>
      <c r="B853">
        <v>0</v>
      </c>
      <c r="C853" t="s">
        <v>51</v>
      </c>
      <c r="D853" t="s">
        <v>52</v>
      </c>
      <c r="E853" t="s">
        <v>51</v>
      </c>
      <c r="F853" t="s">
        <v>51</v>
      </c>
      <c r="G853" t="s">
        <v>3267</v>
      </c>
      <c r="H853" t="s">
        <v>19101</v>
      </c>
      <c r="I853" t="s">
        <v>56</v>
      </c>
      <c r="M853" t="s">
        <v>3267</v>
      </c>
      <c r="N853" t="s">
        <v>19101</v>
      </c>
      <c r="O853" t="s">
        <v>62</v>
      </c>
      <c r="S853">
        <v>9963166767</v>
      </c>
      <c r="U853" t="s">
        <v>57</v>
      </c>
      <c r="Y853" t="s">
        <v>3268</v>
      </c>
      <c r="Z853">
        <v>8</v>
      </c>
      <c r="AA853">
        <v>9</v>
      </c>
      <c r="AD853" t="s">
        <v>1215</v>
      </c>
      <c r="AE853" t="s">
        <v>3269</v>
      </c>
      <c r="AF853" t="s">
        <v>3192</v>
      </c>
      <c r="AG853" t="s">
        <v>1216</v>
      </c>
      <c r="AH853" t="s">
        <v>3269</v>
      </c>
      <c r="AI853">
        <v>0</v>
      </c>
      <c r="AJ853">
        <v>0</v>
      </c>
      <c r="AL853">
        <v>0</v>
      </c>
      <c r="AM853">
        <v>0</v>
      </c>
      <c r="AN853">
        <v>0</v>
      </c>
      <c r="AO853" t="s">
        <v>51</v>
      </c>
      <c r="AP853" t="s">
        <v>51</v>
      </c>
      <c r="AQ853" t="s">
        <v>51</v>
      </c>
      <c r="AR853" t="s">
        <v>51</v>
      </c>
      <c r="AS853" t="s">
        <v>51</v>
      </c>
      <c r="AT853" t="s">
        <v>51</v>
      </c>
      <c r="AU853" t="s">
        <v>58</v>
      </c>
      <c r="AV853" t="s">
        <v>919</v>
      </c>
      <c r="AW853" t="s">
        <v>919</v>
      </c>
      <c r="AX853" s="1">
        <v>45057.696248761575</v>
      </c>
      <c r="AY853" s="1">
        <v>45057.73845960648</v>
      </c>
    </row>
    <row r="854" spans="1:51" x14ac:dyDescent="0.35">
      <c r="A854">
        <v>22532</v>
      </c>
      <c r="B854">
        <v>0</v>
      </c>
      <c r="C854" t="s">
        <v>51</v>
      </c>
      <c r="D854" t="s">
        <v>52</v>
      </c>
      <c r="E854" t="s">
        <v>51</v>
      </c>
      <c r="F854" t="s">
        <v>51</v>
      </c>
      <c r="G854" t="s">
        <v>3270</v>
      </c>
      <c r="H854" t="s">
        <v>3271</v>
      </c>
      <c r="I854" t="s">
        <v>56</v>
      </c>
      <c r="M854" t="s">
        <v>3270</v>
      </c>
      <c r="N854" t="s">
        <v>3271</v>
      </c>
      <c r="S854" t="s">
        <v>62</v>
      </c>
      <c r="U854" t="s">
        <v>57</v>
      </c>
      <c r="Y854" t="s">
        <v>3272</v>
      </c>
      <c r="Z854">
        <v>8</v>
      </c>
      <c r="AA854">
        <v>8</v>
      </c>
      <c r="AD854" t="s">
        <v>3273</v>
      </c>
      <c r="AF854" t="s">
        <v>3259</v>
      </c>
      <c r="AG854" t="s">
        <v>3274</v>
      </c>
      <c r="AI854">
        <v>0</v>
      </c>
      <c r="AJ854">
        <v>0</v>
      </c>
      <c r="AL854">
        <v>0</v>
      </c>
      <c r="AM854">
        <v>0</v>
      </c>
      <c r="AN854">
        <v>0</v>
      </c>
      <c r="AO854" t="s">
        <v>51</v>
      </c>
      <c r="AP854" t="s">
        <v>51</v>
      </c>
      <c r="AQ854" t="s">
        <v>51</v>
      </c>
      <c r="AR854" t="s">
        <v>51</v>
      </c>
      <c r="AS854" t="s">
        <v>51</v>
      </c>
      <c r="AT854" t="s">
        <v>51</v>
      </c>
      <c r="AU854" t="s">
        <v>58</v>
      </c>
      <c r="AV854" t="s">
        <v>919</v>
      </c>
      <c r="AW854" t="s">
        <v>51</v>
      </c>
      <c r="AX854" s="1">
        <v>45056.72225752315</v>
      </c>
      <c r="AY854" t="s">
        <v>51</v>
      </c>
    </row>
    <row r="855" spans="1:51" x14ac:dyDescent="0.35">
      <c r="A855">
        <v>22531</v>
      </c>
      <c r="B855">
        <v>0</v>
      </c>
      <c r="C855" t="s">
        <v>51</v>
      </c>
      <c r="D855" t="s">
        <v>85</v>
      </c>
      <c r="E855">
        <v>0</v>
      </c>
      <c r="G855" t="s">
        <v>3275</v>
      </c>
      <c r="H855" t="s">
        <v>3276</v>
      </c>
      <c r="I855" t="s">
        <v>56</v>
      </c>
      <c r="S855">
        <v>9137979962</v>
      </c>
      <c r="T855" t="s">
        <v>51</v>
      </c>
      <c r="U855" t="s">
        <v>51</v>
      </c>
      <c r="W855">
        <v>8459853012</v>
      </c>
      <c r="Y855" t="s">
        <v>3277</v>
      </c>
      <c r="Z855">
        <v>8</v>
      </c>
      <c r="AE855" t="s">
        <v>51</v>
      </c>
      <c r="AF855" t="s">
        <v>51</v>
      </c>
      <c r="AG855" t="s">
        <v>3278</v>
      </c>
      <c r="AI855">
        <v>0</v>
      </c>
      <c r="AJ855">
        <v>0</v>
      </c>
      <c r="AL855">
        <v>0</v>
      </c>
      <c r="AM855">
        <v>0</v>
      </c>
      <c r="AN855">
        <v>0</v>
      </c>
      <c r="AO855" t="s">
        <v>230</v>
      </c>
      <c r="AU855" t="s">
        <v>58</v>
      </c>
      <c r="AV855" t="s">
        <v>196</v>
      </c>
      <c r="AW855" t="s">
        <v>51</v>
      </c>
      <c r="AX855" s="1">
        <v>45056.711842210651</v>
      </c>
      <c r="AY855" t="s">
        <v>51</v>
      </c>
    </row>
    <row r="856" spans="1:51" x14ac:dyDescent="0.35">
      <c r="A856">
        <v>21533</v>
      </c>
      <c r="B856">
        <v>0</v>
      </c>
      <c r="C856" t="s">
        <v>51</v>
      </c>
      <c r="D856" t="s">
        <v>85</v>
      </c>
      <c r="E856">
        <v>0</v>
      </c>
      <c r="G856" t="s">
        <v>3279</v>
      </c>
      <c r="H856" t="s">
        <v>3280</v>
      </c>
      <c r="I856" t="s">
        <v>56</v>
      </c>
      <c r="T856" t="s">
        <v>51</v>
      </c>
      <c r="U856" t="s">
        <v>51</v>
      </c>
      <c r="W856">
        <v>9822780041</v>
      </c>
      <c r="Y856" t="s">
        <v>3281</v>
      </c>
      <c r="Z856">
        <v>8</v>
      </c>
      <c r="AE856" t="s">
        <v>51</v>
      </c>
      <c r="AF856" t="s">
        <v>51</v>
      </c>
      <c r="AG856" t="s">
        <v>3282</v>
      </c>
      <c r="AI856">
        <v>0</v>
      </c>
      <c r="AJ856">
        <v>0</v>
      </c>
      <c r="AL856">
        <v>0</v>
      </c>
      <c r="AM856">
        <v>0</v>
      </c>
      <c r="AN856">
        <v>0</v>
      </c>
      <c r="AO856" t="s">
        <v>230</v>
      </c>
      <c r="AU856" t="s">
        <v>58</v>
      </c>
      <c r="AV856" t="s">
        <v>196</v>
      </c>
      <c r="AW856" t="s">
        <v>51</v>
      </c>
      <c r="AX856" s="1">
        <v>45055.448663194446</v>
      </c>
      <c r="AY856" t="s">
        <v>51</v>
      </c>
    </row>
    <row r="857" spans="1:51" x14ac:dyDescent="0.35">
      <c r="A857">
        <v>21532</v>
      </c>
      <c r="B857">
        <v>0</v>
      </c>
      <c r="C857" t="s">
        <v>51</v>
      </c>
      <c r="D857" t="s">
        <v>52</v>
      </c>
      <c r="E857" t="s">
        <v>51</v>
      </c>
      <c r="F857" t="s">
        <v>51</v>
      </c>
      <c r="G857" t="s">
        <v>3283</v>
      </c>
      <c r="H857" t="s">
        <v>3284</v>
      </c>
      <c r="I857" t="s">
        <v>56</v>
      </c>
      <c r="M857" t="s">
        <v>3283</v>
      </c>
      <c r="N857" t="s">
        <v>3284</v>
      </c>
      <c r="S857">
        <v>322821110</v>
      </c>
      <c r="U857" t="s">
        <v>57</v>
      </c>
      <c r="Z857">
        <v>8</v>
      </c>
      <c r="AA857">
        <v>19</v>
      </c>
      <c r="AD857" t="s">
        <v>3285</v>
      </c>
      <c r="AE857" t="s">
        <v>3286</v>
      </c>
      <c r="AF857" t="s">
        <v>3287</v>
      </c>
      <c r="AG857" t="s">
        <v>3288</v>
      </c>
      <c r="AH857" t="s">
        <v>3286</v>
      </c>
      <c r="AI857">
        <v>0</v>
      </c>
      <c r="AJ857">
        <v>0</v>
      </c>
      <c r="AL857">
        <v>0</v>
      </c>
      <c r="AM857">
        <v>0</v>
      </c>
      <c r="AN857">
        <v>0</v>
      </c>
      <c r="AO857" t="s">
        <v>51</v>
      </c>
      <c r="AP857" t="s">
        <v>51</v>
      </c>
      <c r="AQ857" t="s">
        <v>51</v>
      </c>
      <c r="AR857" t="s">
        <v>51</v>
      </c>
      <c r="AS857" t="s">
        <v>51</v>
      </c>
      <c r="AT857" t="s">
        <v>51</v>
      </c>
      <c r="AU857" t="s">
        <v>58</v>
      </c>
      <c r="AV857" t="s">
        <v>2756</v>
      </c>
      <c r="AW857" t="s">
        <v>51</v>
      </c>
      <c r="AX857" s="1">
        <v>45054.695977314812</v>
      </c>
      <c r="AY857" t="s">
        <v>51</v>
      </c>
    </row>
    <row r="858" spans="1:51" x14ac:dyDescent="0.35">
      <c r="A858">
        <v>21531</v>
      </c>
      <c r="B858">
        <v>0</v>
      </c>
      <c r="C858" t="s">
        <v>51</v>
      </c>
      <c r="D858" t="s">
        <v>52</v>
      </c>
      <c r="E858" t="s">
        <v>51</v>
      </c>
      <c r="F858" t="s">
        <v>51</v>
      </c>
      <c r="G858" t="s">
        <v>3289</v>
      </c>
      <c r="H858" t="s">
        <v>19102</v>
      </c>
      <c r="I858" t="s">
        <v>56</v>
      </c>
      <c r="M858" t="s">
        <v>3289</v>
      </c>
      <c r="N858" t="s">
        <v>19102</v>
      </c>
      <c r="O858" t="s">
        <v>56</v>
      </c>
      <c r="U858" t="s">
        <v>57</v>
      </c>
      <c r="W858">
        <v>9226399405</v>
      </c>
      <c r="Y858" t="s">
        <v>3290</v>
      </c>
      <c r="Z858">
        <v>8</v>
      </c>
      <c r="AF858" t="s">
        <v>143</v>
      </c>
      <c r="AI858">
        <v>0</v>
      </c>
      <c r="AJ858">
        <v>0</v>
      </c>
      <c r="AL858">
        <v>0</v>
      </c>
      <c r="AM858">
        <v>0</v>
      </c>
      <c r="AN858">
        <v>0</v>
      </c>
      <c r="AO858" t="s">
        <v>51</v>
      </c>
      <c r="AP858" t="s">
        <v>51</v>
      </c>
      <c r="AQ858" t="s">
        <v>51</v>
      </c>
      <c r="AR858" t="s">
        <v>51</v>
      </c>
      <c r="AS858" t="s">
        <v>51</v>
      </c>
      <c r="AT858" t="s">
        <v>51</v>
      </c>
      <c r="AU858" t="s">
        <v>58</v>
      </c>
      <c r="AV858" t="s">
        <v>3157</v>
      </c>
      <c r="AW858" t="s">
        <v>51</v>
      </c>
      <c r="AX858" s="1">
        <v>45051.52390659722</v>
      </c>
      <c r="AY858" t="s">
        <v>51</v>
      </c>
    </row>
    <row r="859" spans="1:51" x14ac:dyDescent="0.35">
      <c r="A859">
        <v>20541</v>
      </c>
      <c r="B859">
        <v>0</v>
      </c>
      <c r="C859" t="s">
        <v>51</v>
      </c>
      <c r="D859" t="s">
        <v>52</v>
      </c>
      <c r="E859" t="s">
        <v>51</v>
      </c>
      <c r="F859" t="s">
        <v>51</v>
      </c>
      <c r="G859" t="s">
        <v>3095</v>
      </c>
      <c r="H859" t="s">
        <v>3096</v>
      </c>
      <c r="I859" t="s">
        <v>56</v>
      </c>
      <c r="M859" t="s">
        <v>2598</v>
      </c>
      <c r="N859" t="s">
        <v>3291</v>
      </c>
      <c r="O859" t="s">
        <v>56</v>
      </c>
      <c r="S859" t="s">
        <v>3292</v>
      </c>
      <c r="U859" t="s">
        <v>57</v>
      </c>
      <c r="W859">
        <v>8004911418</v>
      </c>
      <c r="Z859">
        <v>8</v>
      </c>
      <c r="AA859">
        <v>23</v>
      </c>
      <c r="AD859" t="s">
        <v>283</v>
      </c>
      <c r="AE859" t="s">
        <v>2601</v>
      </c>
      <c r="AF859" t="s">
        <v>554</v>
      </c>
      <c r="AG859" t="s">
        <v>824</v>
      </c>
      <c r="AH859" t="s">
        <v>2601</v>
      </c>
      <c r="AI859">
        <v>0</v>
      </c>
      <c r="AJ859">
        <v>0</v>
      </c>
      <c r="AL859">
        <v>0</v>
      </c>
      <c r="AM859">
        <v>0</v>
      </c>
      <c r="AN859">
        <v>0</v>
      </c>
      <c r="AO859" t="s">
        <v>51</v>
      </c>
      <c r="AP859" t="s">
        <v>51</v>
      </c>
      <c r="AQ859" t="s">
        <v>51</v>
      </c>
      <c r="AR859" t="s">
        <v>51</v>
      </c>
      <c r="AS859" t="s">
        <v>51</v>
      </c>
      <c r="AT859" t="s">
        <v>51</v>
      </c>
      <c r="AU859" t="s">
        <v>58</v>
      </c>
      <c r="AV859" t="s">
        <v>3157</v>
      </c>
      <c r="AW859" t="s">
        <v>2767</v>
      </c>
      <c r="AX859" s="1">
        <v>45048.666947303238</v>
      </c>
      <c r="AY859" s="1">
        <v>45308.690174733798</v>
      </c>
    </row>
    <row r="860" spans="1:51" x14ac:dyDescent="0.35">
      <c r="A860">
        <v>20540</v>
      </c>
      <c r="B860">
        <v>0</v>
      </c>
      <c r="C860" t="s">
        <v>51</v>
      </c>
      <c r="D860" t="s">
        <v>85</v>
      </c>
      <c r="E860">
        <v>0</v>
      </c>
      <c r="G860" t="s">
        <v>3293</v>
      </c>
      <c r="H860" t="s">
        <v>3294</v>
      </c>
      <c r="I860" t="s">
        <v>56</v>
      </c>
      <c r="T860" t="s">
        <v>51</v>
      </c>
      <c r="U860" t="s">
        <v>51</v>
      </c>
      <c r="W860" t="s">
        <v>3295</v>
      </c>
      <c r="Y860" t="s">
        <v>3296</v>
      </c>
      <c r="Z860">
        <v>8</v>
      </c>
      <c r="AD860" t="s">
        <v>3297</v>
      </c>
      <c r="AE860" t="s">
        <v>51</v>
      </c>
      <c r="AF860" t="s">
        <v>51</v>
      </c>
      <c r="AG860" t="s">
        <v>3298</v>
      </c>
      <c r="AI860">
        <v>0</v>
      </c>
      <c r="AJ860">
        <v>0</v>
      </c>
      <c r="AL860">
        <v>0</v>
      </c>
      <c r="AM860">
        <v>0</v>
      </c>
      <c r="AN860">
        <v>0</v>
      </c>
      <c r="AO860" t="s">
        <v>120</v>
      </c>
      <c r="AP860" t="s">
        <v>121</v>
      </c>
      <c r="AQ860" t="s">
        <v>122</v>
      </c>
      <c r="AR860" t="s">
        <v>123</v>
      </c>
      <c r="AS860" t="s">
        <v>89</v>
      </c>
      <c r="AT860" t="s">
        <v>90</v>
      </c>
      <c r="AU860" t="s">
        <v>58</v>
      </c>
      <c r="AV860" t="s">
        <v>68</v>
      </c>
      <c r="AW860" t="s">
        <v>68</v>
      </c>
      <c r="AX860" s="1">
        <v>45041.725615972224</v>
      </c>
      <c r="AY860" s="1">
        <v>45041.726432835647</v>
      </c>
    </row>
    <row r="861" spans="1:51" x14ac:dyDescent="0.35">
      <c r="A861">
        <v>20539</v>
      </c>
      <c r="B861">
        <v>0</v>
      </c>
      <c r="C861" t="s">
        <v>51</v>
      </c>
      <c r="D861" t="s">
        <v>52</v>
      </c>
      <c r="E861" t="s">
        <v>51</v>
      </c>
      <c r="F861" t="s">
        <v>51</v>
      </c>
      <c r="G861" t="s">
        <v>3299</v>
      </c>
      <c r="H861" t="s">
        <v>3300</v>
      </c>
      <c r="I861" t="s">
        <v>56</v>
      </c>
      <c r="M861" t="s">
        <v>3299</v>
      </c>
      <c r="N861" t="s">
        <v>3300</v>
      </c>
      <c r="O861" t="s">
        <v>56</v>
      </c>
      <c r="U861" t="s">
        <v>57</v>
      </c>
      <c r="X861" t="s">
        <v>3301</v>
      </c>
      <c r="Y861" t="s">
        <v>3302</v>
      </c>
      <c r="Z861">
        <v>8</v>
      </c>
      <c r="AA861">
        <v>27</v>
      </c>
      <c r="AD861" t="s">
        <v>1114</v>
      </c>
      <c r="AF861" t="s">
        <v>143</v>
      </c>
      <c r="AG861" t="s">
        <v>3303</v>
      </c>
      <c r="AI861">
        <v>0</v>
      </c>
      <c r="AJ861">
        <v>0</v>
      </c>
      <c r="AL861">
        <v>0</v>
      </c>
      <c r="AM861">
        <v>0</v>
      </c>
      <c r="AN861">
        <v>0</v>
      </c>
      <c r="AO861" t="s">
        <v>51</v>
      </c>
      <c r="AP861" t="s">
        <v>51</v>
      </c>
      <c r="AQ861" t="s">
        <v>51</v>
      </c>
      <c r="AR861" t="s">
        <v>51</v>
      </c>
      <c r="AS861" t="s">
        <v>51</v>
      </c>
      <c r="AT861" t="s">
        <v>51</v>
      </c>
      <c r="AU861" t="s">
        <v>58</v>
      </c>
      <c r="AV861" t="s">
        <v>919</v>
      </c>
      <c r="AW861" t="s">
        <v>919</v>
      </c>
      <c r="AX861" s="1">
        <v>45041.518465972222</v>
      </c>
      <c r="AY861" s="1">
        <v>45251.506536423614</v>
      </c>
    </row>
    <row r="862" spans="1:51" x14ac:dyDescent="0.35">
      <c r="A862">
        <v>20538</v>
      </c>
      <c r="B862">
        <v>0</v>
      </c>
      <c r="C862" t="s">
        <v>51</v>
      </c>
      <c r="D862" t="s">
        <v>85</v>
      </c>
      <c r="E862">
        <v>0</v>
      </c>
      <c r="G862" t="s">
        <v>3304</v>
      </c>
      <c r="H862" t="s">
        <v>3305</v>
      </c>
      <c r="I862" t="s">
        <v>56</v>
      </c>
      <c r="T862" t="s">
        <v>51</v>
      </c>
      <c r="U862" t="s">
        <v>51</v>
      </c>
      <c r="W862">
        <v>9371081629</v>
      </c>
      <c r="Y862" t="s">
        <v>3306</v>
      </c>
      <c r="Z862">
        <v>8</v>
      </c>
      <c r="AE862" t="s">
        <v>51</v>
      </c>
      <c r="AF862" t="s">
        <v>51</v>
      </c>
      <c r="AG862" t="s">
        <v>3307</v>
      </c>
      <c r="AI862">
        <v>0</v>
      </c>
      <c r="AJ862">
        <v>0</v>
      </c>
      <c r="AL862">
        <v>0</v>
      </c>
      <c r="AM862">
        <v>0</v>
      </c>
      <c r="AN862">
        <v>0</v>
      </c>
      <c r="AO862" t="s">
        <v>120</v>
      </c>
      <c r="AP862" t="s">
        <v>121</v>
      </c>
      <c r="AQ862" t="s">
        <v>122</v>
      </c>
      <c r="AR862" t="s">
        <v>123</v>
      </c>
      <c r="AS862" t="s">
        <v>89</v>
      </c>
      <c r="AU862" t="s">
        <v>58</v>
      </c>
      <c r="AV862" t="s">
        <v>68</v>
      </c>
      <c r="AW862" t="s">
        <v>91</v>
      </c>
      <c r="AX862" s="1">
        <v>45040.711723229164</v>
      </c>
      <c r="AY862" s="1">
        <v>45559.600160150461</v>
      </c>
    </row>
    <row r="863" spans="1:51" x14ac:dyDescent="0.35">
      <c r="A863">
        <v>20537</v>
      </c>
      <c r="B863">
        <v>0</v>
      </c>
      <c r="C863" t="s">
        <v>51</v>
      </c>
      <c r="D863" t="s">
        <v>52</v>
      </c>
      <c r="E863" t="s">
        <v>51</v>
      </c>
      <c r="F863" t="s">
        <v>51</v>
      </c>
      <c r="G863" t="s">
        <v>3308</v>
      </c>
      <c r="H863" t="s">
        <v>3309</v>
      </c>
      <c r="I863" t="s">
        <v>56</v>
      </c>
      <c r="O863" t="s">
        <v>56</v>
      </c>
      <c r="S863">
        <v>9660840559</v>
      </c>
      <c r="U863" t="s">
        <v>57</v>
      </c>
      <c r="Y863" t="s">
        <v>3310</v>
      </c>
      <c r="Z863">
        <v>8</v>
      </c>
      <c r="AA863">
        <v>8</v>
      </c>
      <c r="AD863" t="s">
        <v>603</v>
      </c>
      <c r="AE863" t="s">
        <v>3311</v>
      </c>
      <c r="AF863" t="s">
        <v>2041</v>
      </c>
      <c r="AG863" t="s">
        <v>3312</v>
      </c>
      <c r="AH863" t="s">
        <v>3311</v>
      </c>
      <c r="AI863">
        <v>0</v>
      </c>
      <c r="AJ863">
        <v>0</v>
      </c>
      <c r="AL863">
        <v>0</v>
      </c>
      <c r="AM863">
        <v>0</v>
      </c>
      <c r="AN863">
        <v>0</v>
      </c>
      <c r="AO863" t="s">
        <v>51</v>
      </c>
      <c r="AP863" t="s">
        <v>51</v>
      </c>
      <c r="AQ863" t="s">
        <v>51</v>
      </c>
      <c r="AR863" t="s">
        <v>51</v>
      </c>
      <c r="AS863" t="s">
        <v>51</v>
      </c>
      <c r="AT863" t="s">
        <v>51</v>
      </c>
      <c r="AU863" t="s">
        <v>58</v>
      </c>
      <c r="AV863" t="s">
        <v>3313</v>
      </c>
      <c r="AW863" t="s">
        <v>919</v>
      </c>
      <c r="AX863" s="1">
        <v>45036.500956249998</v>
      </c>
      <c r="AY863" s="1">
        <v>45324.46074884259</v>
      </c>
    </row>
    <row r="864" spans="1:51" x14ac:dyDescent="0.35">
      <c r="A864">
        <v>20536</v>
      </c>
      <c r="B864">
        <v>0</v>
      </c>
      <c r="C864" t="s">
        <v>51</v>
      </c>
      <c r="D864" t="s">
        <v>52</v>
      </c>
      <c r="E864" t="s">
        <v>51</v>
      </c>
      <c r="F864" t="s">
        <v>51</v>
      </c>
      <c r="G864" t="s">
        <v>3314</v>
      </c>
      <c r="H864" t="s">
        <v>3315</v>
      </c>
      <c r="I864" t="s">
        <v>56</v>
      </c>
      <c r="M864" t="s">
        <v>3314</v>
      </c>
      <c r="N864" t="s">
        <v>3315</v>
      </c>
      <c r="O864" t="s">
        <v>56</v>
      </c>
      <c r="U864" t="s">
        <v>57</v>
      </c>
      <c r="W864">
        <v>7728888503</v>
      </c>
      <c r="Y864" t="s">
        <v>3316</v>
      </c>
      <c r="Z864">
        <v>8</v>
      </c>
      <c r="AA864">
        <v>8</v>
      </c>
      <c r="AD864" t="s">
        <v>3317</v>
      </c>
      <c r="AE864" t="s">
        <v>3318</v>
      </c>
      <c r="AF864" t="s">
        <v>3259</v>
      </c>
      <c r="AG864" t="s">
        <v>3319</v>
      </c>
      <c r="AH864" t="s">
        <v>3318</v>
      </c>
      <c r="AI864">
        <v>0</v>
      </c>
      <c r="AJ864">
        <v>0</v>
      </c>
      <c r="AL864">
        <v>0</v>
      </c>
      <c r="AM864">
        <v>0</v>
      </c>
      <c r="AN864">
        <v>0</v>
      </c>
      <c r="AO864" t="s">
        <v>51</v>
      </c>
      <c r="AP864" t="s">
        <v>51</v>
      </c>
      <c r="AQ864" t="s">
        <v>51</v>
      </c>
      <c r="AR864" t="s">
        <v>51</v>
      </c>
      <c r="AS864" t="s">
        <v>51</v>
      </c>
      <c r="AT864" t="s">
        <v>51</v>
      </c>
      <c r="AU864" t="s">
        <v>58</v>
      </c>
      <c r="AV864" t="s">
        <v>919</v>
      </c>
      <c r="AW864" t="s">
        <v>51</v>
      </c>
      <c r="AX864" s="1">
        <v>45035.498443287041</v>
      </c>
      <c r="AY864" t="s">
        <v>51</v>
      </c>
    </row>
    <row r="865" spans="1:51" x14ac:dyDescent="0.35">
      <c r="A865">
        <v>20535</v>
      </c>
      <c r="B865">
        <v>0</v>
      </c>
      <c r="C865" t="s">
        <v>51</v>
      </c>
      <c r="D865" t="s">
        <v>52</v>
      </c>
      <c r="E865" t="s">
        <v>51</v>
      </c>
      <c r="F865" t="s">
        <v>51</v>
      </c>
      <c r="G865" t="s">
        <v>3320</v>
      </c>
      <c r="H865" t="s">
        <v>3321</v>
      </c>
      <c r="I865" t="s">
        <v>56</v>
      </c>
      <c r="M865" t="s">
        <v>3322</v>
      </c>
      <c r="N865" t="s">
        <v>18790</v>
      </c>
      <c r="O865" t="s">
        <v>56</v>
      </c>
      <c r="S865">
        <f>91-22-2518.99875311721/8030</f>
        <v>68.686301525141076</v>
      </c>
      <c r="U865" t="s">
        <v>57</v>
      </c>
      <c r="V865">
        <f>91-22-2519.00062011658/8074</f>
        <v>68.68801082237843</v>
      </c>
      <c r="X865" t="s">
        <v>3323</v>
      </c>
      <c r="Z865">
        <v>8</v>
      </c>
      <c r="AA865">
        <v>24</v>
      </c>
      <c r="AD865" t="s">
        <v>3324</v>
      </c>
      <c r="AE865" t="s">
        <v>1945</v>
      </c>
      <c r="AF865" t="s">
        <v>2694</v>
      </c>
      <c r="AG865" t="s">
        <v>3325</v>
      </c>
      <c r="AH865" t="s">
        <v>1945</v>
      </c>
      <c r="AI865">
        <v>0</v>
      </c>
      <c r="AJ865">
        <v>0</v>
      </c>
      <c r="AL865">
        <v>0</v>
      </c>
      <c r="AM865">
        <v>0</v>
      </c>
      <c r="AN865">
        <v>0</v>
      </c>
      <c r="AO865" t="s">
        <v>51</v>
      </c>
      <c r="AP865" t="s">
        <v>51</v>
      </c>
      <c r="AQ865" t="s">
        <v>51</v>
      </c>
      <c r="AR865" t="s">
        <v>51</v>
      </c>
      <c r="AS865" t="s">
        <v>51</v>
      </c>
      <c r="AT865" t="s">
        <v>51</v>
      </c>
      <c r="AU865" t="s">
        <v>58</v>
      </c>
      <c r="AV865" t="s">
        <v>919</v>
      </c>
      <c r="AW865" t="s">
        <v>51</v>
      </c>
      <c r="AX865" s="1">
        <v>45035.445904363427</v>
      </c>
      <c r="AY865" t="s">
        <v>51</v>
      </c>
    </row>
    <row r="866" spans="1:51" x14ac:dyDescent="0.35">
      <c r="A866">
        <v>20534</v>
      </c>
      <c r="B866">
        <v>0</v>
      </c>
      <c r="C866" t="s">
        <v>51</v>
      </c>
      <c r="D866" t="s">
        <v>52</v>
      </c>
      <c r="E866" t="s">
        <v>51</v>
      </c>
      <c r="F866" t="s">
        <v>51</v>
      </c>
      <c r="G866" t="s">
        <v>3326</v>
      </c>
      <c r="H866" t="s">
        <v>19103</v>
      </c>
      <c r="I866" t="s">
        <v>56</v>
      </c>
      <c r="M866" t="s">
        <v>3327</v>
      </c>
      <c r="N866" t="s">
        <v>3328</v>
      </c>
      <c r="O866" t="s">
        <v>62</v>
      </c>
      <c r="U866" t="s">
        <v>57</v>
      </c>
      <c r="V866" t="s">
        <v>3329</v>
      </c>
      <c r="W866" t="s">
        <v>3330</v>
      </c>
      <c r="X866" t="s">
        <v>3331</v>
      </c>
      <c r="Y866" t="s">
        <v>3332</v>
      </c>
      <c r="Z866">
        <v>8</v>
      </c>
      <c r="AA866">
        <v>36</v>
      </c>
      <c r="AD866" t="s">
        <v>3333</v>
      </c>
      <c r="AF866" t="s">
        <v>206</v>
      </c>
      <c r="AG866" t="s">
        <v>3334</v>
      </c>
      <c r="AI866">
        <v>0</v>
      </c>
      <c r="AJ866">
        <v>0</v>
      </c>
      <c r="AL866">
        <v>0</v>
      </c>
      <c r="AM866">
        <v>0</v>
      </c>
      <c r="AN866">
        <v>0</v>
      </c>
      <c r="AO866" t="s">
        <v>51</v>
      </c>
      <c r="AP866" t="s">
        <v>51</v>
      </c>
      <c r="AQ866" t="s">
        <v>51</v>
      </c>
      <c r="AR866" t="s">
        <v>51</v>
      </c>
      <c r="AS866" t="s">
        <v>51</v>
      </c>
      <c r="AT866" t="s">
        <v>51</v>
      </c>
      <c r="AU866" t="s">
        <v>58</v>
      </c>
      <c r="AV866" t="s">
        <v>919</v>
      </c>
      <c r="AW866" t="s">
        <v>3157</v>
      </c>
      <c r="AX866" s="1">
        <v>45030.529138692131</v>
      </c>
      <c r="AY866" s="1">
        <v>45030.719645104167</v>
      </c>
    </row>
    <row r="867" spans="1:51" x14ac:dyDescent="0.35">
      <c r="A867">
        <v>20533</v>
      </c>
      <c r="B867">
        <v>0</v>
      </c>
      <c r="C867" t="s">
        <v>51</v>
      </c>
      <c r="D867" t="s">
        <v>52</v>
      </c>
      <c r="E867" t="s">
        <v>51</v>
      </c>
      <c r="F867" t="s">
        <v>51</v>
      </c>
      <c r="G867" t="s">
        <v>3335</v>
      </c>
      <c r="H867" t="s">
        <v>3336</v>
      </c>
      <c r="I867" t="s">
        <v>56</v>
      </c>
      <c r="M867" t="s">
        <v>3335</v>
      </c>
      <c r="N867" t="s">
        <v>3336</v>
      </c>
      <c r="O867" t="s">
        <v>56</v>
      </c>
      <c r="S867" t="s">
        <v>3337</v>
      </c>
      <c r="U867" t="s">
        <v>57</v>
      </c>
      <c r="V867" t="s">
        <v>62</v>
      </c>
      <c r="W867" t="s">
        <v>62</v>
      </c>
      <c r="X867" t="s">
        <v>62</v>
      </c>
      <c r="Y867" t="s">
        <v>3338</v>
      </c>
      <c r="Z867">
        <v>8</v>
      </c>
      <c r="AA867">
        <v>9</v>
      </c>
      <c r="AD867" t="s">
        <v>2700</v>
      </c>
      <c r="AE867" t="s">
        <v>3339</v>
      </c>
      <c r="AF867" t="s">
        <v>63</v>
      </c>
      <c r="AG867" t="s">
        <v>2702</v>
      </c>
      <c r="AH867" t="s">
        <v>3339</v>
      </c>
      <c r="AI867">
        <v>0</v>
      </c>
      <c r="AJ867">
        <v>0</v>
      </c>
      <c r="AL867">
        <v>0</v>
      </c>
      <c r="AM867">
        <v>0</v>
      </c>
      <c r="AN867">
        <v>0</v>
      </c>
      <c r="AO867" t="s">
        <v>51</v>
      </c>
      <c r="AP867" t="s">
        <v>51</v>
      </c>
      <c r="AQ867" t="s">
        <v>51</v>
      </c>
      <c r="AR867" t="s">
        <v>51</v>
      </c>
      <c r="AS867" t="s">
        <v>51</v>
      </c>
      <c r="AT867" t="s">
        <v>51</v>
      </c>
      <c r="AU867" t="s">
        <v>58</v>
      </c>
      <c r="AV867" t="s">
        <v>3340</v>
      </c>
      <c r="AW867" t="s">
        <v>919</v>
      </c>
      <c r="AX867" s="1">
        <v>45027.497707835646</v>
      </c>
      <c r="AY867" s="1">
        <v>45583.513663425925</v>
      </c>
    </row>
    <row r="868" spans="1:51" x14ac:dyDescent="0.35">
      <c r="A868">
        <v>20532</v>
      </c>
      <c r="B868">
        <v>0</v>
      </c>
      <c r="C868" t="s">
        <v>51</v>
      </c>
      <c r="D868" t="s">
        <v>52</v>
      </c>
      <c r="E868" t="s">
        <v>51</v>
      </c>
      <c r="F868" t="s">
        <v>51</v>
      </c>
      <c r="G868" t="s">
        <v>3341</v>
      </c>
      <c r="H868" t="s">
        <v>3342</v>
      </c>
      <c r="I868" t="s">
        <v>56</v>
      </c>
      <c r="M868" t="s">
        <v>3343</v>
      </c>
      <c r="N868" t="s">
        <v>3342</v>
      </c>
      <c r="O868" t="s">
        <v>56</v>
      </c>
      <c r="S868">
        <v>8779858700</v>
      </c>
      <c r="U868" t="s">
        <v>57</v>
      </c>
      <c r="Z868">
        <v>8</v>
      </c>
      <c r="AA868">
        <v>19</v>
      </c>
      <c r="AD868" t="s">
        <v>3344</v>
      </c>
      <c r="AF868" t="s">
        <v>3287</v>
      </c>
      <c r="AG868" t="s">
        <v>3345</v>
      </c>
      <c r="AI868">
        <v>0</v>
      </c>
      <c r="AJ868">
        <v>0</v>
      </c>
      <c r="AL868">
        <v>0</v>
      </c>
      <c r="AM868">
        <v>0</v>
      </c>
      <c r="AN868">
        <v>0</v>
      </c>
      <c r="AO868" t="s">
        <v>51</v>
      </c>
      <c r="AP868" t="s">
        <v>51</v>
      </c>
      <c r="AQ868" t="s">
        <v>51</v>
      </c>
      <c r="AR868" t="s">
        <v>51</v>
      </c>
      <c r="AS868" t="s">
        <v>51</v>
      </c>
      <c r="AT868" t="s">
        <v>51</v>
      </c>
      <c r="AU868" t="s">
        <v>58</v>
      </c>
      <c r="AV868" t="s">
        <v>919</v>
      </c>
      <c r="AW868" t="s">
        <v>3346</v>
      </c>
      <c r="AX868" s="1">
        <v>45026.719646412035</v>
      </c>
      <c r="AY868" s="1">
        <v>45077.470186030092</v>
      </c>
    </row>
    <row r="869" spans="1:51" x14ac:dyDescent="0.35">
      <c r="A869">
        <v>20531</v>
      </c>
      <c r="B869">
        <v>0</v>
      </c>
      <c r="C869" t="s">
        <v>51</v>
      </c>
      <c r="D869" t="s">
        <v>52</v>
      </c>
      <c r="E869" t="s">
        <v>51</v>
      </c>
      <c r="F869" t="s">
        <v>51</v>
      </c>
      <c r="G869" t="s">
        <v>3347</v>
      </c>
      <c r="H869" t="s">
        <v>3348</v>
      </c>
      <c r="I869" t="s">
        <v>56</v>
      </c>
      <c r="M869" t="s">
        <v>3349</v>
      </c>
      <c r="N869" t="s">
        <v>3350</v>
      </c>
      <c r="O869" t="s">
        <v>56</v>
      </c>
      <c r="S869" t="s">
        <v>3351</v>
      </c>
      <c r="U869" t="s">
        <v>57</v>
      </c>
      <c r="V869" t="s">
        <v>3352</v>
      </c>
      <c r="Z869">
        <v>8</v>
      </c>
      <c r="AA869">
        <v>27</v>
      </c>
      <c r="AD869" t="s">
        <v>3353</v>
      </c>
      <c r="AF869" t="s">
        <v>411</v>
      </c>
      <c r="AG869" t="s">
        <v>3354</v>
      </c>
      <c r="AI869">
        <v>0</v>
      </c>
      <c r="AJ869">
        <v>0</v>
      </c>
      <c r="AL869">
        <v>0</v>
      </c>
      <c r="AM869">
        <v>0</v>
      </c>
      <c r="AN869">
        <v>0</v>
      </c>
      <c r="AO869" t="s">
        <v>51</v>
      </c>
      <c r="AP869" t="s">
        <v>51</v>
      </c>
      <c r="AQ869" t="s">
        <v>51</v>
      </c>
      <c r="AR869" t="s">
        <v>51</v>
      </c>
      <c r="AS869" t="s">
        <v>51</v>
      </c>
      <c r="AT869" t="s">
        <v>51</v>
      </c>
      <c r="AU869" t="s">
        <v>58</v>
      </c>
      <c r="AV869" t="s">
        <v>919</v>
      </c>
      <c r="AW869" t="s">
        <v>919</v>
      </c>
      <c r="AX869" s="1">
        <v>45023.689162002316</v>
      </c>
      <c r="AY869" s="1">
        <v>45119.737054976853</v>
      </c>
    </row>
    <row r="870" spans="1:51" x14ac:dyDescent="0.35">
      <c r="A870">
        <v>19533</v>
      </c>
      <c r="B870">
        <v>0</v>
      </c>
      <c r="C870" t="s">
        <v>51</v>
      </c>
      <c r="D870" t="s">
        <v>85</v>
      </c>
      <c r="E870">
        <v>0</v>
      </c>
      <c r="G870" t="s">
        <v>3355</v>
      </c>
      <c r="H870" t="s">
        <v>3356</v>
      </c>
      <c r="I870" t="s">
        <v>56</v>
      </c>
      <c r="T870" t="s">
        <v>51</v>
      </c>
      <c r="U870" t="s">
        <v>51</v>
      </c>
      <c r="W870" t="s">
        <v>3357</v>
      </c>
      <c r="Y870" t="s">
        <v>3358</v>
      </c>
      <c r="Z870">
        <v>8</v>
      </c>
      <c r="AE870" t="s">
        <v>51</v>
      </c>
      <c r="AF870" t="s">
        <v>51</v>
      </c>
      <c r="AG870" t="s">
        <v>3359</v>
      </c>
      <c r="AI870">
        <v>0</v>
      </c>
      <c r="AJ870">
        <v>0</v>
      </c>
      <c r="AL870">
        <v>0</v>
      </c>
      <c r="AM870">
        <v>0</v>
      </c>
      <c r="AN870">
        <v>0</v>
      </c>
      <c r="AO870" t="s">
        <v>120</v>
      </c>
      <c r="AP870" t="s">
        <v>121</v>
      </c>
      <c r="AQ870" t="s">
        <v>122</v>
      </c>
      <c r="AR870" t="s">
        <v>123</v>
      </c>
      <c r="AS870" t="s">
        <v>89</v>
      </c>
      <c r="AT870" t="s">
        <v>90</v>
      </c>
      <c r="AU870" t="s">
        <v>58</v>
      </c>
      <c r="AV870" t="s">
        <v>68</v>
      </c>
      <c r="AW870" t="s">
        <v>68</v>
      </c>
      <c r="AX870" s="1">
        <v>45016.719059374998</v>
      </c>
      <c r="AY870" s="1">
        <v>45050.438693020835</v>
      </c>
    </row>
    <row r="871" spans="1:51" x14ac:dyDescent="0.35">
      <c r="A871">
        <v>19532</v>
      </c>
      <c r="B871">
        <v>0</v>
      </c>
      <c r="C871" t="s">
        <v>51</v>
      </c>
      <c r="D871" t="s">
        <v>52</v>
      </c>
      <c r="E871" t="s">
        <v>51</v>
      </c>
      <c r="F871" t="s">
        <v>51</v>
      </c>
      <c r="G871" t="s">
        <v>19104</v>
      </c>
      <c r="H871" t="s">
        <v>3360</v>
      </c>
      <c r="I871" t="s">
        <v>56</v>
      </c>
      <c r="M871" t="s">
        <v>19104</v>
      </c>
      <c r="N871" t="s">
        <v>3361</v>
      </c>
      <c r="O871" t="s">
        <v>56</v>
      </c>
      <c r="S871" t="s">
        <v>62</v>
      </c>
      <c r="U871" t="s">
        <v>57</v>
      </c>
      <c r="V871" t="s">
        <v>62</v>
      </c>
      <c r="W871" t="s">
        <v>62</v>
      </c>
      <c r="X871" t="s">
        <v>62</v>
      </c>
      <c r="Y871" t="s">
        <v>3362</v>
      </c>
      <c r="Z871">
        <v>8</v>
      </c>
      <c r="AE871" t="s">
        <v>411</v>
      </c>
      <c r="AF871" t="s">
        <v>411</v>
      </c>
      <c r="AH871" t="s">
        <v>411</v>
      </c>
      <c r="AI871">
        <v>0</v>
      </c>
      <c r="AJ871">
        <v>0</v>
      </c>
      <c r="AL871">
        <v>0</v>
      </c>
      <c r="AM871">
        <v>0</v>
      </c>
      <c r="AN871">
        <v>0</v>
      </c>
      <c r="AO871" t="s">
        <v>51</v>
      </c>
      <c r="AP871" t="s">
        <v>51</v>
      </c>
      <c r="AQ871" t="s">
        <v>51</v>
      </c>
      <c r="AR871" t="s">
        <v>51</v>
      </c>
      <c r="AS871" t="s">
        <v>51</v>
      </c>
      <c r="AT871" t="s">
        <v>51</v>
      </c>
      <c r="AU871" t="s">
        <v>58</v>
      </c>
      <c r="AV871" t="s">
        <v>919</v>
      </c>
      <c r="AW871" t="s">
        <v>919</v>
      </c>
      <c r="AX871" s="1">
        <v>45016.648962500003</v>
      </c>
      <c r="AY871" s="1">
        <v>45016.679868136576</v>
      </c>
    </row>
    <row r="872" spans="1:51" x14ac:dyDescent="0.35">
      <c r="A872">
        <v>19531</v>
      </c>
      <c r="B872">
        <v>0</v>
      </c>
      <c r="C872" t="s">
        <v>51</v>
      </c>
      <c r="D872" t="s">
        <v>85</v>
      </c>
      <c r="E872">
        <v>0</v>
      </c>
      <c r="G872" t="s">
        <v>3363</v>
      </c>
      <c r="H872" t="s">
        <v>3364</v>
      </c>
      <c r="I872" t="s">
        <v>56</v>
      </c>
      <c r="T872" t="s">
        <v>51</v>
      </c>
      <c r="U872" t="s">
        <v>51</v>
      </c>
      <c r="W872">
        <v>9833045485</v>
      </c>
      <c r="X872" t="s">
        <v>3365</v>
      </c>
      <c r="Y872" t="s">
        <v>3366</v>
      </c>
      <c r="Z872">
        <v>8</v>
      </c>
      <c r="AD872" t="s">
        <v>3367</v>
      </c>
      <c r="AE872" t="s">
        <v>51</v>
      </c>
      <c r="AF872" t="s">
        <v>51</v>
      </c>
      <c r="AG872" t="s">
        <v>3368</v>
      </c>
      <c r="AI872">
        <v>0</v>
      </c>
      <c r="AJ872">
        <v>0</v>
      </c>
      <c r="AL872">
        <v>0</v>
      </c>
      <c r="AM872">
        <v>0</v>
      </c>
      <c r="AN872">
        <v>0</v>
      </c>
      <c r="AO872" t="s">
        <v>3369</v>
      </c>
      <c r="AP872" t="s">
        <v>121</v>
      </c>
      <c r="AQ872" t="s">
        <v>122</v>
      </c>
      <c r="AR872" t="s">
        <v>123</v>
      </c>
      <c r="AS872" t="s">
        <v>89</v>
      </c>
      <c r="AU872" t="s">
        <v>58</v>
      </c>
      <c r="AV872" t="s">
        <v>68</v>
      </c>
      <c r="AW872" t="s">
        <v>51</v>
      </c>
      <c r="AX872" s="1">
        <v>45015.763485104166</v>
      </c>
      <c r="AY872" t="s">
        <v>51</v>
      </c>
    </row>
    <row r="873" spans="1:51" x14ac:dyDescent="0.35">
      <c r="A873">
        <v>19530</v>
      </c>
      <c r="B873">
        <v>0</v>
      </c>
      <c r="C873" t="s">
        <v>51</v>
      </c>
      <c r="D873" t="s">
        <v>85</v>
      </c>
      <c r="E873">
        <v>0</v>
      </c>
      <c r="G873" t="s">
        <v>3370</v>
      </c>
      <c r="H873" t="s">
        <v>3371</v>
      </c>
      <c r="I873" t="s">
        <v>56</v>
      </c>
      <c r="T873" t="s">
        <v>51</v>
      </c>
      <c r="U873" t="s">
        <v>51</v>
      </c>
      <c r="W873">
        <v>9975151268</v>
      </c>
      <c r="Y873" t="s">
        <v>3372</v>
      </c>
      <c r="Z873">
        <v>8</v>
      </c>
      <c r="AD873" t="s">
        <v>3373</v>
      </c>
      <c r="AE873" t="s">
        <v>51</v>
      </c>
      <c r="AF873" t="s">
        <v>51</v>
      </c>
      <c r="AG873" t="s">
        <v>3374</v>
      </c>
      <c r="AI873">
        <v>0</v>
      </c>
      <c r="AJ873">
        <v>0</v>
      </c>
      <c r="AL873">
        <v>0</v>
      </c>
      <c r="AM873">
        <v>0</v>
      </c>
      <c r="AN873">
        <v>0</v>
      </c>
      <c r="AO873" t="s">
        <v>120</v>
      </c>
      <c r="AP873" t="s">
        <v>121</v>
      </c>
      <c r="AQ873" t="s">
        <v>122</v>
      </c>
      <c r="AR873" t="s">
        <v>123</v>
      </c>
      <c r="AS873" t="s">
        <v>89</v>
      </c>
      <c r="AU873" t="s">
        <v>58</v>
      </c>
      <c r="AV873" t="s">
        <v>68</v>
      </c>
      <c r="AW873" t="s">
        <v>68</v>
      </c>
      <c r="AX873" s="1">
        <v>45007.489466979168</v>
      </c>
      <c r="AY873" s="1">
        <v>45007.489956678241</v>
      </c>
    </row>
    <row r="874" spans="1:51" x14ac:dyDescent="0.35">
      <c r="A874">
        <v>19529</v>
      </c>
      <c r="B874">
        <v>0</v>
      </c>
      <c r="C874" t="s">
        <v>51</v>
      </c>
      <c r="D874" t="s">
        <v>85</v>
      </c>
      <c r="E874">
        <v>0</v>
      </c>
      <c r="G874" t="s">
        <v>3375</v>
      </c>
      <c r="H874" t="s">
        <v>19105</v>
      </c>
      <c r="I874" t="s">
        <v>56</v>
      </c>
      <c r="T874" t="s">
        <v>51</v>
      </c>
      <c r="U874" t="s">
        <v>51</v>
      </c>
      <c r="Z874">
        <v>8</v>
      </c>
      <c r="AE874" t="s">
        <v>51</v>
      </c>
      <c r="AF874" t="s">
        <v>51</v>
      </c>
      <c r="AI874">
        <v>0</v>
      </c>
      <c r="AJ874">
        <v>0</v>
      </c>
      <c r="AL874">
        <v>0</v>
      </c>
      <c r="AM874">
        <v>0</v>
      </c>
      <c r="AN874">
        <v>0</v>
      </c>
      <c r="AO874" t="s">
        <v>230</v>
      </c>
      <c r="AU874" t="s">
        <v>58</v>
      </c>
      <c r="AV874" t="s">
        <v>3346</v>
      </c>
      <c r="AW874" t="s">
        <v>51</v>
      </c>
      <c r="AX874" s="1">
        <v>45006.630722604168</v>
      </c>
      <c r="AY874" t="s">
        <v>51</v>
      </c>
    </row>
    <row r="875" spans="1:51" x14ac:dyDescent="0.35">
      <c r="A875">
        <v>19528</v>
      </c>
      <c r="B875">
        <v>0</v>
      </c>
      <c r="C875" t="s">
        <v>51</v>
      </c>
      <c r="D875" t="s">
        <v>52</v>
      </c>
      <c r="E875" t="s">
        <v>51</v>
      </c>
      <c r="F875" t="s">
        <v>51</v>
      </c>
      <c r="G875" t="s">
        <v>3376</v>
      </c>
      <c r="H875" t="s">
        <v>3377</v>
      </c>
      <c r="I875" t="s">
        <v>56</v>
      </c>
      <c r="M875" t="s">
        <v>3376</v>
      </c>
      <c r="N875" t="s">
        <v>3377</v>
      </c>
      <c r="O875" t="s">
        <v>56</v>
      </c>
      <c r="S875">
        <v>261210</v>
      </c>
      <c r="U875" t="s">
        <v>57</v>
      </c>
      <c r="V875" t="s">
        <v>62</v>
      </c>
      <c r="W875">
        <v>9975224942</v>
      </c>
      <c r="X875" t="s">
        <v>62</v>
      </c>
      <c r="Y875" t="s">
        <v>3378</v>
      </c>
      <c r="Z875">
        <v>8</v>
      </c>
      <c r="AA875">
        <v>27</v>
      </c>
      <c r="AD875" t="s">
        <v>3379</v>
      </c>
      <c r="AE875" t="s">
        <v>3380</v>
      </c>
      <c r="AF875" t="s">
        <v>143</v>
      </c>
      <c r="AG875" t="s">
        <v>3381</v>
      </c>
      <c r="AH875" t="s">
        <v>3380</v>
      </c>
      <c r="AI875">
        <v>0</v>
      </c>
      <c r="AJ875">
        <v>0</v>
      </c>
      <c r="AL875">
        <v>0</v>
      </c>
      <c r="AM875">
        <v>0</v>
      </c>
      <c r="AN875">
        <v>0</v>
      </c>
      <c r="AO875" t="s">
        <v>51</v>
      </c>
      <c r="AP875" t="s">
        <v>51</v>
      </c>
      <c r="AQ875" t="s">
        <v>51</v>
      </c>
      <c r="AR875" t="s">
        <v>51</v>
      </c>
      <c r="AS875" t="s">
        <v>51</v>
      </c>
      <c r="AT875" t="s">
        <v>51</v>
      </c>
      <c r="AU875" t="s">
        <v>58</v>
      </c>
      <c r="AV875" t="s">
        <v>3340</v>
      </c>
      <c r="AW875" t="s">
        <v>51</v>
      </c>
      <c r="AX875" s="1">
        <v>45005.501937349538</v>
      </c>
      <c r="AY875" t="s">
        <v>51</v>
      </c>
    </row>
    <row r="876" spans="1:51" x14ac:dyDescent="0.35">
      <c r="A876">
        <v>18530</v>
      </c>
      <c r="B876">
        <v>0</v>
      </c>
      <c r="C876" t="s">
        <v>51</v>
      </c>
      <c r="D876" t="s">
        <v>85</v>
      </c>
      <c r="E876">
        <v>0</v>
      </c>
      <c r="G876" t="s">
        <v>3382</v>
      </c>
      <c r="H876" t="s">
        <v>3383</v>
      </c>
      <c r="I876" t="s">
        <v>15600</v>
      </c>
      <c r="T876" t="s">
        <v>51</v>
      </c>
      <c r="U876" t="s">
        <v>51</v>
      </c>
      <c r="Y876" t="s">
        <v>3384</v>
      </c>
      <c r="Z876">
        <v>2</v>
      </c>
      <c r="AE876" t="s">
        <v>51</v>
      </c>
      <c r="AF876" t="s">
        <v>51</v>
      </c>
      <c r="AI876">
        <v>0</v>
      </c>
      <c r="AJ876">
        <v>0</v>
      </c>
      <c r="AL876">
        <v>0</v>
      </c>
      <c r="AM876">
        <v>0</v>
      </c>
      <c r="AN876">
        <v>0</v>
      </c>
      <c r="AO876" t="s">
        <v>120</v>
      </c>
      <c r="AP876" t="s">
        <v>486</v>
      </c>
      <c r="AQ876" t="s">
        <v>122</v>
      </c>
      <c r="AR876" t="s">
        <v>123</v>
      </c>
      <c r="AS876" t="s">
        <v>89</v>
      </c>
      <c r="AU876" t="s">
        <v>58</v>
      </c>
      <c r="AV876" t="s">
        <v>68</v>
      </c>
      <c r="AW876" t="s">
        <v>51</v>
      </c>
      <c r="AX876" s="1">
        <v>44999.699044328707</v>
      </c>
      <c r="AY876" t="s">
        <v>51</v>
      </c>
    </row>
    <row r="877" spans="1:51" x14ac:dyDescent="0.35">
      <c r="A877">
        <v>18529</v>
      </c>
      <c r="B877">
        <v>0</v>
      </c>
      <c r="C877" t="s">
        <v>51</v>
      </c>
      <c r="D877" t="s">
        <v>85</v>
      </c>
      <c r="E877">
        <v>0</v>
      </c>
      <c r="G877" t="s">
        <v>3385</v>
      </c>
      <c r="H877" t="s">
        <v>3386</v>
      </c>
      <c r="I877" t="s">
        <v>56</v>
      </c>
      <c r="T877" t="s">
        <v>51</v>
      </c>
      <c r="U877" t="s">
        <v>51</v>
      </c>
      <c r="Z877">
        <v>8</v>
      </c>
      <c r="AD877" t="s">
        <v>3387</v>
      </c>
      <c r="AE877" t="s">
        <v>51</v>
      </c>
      <c r="AF877" t="s">
        <v>51</v>
      </c>
      <c r="AG877" t="s">
        <v>3388</v>
      </c>
      <c r="AI877">
        <v>0</v>
      </c>
      <c r="AJ877">
        <v>0</v>
      </c>
      <c r="AL877">
        <v>0</v>
      </c>
      <c r="AM877">
        <v>0</v>
      </c>
      <c r="AN877">
        <v>0</v>
      </c>
      <c r="AO877" t="s">
        <v>120</v>
      </c>
      <c r="AP877" t="s">
        <v>121</v>
      </c>
      <c r="AQ877" t="s">
        <v>122</v>
      </c>
      <c r="AR877" t="s">
        <v>123</v>
      </c>
      <c r="AS877" t="s">
        <v>89</v>
      </c>
      <c r="AT877" t="s">
        <v>90</v>
      </c>
      <c r="AU877" t="s">
        <v>58</v>
      </c>
      <c r="AV877" t="s">
        <v>68</v>
      </c>
      <c r="AW877" t="s">
        <v>51</v>
      </c>
      <c r="AX877" s="1">
        <v>44999.606432326385</v>
      </c>
      <c r="AY877" t="s">
        <v>51</v>
      </c>
    </row>
    <row r="878" spans="1:51" x14ac:dyDescent="0.35">
      <c r="A878">
        <v>18528</v>
      </c>
      <c r="B878">
        <v>0</v>
      </c>
      <c r="C878" t="s">
        <v>51</v>
      </c>
      <c r="D878" t="s">
        <v>52</v>
      </c>
      <c r="E878" t="s">
        <v>51</v>
      </c>
      <c r="F878" t="s">
        <v>51</v>
      </c>
      <c r="G878" t="s">
        <v>3389</v>
      </c>
      <c r="H878" t="s">
        <v>3390</v>
      </c>
      <c r="I878" t="s">
        <v>56</v>
      </c>
      <c r="M878" t="s">
        <v>3389</v>
      </c>
      <c r="N878" t="s">
        <v>3391</v>
      </c>
      <c r="O878" t="s">
        <v>56</v>
      </c>
      <c r="S878" t="s">
        <v>3392</v>
      </c>
      <c r="U878" t="s">
        <v>57</v>
      </c>
      <c r="W878" t="s">
        <v>3393</v>
      </c>
      <c r="Y878" t="s">
        <v>3394</v>
      </c>
      <c r="Z878">
        <v>8</v>
      </c>
      <c r="AA878">
        <v>36</v>
      </c>
      <c r="AD878" t="s">
        <v>368</v>
      </c>
      <c r="AE878" t="s">
        <v>206</v>
      </c>
      <c r="AF878" t="s">
        <v>206</v>
      </c>
      <c r="AG878" t="s">
        <v>369</v>
      </c>
      <c r="AH878" t="s">
        <v>206</v>
      </c>
      <c r="AI878">
        <v>0</v>
      </c>
      <c r="AJ878">
        <v>0</v>
      </c>
      <c r="AL878">
        <v>0</v>
      </c>
      <c r="AM878">
        <v>0</v>
      </c>
      <c r="AN878">
        <v>0</v>
      </c>
      <c r="AO878" t="s">
        <v>51</v>
      </c>
      <c r="AP878" t="s">
        <v>51</v>
      </c>
      <c r="AQ878" t="s">
        <v>51</v>
      </c>
      <c r="AR878" t="s">
        <v>51</v>
      </c>
      <c r="AS878" t="s">
        <v>51</v>
      </c>
      <c r="AT878" t="s">
        <v>51</v>
      </c>
      <c r="AU878" t="s">
        <v>58</v>
      </c>
      <c r="AV878" t="s">
        <v>3157</v>
      </c>
      <c r="AW878" t="s">
        <v>51</v>
      </c>
      <c r="AX878" s="1">
        <v>44998.464649108799</v>
      </c>
      <c r="AY878" t="s">
        <v>51</v>
      </c>
    </row>
    <row r="879" spans="1:51" x14ac:dyDescent="0.35">
      <c r="A879">
        <v>17543</v>
      </c>
      <c r="B879">
        <v>0</v>
      </c>
      <c r="C879" t="s">
        <v>51</v>
      </c>
      <c r="D879" t="s">
        <v>52</v>
      </c>
      <c r="E879" t="s">
        <v>51</v>
      </c>
      <c r="F879" t="s">
        <v>51</v>
      </c>
      <c r="G879" t="s">
        <v>2895</v>
      </c>
      <c r="H879" t="s">
        <v>3395</v>
      </c>
      <c r="I879" t="s">
        <v>56</v>
      </c>
      <c r="M879" t="s">
        <v>2895</v>
      </c>
      <c r="N879" t="s">
        <v>3396</v>
      </c>
      <c r="O879" t="s">
        <v>56</v>
      </c>
      <c r="S879" t="s">
        <v>3397</v>
      </c>
      <c r="U879" t="s">
        <v>57</v>
      </c>
      <c r="V879" t="s">
        <v>3398</v>
      </c>
      <c r="Y879" t="s">
        <v>3399</v>
      </c>
      <c r="Z879">
        <v>8</v>
      </c>
      <c r="AA879">
        <v>9</v>
      </c>
      <c r="AE879" t="s">
        <v>2825</v>
      </c>
      <c r="AF879" t="s">
        <v>2825</v>
      </c>
      <c r="AG879" t="s">
        <v>3400</v>
      </c>
      <c r="AH879" t="s">
        <v>2825</v>
      </c>
      <c r="AI879">
        <v>0</v>
      </c>
      <c r="AJ879">
        <v>0</v>
      </c>
      <c r="AL879">
        <v>0</v>
      </c>
      <c r="AM879">
        <v>0</v>
      </c>
      <c r="AN879">
        <v>0</v>
      </c>
      <c r="AO879" t="s">
        <v>51</v>
      </c>
      <c r="AP879" t="s">
        <v>51</v>
      </c>
      <c r="AQ879" t="s">
        <v>51</v>
      </c>
      <c r="AR879" t="s">
        <v>51</v>
      </c>
      <c r="AS879" t="s">
        <v>51</v>
      </c>
      <c r="AT879" t="s">
        <v>51</v>
      </c>
      <c r="AU879" t="s">
        <v>58</v>
      </c>
      <c r="AV879" t="s">
        <v>3340</v>
      </c>
      <c r="AW879" t="s">
        <v>3340</v>
      </c>
      <c r="AX879" s="1">
        <v>44996.431834687501</v>
      </c>
      <c r="AY879" s="1">
        <v>44996.432004710645</v>
      </c>
    </row>
    <row r="880" spans="1:51" x14ac:dyDescent="0.35">
      <c r="A880">
        <v>17542</v>
      </c>
      <c r="B880">
        <v>0</v>
      </c>
      <c r="C880" t="s">
        <v>51</v>
      </c>
      <c r="D880" t="s">
        <v>52</v>
      </c>
      <c r="E880" t="s">
        <v>51</v>
      </c>
      <c r="F880" t="s">
        <v>51</v>
      </c>
      <c r="G880" t="s">
        <v>19106</v>
      </c>
      <c r="H880" t="s">
        <v>3401</v>
      </c>
      <c r="I880" t="s">
        <v>56</v>
      </c>
      <c r="M880" t="s">
        <v>3402</v>
      </c>
      <c r="N880" t="s">
        <v>3403</v>
      </c>
      <c r="O880" t="s">
        <v>56</v>
      </c>
      <c r="S880">
        <v>7093980323</v>
      </c>
      <c r="U880" t="s">
        <v>57</v>
      </c>
      <c r="W880">
        <v>7093980323</v>
      </c>
      <c r="Y880" t="s">
        <v>3404</v>
      </c>
      <c r="Z880">
        <v>8</v>
      </c>
      <c r="AA880">
        <v>37</v>
      </c>
      <c r="AE880" t="s">
        <v>3405</v>
      </c>
      <c r="AF880" t="s">
        <v>3406</v>
      </c>
      <c r="AG880" t="s">
        <v>3407</v>
      </c>
      <c r="AH880" t="s">
        <v>3405</v>
      </c>
      <c r="AI880">
        <v>0</v>
      </c>
      <c r="AJ880">
        <v>0</v>
      </c>
      <c r="AL880">
        <v>0</v>
      </c>
      <c r="AM880">
        <v>0</v>
      </c>
      <c r="AN880">
        <v>0</v>
      </c>
      <c r="AO880" t="s">
        <v>51</v>
      </c>
      <c r="AP880" t="s">
        <v>51</v>
      </c>
      <c r="AQ880" t="s">
        <v>51</v>
      </c>
      <c r="AR880" t="s">
        <v>51</v>
      </c>
      <c r="AS880" t="s">
        <v>51</v>
      </c>
      <c r="AT880" t="s">
        <v>51</v>
      </c>
      <c r="AU880" t="s">
        <v>58</v>
      </c>
      <c r="AV880" t="s">
        <v>3157</v>
      </c>
      <c r="AW880" t="s">
        <v>51</v>
      </c>
      <c r="AX880" s="1">
        <v>44995.794909490738</v>
      </c>
      <c r="AY880" t="s">
        <v>51</v>
      </c>
    </row>
    <row r="881" spans="1:51" x14ac:dyDescent="0.35">
      <c r="A881">
        <v>17541</v>
      </c>
      <c r="B881">
        <v>0</v>
      </c>
      <c r="C881" t="s">
        <v>51</v>
      </c>
      <c r="D881" t="s">
        <v>64</v>
      </c>
      <c r="E881" t="s">
        <v>51</v>
      </c>
      <c r="F881" t="s">
        <v>51</v>
      </c>
      <c r="G881" t="s">
        <v>3408</v>
      </c>
      <c r="H881" t="s">
        <v>18791</v>
      </c>
      <c r="I881" t="s">
        <v>56</v>
      </c>
      <c r="M881" t="s">
        <v>3409</v>
      </c>
      <c r="N881" t="s">
        <v>18791</v>
      </c>
      <c r="O881" t="s">
        <v>56</v>
      </c>
      <c r="S881" t="s">
        <v>3410</v>
      </c>
      <c r="U881" t="s">
        <v>57</v>
      </c>
      <c r="W881" t="s">
        <v>3411</v>
      </c>
      <c r="Y881" t="s">
        <v>3412</v>
      </c>
      <c r="Z881">
        <v>8</v>
      </c>
      <c r="AA881">
        <v>27</v>
      </c>
      <c r="AD881" t="s">
        <v>417</v>
      </c>
      <c r="AF881" t="s">
        <v>143</v>
      </c>
      <c r="AG881" t="s">
        <v>1111</v>
      </c>
      <c r="AI881">
        <v>0</v>
      </c>
      <c r="AJ881">
        <v>0</v>
      </c>
      <c r="AL881">
        <v>0</v>
      </c>
      <c r="AM881">
        <v>0</v>
      </c>
      <c r="AN881">
        <v>0</v>
      </c>
      <c r="AO881" t="s">
        <v>51</v>
      </c>
      <c r="AP881" t="s">
        <v>51</v>
      </c>
      <c r="AQ881" t="s">
        <v>51</v>
      </c>
      <c r="AR881" t="s">
        <v>51</v>
      </c>
      <c r="AS881" t="s">
        <v>51</v>
      </c>
      <c r="AT881" t="s">
        <v>51</v>
      </c>
      <c r="AU881" t="s">
        <v>58</v>
      </c>
      <c r="AV881" t="s">
        <v>919</v>
      </c>
      <c r="AW881" t="s">
        <v>919</v>
      </c>
      <c r="AX881" s="1">
        <v>44995.700756828701</v>
      </c>
      <c r="AY881" s="1">
        <v>45435.648912349534</v>
      </c>
    </row>
    <row r="882" spans="1:51" x14ac:dyDescent="0.35">
      <c r="A882">
        <v>17540</v>
      </c>
      <c r="B882">
        <v>0</v>
      </c>
      <c r="C882" t="s">
        <v>51</v>
      </c>
      <c r="D882" t="s">
        <v>85</v>
      </c>
      <c r="E882">
        <v>0</v>
      </c>
      <c r="G882" t="s">
        <v>3413</v>
      </c>
      <c r="H882" t="s">
        <v>3414</v>
      </c>
      <c r="I882" t="s">
        <v>15600</v>
      </c>
      <c r="T882" t="s">
        <v>51</v>
      </c>
      <c r="U882" t="s">
        <v>51</v>
      </c>
      <c r="W882">
        <v>8618158106315</v>
      </c>
      <c r="X882" t="s">
        <v>3415</v>
      </c>
      <c r="Y882" t="s">
        <v>3416</v>
      </c>
      <c r="Z882">
        <v>2</v>
      </c>
      <c r="AD882" t="s">
        <v>62</v>
      </c>
      <c r="AE882" t="s">
        <v>51</v>
      </c>
      <c r="AF882" t="s">
        <v>51</v>
      </c>
      <c r="AG882" t="s">
        <v>62</v>
      </c>
      <c r="AI882">
        <v>0</v>
      </c>
      <c r="AJ882">
        <v>0</v>
      </c>
      <c r="AL882">
        <v>0</v>
      </c>
      <c r="AM882">
        <v>0</v>
      </c>
      <c r="AN882">
        <v>0</v>
      </c>
      <c r="AO882" t="s">
        <v>230</v>
      </c>
      <c r="AP882" t="s">
        <v>121</v>
      </c>
      <c r="AQ882" t="s">
        <v>487</v>
      </c>
      <c r="AR882" t="s">
        <v>123</v>
      </c>
      <c r="AS882" t="s">
        <v>89</v>
      </c>
      <c r="AT882" t="s">
        <v>90</v>
      </c>
      <c r="AU882" t="s">
        <v>58</v>
      </c>
      <c r="AV882" t="s">
        <v>68</v>
      </c>
      <c r="AW882" t="s">
        <v>51</v>
      </c>
      <c r="AX882" s="1">
        <v>44994.759548263886</v>
      </c>
      <c r="AY882" t="s">
        <v>51</v>
      </c>
    </row>
    <row r="883" spans="1:51" x14ac:dyDescent="0.35">
      <c r="A883">
        <v>17539</v>
      </c>
      <c r="B883">
        <v>0</v>
      </c>
      <c r="C883" t="s">
        <v>51</v>
      </c>
      <c r="D883" t="s">
        <v>52</v>
      </c>
      <c r="E883" t="s">
        <v>51</v>
      </c>
      <c r="F883" t="s">
        <v>51</v>
      </c>
      <c r="G883" t="s">
        <v>3417</v>
      </c>
      <c r="H883" t="s">
        <v>3418</v>
      </c>
      <c r="I883" t="s">
        <v>56</v>
      </c>
      <c r="M883" t="s">
        <v>3417</v>
      </c>
      <c r="N883" t="s">
        <v>3418</v>
      </c>
      <c r="O883" t="s">
        <v>56</v>
      </c>
      <c r="S883">
        <v>8722330444</v>
      </c>
      <c r="U883" t="s">
        <v>57</v>
      </c>
      <c r="W883">
        <v>8722330444</v>
      </c>
      <c r="Y883" t="s">
        <v>3419</v>
      </c>
      <c r="Z883">
        <v>8</v>
      </c>
      <c r="AA883">
        <v>29</v>
      </c>
      <c r="AD883" t="s">
        <v>3420</v>
      </c>
      <c r="AF883" t="s">
        <v>77</v>
      </c>
      <c r="AG883" t="s">
        <v>3421</v>
      </c>
      <c r="AI883">
        <v>0</v>
      </c>
      <c r="AJ883">
        <v>0</v>
      </c>
      <c r="AL883">
        <v>0</v>
      </c>
      <c r="AM883">
        <v>0</v>
      </c>
      <c r="AN883">
        <v>0</v>
      </c>
      <c r="AO883" t="s">
        <v>51</v>
      </c>
      <c r="AP883" t="s">
        <v>51</v>
      </c>
      <c r="AQ883" t="s">
        <v>51</v>
      </c>
      <c r="AR883" t="s">
        <v>51</v>
      </c>
      <c r="AS883" t="s">
        <v>51</v>
      </c>
      <c r="AT883" t="s">
        <v>51</v>
      </c>
      <c r="AU883" t="s">
        <v>58</v>
      </c>
      <c r="AV883" t="s">
        <v>919</v>
      </c>
      <c r="AW883" t="s">
        <v>51</v>
      </c>
      <c r="AX883" s="1">
        <v>44994.600443402778</v>
      </c>
      <c r="AY883" t="s">
        <v>51</v>
      </c>
    </row>
    <row r="884" spans="1:51" x14ac:dyDescent="0.35">
      <c r="A884">
        <v>17538</v>
      </c>
      <c r="B884">
        <v>0</v>
      </c>
      <c r="C884" t="s">
        <v>51</v>
      </c>
      <c r="D884" t="s">
        <v>52</v>
      </c>
      <c r="E884" t="s">
        <v>51</v>
      </c>
      <c r="F884" t="s">
        <v>51</v>
      </c>
      <c r="G884" t="s">
        <v>3422</v>
      </c>
      <c r="H884" t="s">
        <v>19107</v>
      </c>
      <c r="I884" t="s">
        <v>56</v>
      </c>
      <c r="U884" t="s">
        <v>57</v>
      </c>
      <c r="Z884">
        <v>8</v>
      </c>
      <c r="AA884">
        <v>24</v>
      </c>
      <c r="AD884" t="s">
        <v>3423</v>
      </c>
      <c r="AE884" t="s">
        <v>3424</v>
      </c>
      <c r="AF884" t="s">
        <v>407</v>
      </c>
      <c r="AG884" t="s">
        <v>3425</v>
      </c>
      <c r="AH884" t="s">
        <v>3424</v>
      </c>
      <c r="AI884">
        <v>0</v>
      </c>
      <c r="AJ884">
        <v>0</v>
      </c>
      <c r="AL884">
        <v>0</v>
      </c>
      <c r="AM884">
        <v>0</v>
      </c>
      <c r="AN884">
        <v>0</v>
      </c>
      <c r="AO884" t="s">
        <v>51</v>
      </c>
      <c r="AP884" t="s">
        <v>51</v>
      </c>
      <c r="AQ884" t="s">
        <v>51</v>
      </c>
      <c r="AR884" t="s">
        <v>51</v>
      </c>
      <c r="AS884" t="s">
        <v>51</v>
      </c>
      <c r="AT884" t="s">
        <v>51</v>
      </c>
      <c r="AU884" t="s">
        <v>58</v>
      </c>
      <c r="AV884" t="s">
        <v>196</v>
      </c>
      <c r="AW884" t="s">
        <v>51</v>
      </c>
      <c r="AX884" s="1">
        <v>44992.686196030096</v>
      </c>
      <c r="AY884" t="s">
        <v>51</v>
      </c>
    </row>
    <row r="885" spans="1:51" x14ac:dyDescent="0.35">
      <c r="A885">
        <v>17537</v>
      </c>
      <c r="B885">
        <v>0</v>
      </c>
      <c r="C885" t="s">
        <v>51</v>
      </c>
      <c r="D885" t="s">
        <v>85</v>
      </c>
      <c r="E885">
        <v>0</v>
      </c>
      <c r="G885" t="s">
        <v>3426</v>
      </c>
      <c r="H885" t="s">
        <v>18792</v>
      </c>
      <c r="I885" t="s">
        <v>56</v>
      </c>
      <c r="T885" t="s">
        <v>51</v>
      </c>
      <c r="U885" t="s">
        <v>51</v>
      </c>
      <c r="W885" s="2">
        <v>9.1120003577719996E+19</v>
      </c>
      <c r="Y885" t="s">
        <v>3427</v>
      </c>
      <c r="Z885">
        <v>8</v>
      </c>
      <c r="AD885" t="s">
        <v>3428</v>
      </c>
      <c r="AE885" t="s">
        <v>51</v>
      </c>
      <c r="AF885" t="s">
        <v>51</v>
      </c>
      <c r="AG885" t="s">
        <v>3429</v>
      </c>
      <c r="AI885">
        <v>0</v>
      </c>
      <c r="AJ885">
        <v>0</v>
      </c>
      <c r="AL885">
        <v>0</v>
      </c>
      <c r="AM885">
        <v>0</v>
      </c>
      <c r="AN885">
        <v>0</v>
      </c>
      <c r="AO885" t="s">
        <v>120</v>
      </c>
      <c r="AP885" t="s">
        <v>121</v>
      </c>
      <c r="AQ885" t="s">
        <v>122</v>
      </c>
      <c r="AR885" t="s">
        <v>123</v>
      </c>
      <c r="AS885" t="s">
        <v>89</v>
      </c>
      <c r="AT885" t="s">
        <v>90</v>
      </c>
      <c r="AU885" t="s">
        <v>58</v>
      </c>
      <c r="AV885" t="s">
        <v>68</v>
      </c>
      <c r="AW885" t="s">
        <v>68</v>
      </c>
      <c r="AX885" s="1">
        <v>44992.632043171296</v>
      </c>
      <c r="AY885" s="1">
        <v>45849.511383645833</v>
      </c>
    </row>
    <row r="886" spans="1:51" x14ac:dyDescent="0.35">
      <c r="A886">
        <v>17536</v>
      </c>
      <c r="B886">
        <v>0</v>
      </c>
      <c r="C886" t="s">
        <v>51</v>
      </c>
      <c r="D886" t="s">
        <v>85</v>
      </c>
      <c r="E886">
        <v>0</v>
      </c>
      <c r="G886" t="s">
        <v>3430</v>
      </c>
      <c r="H886" t="s">
        <v>3431</v>
      </c>
      <c r="I886" t="s">
        <v>56</v>
      </c>
      <c r="T886" t="s">
        <v>51</v>
      </c>
      <c r="U886" t="s">
        <v>51</v>
      </c>
      <c r="W886" t="s">
        <v>3432</v>
      </c>
      <c r="Y886" t="s">
        <v>3433</v>
      </c>
      <c r="Z886">
        <v>8</v>
      </c>
      <c r="AD886" t="s">
        <v>3434</v>
      </c>
      <c r="AE886" t="s">
        <v>51</v>
      </c>
      <c r="AF886" t="s">
        <v>51</v>
      </c>
      <c r="AG886" t="s">
        <v>3435</v>
      </c>
      <c r="AI886">
        <v>0</v>
      </c>
      <c r="AJ886">
        <v>0</v>
      </c>
      <c r="AL886">
        <v>0</v>
      </c>
      <c r="AM886">
        <v>0</v>
      </c>
      <c r="AN886">
        <v>0</v>
      </c>
      <c r="AO886" t="s">
        <v>120</v>
      </c>
      <c r="AP886" t="s">
        <v>121</v>
      </c>
      <c r="AQ886" t="s">
        <v>122</v>
      </c>
      <c r="AR886" t="s">
        <v>123</v>
      </c>
      <c r="AS886" t="s">
        <v>89</v>
      </c>
      <c r="AT886" t="s">
        <v>90</v>
      </c>
      <c r="AU886" t="s">
        <v>58</v>
      </c>
      <c r="AV886" t="s">
        <v>68</v>
      </c>
      <c r="AW886" t="s">
        <v>51</v>
      </c>
      <c r="AX886" s="1">
        <v>44991.70007677083</v>
      </c>
      <c r="AY886" t="s">
        <v>51</v>
      </c>
    </row>
    <row r="887" spans="1:51" x14ac:dyDescent="0.35">
      <c r="A887">
        <v>17535</v>
      </c>
      <c r="B887">
        <v>0</v>
      </c>
      <c r="C887" t="s">
        <v>51</v>
      </c>
      <c r="D887" t="s">
        <v>52</v>
      </c>
      <c r="E887" t="s">
        <v>51</v>
      </c>
      <c r="F887" t="s">
        <v>51</v>
      </c>
      <c r="G887" t="s">
        <v>3436</v>
      </c>
      <c r="H887" t="s">
        <v>3437</v>
      </c>
      <c r="I887" t="s">
        <v>56</v>
      </c>
      <c r="M887" t="s">
        <v>3436</v>
      </c>
      <c r="N887" t="s">
        <v>3437</v>
      </c>
      <c r="S887">
        <v>9650805222</v>
      </c>
      <c r="U887" t="s">
        <v>57</v>
      </c>
      <c r="Y887" t="s">
        <v>3438</v>
      </c>
      <c r="Z887">
        <v>8</v>
      </c>
      <c r="AA887">
        <v>8</v>
      </c>
      <c r="AD887" t="s">
        <v>3439</v>
      </c>
      <c r="AE887" t="s">
        <v>3440</v>
      </c>
      <c r="AF887" t="s">
        <v>3259</v>
      </c>
      <c r="AG887" t="s">
        <v>3441</v>
      </c>
      <c r="AH887" t="s">
        <v>3440</v>
      </c>
      <c r="AI887">
        <v>0</v>
      </c>
      <c r="AJ887">
        <v>0</v>
      </c>
      <c r="AL887">
        <v>0</v>
      </c>
      <c r="AM887">
        <v>0</v>
      </c>
      <c r="AN887">
        <v>0</v>
      </c>
      <c r="AO887" t="s">
        <v>51</v>
      </c>
      <c r="AP887" t="s">
        <v>51</v>
      </c>
      <c r="AQ887" t="s">
        <v>51</v>
      </c>
      <c r="AR887" t="s">
        <v>51</v>
      </c>
      <c r="AS887" t="s">
        <v>51</v>
      </c>
      <c r="AT887" t="s">
        <v>51</v>
      </c>
      <c r="AU887" t="s">
        <v>58</v>
      </c>
      <c r="AV887" t="s">
        <v>3157</v>
      </c>
      <c r="AW887" t="s">
        <v>51</v>
      </c>
      <c r="AX887" s="1">
        <v>44989.678816817126</v>
      </c>
      <c r="AY887" t="s">
        <v>51</v>
      </c>
    </row>
    <row r="888" spans="1:51" x14ac:dyDescent="0.35">
      <c r="A888">
        <v>17534</v>
      </c>
      <c r="B888">
        <v>0</v>
      </c>
      <c r="C888" t="s">
        <v>51</v>
      </c>
      <c r="D888" t="s">
        <v>52</v>
      </c>
      <c r="E888" t="s">
        <v>51</v>
      </c>
      <c r="F888" t="s">
        <v>51</v>
      </c>
      <c r="G888" t="s">
        <v>3442</v>
      </c>
      <c r="H888" t="s">
        <v>3443</v>
      </c>
      <c r="I888" t="s">
        <v>2142</v>
      </c>
      <c r="M888" t="s">
        <v>3442</v>
      </c>
      <c r="N888" t="s">
        <v>3443</v>
      </c>
      <c r="O888" t="s">
        <v>2142</v>
      </c>
      <c r="Y888" t="s">
        <v>3444</v>
      </c>
      <c r="Z888">
        <v>2</v>
      </c>
      <c r="AE888" t="s">
        <v>3445</v>
      </c>
      <c r="AF888" t="s">
        <v>3445</v>
      </c>
      <c r="AG888" t="s">
        <v>3446</v>
      </c>
      <c r="AH888" t="s">
        <v>3445</v>
      </c>
      <c r="AI888">
        <v>0</v>
      </c>
      <c r="AJ888">
        <v>0</v>
      </c>
      <c r="AL888">
        <v>0</v>
      </c>
      <c r="AM888">
        <v>0</v>
      </c>
      <c r="AN888">
        <v>0</v>
      </c>
      <c r="AO888" t="s">
        <v>51</v>
      </c>
      <c r="AP888" t="s">
        <v>51</v>
      </c>
      <c r="AQ888" t="s">
        <v>51</v>
      </c>
      <c r="AR888" t="s">
        <v>51</v>
      </c>
      <c r="AS888" t="s">
        <v>51</v>
      </c>
      <c r="AT888" t="s">
        <v>51</v>
      </c>
      <c r="AU888" t="s">
        <v>58</v>
      </c>
      <c r="AV888" t="s">
        <v>3340</v>
      </c>
      <c r="AW888" t="s">
        <v>51</v>
      </c>
      <c r="AX888" s="1">
        <v>44988.450691666665</v>
      </c>
      <c r="AY888" t="s">
        <v>51</v>
      </c>
    </row>
    <row r="889" spans="1:51" x14ac:dyDescent="0.35">
      <c r="A889">
        <v>17533</v>
      </c>
      <c r="B889">
        <v>0</v>
      </c>
      <c r="C889" t="s">
        <v>51</v>
      </c>
      <c r="D889" t="s">
        <v>52</v>
      </c>
      <c r="E889" t="s">
        <v>51</v>
      </c>
      <c r="F889" t="s">
        <v>51</v>
      </c>
      <c r="G889" t="s">
        <v>19108</v>
      </c>
      <c r="H889" t="s">
        <v>3447</v>
      </c>
      <c r="I889" t="s">
        <v>56</v>
      </c>
      <c r="M889" t="s">
        <v>19108</v>
      </c>
      <c r="N889" t="s">
        <v>3448</v>
      </c>
      <c r="O889" t="s">
        <v>56</v>
      </c>
      <c r="S889" t="s">
        <v>62</v>
      </c>
      <c r="U889" t="s">
        <v>57</v>
      </c>
      <c r="V889" t="s">
        <v>62</v>
      </c>
      <c r="W889">
        <v>9325502161</v>
      </c>
      <c r="X889" t="s">
        <v>3449</v>
      </c>
      <c r="Y889" t="s">
        <v>3450</v>
      </c>
      <c r="Z889">
        <v>8</v>
      </c>
      <c r="AA889">
        <v>27</v>
      </c>
      <c r="AB889" t="s">
        <v>62</v>
      </c>
      <c r="AC889" t="s">
        <v>62</v>
      </c>
      <c r="AD889" t="s">
        <v>3451</v>
      </c>
      <c r="AE889" t="s">
        <v>3452</v>
      </c>
      <c r="AF889" t="s">
        <v>143</v>
      </c>
      <c r="AG889" t="s">
        <v>3453</v>
      </c>
      <c r="AH889" t="s">
        <v>3452</v>
      </c>
      <c r="AI889">
        <v>0</v>
      </c>
      <c r="AJ889">
        <v>0</v>
      </c>
      <c r="AL889">
        <v>0</v>
      </c>
      <c r="AM889">
        <v>0</v>
      </c>
      <c r="AN889">
        <v>0</v>
      </c>
      <c r="AO889" t="s">
        <v>51</v>
      </c>
      <c r="AP889" t="s">
        <v>51</v>
      </c>
      <c r="AQ889" t="s">
        <v>51</v>
      </c>
      <c r="AR889" t="s">
        <v>51</v>
      </c>
      <c r="AS889" t="s">
        <v>51</v>
      </c>
      <c r="AT889" t="s">
        <v>51</v>
      </c>
      <c r="AU889" t="s">
        <v>58</v>
      </c>
      <c r="AV889" t="s">
        <v>3340</v>
      </c>
      <c r="AW889" t="s">
        <v>51</v>
      </c>
      <c r="AX889" s="1">
        <v>44987.701265127318</v>
      </c>
      <c r="AY889" t="s">
        <v>51</v>
      </c>
    </row>
    <row r="890" spans="1:51" x14ac:dyDescent="0.35">
      <c r="A890">
        <v>17532</v>
      </c>
      <c r="B890">
        <v>0</v>
      </c>
      <c r="C890" t="s">
        <v>51</v>
      </c>
      <c r="D890" t="s">
        <v>52</v>
      </c>
      <c r="E890" t="s">
        <v>51</v>
      </c>
      <c r="F890" t="s">
        <v>51</v>
      </c>
      <c r="G890" t="s">
        <v>3454</v>
      </c>
      <c r="H890" t="s">
        <v>3455</v>
      </c>
      <c r="I890" t="s">
        <v>149</v>
      </c>
      <c r="M890" t="s">
        <v>3454</v>
      </c>
      <c r="N890" t="s">
        <v>3456</v>
      </c>
      <c r="O890" t="s">
        <v>149</v>
      </c>
      <c r="S890" t="s">
        <v>62</v>
      </c>
      <c r="U890" t="s">
        <v>57</v>
      </c>
      <c r="V890" t="s">
        <v>62</v>
      </c>
      <c r="W890">
        <v>966539462104</v>
      </c>
      <c r="X890" t="s">
        <v>3457</v>
      </c>
      <c r="Y890" t="s">
        <v>3458</v>
      </c>
      <c r="Z890">
        <v>2</v>
      </c>
      <c r="AA890">
        <v>999999</v>
      </c>
      <c r="AD890" t="s">
        <v>62</v>
      </c>
      <c r="AE890" t="s">
        <v>536</v>
      </c>
      <c r="AF890" t="s">
        <v>536</v>
      </c>
      <c r="AG890" t="s">
        <v>485</v>
      </c>
      <c r="AH890" t="s">
        <v>536</v>
      </c>
      <c r="AI890">
        <v>0</v>
      </c>
      <c r="AJ890">
        <v>0</v>
      </c>
      <c r="AL890">
        <v>0</v>
      </c>
      <c r="AM890">
        <v>0</v>
      </c>
      <c r="AN890">
        <v>0</v>
      </c>
      <c r="AO890" t="s">
        <v>51</v>
      </c>
      <c r="AP890" t="s">
        <v>51</v>
      </c>
      <c r="AQ890" t="s">
        <v>51</v>
      </c>
      <c r="AR890" t="s">
        <v>51</v>
      </c>
      <c r="AS890" t="s">
        <v>51</v>
      </c>
      <c r="AT890" t="s">
        <v>51</v>
      </c>
      <c r="AU890" t="s">
        <v>58</v>
      </c>
      <c r="AV890" t="s">
        <v>3157</v>
      </c>
      <c r="AW890" t="s">
        <v>196</v>
      </c>
      <c r="AX890" s="1">
        <v>44986.543657291666</v>
      </c>
      <c r="AY890" s="1">
        <v>45083.790859490742</v>
      </c>
    </row>
    <row r="891" spans="1:51" x14ac:dyDescent="0.35">
      <c r="A891">
        <v>17531</v>
      </c>
      <c r="B891">
        <v>0</v>
      </c>
      <c r="C891" t="s">
        <v>51</v>
      </c>
      <c r="D891" t="s">
        <v>52</v>
      </c>
      <c r="E891" t="s">
        <v>51</v>
      </c>
      <c r="F891" t="s">
        <v>51</v>
      </c>
      <c r="G891" t="s">
        <v>3459</v>
      </c>
      <c r="H891" t="s">
        <v>3460</v>
      </c>
      <c r="I891" t="s">
        <v>56</v>
      </c>
      <c r="M891" t="s">
        <v>3459</v>
      </c>
      <c r="N891" t="s">
        <v>3461</v>
      </c>
      <c r="O891" t="s">
        <v>56</v>
      </c>
      <c r="S891" t="s">
        <v>3462</v>
      </c>
      <c r="U891" t="s">
        <v>57</v>
      </c>
      <c r="V891" t="s">
        <v>62</v>
      </c>
      <c r="W891">
        <f>91-9423357646</f>
        <v>-9423357555</v>
      </c>
      <c r="X891" t="s">
        <v>62</v>
      </c>
      <c r="Y891" t="s">
        <v>3463</v>
      </c>
      <c r="Z891">
        <v>8</v>
      </c>
      <c r="AA891">
        <v>27</v>
      </c>
      <c r="AD891" t="s">
        <v>3464</v>
      </c>
      <c r="AE891" t="s">
        <v>3465</v>
      </c>
      <c r="AF891" t="s">
        <v>143</v>
      </c>
      <c r="AG891" t="s">
        <v>3466</v>
      </c>
      <c r="AH891" t="s">
        <v>3465</v>
      </c>
      <c r="AI891">
        <v>0</v>
      </c>
      <c r="AJ891">
        <v>0</v>
      </c>
      <c r="AL891">
        <v>0</v>
      </c>
      <c r="AM891">
        <v>0</v>
      </c>
      <c r="AN891">
        <v>0</v>
      </c>
      <c r="AO891" t="s">
        <v>51</v>
      </c>
      <c r="AP891" t="s">
        <v>51</v>
      </c>
      <c r="AQ891" t="s">
        <v>51</v>
      </c>
      <c r="AR891" t="s">
        <v>51</v>
      </c>
      <c r="AS891" t="s">
        <v>51</v>
      </c>
      <c r="AT891" t="s">
        <v>51</v>
      </c>
      <c r="AU891" t="s">
        <v>58</v>
      </c>
      <c r="AV891" t="s">
        <v>3340</v>
      </c>
      <c r="AW891" t="s">
        <v>919</v>
      </c>
      <c r="AX891" s="1">
        <v>44986.518347418983</v>
      </c>
      <c r="AY891" s="1">
        <v>45274.646048032409</v>
      </c>
    </row>
    <row r="892" spans="1:51" x14ac:dyDescent="0.35">
      <c r="A892">
        <v>17530</v>
      </c>
      <c r="B892">
        <v>0</v>
      </c>
      <c r="C892" t="s">
        <v>51</v>
      </c>
      <c r="D892" t="s">
        <v>52</v>
      </c>
      <c r="E892" t="s">
        <v>51</v>
      </c>
      <c r="F892" t="s">
        <v>51</v>
      </c>
      <c r="G892" t="s">
        <v>3467</v>
      </c>
      <c r="H892" t="s">
        <v>3468</v>
      </c>
      <c r="I892" t="s">
        <v>56</v>
      </c>
      <c r="M892" t="s">
        <v>3467</v>
      </c>
      <c r="N892" t="s">
        <v>3468</v>
      </c>
      <c r="O892" t="s">
        <v>56</v>
      </c>
      <c r="S892" t="s">
        <v>62</v>
      </c>
      <c r="U892" t="s">
        <v>57</v>
      </c>
      <c r="V892" t="s">
        <v>62</v>
      </c>
      <c r="W892">
        <v>7043692879</v>
      </c>
      <c r="X892" t="s">
        <v>3469</v>
      </c>
      <c r="Z892">
        <v>8</v>
      </c>
      <c r="AA892">
        <v>16</v>
      </c>
      <c r="AD892" t="s">
        <v>3470</v>
      </c>
      <c r="AE892" t="s">
        <v>3471</v>
      </c>
      <c r="AF892" t="s">
        <v>3471</v>
      </c>
      <c r="AG892" t="s">
        <v>3472</v>
      </c>
      <c r="AH892" t="s">
        <v>3471</v>
      </c>
      <c r="AI892">
        <v>0</v>
      </c>
      <c r="AJ892">
        <v>0</v>
      </c>
      <c r="AL892">
        <v>0</v>
      </c>
      <c r="AM892">
        <v>0</v>
      </c>
      <c r="AN892">
        <v>0</v>
      </c>
      <c r="AO892" t="s">
        <v>51</v>
      </c>
      <c r="AP892" t="s">
        <v>51</v>
      </c>
      <c r="AQ892" t="s">
        <v>51</v>
      </c>
      <c r="AR892" t="s">
        <v>51</v>
      </c>
      <c r="AS892" t="s">
        <v>51</v>
      </c>
      <c r="AT892" t="s">
        <v>51</v>
      </c>
      <c r="AU892" t="s">
        <v>58</v>
      </c>
      <c r="AV892" t="s">
        <v>3157</v>
      </c>
      <c r="AW892" t="s">
        <v>3157</v>
      </c>
      <c r="AX892" s="1">
        <v>44984.718926273148</v>
      </c>
      <c r="AY892" s="1">
        <v>44985.684891203702</v>
      </c>
    </row>
    <row r="893" spans="1:51" x14ac:dyDescent="0.35">
      <c r="A893">
        <v>17529</v>
      </c>
      <c r="B893">
        <v>0</v>
      </c>
      <c r="C893" t="s">
        <v>51</v>
      </c>
      <c r="D893" t="s">
        <v>52</v>
      </c>
      <c r="E893" t="s">
        <v>51</v>
      </c>
      <c r="F893" t="s">
        <v>51</v>
      </c>
      <c r="G893" t="s">
        <v>3473</v>
      </c>
      <c r="H893" t="s">
        <v>3474</v>
      </c>
      <c r="I893" t="s">
        <v>56</v>
      </c>
      <c r="M893" t="s">
        <v>3475</v>
      </c>
      <c r="N893" t="s">
        <v>3474</v>
      </c>
      <c r="S893" t="s">
        <v>3476</v>
      </c>
      <c r="U893" t="s">
        <v>57</v>
      </c>
      <c r="V893" t="s">
        <v>3477</v>
      </c>
      <c r="W893">
        <v>9099952165</v>
      </c>
      <c r="Y893" t="s">
        <v>3478</v>
      </c>
      <c r="Z893">
        <v>8</v>
      </c>
      <c r="AA893">
        <v>24</v>
      </c>
      <c r="AD893" t="s">
        <v>3479</v>
      </c>
      <c r="AE893" t="s">
        <v>3480</v>
      </c>
      <c r="AF893" t="s">
        <v>2825</v>
      </c>
      <c r="AG893" t="s">
        <v>3481</v>
      </c>
      <c r="AH893" t="s">
        <v>3480</v>
      </c>
      <c r="AI893">
        <v>0</v>
      </c>
      <c r="AJ893">
        <v>0</v>
      </c>
      <c r="AL893">
        <v>0</v>
      </c>
      <c r="AM893">
        <v>0</v>
      </c>
      <c r="AN893">
        <v>0</v>
      </c>
      <c r="AO893" t="s">
        <v>51</v>
      </c>
      <c r="AP893" t="s">
        <v>51</v>
      </c>
      <c r="AQ893" t="s">
        <v>51</v>
      </c>
      <c r="AR893" t="s">
        <v>51</v>
      </c>
      <c r="AS893" t="s">
        <v>51</v>
      </c>
      <c r="AT893" t="s">
        <v>51</v>
      </c>
      <c r="AU893" t="s">
        <v>58</v>
      </c>
      <c r="AV893" t="s">
        <v>3157</v>
      </c>
      <c r="AW893" t="s">
        <v>919</v>
      </c>
      <c r="AX893" s="1">
        <v>44984.626901388889</v>
      </c>
      <c r="AY893" s="1">
        <v>45254.568780011577</v>
      </c>
    </row>
    <row r="894" spans="1:51" x14ac:dyDescent="0.35">
      <c r="A894">
        <v>17528</v>
      </c>
      <c r="B894">
        <v>0</v>
      </c>
      <c r="C894" t="s">
        <v>51</v>
      </c>
      <c r="D894" t="s">
        <v>52</v>
      </c>
      <c r="E894" t="s">
        <v>51</v>
      </c>
      <c r="F894" t="s">
        <v>51</v>
      </c>
      <c r="G894" t="s">
        <v>3482</v>
      </c>
      <c r="H894" t="s">
        <v>3483</v>
      </c>
      <c r="I894" t="s">
        <v>18804</v>
      </c>
      <c r="M894" t="s">
        <v>3482</v>
      </c>
      <c r="N894" t="s">
        <v>3483</v>
      </c>
      <c r="O894" t="s">
        <v>3484</v>
      </c>
      <c r="S894" t="s">
        <v>3485</v>
      </c>
      <c r="U894" t="s">
        <v>57</v>
      </c>
      <c r="V894" t="s">
        <v>3486</v>
      </c>
      <c r="W894" t="s">
        <v>62</v>
      </c>
      <c r="Y894" t="s">
        <v>3487</v>
      </c>
      <c r="Z894">
        <v>2</v>
      </c>
      <c r="AD894" t="s">
        <v>62</v>
      </c>
      <c r="AE894" t="s">
        <v>3488</v>
      </c>
      <c r="AF894" t="s">
        <v>62</v>
      </c>
      <c r="AG894" t="s">
        <v>62</v>
      </c>
      <c r="AH894" t="s">
        <v>3488</v>
      </c>
      <c r="AI894">
        <v>0</v>
      </c>
      <c r="AJ894">
        <v>0</v>
      </c>
      <c r="AL894">
        <v>0</v>
      </c>
      <c r="AM894">
        <v>0</v>
      </c>
      <c r="AN894">
        <v>0</v>
      </c>
      <c r="AO894" t="s">
        <v>51</v>
      </c>
      <c r="AP894" t="s">
        <v>51</v>
      </c>
      <c r="AQ894" t="s">
        <v>51</v>
      </c>
      <c r="AR894" t="s">
        <v>51</v>
      </c>
      <c r="AS894" t="s">
        <v>51</v>
      </c>
      <c r="AT894" t="s">
        <v>51</v>
      </c>
      <c r="AU894" t="s">
        <v>58</v>
      </c>
      <c r="AV894" t="s">
        <v>3157</v>
      </c>
      <c r="AW894" t="s">
        <v>51</v>
      </c>
      <c r="AX894" s="1">
        <v>44984.50697422454</v>
      </c>
      <c r="AY894" t="s">
        <v>51</v>
      </c>
    </row>
    <row r="895" spans="1:51" x14ac:dyDescent="0.35">
      <c r="A895">
        <v>16528</v>
      </c>
      <c r="B895">
        <v>0</v>
      </c>
      <c r="C895" t="s">
        <v>51</v>
      </c>
      <c r="D895" t="s">
        <v>85</v>
      </c>
      <c r="E895">
        <v>0</v>
      </c>
      <c r="G895" t="s">
        <v>3489</v>
      </c>
      <c r="H895" t="e">
        <f>- A UNIT OF ADVANCE LABS SCIENTIFIC PVT. LTD, PUNE</f>
        <v>#NAME?</v>
      </c>
      <c r="I895" t="s">
        <v>56</v>
      </c>
      <c r="T895" t="s">
        <v>51</v>
      </c>
      <c r="U895" t="s">
        <v>51</v>
      </c>
      <c r="Z895">
        <v>8</v>
      </c>
      <c r="AE895" t="s">
        <v>51</v>
      </c>
      <c r="AF895" t="s">
        <v>51</v>
      </c>
      <c r="AI895">
        <v>0</v>
      </c>
      <c r="AJ895">
        <v>0</v>
      </c>
      <c r="AL895">
        <v>0</v>
      </c>
      <c r="AM895">
        <v>0</v>
      </c>
      <c r="AN895">
        <v>0</v>
      </c>
      <c r="AO895" t="s">
        <v>120</v>
      </c>
      <c r="AP895" t="s">
        <v>121</v>
      </c>
      <c r="AQ895" t="s">
        <v>122</v>
      </c>
      <c r="AR895" t="s">
        <v>123</v>
      </c>
      <c r="AU895" t="s">
        <v>58</v>
      </c>
      <c r="AV895" t="s">
        <v>68</v>
      </c>
      <c r="AW895" t="s">
        <v>51</v>
      </c>
      <c r="AX895" s="1">
        <v>44978.616412118055</v>
      </c>
      <c r="AY895" t="s">
        <v>51</v>
      </c>
    </row>
    <row r="896" spans="1:51" x14ac:dyDescent="0.35">
      <c r="A896">
        <v>16527</v>
      </c>
      <c r="B896">
        <v>0</v>
      </c>
      <c r="C896" t="s">
        <v>51</v>
      </c>
      <c r="D896" t="s">
        <v>52</v>
      </c>
      <c r="E896" t="s">
        <v>51</v>
      </c>
      <c r="F896" t="s">
        <v>51</v>
      </c>
      <c r="G896" t="s">
        <v>3490</v>
      </c>
      <c r="H896" t="s">
        <v>3491</v>
      </c>
      <c r="I896" t="s">
        <v>56</v>
      </c>
      <c r="M896" t="s">
        <v>3490</v>
      </c>
      <c r="N896" t="s">
        <v>3491</v>
      </c>
      <c r="S896" t="s">
        <v>62</v>
      </c>
      <c r="U896" t="s">
        <v>57</v>
      </c>
      <c r="V896" t="s">
        <v>62</v>
      </c>
      <c r="W896" t="s">
        <v>3492</v>
      </c>
      <c r="X896" t="s">
        <v>62</v>
      </c>
      <c r="Y896" t="s">
        <v>3493</v>
      </c>
      <c r="Z896">
        <v>8</v>
      </c>
      <c r="AA896">
        <v>29</v>
      </c>
      <c r="AD896" t="s">
        <v>3494</v>
      </c>
      <c r="AE896" t="s">
        <v>77</v>
      </c>
      <c r="AF896" t="s">
        <v>143</v>
      </c>
      <c r="AG896" t="s">
        <v>3495</v>
      </c>
      <c r="AH896" t="s">
        <v>77</v>
      </c>
      <c r="AI896">
        <v>0</v>
      </c>
      <c r="AJ896">
        <v>0</v>
      </c>
      <c r="AL896">
        <v>0</v>
      </c>
      <c r="AM896">
        <v>0</v>
      </c>
      <c r="AN896">
        <v>0</v>
      </c>
      <c r="AO896" t="s">
        <v>51</v>
      </c>
      <c r="AP896" t="s">
        <v>51</v>
      </c>
      <c r="AQ896" t="s">
        <v>51</v>
      </c>
      <c r="AR896" t="s">
        <v>51</v>
      </c>
      <c r="AS896" t="s">
        <v>51</v>
      </c>
      <c r="AT896" t="s">
        <v>51</v>
      </c>
      <c r="AU896" t="s">
        <v>58</v>
      </c>
      <c r="AV896" t="s">
        <v>3157</v>
      </c>
      <c r="AW896" t="s">
        <v>51</v>
      </c>
      <c r="AX896" s="1">
        <v>44974.788449502317</v>
      </c>
      <c r="AY896" t="s">
        <v>51</v>
      </c>
    </row>
    <row r="897" spans="1:51" x14ac:dyDescent="0.35">
      <c r="A897">
        <v>16526</v>
      </c>
      <c r="B897">
        <v>0</v>
      </c>
      <c r="C897" t="s">
        <v>51</v>
      </c>
      <c r="D897" t="s">
        <v>52</v>
      </c>
      <c r="E897" t="s">
        <v>51</v>
      </c>
      <c r="F897" t="s">
        <v>51</v>
      </c>
      <c r="G897" t="s">
        <v>3496</v>
      </c>
      <c r="H897" t="s">
        <v>3497</v>
      </c>
      <c r="I897" t="s">
        <v>3498</v>
      </c>
      <c r="M897" t="s">
        <v>3496</v>
      </c>
      <c r="N897" t="s">
        <v>3497</v>
      </c>
      <c r="O897" t="s">
        <v>3498</v>
      </c>
      <c r="U897" t="s">
        <v>57</v>
      </c>
      <c r="W897" t="s">
        <v>3499</v>
      </c>
      <c r="X897" t="s">
        <v>3500</v>
      </c>
      <c r="Y897" t="s">
        <v>3501</v>
      </c>
      <c r="Z897">
        <v>2</v>
      </c>
      <c r="AA897" t="s">
        <v>62</v>
      </c>
      <c r="AD897" t="s">
        <v>62</v>
      </c>
      <c r="AE897" t="s">
        <v>3502</v>
      </c>
      <c r="AF897" t="s">
        <v>143</v>
      </c>
      <c r="AG897" t="s">
        <v>62</v>
      </c>
      <c r="AH897" t="s">
        <v>3502</v>
      </c>
      <c r="AI897">
        <v>0</v>
      </c>
      <c r="AJ897">
        <v>0</v>
      </c>
      <c r="AL897">
        <v>0</v>
      </c>
      <c r="AM897">
        <v>0</v>
      </c>
      <c r="AN897">
        <v>0</v>
      </c>
      <c r="AO897" t="s">
        <v>51</v>
      </c>
      <c r="AP897" t="s">
        <v>51</v>
      </c>
      <c r="AQ897" t="s">
        <v>51</v>
      </c>
      <c r="AR897" t="s">
        <v>51</v>
      </c>
      <c r="AS897" t="s">
        <v>51</v>
      </c>
      <c r="AT897" t="s">
        <v>51</v>
      </c>
      <c r="AU897" t="s">
        <v>58</v>
      </c>
      <c r="AV897" t="s">
        <v>3157</v>
      </c>
      <c r="AW897" t="s">
        <v>51</v>
      </c>
      <c r="AX897" s="1">
        <v>44972.54899988426</v>
      </c>
      <c r="AY897" t="s">
        <v>51</v>
      </c>
    </row>
    <row r="898" spans="1:51" x14ac:dyDescent="0.35">
      <c r="A898">
        <v>16525</v>
      </c>
      <c r="B898">
        <v>0</v>
      </c>
      <c r="C898" t="s">
        <v>51</v>
      </c>
      <c r="D898" t="s">
        <v>52</v>
      </c>
      <c r="E898" t="s">
        <v>51</v>
      </c>
      <c r="F898" t="s">
        <v>51</v>
      </c>
      <c r="G898" t="s">
        <v>3503</v>
      </c>
      <c r="H898" t="s">
        <v>3504</v>
      </c>
      <c r="I898" t="s">
        <v>56</v>
      </c>
      <c r="M898" t="s">
        <v>3503</v>
      </c>
      <c r="N898" t="s">
        <v>3505</v>
      </c>
      <c r="O898" t="s">
        <v>55</v>
      </c>
      <c r="S898">
        <v>2249720244</v>
      </c>
      <c r="U898" t="s">
        <v>57</v>
      </c>
      <c r="V898" t="s">
        <v>62</v>
      </c>
      <c r="W898" t="s">
        <v>62</v>
      </c>
      <c r="X898" t="s">
        <v>62</v>
      </c>
      <c r="Y898" t="s">
        <v>3506</v>
      </c>
      <c r="Z898">
        <v>8</v>
      </c>
      <c r="AA898">
        <v>27</v>
      </c>
      <c r="AD898" t="s">
        <v>3507</v>
      </c>
      <c r="AE898" t="s">
        <v>563</v>
      </c>
      <c r="AF898" t="s">
        <v>143</v>
      </c>
      <c r="AG898" t="s">
        <v>3508</v>
      </c>
      <c r="AH898" t="s">
        <v>563</v>
      </c>
      <c r="AI898">
        <v>0</v>
      </c>
      <c r="AJ898">
        <v>0</v>
      </c>
      <c r="AL898">
        <v>0</v>
      </c>
      <c r="AM898">
        <v>0</v>
      </c>
      <c r="AN898">
        <v>0</v>
      </c>
      <c r="AO898" t="s">
        <v>51</v>
      </c>
      <c r="AP898" t="s">
        <v>51</v>
      </c>
      <c r="AQ898" t="s">
        <v>51</v>
      </c>
      <c r="AR898" t="s">
        <v>51</v>
      </c>
      <c r="AS898" t="s">
        <v>51</v>
      </c>
      <c r="AT898" t="s">
        <v>51</v>
      </c>
      <c r="AU898" t="s">
        <v>58</v>
      </c>
      <c r="AV898" t="s">
        <v>3340</v>
      </c>
      <c r="AW898" t="s">
        <v>919</v>
      </c>
      <c r="AX898" s="1">
        <v>44972.434858298613</v>
      </c>
      <c r="AY898" s="1">
        <v>45331.601831018517</v>
      </c>
    </row>
    <row r="899" spans="1:51" x14ac:dyDescent="0.35">
      <c r="A899">
        <v>16524</v>
      </c>
      <c r="B899">
        <v>0</v>
      </c>
      <c r="C899" t="s">
        <v>51</v>
      </c>
      <c r="D899" t="s">
        <v>85</v>
      </c>
      <c r="E899">
        <v>0</v>
      </c>
      <c r="G899" t="s">
        <v>3509</v>
      </c>
      <c r="H899" t="s">
        <v>3510</v>
      </c>
      <c r="I899" t="s">
        <v>56</v>
      </c>
      <c r="S899" t="s">
        <v>1392</v>
      </c>
      <c r="T899" t="s">
        <v>51</v>
      </c>
      <c r="U899" t="s">
        <v>51</v>
      </c>
      <c r="V899" t="s">
        <v>1392</v>
      </c>
      <c r="W899">
        <v>9637367547</v>
      </c>
      <c r="Z899">
        <v>8</v>
      </c>
      <c r="AE899" t="s">
        <v>51</v>
      </c>
      <c r="AF899" t="s">
        <v>51</v>
      </c>
      <c r="AI899">
        <v>0</v>
      </c>
      <c r="AJ899">
        <v>0</v>
      </c>
      <c r="AL899">
        <v>0</v>
      </c>
      <c r="AM899">
        <v>0</v>
      </c>
      <c r="AN899">
        <v>0</v>
      </c>
      <c r="AO899" t="s">
        <v>230</v>
      </c>
      <c r="AP899" t="s">
        <v>121</v>
      </c>
      <c r="AQ899" t="s">
        <v>122</v>
      </c>
      <c r="AR899" t="s">
        <v>673</v>
      </c>
      <c r="AU899" t="s">
        <v>58</v>
      </c>
      <c r="AV899" t="s">
        <v>3313</v>
      </c>
      <c r="AW899" t="s">
        <v>3313</v>
      </c>
      <c r="AX899" s="1">
        <v>44968.623329780094</v>
      </c>
      <c r="AY899" s="1">
        <v>44974.671058599539</v>
      </c>
    </row>
    <row r="900" spans="1:51" x14ac:dyDescent="0.35">
      <c r="A900">
        <v>15526</v>
      </c>
      <c r="B900">
        <v>0</v>
      </c>
      <c r="C900" t="s">
        <v>51</v>
      </c>
      <c r="D900" t="s">
        <v>52</v>
      </c>
      <c r="E900" t="s">
        <v>51</v>
      </c>
      <c r="F900" t="s">
        <v>51</v>
      </c>
      <c r="G900" t="s">
        <v>3511</v>
      </c>
      <c r="H900" t="s">
        <v>3512</v>
      </c>
      <c r="I900" t="s">
        <v>3513</v>
      </c>
      <c r="M900" t="s">
        <v>3511</v>
      </c>
      <c r="N900" t="s">
        <v>3514</v>
      </c>
      <c r="O900" t="s">
        <v>3513</v>
      </c>
      <c r="S900" t="s">
        <v>3515</v>
      </c>
      <c r="U900" t="s">
        <v>57</v>
      </c>
      <c r="V900" t="s">
        <v>3516</v>
      </c>
      <c r="Z900">
        <v>2</v>
      </c>
      <c r="AI900">
        <v>0</v>
      </c>
      <c r="AJ900">
        <v>0</v>
      </c>
      <c r="AL900">
        <v>0</v>
      </c>
      <c r="AM900">
        <v>0</v>
      </c>
      <c r="AN900">
        <v>0</v>
      </c>
      <c r="AO900" t="s">
        <v>51</v>
      </c>
      <c r="AP900" t="s">
        <v>51</v>
      </c>
      <c r="AQ900" t="s">
        <v>51</v>
      </c>
      <c r="AR900" t="s">
        <v>51</v>
      </c>
      <c r="AS900" t="s">
        <v>51</v>
      </c>
      <c r="AT900" t="s">
        <v>51</v>
      </c>
      <c r="AU900" t="s">
        <v>58</v>
      </c>
      <c r="AV900" t="s">
        <v>3157</v>
      </c>
      <c r="AW900" t="s">
        <v>51</v>
      </c>
      <c r="AX900" s="1">
        <v>44965.528894293981</v>
      </c>
      <c r="AY900" t="s">
        <v>51</v>
      </c>
    </row>
    <row r="901" spans="1:51" x14ac:dyDescent="0.35">
      <c r="A901">
        <v>15525</v>
      </c>
      <c r="B901">
        <v>0</v>
      </c>
      <c r="C901" t="s">
        <v>51</v>
      </c>
      <c r="D901" t="s">
        <v>52</v>
      </c>
      <c r="E901" t="s">
        <v>51</v>
      </c>
      <c r="F901" t="s">
        <v>51</v>
      </c>
      <c r="G901" t="s">
        <v>19109</v>
      </c>
      <c r="H901" t="s">
        <v>3517</v>
      </c>
      <c r="I901" t="s">
        <v>56</v>
      </c>
      <c r="M901" t="s">
        <v>19109</v>
      </c>
      <c r="N901" t="s">
        <v>3517</v>
      </c>
      <c r="O901" t="s">
        <v>56</v>
      </c>
      <c r="S901">
        <f>91 - 260-6144444</f>
        <v>-6144613</v>
      </c>
      <c r="U901" t="s">
        <v>57</v>
      </c>
      <c r="W901">
        <f>91 - 260-6144444</f>
        <v>-6144613</v>
      </c>
      <c r="Y901" t="s">
        <v>3518</v>
      </c>
      <c r="Z901">
        <v>8</v>
      </c>
      <c r="AA901">
        <v>24</v>
      </c>
      <c r="AD901" t="s">
        <v>1829</v>
      </c>
      <c r="AE901" t="s">
        <v>3519</v>
      </c>
      <c r="AF901" t="s">
        <v>143</v>
      </c>
      <c r="AG901" t="s">
        <v>1831</v>
      </c>
      <c r="AH901" t="s">
        <v>3519</v>
      </c>
      <c r="AI901">
        <v>0</v>
      </c>
      <c r="AJ901">
        <v>0</v>
      </c>
      <c r="AL901">
        <v>0</v>
      </c>
      <c r="AM901">
        <v>0</v>
      </c>
      <c r="AN901">
        <v>0</v>
      </c>
      <c r="AO901" t="s">
        <v>51</v>
      </c>
      <c r="AP901" t="s">
        <v>51</v>
      </c>
      <c r="AQ901" t="s">
        <v>51</v>
      </c>
      <c r="AR901" t="s">
        <v>51</v>
      </c>
      <c r="AS901" t="s">
        <v>51</v>
      </c>
      <c r="AT901" t="s">
        <v>51</v>
      </c>
      <c r="AU901" t="s">
        <v>58</v>
      </c>
      <c r="AV901" t="s">
        <v>3157</v>
      </c>
      <c r="AW901" t="s">
        <v>51</v>
      </c>
      <c r="AX901" s="1">
        <v>44964.475241122687</v>
      </c>
      <c r="AY901" t="s">
        <v>51</v>
      </c>
    </row>
    <row r="902" spans="1:51" x14ac:dyDescent="0.35">
      <c r="A902">
        <v>15524</v>
      </c>
      <c r="B902">
        <v>0</v>
      </c>
      <c r="C902" t="s">
        <v>51</v>
      </c>
      <c r="D902" t="s">
        <v>85</v>
      </c>
      <c r="E902">
        <v>0</v>
      </c>
      <c r="G902" t="s">
        <v>19110</v>
      </c>
      <c r="H902" t="s">
        <v>3520</v>
      </c>
      <c r="I902" t="s">
        <v>56</v>
      </c>
      <c r="S902" t="s">
        <v>3521</v>
      </c>
      <c r="T902" t="s">
        <v>51</v>
      </c>
      <c r="U902" t="s">
        <v>51</v>
      </c>
      <c r="W902" t="s">
        <v>3522</v>
      </c>
      <c r="Y902" t="s">
        <v>3523</v>
      </c>
      <c r="Z902">
        <v>8</v>
      </c>
      <c r="AD902" t="s">
        <v>3524</v>
      </c>
      <c r="AE902" t="s">
        <v>51</v>
      </c>
      <c r="AF902" t="s">
        <v>51</v>
      </c>
      <c r="AG902" t="s">
        <v>3525</v>
      </c>
      <c r="AI902">
        <v>0</v>
      </c>
      <c r="AJ902">
        <v>0</v>
      </c>
      <c r="AL902">
        <v>0</v>
      </c>
      <c r="AM902">
        <v>0</v>
      </c>
      <c r="AN902">
        <v>0</v>
      </c>
      <c r="AO902" t="s">
        <v>3526</v>
      </c>
      <c r="AP902" t="s">
        <v>121</v>
      </c>
      <c r="AQ902" t="s">
        <v>122</v>
      </c>
      <c r="AR902" t="s">
        <v>123</v>
      </c>
      <c r="AS902" t="s">
        <v>89</v>
      </c>
      <c r="AT902" t="s">
        <v>90</v>
      </c>
      <c r="AU902" t="s">
        <v>58</v>
      </c>
      <c r="AV902" t="s">
        <v>68</v>
      </c>
      <c r="AW902" t="s">
        <v>51</v>
      </c>
      <c r="AX902" s="1">
        <v>44964.434215081019</v>
      </c>
      <c r="AY902" t="s">
        <v>51</v>
      </c>
    </row>
    <row r="903" spans="1:51" x14ac:dyDescent="0.35">
      <c r="A903">
        <v>15523</v>
      </c>
      <c r="B903">
        <v>0</v>
      </c>
      <c r="C903" t="s">
        <v>51</v>
      </c>
      <c r="D903" t="s">
        <v>52</v>
      </c>
      <c r="E903" t="s">
        <v>51</v>
      </c>
      <c r="F903" t="s">
        <v>51</v>
      </c>
      <c r="G903" t="s">
        <v>3527</v>
      </c>
      <c r="H903" t="s">
        <v>3528</v>
      </c>
      <c r="I903" t="s">
        <v>56</v>
      </c>
      <c r="M903" t="s">
        <v>3527</v>
      </c>
      <c r="N903" t="s">
        <v>3528</v>
      </c>
      <c r="O903" t="s">
        <v>56</v>
      </c>
      <c r="S903" t="s">
        <v>62</v>
      </c>
      <c r="U903" t="s">
        <v>57</v>
      </c>
      <c r="V903" t="s">
        <v>62</v>
      </c>
      <c r="W903">
        <v>7304768654</v>
      </c>
      <c r="Y903" t="s">
        <v>3529</v>
      </c>
      <c r="Z903">
        <v>8</v>
      </c>
      <c r="AA903">
        <v>27</v>
      </c>
      <c r="AD903" t="s">
        <v>3530</v>
      </c>
      <c r="AE903" t="s">
        <v>3531</v>
      </c>
      <c r="AF903" t="s">
        <v>143</v>
      </c>
      <c r="AG903" t="s">
        <v>3532</v>
      </c>
      <c r="AH903" t="s">
        <v>3531</v>
      </c>
      <c r="AI903">
        <v>0</v>
      </c>
      <c r="AJ903">
        <v>0</v>
      </c>
      <c r="AL903">
        <v>0</v>
      </c>
      <c r="AM903">
        <v>0</v>
      </c>
      <c r="AN903">
        <v>0</v>
      </c>
      <c r="AO903" t="s">
        <v>51</v>
      </c>
      <c r="AP903" t="s">
        <v>51</v>
      </c>
      <c r="AQ903" t="s">
        <v>51</v>
      </c>
      <c r="AR903" t="s">
        <v>51</v>
      </c>
      <c r="AS903" t="s">
        <v>51</v>
      </c>
      <c r="AT903" t="s">
        <v>51</v>
      </c>
      <c r="AU903" t="s">
        <v>58</v>
      </c>
      <c r="AV903" t="s">
        <v>3340</v>
      </c>
      <c r="AW903" t="s">
        <v>51</v>
      </c>
      <c r="AX903" s="1">
        <v>44959.656532870373</v>
      </c>
      <c r="AY903" t="s">
        <v>51</v>
      </c>
    </row>
    <row r="904" spans="1:51" x14ac:dyDescent="0.35">
      <c r="A904">
        <v>15522</v>
      </c>
      <c r="B904">
        <v>0</v>
      </c>
      <c r="C904" t="s">
        <v>51</v>
      </c>
      <c r="D904" t="s">
        <v>85</v>
      </c>
      <c r="E904">
        <v>0</v>
      </c>
      <c r="G904" t="s">
        <v>3533</v>
      </c>
      <c r="H904" t="s">
        <v>3534</v>
      </c>
      <c r="I904" t="s">
        <v>56</v>
      </c>
      <c r="S904" t="s">
        <v>3535</v>
      </c>
      <c r="T904" t="s">
        <v>51</v>
      </c>
      <c r="U904" t="s">
        <v>51</v>
      </c>
      <c r="W904">
        <v>7977234219</v>
      </c>
      <c r="Y904" t="s">
        <v>3536</v>
      </c>
      <c r="Z904">
        <v>8</v>
      </c>
      <c r="AD904" t="s">
        <v>3537</v>
      </c>
      <c r="AE904" t="s">
        <v>51</v>
      </c>
      <c r="AF904" t="s">
        <v>51</v>
      </c>
      <c r="AG904" t="s">
        <v>3538</v>
      </c>
      <c r="AI904">
        <v>0</v>
      </c>
      <c r="AJ904">
        <v>0</v>
      </c>
      <c r="AL904">
        <v>0</v>
      </c>
      <c r="AM904">
        <v>0</v>
      </c>
      <c r="AN904">
        <v>0</v>
      </c>
      <c r="AO904" t="s">
        <v>120</v>
      </c>
      <c r="AP904" t="s">
        <v>121</v>
      </c>
      <c r="AQ904" t="s">
        <v>122</v>
      </c>
      <c r="AR904" t="s">
        <v>123</v>
      </c>
      <c r="AS904" t="s">
        <v>89</v>
      </c>
      <c r="AT904" t="s">
        <v>90</v>
      </c>
      <c r="AU904" t="s">
        <v>58</v>
      </c>
      <c r="AV904" t="s">
        <v>68</v>
      </c>
      <c r="AW904" t="s">
        <v>51</v>
      </c>
      <c r="AX904" s="1">
        <v>44958.768040509261</v>
      </c>
      <c r="AY904" t="s">
        <v>51</v>
      </c>
    </row>
    <row r="905" spans="1:51" x14ac:dyDescent="0.35">
      <c r="A905">
        <v>15521</v>
      </c>
      <c r="B905">
        <v>0</v>
      </c>
      <c r="C905" t="s">
        <v>51</v>
      </c>
      <c r="D905" t="s">
        <v>85</v>
      </c>
      <c r="E905">
        <v>0</v>
      </c>
      <c r="G905" t="s">
        <v>3539</v>
      </c>
      <c r="H905" t="s">
        <v>3540</v>
      </c>
      <c r="I905" t="s">
        <v>56</v>
      </c>
      <c r="T905" t="s">
        <v>51</v>
      </c>
      <c r="U905" t="s">
        <v>51</v>
      </c>
      <c r="Z905">
        <v>8</v>
      </c>
      <c r="AE905" t="s">
        <v>51</v>
      </c>
      <c r="AF905" t="s">
        <v>51</v>
      </c>
      <c r="AG905" t="s">
        <v>2831</v>
      </c>
      <c r="AI905">
        <v>0</v>
      </c>
      <c r="AJ905">
        <v>0</v>
      </c>
      <c r="AL905">
        <v>0</v>
      </c>
      <c r="AM905">
        <v>0</v>
      </c>
      <c r="AN905">
        <v>0</v>
      </c>
      <c r="AO905" t="s">
        <v>230</v>
      </c>
      <c r="AP905" t="s">
        <v>486</v>
      </c>
      <c r="AS905" t="s">
        <v>1524</v>
      </c>
      <c r="AU905" t="s">
        <v>58</v>
      </c>
      <c r="AV905" t="s">
        <v>3313</v>
      </c>
      <c r="AW905" t="s">
        <v>51</v>
      </c>
      <c r="AX905" s="1">
        <v>44957.408242974539</v>
      </c>
      <c r="AY905" t="s">
        <v>51</v>
      </c>
    </row>
    <row r="906" spans="1:51" x14ac:dyDescent="0.35">
      <c r="A906">
        <v>14521</v>
      </c>
      <c r="B906">
        <v>0</v>
      </c>
      <c r="C906" t="s">
        <v>51</v>
      </c>
      <c r="D906" t="s">
        <v>52</v>
      </c>
      <c r="E906" t="s">
        <v>51</v>
      </c>
      <c r="F906" t="s">
        <v>51</v>
      </c>
      <c r="G906" t="s">
        <v>3541</v>
      </c>
      <c r="H906" t="s">
        <v>3542</v>
      </c>
      <c r="I906" t="s">
        <v>56</v>
      </c>
      <c r="M906" t="s">
        <v>3541</v>
      </c>
      <c r="N906" t="s">
        <v>3542</v>
      </c>
      <c r="O906" t="s">
        <v>56</v>
      </c>
      <c r="S906" t="s">
        <v>3543</v>
      </c>
      <c r="U906" t="s">
        <v>57</v>
      </c>
      <c r="V906" t="s">
        <v>62</v>
      </c>
      <c r="W906" t="s">
        <v>62</v>
      </c>
      <c r="Y906" t="s">
        <v>3544</v>
      </c>
      <c r="Z906">
        <v>8</v>
      </c>
      <c r="AA906">
        <v>24</v>
      </c>
      <c r="AD906" t="s">
        <v>349</v>
      </c>
      <c r="AE906" t="s">
        <v>3545</v>
      </c>
      <c r="AF906" t="s">
        <v>2825</v>
      </c>
      <c r="AG906" t="s">
        <v>740</v>
      </c>
      <c r="AH906" t="s">
        <v>3545</v>
      </c>
      <c r="AI906">
        <v>0</v>
      </c>
      <c r="AJ906">
        <v>0</v>
      </c>
      <c r="AL906">
        <v>0</v>
      </c>
      <c r="AM906">
        <v>0</v>
      </c>
      <c r="AN906">
        <v>0</v>
      </c>
      <c r="AO906" t="s">
        <v>51</v>
      </c>
      <c r="AP906" t="s">
        <v>51</v>
      </c>
      <c r="AQ906" t="s">
        <v>51</v>
      </c>
      <c r="AR906" t="s">
        <v>51</v>
      </c>
      <c r="AS906" t="s">
        <v>51</v>
      </c>
      <c r="AT906" t="s">
        <v>51</v>
      </c>
      <c r="AU906" t="s">
        <v>58</v>
      </c>
      <c r="AV906" t="s">
        <v>3157</v>
      </c>
      <c r="AW906" t="s">
        <v>3157</v>
      </c>
      <c r="AX906" s="1">
        <v>44954.770157175924</v>
      </c>
      <c r="AY906" s="1">
        <v>44965.492262534724</v>
      </c>
    </row>
    <row r="907" spans="1:51" x14ac:dyDescent="0.35">
      <c r="A907">
        <v>14520</v>
      </c>
      <c r="B907">
        <v>0</v>
      </c>
      <c r="C907" t="s">
        <v>51</v>
      </c>
      <c r="D907" t="s">
        <v>85</v>
      </c>
      <c r="E907">
        <v>0</v>
      </c>
      <c r="G907" t="s">
        <v>3546</v>
      </c>
      <c r="H907" t="s">
        <v>3547</v>
      </c>
      <c r="I907" t="s">
        <v>56</v>
      </c>
      <c r="T907" t="s">
        <v>51</v>
      </c>
      <c r="U907" t="s">
        <v>51</v>
      </c>
      <c r="W907">
        <v>9766708313</v>
      </c>
      <c r="Y907" t="s">
        <v>3548</v>
      </c>
      <c r="Z907">
        <v>8</v>
      </c>
      <c r="AD907" t="s">
        <v>3549</v>
      </c>
      <c r="AE907" t="s">
        <v>51</v>
      </c>
      <c r="AF907" t="s">
        <v>51</v>
      </c>
      <c r="AG907" t="s">
        <v>3550</v>
      </c>
      <c r="AI907">
        <v>0</v>
      </c>
      <c r="AJ907">
        <v>0</v>
      </c>
      <c r="AL907">
        <v>0</v>
      </c>
      <c r="AM907">
        <v>0</v>
      </c>
      <c r="AN907">
        <v>0</v>
      </c>
      <c r="AO907" t="s">
        <v>120</v>
      </c>
      <c r="AP907" t="s">
        <v>121</v>
      </c>
      <c r="AQ907" t="s">
        <v>122</v>
      </c>
      <c r="AR907" t="s">
        <v>123</v>
      </c>
      <c r="AS907" t="s">
        <v>89</v>
      </c>
      <c r="AU907" t="s">
        <v>58</v>
      </c>
      <c r="AV907" t="s">
        <v>68</v>
      </c>
      <c r="AW907" t="s">
        <v>51</v>
      </c>
      <c r="AX907" s="1">
        <v>44951.429705787035</v>
      </c>
      <c r="AY907" t="s">
        <v>51</v>
      </c>
    </row>
    <row r="908" spans="1:51" x14ac:dyDescent="0.35">
      <c r="A908">
        <v>14519</v>
      </c>
      <c r="B908">
        <v>0</v>
      </c>
      <c r="C908" t="s">
        <v>51</v>
      </c>
      <c r="D908" t="s">
        <v>52</v>
      </c>
      <c r="E908" t="s">
        <v>51</v>
      </c>
      <c r="F908" t="s">
        <v>51</v>
      </c>
      <c r="G908" t="s">
        <v>3551</v>
      </c>
      <c r="H908" t="s">
        <v>3552</v>
      </c>
      <c r="I908" t="s">
        <v>56</v>
      </c>
      <c r="M908" t="s">
        <v>3551</v>
      </c>
      <c r="N908" t="s">
        <v>3552</v>
      </c>
      <c r="O908" t="s">
        <v>56</v>
      </c>
      <c r="U908" t="s">
        <v>57</v>
      </c>
      <c r="Y908" t="s">
        <v>2643</v>
      </c>
      <c r="Z908">
        <v>8</v>
      </c>
      <c r="AA908">
        <v>9</v>
      </c>
      <c r="AD908" t="s">
        <v>2644</v>
      </c>
      <c r="AF908" t="s">
        <v>2638</v>
      </c>
      <c r="AG908" t="s">
        <v>3400</v>
      </c>
      <c r="AI908">
        <v>0</v>
      </c>
      <c r="AJ908">
        <v>0</v>
      </c>
      <c r="AL908">
        <v>0</v>
      </c>
      <c r="AM908">
        <v>0</v>
      </c>
      <c r="AN908">
        <v>0</v>
      </c>
      <c r="AO908" t="s">
        <v>51</v>
      </c>
      <c r="AP908" t="s">
        <v>51</v>
      </c>
      <c r="AQ908" t="s">
        <v>51</v>
      </c>
      <c r="AR908" t="s">
        <v>51</v>
      </c>
      <c r="AS908" t="s">
        <v>51</v>
      </c>
      <c r="AT908" t="s">
        <v>51</v>
      </c>
      <c r="AU908" t="s">
        <v>58</v>
      </c>
      <c r="AV908" t="s">
        <v>3157</v>
      </c>
      <c r="AW908" t="s">
        <v>3157</v>
      </c>
      <c r="AX908" s="1">
        <v>44949.61428908565</v>
      </c>
      <c r="AY908" s="1">
        <v>44965.493660335647</v>
      </c>
    </row>
    <row r="909" spans="1:51" x14ac:dyDescent="0.35">
      <c r="A909">
        <v>14518</v>
      </c>
      <c r="B909">
        <v>0</v>
      </c>
      <c r="C909" t="s">
        <v>51</v>
      </c>
      <c r="D909" t="s">
        <v>52</v>
      </c>
      <c r="E909" t="s">
        <v>51</v>
      </c>
      <c r="F909" t="s">
        <v>51</v>
      </c>
      <c r="G909" t="s">
        <v>3553</v>
      </c>
      <c r="H909" t="s">
        <v>3554</v>
      </c>
      <c r="I909" t="s">
        <v>56</v>
      </c>
      <c r="M909" t="s">
        <v>3553</v>
      </c>
      <c r="N909" t="s">
        <v>3554</v>
      </c>
      <c r="O909" t="s">
        <v>56</v>
      </c>
      <c r="S909" t="s">
        <v>3555</v>
      </c>
      <c r="U909" t="s">
        <v>57</v>
      </c>
      <c r="W909">
        <v>9841823568</v>
      </c>
      <c r="Y909" t="s">
        <v>3556</v>
      </c>
      <c r="Z909">
        <v>8</v>
      </c>
      <c r="AA909">
        <v>600099</v>
      </c>
      <c r="AC909" t="s">
        <v>3557</v>
      </c>
      <c r="AF909" t="s">
        <v>573</v>
      </c>
      <c r="AG909" t="s">
        <v>3558</v>
      </c>
      <c r="AI909">
        <v>0</v>
      </c>
      <c r="AJ909">
        <v>0</v>
      </c>
      <c r="AL909">
        <v>0</v>
      </c>
      <c r="AM909">
        <v>0</v>
      </c>
      <c r="AN909">
        <v>0</v>
      </c>
      <c r="AO909" t="s">
        <v>51</v>
      </c>
      <c r="AP909" t="s">
        <v>51</v>
      </c>
      <c r="AQ909" t="s">
        <v>51</v>
      </c>
      <c r="AR909" t="s">
        <v>51</v>
      </c>
      <c r="AS909" t="s">
        <v>51</v>
      </c>
      <c r="AT909" t="s">
        <v>51</v>
      </c>
      <c r="AU909" t="s">
        <v>58</v>
      </c>
      <c r="AV909" t="s">
        <v>3157</v>
      </c>
      <c r="AW909" t="s">
        <v>3157</v>
      </c>
      <c r="AX909" s="1">
        <v>44947.644016666665</v>
      </c>
      <c r="AY909" s="1">
        <v>44957.539368784725</v>
      </c>
    </row>
    <row r="910" spans="1:51" x14ac:dyDescent="0.35">
      <c r="A910">
        <v>14517</v>
      </c>
      <c r="B910">
        <v>0</v>
      </c>
      <c r="C910" t="s">
        <v>51</v>
      </c>
      <c r="D910" t="s">
        <v>52</v>
      </c>
      <c r="E910" t="s">
        <v>51</v>
      </c>
      <c r="F910" t="s">
        <v>51</v>
      </c>
      <c r="G910" t="s">
        <v>3559</v>
      </c>
      <c r="H910" t="s">
        <v>3560</v>
      </c>
      <c r="I910" t="s">
        <v>56</v>
      </c>
      <c r="M910" t="s">
        <v>3559</v>
      </c>
      <c r="N910" t="s">
        <v>3560</v>
      </c>
      <c r="O910" t="s">
        <v>56</v>
      </c>
      <c r="S910">
        <v>9841823573</v>
      </c>
      <c r="U910" t="s">
        <v>57</v>
      </c>
      <c r="W910">
        <v>9841823573</v>
      </c>
      <c r="Y910" t="s">
        <v>3561</v>
      </c>
      <c r="Z910">
        <v>8</v>
      </c>
      <c r="AA910">
        <v>33</v>
      </c>
      <c r="AD910" t="s">
        <v>770</v>
      </c>
      <c r="AE910" t="s">
        <v>1734</v>
      </c>
      <c r="AF910" t="s">
        <v>573</v>
      </c>
      <c r="AG910" t="s">
        <v>771</v>
      </c>
      <c r="AH910" t="s">
        <v>1734</v>
      </c>
      <c r="AI910">
        <v>0</v>
      </c>
      <c r="AJ910">
        <v>0</v>
      </c>
      <c r="AL910">
        <v>0</v>
      </c>
      <c r="AM910">
        <v>0</v>
      </c>
      <c r="AN910">
        <v>0</v>
      </c>
      <c r="AO910" t="s">
        <v>51</v>
      </c>
      <c r="AP910" t="s">
        <v>51</v>
      </c>
      <c r="AQ910" t="s">
        <v>51</v>
      </c>
      <c r="AR910" t="s">
        <v>51</v>
      </c>
      <c r="AS910" t="s">
        <v>51</v>
      </c>
      <c r="AT910" t="s">
        <v>51</v>
      </c>
      <c r="AU910" t="s">
        <v>58</v>
      </c>
      <c r="AV910" t="s">
        <v>3157</v>
      </c>
      <c r="AW910" t="s">
        <v>3157</v>
      </c>
      <c r="AX910" s="1">
        <v>44947.622854247682</v>
      </c>
      <c r="AY910" s="1">
        <v>44960.688679432868</v>
      </c>
    </row>
    <row r="911" spans="1:51" x14ac:dyDescent="0.35">
      <c r="A911">
        <v>14516</v>
      </c>
      <c r="B911">
        <v>0</v>
      </c>
      <c r="C911" t="s">
        <v>51</v>
      </c>
      <c r="D911" t="s">
        <v>85</v>
      </c>
      <c r="E911">
        <v>0</v>
      </c>
      <c r="G911" t="s">
        <v>3562</v>
      </c>
      <c r="H911" t="s">
        <v>3563</v>
      </c>
      <c r="I911" t="s">
        <v>56</v>
      </c>
      <c r="S911">
        <v>9067565606</v>
      </c>
      <c r="T911" t="s">
        <v>51</v>
      </c>
      <c r="U911" t="s">
        <v>51</v>
      </c>
      <c r="W911">
        <v>9067565606</v>
      </c>
      <c r="Y911" t="s">
        <v>3564</v>
      </c>
      <c r="Z911">
        <v>8</v>
      </c>
      <c r="AD911" t="s">
        <v>3565</v>
      </c>
      <c r="AE911" t="s">
        <v>51</v>
      </c>
      <c r="AF911" t="s">
        <v>51</v>
      </c>
      <c r="AG911" t="s">
        <v>3566</v>
      </c>
      <c r="AI911">
        <v>0</v>
      </c>
      <c r="AJ911">
        <v>0</v>
      </c>
      <c r="AL911">
        <v>0</v>
      </c>
      <c r="AM911">
        <v>0</v>
      </c>
      <c r="AN911">
        <v>0</v>
      </c>
      <c r="AO911" t="s">
        <v>120</v>
      </c>
      <c r="AP911" t="s">
        <v>121</v>
      </c>
      <c r="AQ911" t="s">
        <v>122</v>
      </c>
      <c r="AR911" t="s">
        <v>123</v>
      </c>
      <c r="AS911" t="s">
        <v>89</v>
      </c>
      <c r="AU911" t="s">
        <v>58</v>
      </c>
      <c r="AV911" t="s">
        <v>68</v>
      </c>
      <c r="AW911" t="s">
        <v>51</v>
      </c>
      <c r="AX911" s="1">
        <v>44945.496164583332</v>
      </c>
      <c r="AY911" t="s">
        <v>51</v>
      </c>
    </row>
    <row r="912" spans="1:51" x14ac:dyDescent="0.35">
      <c r="A912">
        <v>14515</v>
      </c>
      <c r="B912">
        <v>0</v>
      </c>
      <c r="C912" t="s">
        <v>51</v>
      </c>
      <c r="D912" t="s">
        <v>52</v>
      </c>
      <c r="E912" t="s">
        <v>51</v>
      </c>
      <c r="F912" t="s">
        <v>51</v>
      </c>
      <c r="G912" t="s">
        <v>19111</v>
      </c>
      <c r="H912" t="s">
        <v>3567</v>
      </c>
      <c r="I912" t="s">
        <v>56</v>
      </c>
      <c r="M912" t="s">
        <v>19111</v>
      </c>
      <c r="N912" t="s">
        <v>3567</v>
      </c>
      <c r="O912" t="s">
        <v>56</v>
      </c>
      <c r="S912">
        <f>91-80-41586000</f>
        <v>-41585989</v>
      </c>
      <c r="U912" t="s">
        <v>57</v>
      </c>
      <c r="W912">
        <f>91-9353841389</f>
        <v>-9353841298</v>
      </c>
      <c r="Y912" t="s">
        <v>3568</v>
      </c>
      <c r="Z912">
        <v>8</v>
      </c>
      <c r="AA912">
        <v>29</v>
      </c>
      <c r="AD912" t="s">
        <v>325</v>
      </c>
      <c r="AE912" t="s">
        <v>3569</v>
      </c>
      <c r="AF912" t="s">
        <v>77</v>
      </c>
      <c r="AG912" t="s">
        <v>326</v>
      </c>
      <c r="AH912" t="s">
        <v>3569</v>
      </c>
      <c r="AI912">
        <v>0</v>
      </c>
      <c r="AJ912">
        <v>0</v>
      </c>
      <c r="AL912">
        <v>0</v>
      </c>
      <c r="AM912">
        <v>0</v>
      </c>
      <c r="AN912">
        <v>0</v>
      </c>
      <c r="AO912" t="s">
        <v>51</v>
      </c>
      <c r="AP912" t="s">
        <v>51</v>
      </c>
      <c r="AQ912" t="s">
        <v>51</v>
      </c>
      <c r="AR912" t="s">
        <v>51</v>
      </c>
      <c r="AS912" t="s">
        <v>51</v>
      </c>
      <c r="AT912" t="s">
        <v>51</v>
      </c>
      <c r="AU912" t="s">
        <v>58</v>
      </c>
      <c r="AV912" t="s">
        <v>3157</v>
      </c>
      <c r="AW912" t="s">
        <v>3157</v>
      </c>
      <c r="AX912" s="1">
        <v>44944.456489270837</v>
      </c>
      <c r="AY912" s="1">
        <v>44965.494503587965</v>
      </c>
    </row>
    <row r="913" spans="1:51" x14ac:dyDescent="0.35">
      <c r="A913">
        <v>14514</v>
      </c>
      <c r="B913">
        <v>0</v>
      </c>
      <c r="C913" t="s">
        <v>51</v>
      </c>
      <c r="D913" t="s">
        <v>52</v>
      </c>
      <c r="E913" t="s">
        <v>51</v>
      </c>
      <c r="F913" t="s">
        <v>51</v>
      </c>
      <c r="G913" t="s">
        <v>3570</v>
      </c>
      <c r="H913" t="s">
        <v>3571</v>
      </c>
      <c r="I913" t="s">
        <v>56</v>
      </c>
      <c r="M913" t="s">
        <v>3572</v>
      </c>
      <c r="N913" t="s">
        <v>3573</v>
      </c>
      <c r="O913" t="s">
        <v>56</v>
      </c>
      <c r="S913" t="s">
        <v>3574</v>
      </c>
      <c r="U913" t="s">
        <v>79</v>
      </c>
      <c r="V913" t="s">
        <v>3575</v>
      </c>
      <c r="W913">
        <v>7987467881</v>
      </c>
      <c r="Y913" t="s">
        <v>3576</v>
      </c>
      <c r="Z913">
        <v>8</v>
      </c>
      <c r="AF913" t="s">
        <v>3577</v>
      </c>
      <c r="AG913" t="s">
        <v>728</v>
      </c>
      <c r="AI913">
        <v>0</v>
      </c>
      <c r="AJ913">
        <v>0</v>
      </c>
      <c r="AL913">
        <v>0</v>
      </c>
      <c r="AM913">
        <v>0</v>
      </c>
      <c r="AN913">
        <v>0</v>
      </c>
      <c r="AO913" t="s">
        <v>51</v>
      </c>
      <c r="AP913" t="s">
        <v>51</v>
      </c>
      <c r="AQ913" t="s">
        <v>51</v>
      </c>
      <c r="AR913" t="s">
        <v>51</v>
      </c>
      <c r="AS913" t="s">
        <v>51</v>
      </c>
      <c r="AT913" t="s">
        <v>51</v>
      </c>
      <c r="AU913" t="s">
        <v>58</v>
      </c>
      <c r="AV913" t="s">
        <v>2756</v>
      </c>
      <c r="AW913" t="s">
        <v>51</v>
      </c>
      <c r="AX913" s="1">
        <v>44943.71533298611</v>
      </c>
      <c r="AY913" t="s">
        <v>51</v>
      </c>
    </row>
    <row r="914" spans="1:51" x14ac:dyDescent="0.35">
      <c r="A914">
        <v>14513</v>
      </c>
      <c r="B914">
        <v>0</v>
      </c>
      <c r="C914" t="s">
        <v>51</v>
      </c>
      <c r="D914" t="s">
        <v>52</v>
      </c>
      <c r="E914" t="s">
        <v>51</v>
      </c>
      <c r="F914" t="s">
        <v>51</v>
      </c>
      <c r="G914" t="s">
        <v>3578</v>
      </c>
      <c r="H914" t="s">
        <v>3579</v>
      </c>
      <c r="I914" t="s">
        <v>56</v>
      </c>
      <c r="O914" t="s">
        <v>56</v>
      </c>
      <c r="S914">
        <v>8329271255</v>
      </c>
      <c r="U914" t="s">
        <v>57</v>
      </c>
      <c r="W914">
        <v>8329271255</v>
      </c>
      <c r="Y914" t="s">
        <v>3580</v>
      </c>
      <c r="Z914">
        <v>8</v>
      </c>
      <c r="AA914">
        <v>27</v>
      </c>
      <c r="AD914" t="s">
        <v>3581</v>
      </c>
      <c r="AE914" t="s">
        <v>3582</v>
      </c>
      <c r="AF914" t="s">
        <v>143</v>
      </c>
      <c r="AG914" t="s">
        <v>3583</v>
      </c>
      <c r="AH914" t="s">
        <v>3582</v>
      </c>
      <c r="AI914">
        <v>0</v>
      </c>
      <c r="AJ914">
        <v>0</v>
      </c>
      <c r="AL914">
        <v>0</v>
      </c>
      <c r="AM914">
        <v>0</v>
      </c>
      <c r="AN914">
        <v>0</v>
      </c>
      <c r="AO914" t="s">
        <v>51</v>
      </c>
      <c r="AP914" t="s">
        <v>51</v>
      </c>
      <c r="AQ914" t="s">
        <v>51</v>
      </c>
      <c r="AR914" t="s">
        <v>51</v>
      </c>
      <c r="AS914" t="s">
        <v>51</v>
      </c>
      <c r="AT914" t="s">
        <v>51</v>
      </c>
      <c r="AU914" t="s">
        <v>58</v>
      </c>
      <c r="AV914" t="s">
        <v>3157</v>
      </c>
      <c r="AW914" t="s">
        <v>3157</v>
      </c>
      <c r="AX914" s="1">
        <v>44939.717270486108</v>
      </c>
      <c r="AY914" s="1">
        <v>44965.496403553239</v>
      </c>
    </row>
    <row r="915" spans="1:51" x14ac:dyDescent="0.35">
      <c r="A915">
        <v>14512</v>
      </c>
      <c r="B915">
        <v>0</v>
      </c>
      <c r="C915" t="s">
        <v>51</v>
      </c>
      <c r="D915" t="s">
        <v>52</v>
      </c>
      <c r="E915" t="s">
        <v>51</v>
      </c>
      <c r="F915" t="s">
        <v>51</v>
      </c>
      <c r="G915" t="s">
        <v>3584</v>
      </c>
      <c r="H915" t="s">
        <v>19112</v>
      </c>
      <c r="I915" t="s">
        <v>56</v>
      </c>
      <c r="O915" t="s">
        <v>56</v>
      </c>
      <c r="S915" t="s">
        <v>3585</v>
      </c>
      <c r="U915" t="s">
        <v>57</v>
      </c>
      <c r="W915">
        <f>91-9001870954</f>
        <v>-9001870863</v>
      </c>
      <c r="Y915" t="s">
        <v>3586</v>
      </c>
      <c r="Z915">
        <v>8</v>
      </c>
      <c r="AA915">
        <v>8</v>
      </c>
      <c r="AD915" t="s">
        <v>3587</v>
      </c>
      <c r="AE915" t="s">
        <v>3588</v>
      </c>
      <c r="AF915" t="s">
        <v>3259</v>
      </c>
      <c r="AG915" t="s">
        <v>3589</v>
      </c>
      <c r="AH915" t="s">
        <v>3588</v>
      </c>
      <c r="AI915">
        <v>0</v>
      </c>
      <c r="AJ915">
        <v>0</v>
      </c>
      <c r="AL915">
        <v>0</v>
      </c>
      <c r="AM915">
        <v>0</v>
      </c>
      <c r="AN915">
        <v>0</v>
      </c>
      <c r="AO915" t="s">
        <v>51</v>
      </c>
      <c r="AP915" t="s">
        <v>51</v>
      </c>
      <c r="AQ915" t="s">
        <v>51</v>
      </c>
      <c r="AR915" t="s">
        <v>51</v>
      </c>
      <c r="AS915" t="s">
        <v>51</v>
      </c>
      <c r="AT915" t="s">
        <v>51</v>
      </c>
      <c r="AU915" t="s">
        <v>58</v>
      </c>
      <c r="AV915" t="s">
        <v>3157</v>
      </c>
      <c r="AW915" t="s">
        <v>3157</v>
      </c>
      <c r="AX915" s="1">
        <v>44939.688014467596</v>
      </c>
      <c r="AY915" s="1">
        <v>44965.498075844909</v>
      </c>
    </row>
    <row r="916" spans="1:51" x14ac:dyDescent="0.35">
      <c r="A916">
        <v>14511</v>
      </c>
      <c r="B916">
        <v>0</v>
      </c>
      <c r="C916" t="s">
        <v>51</v>
      </c>
      <c r="D916" t="s">
        <v>52</v>
      </c>
      <c r="E916" t="s">
        <v>51</v>
      </c>
      <c r="F916" t="s">
        <v>51</v>
      </c>
      <c r="G916" t="s">
        <v>3590</v>
      </c>
      <c r="H916" t="s">
        <v>3591</v>
      </c>
      <c r="I916" t="s">
        <v>3592</v>
      </c>
      <c r="M916" t="s">
        <v>3590</v>
      </c>
      <c r="N916" t="s">
        <v>3591</v>
      </c>
      <c r="O916" t="s">
        <v>3592</v>
      </c>
      <c r="U916" t="s">
        <v>57</v>
      </c>
      <c r="Z916">
        <v>2</v>
      </c>
      <c r="AA916">
        <v>999999</v>
      </c>
      <c r="AE916" t="s">
        <v>3593</v>
      </c>
      <c r="AF916" t="s">
        <v>3593</v>
      </c>
      <c r="AG916" t="s">
        <v>485</v>
      </c>
      <c r="AH916" t="s">
        <v>3593</v>
      </c>
      <c r="AI916">
        <v>0</v>
      </c>
      <c r="AJ916">
        <v>0</v>
      </c>
      <c r="AL916">
        <v>0</v>
      </c>
      <c r="AM916">
        <v>0</v>
      </c>
      <c r="AN916">
        <v>0</v>
      </c>
      <c r="AO916" t="s">
        <v>51</v>
      </c>
      <c r="AP916" t="s">
        <v>51</v>
      </c>
      <c r="AQ916" t="s">
        <v>51</v>
      </c>
      <c r="AR916" t="s">
        <v>51</v>
      </c>
      <c r="AS916" t="s">
        <v>51</v>
      </c>
      <c r="AT916" t="s">
        <v>51</v>
      </c>
      <c r="AU916" t="s">
        <v>58</v>
      </c>
      <c r="AV916" t="s">
        <v>2372</v>
      </c>
      <c r="AW916" t="s">
        <v>196</v>
      </c>
      <c r="AX916" s="1">
        <v>44936.709069872682</v>
      </c>
      <c r="AY916" s="1">
        <v>45555.621757673609</v>
      </c>
    </row>
    <row r="917" spans="1:51" x14ac:dyDescent="0.35">
      <c r="A917">
        <v>14510</v>
      </c>
      <c r="B917">
        <v>0</v>
      </c>
      <c r="C917" t="s">
        <v>51</v>
      </c>
      <c r="D917" t="s">
        <v>85</v>
      </c>
      <c r="E917">
        <v>0</v>
      </c>
      <c r="G917" t="s">
        <v>3594</v>
      </c>
      <c r="H917" t="s">
        <v>3595</v>
      </c>
      <c r="I917" t="s">
        <v>56</v>
      </c>
      <c r="S917">
        <v>2024476992</v>
      </c>
      <c r="T917" t="s">
        <v>51</v>
      </c>
      <c r="U917" t="s">
        <v>51</v>
      </c>
      <c r="W917" t="s">
        <v>3596</v>
      </c>
      <c r="Z917">
        <v>8</v>
      </c>
      <c r="AE917" t="s">
        <v>51</v>
      </c>
      <c r="AF917" t="s">
        <v>51</v>
      </c>
      <c r="AG917" t="s">
        <v>3597</v>
      </c>
      <c r="AI917">
        <v>0</v>
      </c>
      <c r="AJ917">
        <v>0</v>
      </c>
      <c r="AL917">
        <v>0</v>
      </c>
      <c r="AM917">
        <v>0</v>
      </c>
      <c r="AN917">
        <v>0</v>
      </c>
      <c r="AO917" t="s">
        <v>120</v>
      </c>
      <c r="AP917" t="s">
        <v>121</v>
      </c>
      <c r="AQ917" t="s">
        <v>122</v>
      </c>
      <c r="AR917" t="s">
        <v>123</v>
      </c>
      <c r="AS917" t="s">
        <v>89</v>
      </c>
      <c r="AU917" t="s">
        <v>58</v>
      </c>
      <c r="AV917" t="s">
        <v>68</v>
      </c>
      <c r="AW917" t="s">
        <v>51</v>
      </c>
      <c r="AX917" s="1">
        <v>44931.424650578701</v>
      </c>
      <c r="AY917" t="s">
        <v>51</v>
      </c>
    </row>
    <row r="918" spans="1:51" x14ac:dyDescent="0.35">
      <c r="A918">
        <v>14509</v>
      </c>
      <c r="B918">
        <v>0</v>
      </c>
      <c r="C918" t="s">
        <v>51</v>
      </c>
      <c r="D918" t="s">
        <v>85</v>
      </c>
      <c r="E918">
        <v>0</v>
      </c>
      <c r="G918" t="s">
        <v>3598</v>
      </c>
      <c r="H918" t="s">
        <v>3599</v>
      </c>
      <c r="I918" t="s">
        <v>56</v>
      </c>
      <c r="T918" t="s">
        <v>51</v>
      </c>
      <c r="U918" t="s">
        <v>51</v>
      </c>
      <c r="W918" t="s">
        <v>3600</v>
      </c>
      <c r="Y918" t="s">
        <v>3601</v>
      </c>
      <c r="Z918">
        <v>8</v>
      </c>
      <c r="AE918" t="s">
        <v>51</v>
      </c>
      <c r="AF918" t="s">
        <v>51</v>
      </c>
      <c r="AG918" t="s">
        <v>3602</v>
      </c>
      <c r="AI918">
        <v>0</v>
      </c>
      <c r="AJ918">
        <v>0</v>
      </c>
      <c r="AL918">
        <v>0</v>
      </c>
      <c r="AM918">
        <v>0</v>
      </c>
      <c r="AN918">
        <v>0</v>
      </c>
      <c r="AO918" t="s">
        <v>120</v>
      </c>
      <c r="AP918" t="s">
        <v>121</v>
      </c>
      <c r="AQ918" t="s">
        <v>122</v>
      </c>
      <c r="AR918" t="s">
        <v>123</v>
      </c>
      <c r="AS918" t="s">
        <v>89</v>
      </c>
      <c r="AU918" t="s">
        <v>58</v>
      </c>
      <c r="AV918" t="s">
        <v>68</v>
      </c>
      <c r="AW918" t="s">
        <v>68</v>
      </c>
      <c r="AX918" s="1">
        <v>44930.764443020831</v>
      </c>
      <c r="AY918" s="1">
        <v>44930.779980439816</v>
      </c>
    </row>
    <row r="919" spans="1:51" x14ac:dyDescent="0.35">
      <c r="A919">
        <v>14508</v>
      </c>
      <c r="B919">
        <v>0</v>
      </c>
      <c r="C919" t="s">
        <v>51</v>
      </c>
      <c r="D919" t="s">
        <v>85</v>
      </c>
      <c r="E919">
        <v>0</v>
      </c>
      <c r="G919" t="s">
        <v>3603</v>
      </c>
      <c r="H919" t="s">
        <v>3604</v>
      </c>
      <c r="I919" t="s">
        <v>56</v>
      </c>
      <c r="S919" t="s">
        <v>3605</v>
      </c>
      <c r="T919" t="s">
        <v>51</v>
      </c>
      <c r="U919" t="s">
        <v>51</v>
      </c>
      <c r="W919" t="s">
        <v>3606</v>
      </c>
      <c r="X919" t="s">
        <v>3607</v>
      </c>
      <c r="Y919" t="s">
        <v>3608</v>
      </c>
      <c r="Z919">
        <v>8</v>
      </c>
      <c r="AE919" t="s">
        <v>51</v>
      </c>
      <c r="AF919" t="s">
        <v>51</v>
      </c>
      <c r="AI919">
        <v>0</v>
      </c>
      <c r="AJ919">
        <v>0</v>
      </c>
      <c r="AL919">
        <v>0</v>
      </c>
      <c r="AM919">
        <v>0</v>
      </c>
      <c r="AN919">
        <v>0</v>
      </c>
      <c r="AO919" t="s">
        <v>3609</v>
      </c>
      <c r="AP919" t="s">
        <v>121</v>
      </c>
      <c r="AQ919" t="s">
        <v>122</v>
      </c>
      <c r="AR919" t="s">
        <v>123</v>
      </c>
      <c r="AS919" t="s">
        <v>89</v>
      </c>
      <c r="AU919" t="s">
        <v>58</v>
      </c>
      <c r="AV919" t="s">
        <v>68</v>
      </c>
      <c r="AW919" t="s">
        <v>68</v>
      </c>
      <c r="AX919" s="1">
        <v>44926.752943055559</v>
      </c>
      <c r="AY919" s="1">
        <v>44928.649779976855</v>
      </c>
    </row>
    <row r="920" spans="1:51" x14ac:dyDescent="0.35">
      <c r="A920">
        <v>14507</v>
      </c>
      <c r="B920">
        <v>0</v>
      </c>
      <c r="C920" t="s">
        <v>51</v>
      </c>
      <c r="D920" t="s">
        <v>52</v>
      </c>
      <c r="E920" t="s">
        <v>51</v>
      </c>
      <c r="F920" t="s">
        <v>51</v>
      </c>
      <c r="G920" t="s">
        <v>3610</v>
      </c>
      <c r="H920" t="s">
        <v>3611</v>
      </c>
      <c r="I920" t="s">
        <v>56</v>
      </c>
      <c r="M920" t="s">
        <v>3610</v>
      </c>
      <c r="N920" t="s">
        <v>3612</v>
      </c>
      <c r="O920" t="s">
        <v>56</v>
      </c>
      <c r="U920" t="s">
        <v>57</v>
      </c>
      <c r="Z920">
        <v>8</v>
      </c>
      <c r="AF920" t="s">
        <v>573</v>
      </c>
      <c r="AG920" t="s">
        <v>62</v>
      </c>
      <c r="AI920">
        <v>0</v>
      </c>
      <c r="AJ920">
        <v>0</v>
      </c>
      <c r="AL920">
        <v>0</v>
      </c>
      <c r="AM920">
        <v>0</v>
      </c>
      <c r="AN920">
        <v>0</v>
      </c>
      <c r="AO920" t="s">
        <v>51</v>
      </c>
      <c r="AP920" t="s">
        <v>51</v>
      </c>
      <c r="AQ920" t="s">
        <v>51</v>
      </c>
      <c r="AR920" t="s">
        <v>51</v>
      </c>
      <c r="AS920" t="s">
        <v>51</v>
      </c>
      <c r="AT920" t="s">
        <v>51</v>
      </c>
      <c r="AU920" t="s">
        <v>58</v>
      </c>
      <c r="AV920" t="s">
        <v>2372</v>
      </c>
      <c r="AW920" t="s">
        <v>2372</v>
      </c>
      <c r="AX920" s="1">
        <v>44925.49511369213</v>
      </c>
      <c r="AY920" s="1">
        <v>44925.511278738428</v>
      </c>
    </row>
    <row r="921" spans="1:51" x14ac:dyDescent="0.35">
      <c r="A921">
        <v>14506</v>
      </c>
      <c r="B921">
        <v>0</v>
      </c>
      <c r="C921" t="s">
        <v>51</v>
      </c>
      <c r="D921" t="s">
        <v>52</v>
      </c>
      <c r="E921" t="s">
        <v>51</v>
      </c>
      <c r="F921" t="s">
        <v>51</v>
      </c>
      <c r="G921" t="s">
        <v>3613</v>
      </c>
      <c r="H921" t="s">
        <v>3614</v>
      </c>
      <c r="I921" t="s">
        <v>3513</v>
      </c>
      <c r="M921" t="s">
        <v>3613</v>
      </c>
      <c r="N921" t="s">
        <v>3615</v>
      </c>
      <c r="O921" t="s">
        <v>3513</v>
      </c>
      <c r="U921" t="s">
        <v>57</v>
      </c>
      <c r="Z921">
        <v>2</v>
      </c>
      <c r="AG921" t="s">
        <v>62</v>
      </c>
      <c r="AI921">
        <v>0</v>
      </c>
      <c r="AJ921">
        <v>0</v>
      </c>
      <c r="AL921">
        <v>0</v>
      </c>
      <c r="AM921">
        <v>0</v>
      </c>
      <c r="AN921">
        <v>0</v>
      </c>
      <c r="AO921" t="s">
        <v>51</v>
      </c>
      <c r="AP921" t="s">
        <v>51</v>
      </c>
      <c r="AQ921" t="s">
        <v>51</v>
      </c>
      <c r="AR921" t="s">
        <v>51</v>
      </c>
      <c r="AS921" t="s">
        <v>51</v>
      </c>
      <c r="AT921" t="s">
        <v>51</v>
      </c>
      <c r="AU921" t="s">
        <v>58</v>
      </c>
      <c r="AV921" t="s">
        <v>2372</v>
      </c>
      <c r="AW921" t="s">
        <v>51</v>
      </c>
      <c r="AX921" s="1">
        <v>44924.489995798613</v>
      </c>
      <c r="AY921" t="s">
        <v>51</v>
      </c>
    </row>
    <row r="922" spans="1:51" x14ac:dyDescent="0.35">
      <c r="A922">
        <v>14505</v>
      </c>
      <c r="B922">
        <v>0</v>
      </c>
      <c r="C922" t="s">
        <v>51</v>
      </c>
      <c r="D922" t="s">
        <v>52</v>
      </c>
      <c r="E922" t="s">
        <v>51</v>
      </c>
      <c r="F922" t="s">
        <v>51</v>
      </c>
      <c r="G922" t="s">
        <v>3616</v>
      </c>
      <c r="H922" t="s">
        <v>3617</v>
      </c>
      <c r="I922" t="s">
        <v>56</v>
      </c>
      <c r="M922" t="s">
        <v>3616</v>
      </c>
      <c r="N922" t="s">
        <v>3618</v>
      </c>
      <c r="O922" t="s">
        <v>56</v>
      </c>
      <c r="S922" t="s">
        <v>3619</v>
      </c>
      <c r="U922" t="s">
        <v>57</v>
      </c>
      <c r="V922" t="s">
        <v>62</v>
      </c>
      <c r="W922" t="s">
        <v>3619</v>
      </c>
      <c r="X922" t="s">
        <v>3620</v>
      </c>
      <c r="Y922" t="s">
        <v>3621</v>
      </c>
      <c r="Z922">
        <v>8</v>
      </c>
      <c r="AA922">
        <v>9</v>
      </c>
      <c r="AB922" t="s">
        <v>62</v>
      </c>
      <c r="AC922" t="s">
        <v>62</v>
      </c>
      <c r="AD922" t="s">
        <v>3622</v>
      </c>
      <c r="AE922" t="s">
        <v>3623</v>
      </c>
      <c r="AF922" t="s">
        <v>376</v>
      </c>
      <c r="AG922" t="s">
        <v>3624</v>
      </c>
      <c r="AH922" t="s">
        <v>3623</v>
      </c>
      <c r="AI922">
        <v>0</v>
      </c>
      <c r="AJ922">
        <v>0</v>
      </c>
      <c r="AK922" t="s">
        <v>62</v>
      </c>
      <c r="AL922">
        <v>0</v>
      </c>
      <c r="AM922">
        <v>0</v>
      </c>
      <c r="AN922">
        <v>0</v>
      </c>
      <c r="AO922" t="s">
        <v>51</v>
      </c>
      <c r="AP922" t="s">
        <v>51</v>
      </c>
      <c r="AQ922" t="s">
        <v>51</v>
      </c>
      <c r="AR922" t="s">
        <v>51</v>
      </c>
      <c r="AS922" t="s">
        <v>51</v>
      </c>
      <c r="AT922" t="s">
        <v>51</v>
      </c>
      <c r="AU922" t="s">
        <v>58</v>
      </c>
      <c r="AV922" t="s">
        <v>3157</v>
      </c>
      <c r="AW922" t="s">
        <v>3157</v>
      </c>
      <c r="AX922" s="1">
        <v>44923.671722916668</v>
      </c>
      <c r="AY922" s="1">
        <v>44959.511479664354</v>
      </c>
    </row>
    <row r="923" spans="1:51" x14ac:dyDescent="0.35">
      <c r="A923">
        <v>14504</v>
      </c>
      <c r="B923">
        <v>0</v>
      </c>
      <c r="C923" t="s">
        <v>51</v>
      </c>
      <c r="D923" t="s">
        <v>52</v>
      </c>
      <c r="E923" t="s">
        <v>51</v>
      </c>
      <c r="F923" t="s">
        <v>51</v>
      </c>
      <c r="G923" t="s">
        <v>3625</v>
      </c>
      <c r="H923" t="s">
        <v>3626</v>
      </c>
      <c r="I923" t="s">
        <v>1309</v>
      </c>
      <c r="S923" t="s">
        <v>3627</v>
      </c>
      <c r="U923" t="s">
        <v>57</v>
      </c>
      <c r="W923" t="s">
        <v>3628</v>
      </c>
      <c r="X923" t="s">
        <v>3629</v>
      </c>
      <c r="Y923" t="s">
        <v>3630</v>
      </c>
      <c r="Z923">
        <v>2</v>
      </c>
      <c r="AF923" t="s">
        <v>2033</v>
      </c>
      <c r="AI923">
        <v>0</v>
      </c>
      <c r="AJ923">
        <v>0</v>
      </c>
      <c r="AL923">
        <v>0</v>
      </c>
      <c r="AM923">
        <v>0</v>
      </c>
      <c r="AN923">
        <v>0</v>
      </c>
      <c r="AO923" t="s">
        <v>51</v>
      </c>
      <c r="AP923" t="s">
        <v>51</v>
      </c>
      <c r="AQ923" t="s">
        <v>51</v>
      </c>
      <c r="AR923" t="s">
        <v>51</v>
      </c>
      <c r="AS923" t="s">
        <v>51</v>
      </c>
      <c r="AT923" t="s">
        <v>51</v>
      </c>
      <c r="AU923" t="s">
        <v>58</v>
      </c>
      <c r="AV923" t="s">
        <v>3157</v>
      </c>
      <c r="AW923" t="s">
        <v>51</v>
      </c>
      <c r="AX923" s="1">
        <v>44921.745357754633</v>
      </c>
      <c r="AY923" t="s">
        <v>51</v>
      </c>
    </row>
    <row r="924" spans="1:51" x14ac:dyDescent="0.35">
      <c r="A924">
        <v>14503</v>
      </c>
      <c r="B924">
        <v>0</v>
      </c>
      <c r="C924" t="s">
        <v>51</v>
      </c>
      <c r="D924" t="s">
        <v>85</v>
      </c>
      <c r="E924">
        <v>0</v>
      </c>
      <c r="G924" t="s">
        <v>3631</v>
      </c>
      <c r="H924" t="s">
        <v>3632</v>
      </c>
      <c r="I924" t="s">
        <v>56</v>
      </c>
      <c r="T924" t="s">
        <v>51</v>
      </c>
      <c r="U924" t="s">
        <v>51</v>
      </c>
      <c r="Z924">
        <v>8</v>
      </c>
      <c r="AE924" t="s">
        <v>51</v>
      </c>
      <c r="AF924" t="s">
        <v>51</v>
      </c>
      <c r="AI924">
        <v>0</v>
      </c>
      <c r="AJ924">
        <v>0</v>
      </c>
      <c r="AL924">
        <v>0</v>
      </c>
      <c r="AM924">
        <v>0</v>
      </c>
      <c r="AN924">
        <v>0</v>
      </c>
      <c r="AO924" t="s">
        <v>120</v>
      </c>
      <c r="AP924" t="s">
        <v>121</v>
      </c>
      <c r="AQ924" t="s">
        <v>122</v>
      </c>
      <c r="AR924" t="s">
        <v>123</v>
      </c>
      <c r="AS924" t="s">
        <v>89</v>
      </c>
      <c r="AU924" t="s">
        <v>58</v>
      </c>
      <c r="AV924" t="s">
        <v>68</v>
      </c>
      <c r="AW924" t="s">
        <v>51</v>
      </c>
      <c r="AX924" s="1">
        <v>44921.655771990743</v>
      </c>
      <c r="AY924" t="s">
        <v>51</v>
      </c>
    </row>
    <row r="925" spans="1:51" x14ac:dyDescent="0.35">
      <c r="A925">
        <v>14502</v>
      </c>
      <c r="B925">
        <v>0</v>
      </c>
      <c r="C925" t="s">
        <v>51</v>
      </c>
      <c r="D925" t="s">
        <v>85</v>
      </c>
      <c r="E925">
        <v>0</v>
      </c>
      <c r="G925" t="s">
        <v>3633</v>
      </c>
      <c r="H925" t="s">
        <v>19113</v>
      </c>
      <c r="I925" t="s">
        <v>56</v>
      </c>
      <c r="T925" t="s">
        <v>51</v>
      </c>
      <c r="U925" t="s">
        <v>51</v>
      </c>
      <c r="V925" t="s">
        <v>3634</v>
      </c>
      <c r="W925">
        <v>9049822922</v>
      </c>
      <c r="X925" t="s">
        <v>3635</v>
      </c>
      <c r="Y925" t="s">
        <v>3636</v>
      </c>
      <c r="Z925">
        <v>8</v>
      </c>
      <c r="AE925" t="s">
        <v>51</v>
      </c>
      <c r="AF925" t="s">
        <v>51</v>
      </c>
      <c r="AI925">
        <v>0</v>
      </c>
      <c r="AJ925">
        <v>0</v>
      </c>
      <c r="AL925">
        <v>0</v>
      </c>
      <c r="AM925">
        <v>0</v>
      </c>
      <c r="AN925">
        <v>0</v>
      </c>
      <c r="AO925" t="s">
        <v>230</v>
      </c>
      <c r="AP925" t="s">
        <v>121</v>
      </c>
      <c r="AQ925" t="s">
        <v>122</v>
      </c>
      <c r="AR925" t="s">
        <v>123</v>
      </c>
      <c r="AS925" t="s">
        <v>89</v>
      </c>
      <c r="AU925" t="s">
        <v>58</v>
      </c>
      <c r="AV925" t="s">
        <v>68</v>
      </c>
      <c r="AW925" t="s">
        <v>51</v>
      </c>
      <c r="AX925" s="1">
        <v>44919.701645717592</v>
      </c>
      <c r="AY925" t="s">
        <v>51</v>
      </c>
    </row>
    <row r="926" spans="1:51" x14ac:dyDescent="0.35">
      <c r="A926">
        <v>14501</v>
      </c>
      <c r="B926">
        <v>0</v>
      </c>
      <c r="C926" t="s">
        <v>51</v>
      </c>
      <c r="D926" t="s">
        <v>85</v>
      </c>
      <c r="E926">
        <v>0</v>
      </c>
      <c r="G926" t="s">
        <v>3637</v>
      </c>
      <c r="H926" t="s">
        <v>3638</v>
      </c>
      <c r="I926" t="s">
        <v>56</v>
      </c>
      <c r="S926" t="s">
        <v>3639</v>
      </c>
      <c r="T926" t="s">
        <v>51</v>
      </c>
      <c r="U926" t="s">
        <v>51</v>
      </c>
      <c r="W926" t="s">
        <v>3640</v>
      </c>
      <c r="Y926" t="s">
        <v>3641</v>
      </c>
      <c r="Z926">
        <v>8</v>
      </c>
      <c r="AD926" t="s">
        <v>3642</v>
      </c>
      <c r="AE926" t="s">
        <v>51</v>
      </c>
      <c r="AF926" t="s">
        <v>51</v>
      </c>
      <c r="AG926" t="s">
        <v>3643</v>
      </c>
      <c r="AI926">
        <v>0</v>
      </c>
      <c r="AJ926">
        <v>0</v>
      </c>
      <c r="AL926">
        <v>0</v>
      </c>
      <c r="AM926">
        <v>0</v>
      </c>
      <c r="AN926">
        <v>0</v>
      </c>
      <c r="AO926" t="s">
        <v>120</v>
      </c>
      <c r="AP926" t="s">
        <v>121</v>
      </c>
      <c r="AQ926" t="s">
        <v>122</v>
      </c>
      <c r="AR926" t="s">
        <v>123</v>
      </c>
      <c r="AS926" t="s">
        <v>89</v>
      </c>
      <c r="AT926" t="s">
        <v>90</v>
      </c>
      <c r="AU926" t="s">
        <v>58</v>
      </c>
      <c r="AV926" t="s">
        <v>68</v>
      </c>
      <c r="AW926" t="s">
        <v>68</v>
      </c>
      <c r="AX926" s="1">
        <v>44918.663737465278</v>
      </c>
      <c r="AY926" s="1">
        <v>44918.740253009259</v>
      </c>
    </row>
    <row r="927" spans="1:51" x14ac:dyDescent="0.35">
      <c r="A927">
        <v>14500</v>
      </c>
      <c r="B927">
        <v>0</v>
      </c>
      <c r="C927" t="s">
        <v>51</v>
      </c>
      <c r="D927" t="s">
        <v>85</v>
      </c>
      <c r="E927">
        <v>0</v>
      </c>
      <c r="G927" t="s">
        <v>3644</v>
      </c>
      <c r="H927" t="s">
        <v>3645</v>
      </c>
      <c r="I927" t="s">
        <v>56</v>
      </c>
      <c r="S927">
        <v>2066308545</v>
      </c>
      <c r="T927" t="s">
        <v>51</v>
      </c>
      <c r="U927" t="s">
        <v>51</v>
      </c>
      <c r="W927">
        <v>9175520307</v>
      </c>
      <c r="X927" t="s">
        <v>3646</v>
      </c>
      <c r="Y927" t="s">
        <v>3647</v>
      </c>
      <c r="Z927">
        <v>8</v>
      </c>
      <c r="AE927" t="s">
        <v>51</v>
      </c>
      <c r="AF927" t="s">
        <v>51</v>
      </c>
      <c r="AI927">
        <v>0</v>
      </c>
      <c r="AJ927">
        <v>0</v>
      </c>
      <c r="AL927">
        <v>0</v>
      </c>
      <c r="AM927">
        <v>0</v>
      </c>
      <c r="AN927">
        <v>0</v>
      </c>
      <c r="AO927" t="s">
        <v>3648</v>
      </c>
      <c r="AP927" t="s">
        <v>121</v>
      </c>
      <c r="AQ927" t="s">
        <v>122</v>
      </c>
      <c r="AR927" t="s">
        <v>123</v>
      </c>
      <c r="AS927" t="s">
        <v>89</v>
      </c>
      <c r="AU927" t="s">
        <v>58</v>
      </c>
      <c r="AV927" t="s">
        <v>68</v>
      </c>
      <c r="AW927" t="s">
        <v>51</v>
      </c>
      <c r="AX927" s="1">
        <v>44916.525450034722</v>
      </c>
      <c r="AY927" t="s">
        <v>51</v>
      </c>
    </row>
    <row r="928" spans="1:51" x14ac:dyDescent="0.35">
      <c r="A928">
        <v>14499</v>
      </c>
      <c r="B928">
        <v>0</v>
      </c>
      <c r="C928" t="s">
        <v>51</v>
      </c>
      <c r="D928" t="s">
        <v>52</v>
      </c>
      <c r="E928" t="s">
        <v>51</v>
      </c>
      <c r="F928" t="s">
        <v>51</v>
      </c>
      <c r="G928" t="s">
        <v>3649</v>
      </c>
      <c r="H928" t="s">
        <v>18793</v>
      </c>
      <c r="I928" t="s">
        <v>56</v>
      </c>
      <c r="O928" t="s">
        <v>56</v>
      </c>
      <c r="S928" t="s">
        <v>3650</v>
      </c>
      <c r="U928" t="s">
        <v>57</v>
      </c>
      <c r="W928" t="s">
        <v>3650</v>
      </c>
      <c r="Y928" t="s">
        <v>1226</v>
      </c>
      <c r="Z928">
        <v>8</v>
      </c>
      <c r="AA928">
        <v>20</v>
      </c>
      <c r="AD928" t="s">
        <v>3651</v>
      </c>
      <c r="AE928" t="s">
        <v>3652</v>
      </c>
      <c r="AF928" t="s">
        <v>97</v>
      </c>
      <c r="AG928" t="s">
        <v>1479</v>
      </c>
      <c r="AH928" t="s">
        <v>3652</v>
      </c>
      <c r="AI928">
        <v>0</v>
      </c>
      <c r="AJ928">
        <v>0</v>
      </c>
      <c r="AL928">
        <v>0</v>
      </c>
      <c r="AM928">
        <v>0</v>
      </c>
      <c r="AN928">
        <v>0</v>
      </c>
      <c r="AO928" t="s">
        <v>51</v>
      </c>
      <c r="AP928" t="s">
        <v>51</v>
      </c>
      <c r="AQ928" t="s">
        <v>51</v>
      </c>
      <c r="AR928" t="s">
        <v>51</v>
      </c>
      <c r="AS928" t="s">
        <v>51</v>
      </c>
      <c r="AT928" t="s">
        <v>51</v>
      </c>
      <c r="AU928" t="s">
        <v>58</v>
      </c>
      <c r="AV928" t="s">
        <v>3157</v>
      </c>
      <c r="AW928" t="s">
        <v>196</v>
      </c>
      <c r="AX928" s="1">
        <v>44916.445691319444</v>
      </c>
      <c r="AY928" s="1">
        <v>44929.626912233798</v>
      </c>
    </row>
    <row r="929" spans="1:51" x14ac:dyDescent="0.35">
      <c r="A929">
        <v>14498</v>
      </c>
      <c r="B929">
        <v>0</v>
      </c>
      <c r="C929" t="s">
        <v>51</v>
      </c>
      <c r="D929" t="s">
        <v>52</v>
      </c>
      <c r="E929" t="s">
        <v>51</v>
      </c>
      <c r="F929" t="s">
        <v>51</v>
      </c>
      <c r="G929" t="s">
        <v>3653</v>
      </c>
      <c r="H929" t="s">
        <v>576</v>
      </c>
      <c r="I929" t="s">
        <v>56</v>
      </c>
      <c r="M929" t="s">
        <v>3653</v>
      </c>
      <c r="N929" t="s">
        <v>576</v>
      </c>
      <c r="O929" t="s">
        <v>62</v>
      </c>
      <c r="S929" t="s">
        <v>3654</v>
      </c>
      <c r="U929" t="s">
        <v>79</v>
      </c>
      <c r="Y929" t="s">
        <v>3655</v>
      </c>
      <c r="Z929">
        <v>8</v>
      </c>
      <c r="AA929">
        <v>24</v>
      </c>
      <c r="AD929" t="s">
        <v>577</v>
      </c>
      <c r="AE929" t="s">
        <v>578</v>
      </c>
      <c r="AF929" t="s">
        <v>407</v>
      </c>
      <c r="AG929" t="s">
        <v>579</v>
      </c>
      <c r="AH929" t="s">
        <v>578</v>
      </c>
      <c r="AI929">
        <v>0</v>
      </c>
      <c r="AJ929">
        <v>0</v>
      </c>
      <c r="AL929">
        <v>0</v>
      </c>
      <c r="AM929">
        <v>0</v>
      </c>
      <c r="AN929">
        <v>0</v>
      </c>
      <c r="AO929" t="s">
        <v>51</v>
      </c>
      <c r="AP929" t="s">
        <v>51</v>
      </c>
      <c r="AQ929" t="s">
        <v>51</v>
      </c>
      <c r="AR929" t="s">
        <v>51</v>
      </c>
      <c r="AS929" t="s">
        <v>51</v>
      </c>
      <c r="AT929" t="s">
        <v>51</v>
      </c>
      <c r="AU929" t="s">
        <v>58</v>
      </c>
      <c r="AV929" t="s">
        <v>2756</v>
      </c>
      <c r="AW929" t="s">
        <v>196</v>
      </c>
      <c r="AX929" s="1">
        <v>44915.642796956017</v>
      </c>
      <c r="AY929" s="1">
        <v>44918.775285266202</v>
      </c>
    </row>
    <row r="930" spans="1:51" x14ac:dyDescent="0.35">
      <c r="A930">
        <v>14497</v>
      </c>
      <c r="B930">
        <v>0</v>
      </c>
      <c r="C930" t="s">
        <v>51</v>
      </c>
      <c r="D930" t="s">
        <v>52</v>
      </c>
      <c r="E930" t="s">
        <v>51</v>
      </c>
      <c r="F930" t="s">
        <v>51</v>
      </c>
      <c r="G930" t="s">
        <v>608</v>
      </c>
      <c r="H930" t="s">
        <v>3656</v>
      </c>
      <c r="I930" t="s">
        <v>56</v>
      </c>
      <c r="M930" t="s">
        <v>608</v>
      </c>
      <c r="N930" t="s">
        <v>3656</v>
      </c>
      <c r="O930" t="s">
        <v>56</v>
      </c>
      <c r="S930">
        <v>8394294824</v>
      </c>
      <c r="U930" t="s">
        <v>57</v>
      </c>
      <c r="W930">
        <v>8394294824</v>
      </c>
      <c r="Y930" t="s">
        <v>3657</v>
      </c>
      <c r="Z930">
        <v>8</v>
      </c>
      <c r="AA930">
        <v>29</v>
      </c>
      <c r="AD930" t="s">
        <v>610</v>
      </c>
      <c r="AE930" t="s">
        <v>3658</v>
      </c>
      <c r="AF930" t="s">
        <v>77</v>
      </c>
      <c r="AG930" t="s">
        <v>3659</v>
      </c>
      <c r="AH930" t="s">
        <v>3658</v>
      </c>
      <c r="AI930">
        <v>0</v>
      </c>
      <c r="AJ930">
        <v>0</v>
      </c>
      <c r="AL930">
        <v>0</v>
      </c>
      <c r="AM930">
        <v>0</v>
      </c>
      <c r="AN930">
        <v>0</v>
      </c>
      <c r="AO930" t="s">
        <v>51</v>
      </c>
      <c r="AP930" t="s">
        <v>51</v>
      </c>
      <c r="AQ930" t="s">
        <v>51</v>
      </c>
      <c r="AR930" t="s">
        <v>51</v>
      </c>
      <c r="AS930" t="s">
        <v>51</v>
      </c>
      <c r="AT930" t="s">
        <v>51</v>
      </c>
      <c r="AU930" t="s">
        <v>58</v>
      </c>
      <c r="AV930" t="s">
        <v>3157</v>
      </c>
      <c r="AW930" t="s">
        <v>3157</v>
      </c>
      <c r="AX930" s="1">
        <v>44914.468545717595</v>
      </c>
      <c r="AY930" s="1">
        <v>44959.666167743053</v>
      </c>
    </row>
    <row r="931" spans="1:51" x14ac:dyDescent="0.35">
      <c r="A931">
        <v>13499</v>
      </c>
      <c r="B931">
        <v>0</v>
      </c>
      <c r="C931" t="s">
        <v>51</v>
      </c>
      <c r="D931" t="s">
        <v>52</v>
      </c>
      <c r="E931" t="s">
        <v>51</v>
      </c>
      <c r="F931" t="s">
        <v>51</v>
      </c>
      <c r="G931" t="s">
        <v>3660</v>
      </c>
      <c r="H931" t="s">
        <v>3661</v>
      </c>
      <c r="I931" t="s">
        <v>56</v>
      </c>
      <c r="M931" t="s">
        <v>3660</v>
      </c>
      <c r="N931" t="s">
        <v>3661</v>
      </c>
      <c r="O931" t="s">
        <v>56</v>
      </c>
      <c r="S931" t="s">
        <v>3662</v>
      </c>
      <c r="U931" t="s">
        <v>57</v>
      </c>
      <c r="W931" t="s">
        <v>3662</v>
      </c>
      <c r="Y931" t="s">
        <v>3663</v>
      </c>
      <c r="Z931">
        <v>8</v>
      </c>
      <c r="AA931">
        <v>27</v>
      </c>
      <c r="AD931" t="s">
        <v>3664</v>
      </c>
      <c r="AE931" t="s">
        <v>1903</v>
      </c>
      <c r="AF931" t="s">
        <v>143</v>
      </c>
      <c r="AG931" t="s">
        <v>3665</v>
      </c>
      <c r="AH931" t="s">
        <v>1903</v>
      </c>
      <c r="AI931">
        <v>0</v>
      </c>
      <c r="AJ931">
        <v>0</v>
      </c>
      <c r="AL931">
        <v>0</v>
      </c>
      <c r="AM931">
        <v>0</v>
      </c>
      <c r="AN931">
        <v>0</v>
      </c>
      <c r="AO931" t="s">
        <v>51</v>
      </c>
      <c r="AP931" t="s">
        <v>51</v>
      </c>
      <c r="AQ931" t="s">
        <v>51</v>
      </c>
      <c r="AR931" t="s">
        <v>51</v>
      </c>
      <c r="AS931" t="s">
        <v>51</v>
      </c>
      <c r="AT931" t="s">
        <v>51</v>
      </c>
      <c r="AU931" t="s">
        <v>58</v>
      </c>
      <c r="AV931" t="s">
        <v>3157</v>
      </c>
      <c r="AW931" t="s">
        <v>3157</v>
      </c>
      <c r="AX931" s="1">
        <v>44911.52151269676</v>
      </c>
      <c r="AY931" s="1">
        <v>44959.663189548613</v>
      </c>
    </row>
    <row r="932" spans="1:51" x14ac:dyDescent="0.35">
      <c r="A932">
        <v>13498</v>
      </c>
      <c r="B932">
        <v>0</v>
      </c>
      <c r="C932" t="s">
        <v>51</v>
      </c>
      <c r="D932" t="s">
        <v>52</v>
      </c>
      <c r="E932" t="s">
        <v>51</v>
      </c>
      <c r="F932" t="s">
        <v>51</v>
      </c>
      <c r="G932" t="s">
        <v>3666</v>
      </c>
      <c r="H932" t="s">
        <v>3667</v>
      </c>
      <c r="I932" t="s">
        <v>56</v>
      </c>
      <c r="M932" t="s">
        <v>3666</v>
      </c>
      <c r="N932" t="s">
        <v>3668</v>
      </c>
      <c r="O932" t="s">
        <v>56</v>
      </c>
      <c r="S932">
        <v>9337548877</v>
      </c>
      <c r="U932" t="s">
        <v>57</v>
      </c>
      <c r="W932" t="s">
        <v>3669</v>
      </c>
      <c r="Y932" t="s">
        <v>3670</v>
      </c>
      <c r="Z932">
        <v>8</v>
      </c>
      <c r="AA932">
        <v>21</v>
      </c>
      <c r="AD932" t="s">
        <v>3671</v>
      </c>
      <c r="AE932" t="s">
        <v>3672</v>
      </c>
      <c r="AF932" t="s">
        <v>82</v>
      </c>
      <c r="AG932" t="s">
        <v>3673</v>
      </c>
      <c r="AH932" t="s">
        <v>3672</v>
      </c>
      <c r="AI932">
        <v>0</v>
      </c>
      <c r="AJ932">
        <v>0</v>
      </c>
      <c r="AL932">
        <v>0</v>
      </c>
      <c r="AM932">
        <v>0</v>
      </c>
      <c r="AN932">
        <v>0</v>
      </c>
      <c r="AO932" t="s">
        <v>51</v>
      </c>
      <c r="AP932" t="s">
        <v>51</v>
      </c>
      <c r="AQ932" t="s">
        <v>51</v>
      </c>
      <c r="AR932" t="s">
        <v>51</v>
      </c>
      <c r="AS932" t="s">
        <v>51</v>
      </c>
      <c r="AT932" t="s">
        <v>51</v>
      </c>
      <c r="AU932" t="s">
        <v>58</v>
      </c>
      <c r="AV932" t="s">
        <v>3157</v>
      </c>
      <c r="AW932" t="s">
        <v>3157</v>
      </c>
      <c r="AX932" s="1">
        <v>44910.436199768519</v>
      </c>
      <c r="AY932" s="1">
        <v>44959.662001192133</v>
      </c>
    </row>
    <row r="933" spans="1:51" x14ac:dyDescent="0.35">
      <c r="A933">
        <v>13497</v>
      </c>
      <c r="B933">
        <v>0</v>
      </c>
      <c r="C933" t="s">
        <v>51</v>
      </c>
      <c r="D933" t="s">
        <v>85</v>
      </c>
      <c r="E933">
        <v>0</v>
      </c>
      <c r="G933" t="s">
        <v>3674</v>
      </c>
      <c r="H933" t="s">
        <v>3675</v>
      </c>
      <c r="I933" t="s">
        <v>56</v>
      </c>
      <c r="S933">
        <v>843150610</v>
      </c>
      <c r="T933" t="s">
        <v>51</v>
      </c>
      <c r="U933" t="s">
        <v>51</v>
      </c>
      <c r="W933">
        <v>986747628</v>
      </c>
      <c r="Z933">
        <v>8</v>
      </c>
      <c r="AE933" t="s">
        <v>51</v>
      </c>
      <c r="AF933" t="s">
        <v>51</v>
      </c>
      <c r="AI933">
        <v>0</v>
      </c>
      <c r="AJ933">
        <v>0</v>
      </c>
      <c r="AL933">
        <v>0</v>
      </c>
      <c r="AM933">
        <v>0</v>
      </c>
      <c r="AN933">
        <v>0</v>
      </c>
      <c r="AO933" t="s">
        <v>120</v>
      </c>
      <c r="AP933" t="s">
        <v>121</v>
      </c>
      <c r="AQ933" t="s">
        <v>122</v>
      </c>
      <c r="AR933" t="s">
        <v>123</v>
      </c>
      <c r="AS933" t="s">
        <v>89</v>
      </c>
      <c r="AU933" t="s">
        <v>58</v>
      </c>
      <c r="AV933" t="s">
        <v>68</v>
      </c>
      <c r="AW933" t="s">
        <v>51</v>
      </c>
      <c r="AX933" s="1">
        <v>44908.652799733798</v>
      </c>
      <c r="AY933" t="s">
        <v>51</v>
      </c>
    </row>
    <row r="934" spans="1:51" x14ac:dyDescent="0.35">
      <c r="A934">
        <v>13496</v>
      </c>
      <c r="B934">
        <v>0</v>
      </c>
      <c r="C934" t="s">
        <v>51</v>
      </c>
      <c r="D934" t="s">
        <v>85</v>
      </c>
      <c r="E934">
        <v>0</v>
      </c>
      <c r="G934" t="s">
        <v>3676</v>
      </c>
      <c r="H934" t="s">
        <v>3677</v>
      </c>
      <c r="I934" t="s">
        <v>56</v>
      </c>
      <c r="T934" t="s">
        <v>51</v>
      </c>
      <c r="U934" t="s">
        <v>51</v>
      </c>
      <c r="W934">
        <v>9970789679</v>
      </c>
      <c r="Y934" t="s">
        <v>3678</v>
      </c>
      <c r="Z934">
        <v>8</v>
      </c>
      <c r="AD934" t="s">
        <v>3679</v>
      </c>
      <c r="AE934" t="s">
        <v>51</v>
      </c>
      <c r="AF934" t="s">
        <v>51</v>
      </c>
      <c r="AG934" t="s">
        <v>3680</v>
      </c>
      <c r="AI934">
        <v>0</v>
      </c>
      <c r="AJ934">
        <v>0</v>
      </c>
      <c r="AL934">
        <v>0</v>
      </c>
      <c r="AM934">
        <v>0</v>
      </c>
      <c r="AN934">
        <v>0</v>
      </c>
      <c r="AO934" t="s">
        <v>3681</v>
      </c>
      <c r="AP934" t="s">
        <v>121</v>
      </c>
      <c r="AQ934" t="s">
        <v>122</v>
      </c>
      <c r="AR934" t="s">
        <v>123</v>
      </c>
      <c r="AS934" t="s">
        <v>89</v>
      </c>
      <c r="AT934" t="s">
        <v>90</v>
      </c>
      <c r="AU934" t="s">
        <v>58</v>
      </c>
      <c r="AV934" t="s">
        <v>68</v>
      </c>
      <c r="AW934" t="s">
        <v>51</v>
      </c>
      <c r="AX934" s="1">
        <v>44903.425085069444</v>
      </c>
      <c r="AY934" t="s">
        <v>51</v>
      </c>
    </row>
    <row r="935" spans="1:51" x14ac:dyDescent="0.35">
      <c r="A935">
        <v>13495</v>
      </c>
      <c r="B935">
        <v>0</v>
      </c>
      <c r="C935" t="s">
        <v>51</v>
      </c>
      <c r="D935" t="s">
        <v>85</v>
      </c>
      <c r="E935">
        <v>0</v>
      </c>
      <c r="G935" t="s">
        <v>3682</v>
      </c>
      <c r="H935" t="s">
        <v>3683</v>
      </c>
      <c r="I935" t="s">
        <v>56</v>
      </c>
      <c r="T935" t="s">
        <v>51</v>
      </c>
      <c r="U935" t="s">
        <v>51</v>
      </c>
      <c r="W935" t="s">
        <v>3684</v>
      </c>
      <c r="Y935" t="s">
        <v>3685</v>
      </c>
      <c r="Z935">
        <v>8</v>
      </c>
      <c r="AD935" t="s">
        <v>3686</v>
      </c>
      <c r="AE935" t="s">
        <v>51</v>
      </c>
      <c r="AF935" t="s">
        <v>51</v>
      </c>
      <c r="AG935" t="s">
        <v>3687</v>
      </c>
      <c r="AI935">
        <v>0</v>
      </c>
      <c r="AJ935">
        <v>0</v>
      </c>
      <c r="AL935">
        <v>0</v>
      </c>
      <c r="AM935">
        <v>0</v>
      </c>
      <c r="AN935">
        <v>0</v>
      </c>
      <c r="AO935" t="s">
        <v>120</v>
      </c>
      <c r="AP935" t="s">
        <v>121</v>
      </c>
      <c r="AQ935" t="s">
        <v>122</v>
      </c>
      <c r="AR935" t="s">
        <v>123</v>
      </c>
      <c r="AS935" t="s">
        <v>89</v>
      </c>
      <c r="AT935" t="s">
        <v>90</v>
      </c>
      <c r="AU935" t="s">
        <v>58</v>
      </c>
      <c r="AV935" t="s">
        <v>68</v>
      </c>
      <c r="AW935" t="s">
        <v>51</v>
      </c>
      <c r="AX935" s="1">
        <v>44900.626013425928</v>
      </c>
      <c r="AY935" t="s">
        <v>51</v>
      </c>
    </row>
    <row r="936" spans="1:51" x14ac:dyDescent="0.35">
      <c r="A936">
        <v>13494</v>
      </c>
      <c r="B936">
        <v>0</v>
      </c>
      <c r="C936" t="s">
        <v>51</v>
      </c>
      <c r="D936" t="s">
        <v>85</v>
      </c>
      <c r="E936">
        <v>0</v>
      </c>
      <c r="G936" t="s">
        <v>3688</v>
      </c>
      <c r="H936" t="s">
        <v>3689</v>
      </c>
      <c r="I936" t="s">
        <v>56</v>
      </c>
      <c r="S936">
        <v>9714249542</v>
      </c>
      <c r="T936" t="s">
        <v>51</v>
      </c>
      <c r="U936" t="s">
        <v>51</v>
      </c>
      <c r="Y936" t="s">
        <v>3690</v>
      </c>
      <c r="Z936">
        <v>8</v>
      </c>
      <c r="AE936" t="s">
        <v>51</v>
      </c>
      <c r="AF936" t="s">
        <v>51</v>
      </c>
      <c r="AG936" t="s">
        <v>3691</v>
      </c>
      <c r="AI936">
        <v>0</v>
      </c>
      <c r="AJ936">
        <v>0</v>
      </c>
      <c r="AL936">
        <v>0</v>
      </c>
      <c r="AM936">
        <v>0</v>
      </c>
      <c r="AN936">
        <v>0</v>
      </c>
      <c r="AO936" t="s">
        <v>120</v>
      </c>
      <c r="AP936" t="s">
        <v>121</v>
      </c>
      <c r="AQ936" t="s">
        <v>122</v>
      </c>
      <c r="AR936" t="s">
        <v>123</v>
      </c>
      <c r="AS936" t="s">
        <v>89</v>
      </c>
      <c r="AU936" t="s">
        <v>58</v>
      </c>
      <c r="AV936" t="s">
        <v>68</v>
      </c>
      <c r="AW936" t="s">
        <v>51</v>
      </c>
      <c r="AX936" s="1">
        <v>44898.684391238428</v>
      </c>
      <c r="AY936" t="s">
        <v>51</v>
      </c>
    </row>
    <row r="937" spans="1:51" x14ac:dyDescent="0.35">
      <c r="A937">
        <v>13493</v>
      </c>
      <c r="B937">
        <v>0</v>
      </c>
      <c r="C937" t="s">
        <v>51</v>
      </c>
      <c r="D937" t="s">
        <v>85</v>
      </c>
      <c r="E937">
        <v>0</v>
      </c>
      <c r="G937" t="s">
        <v>3692</v>
      </c>
      <c r="H937" t="s">
        <v>3693</v>
      </c>
      <c r="I937" t="s">
        <v>56</v>
      </c>
      <c r="S937" t="s">
        <v>3694</v>
      </c>
      <c r="T937" t="s">
        <v>51</v>
      </c>
      <c r="U937" t="s">
        <v>51</v>
      </c>
      <c r="V937" t="s">
        <v>3695</v>
      </c>
      <c r="W937" t="s">
        <v>3696</v>
      </c>
      <c r="X937" t="s">
        <v>3697</v>
      </c>
      <c r="Y937" t="s">
        <v>3698</v>
      </c>
      <c r="Z937">
        <v>8</v>
      </c>
      <c r="AD937" t="s">
        <v>3699</v>
      </c>
      <c r="AE937" t="s">
        <v>51</v>
      </c>
      <c r="AF937" t="s">
        <v>51</v>
      </c>
      <c r="AG937" t="s">
        <v>3700</v>
      </c>
      <c r="AI937">
        <v>0</v>
      </c>
      <c r="AJ937">
        <v>0</v>
      </c>
      <c r="AL937">
        <v>0</v>
      </c>
      <c r="AM937">
        <v>0</v>
      </c>
      <c r="AN937">
        <v>0</v>
      </c>
      <c r="AO937" t="s">
        <v>3701</v>
      </c>
      <c r="AP937" t="s">
        <v>121</v>
      </c>
      <c r="AQ937" t="s">
        <v>122</v>
      </c>
      <c r="AR937" t="s">
        <v>123</v>
      </c>
      <c r="AS937" t="s">
        <v>89</v>
      </c>
      <c r="AT937" t="s">
        <v>90</v>
      </c>
      <c r="AU937" t="s">
        <v>58</v>
      </c>
      <c r="AV937" t="s">
        <v>68</v>
      </c>
      <c r="AW937" t="s">
        <v>68</v>
      </c>
      <c r="AX937" s="1">
        <v>44896.414299999997</v>
      </c>
      <c r="AY937" s="1">
        <v>44896.425728819442</v>
      </c>
    </row>
    <row r="938" spans="1:51" x14ac:dyDescent="0.35">
      <c r="A938">
        <v>13492</v>
      </c>
      <c r="B938">
        <v>0</v>
      </c>
      <c r="C938" t="s">
        <v>51</v>
      </c>
      <c r="D938" t="s">
        <v>52</v>
      </c>
      <c r="E938" t="s">
        <v>51</v>
      </c>
      <c r="F938" t="s">
        <v>51</v>
      </c>
      <c r="G938" t="s">
        <v>3702</v>
      </c>
      <c r="H938" t="s">
        <v>3703</v>
      </c>
      <c r="I938" t="s">
        <v>56</v>
      </c>
      <c r="M938" t="s">
        <v>3702</v>
      </c>
      <c r="N938" t="s">
        <v>3703</v>
      </c>
      <c r="O938" t="s">
        <v>56</v>
      </c>
      <c r="S938">
        <v>8518280063</v>
      </c>
      <c r="U938" t="s">
        <v>57</v>
      </c>
      <c r="W938" t="s">
        <v>3704</v>
      </c>
      <c r="Y938" t="s">
        <v>3705</v>
      </c>
      <c r="Z938">
        <v>8</v>
      </c>
      <c r="AA938">
        <v>27</v>
      </c>
      <c r="AD938" t="s">
        <v>637</v>
      </c>
      <c r="AE938" t="s">
        <v>3706</v>
      </c>
      <c r="AF938" t="s">
        <v>134</v>
      </c>
      <c r="AG938" t="s">
        <v>638</v>
      </c>
      <c r="AH938" t="s">
        <v>3706</v>
      </c>
      <c r="AI938">
        <v>0</v>
      </c>
      <c r="AJ938">
        <v>0</v>
      </c>
      <c r="AL938">
        <v>0</v>
      </c>
      <c r="AM938">
        <v>0</v>
      </c>
      <c r="AN938">
        <v>0</v>
      </c>
      <c r="AO938" t="s">
        <v>51</v>
      </c>
      <c r="AP938" t="s">
        <v>51</v>
      </c>
      <c r="AQ938" t="s">
        <v>51</v>
      </c>
      <c r="AR938" t="s">
        <v>51</v>
      </c>
      <c r="AS938" t="s">
        <v>51</v>
      </c>
      <c r="AT938" t="s">
        <v>51</v>
      </c>
      <c r="AU938" t="s">
        <v>58</v>
      </c>
      <c r="AV938" t="s">
        <v>3157</v>
      </c>
      <c r="AW938" t="s">
        <v>3157</v>
      </c>
      <c r="AX938" s="1">
        <v>44891.430898032406</v>
      </c>
      <c r="AY938" s="1">
        <v>44959.660877233793</v>
      </c>
    </row>
    <row r="939" spans="1:51" x14ac:dyDescent="0.35">
      <c r="A939">
        <v>13491</v>
      </c>
      <c r="B939">
        <v>0</v>
      </c>
      <c r="C939" t="s">
        <v>51</v>
      </c>
      <c r="D939" t="s">
        <v>52</v>
      </c>
      <c r="E939" t="s">
        <v>51</v>
      </c>
      <c r="F939" t="s">
        <v>51</v>
      </c>
      <c r="G939" t="s">
        <v>3707</v>
      </c>
      <c r="H939" t="s">
        <v>3708</v>
      </c>
      <c r="I939" t="s">
        <v>56</v>
      </c>
      <c r="M939" t="s">
        <v>3707</v>
      </c>
      <c r="N939" t="s">
        <v>3708</v>
      </c>
      <c r="O939" t="s">
        <v>56</v>
      </c>
      <c r="S939" t="s">
        <v>3709</v>
      </c>
      <c r="U939" t="s">
        <v>57</v>
      </c>
      <c r="W939">
        <f>91- 7428695705</f>
        <v>-7428695614</v>
      </c>
      <c r="Y939" t="s">
        <v>3710</v>
      </c>
      <c r="Z939">
        <v>8</v>
      </c>
      <c r="AA939">
        <v>24</v>
      </c>
      <c r="AD939" t="s">
        <v>3711</v>
      </c>
      <c r="AE939" t="s">
        <v>3712</v>
      </c>
      <c r="AF939" t="s">
        <v>2825</v>
      </c>
      <c r="AG939" t="s">
        <v>3713</v>
      </c>
      <c r="AH939" t="s">
        <v>3712</v>
      </c>
      <c r="AI939">
        <v>0</v>
      </c>
      <c r="AJ939">
        <v>0</v>
      </c>
      <c r="AL939">
        <v>0</v>
      </c>
      <c r="AM939">
        <v>0</v>
      </c>
      <c r="AN939">
        <v>0</v>
      </c>
      <c r="AO939" t="s">
        <v>51</v>
      </c>
      <c r="AP939" t="s">
        <v>51</v>
      </c>
      <c r="AQ939" t="s">
        <v>51</v>
      </c>
      <c r="AR939" t="s">
        <v>51</v>
      </c>
      <c r="AS939" t="s">
        <v>51</v>
      </c>
      <c r="AT939" t="s">
        <v>51</v>
      </c>
      <c r="AU939" t="s">
        <v>58</v>
      </c>
      <c r="AV939" t="s">
        <v>3157</v>
      </c>
      <c r="AW939" t="s">
        <v>3157</v>
      </c>
      <c r="AX939" s="1">
        <v>44889.668352002314</v>
      </c>
      <c r="AY939" s="1">
        <v>44959.65062202546</v>
      </c>
    </row>
    <row r="940" spans="1:51" x14ac:dyDescent="0.35">
      <c r="A940">
        <v>13490</v>
      </c>
      <c r="B940">
        <v>0</v>
      </c>
      <c r="C940" t="s">
        <v>51</v>
      </c>
      <c r="D940" t="s">
        <v>85</v>
      </c>
      <c r="E940">
        <v>0</v>
      </c>
      <c r="G940" t="s">
        <v>3714</v>
      </c>
      <c r="H940" t="s">
        <v>3715</v>
      </c>
      <c r="I940" t="s">
        <v>56</v>
      </c>
      <c r="T940" t="s">
        <v>51</v>
      </c>
      <c r="U940" t="s">
        <v>51</v>
      </c>
      <c r="Z940">
        <v>8</v>
      </c>
      <c r="AE940" t="s">
        <v>51</v>
      </c>
      <c r="AF940" t="s">
        <v>51</v>
      </c>
      <c r="AG940" t="s">
        <v>3716</v>
      </c>
      <c r="AI940">
        <v>0</v>
      </c>
      <c r="AJ940">
        <v>0</v>
      </c>
      <c r="AL940">
        <v>0</v>
      </c>
      <c r="AM940">
        <v>0</v>
      </c>
      <c r="AN940">
        <v>0</v>
      </c>
      <c r="AO940" t="s">
        <v>120</v>
      </c>
      <c r="AP940" t="s">
        <v>121</v>
      </c>
      <c r="AQ940" t="s">
        <v>122</v>
      </c>
      <c r="AR940" t="s">
        <v>123</v>
      </c>
      <c r="AS940" t="s">
        <v>89</v>
      </c>
      <c r="AU940" t="s">
        <v>58</v>
      </c>
      <c r="AV940" t="s">
        <v>68</v>
      </c>
      <c r="AW940" t="s">
        <v>51</v>
      </c>
      <c r="AX940" s="1">
        <v>44888.466160266202</v>
      </c>
      <c r="AY940" t="s">
        <v>51</v>
      </c>
    </row>
    <row r="941" spans="1:51" x14ac:dyDescent="0.35">
      <c r="A941">
        <v>13489</v>
      </c>
      <c r="B941">
        <v>0</v>
      </c>
      <c r="C941" t="s">
        <v>51</v>
      </c>
      <c r="D941" t="s">
        <v>85</v>
      </c>
      <c r="E941">
        <v>0</v>
      </c>
      <c r="G941" t="s">
        <v>3717</v>
      </c>
      <c r="H941" t="s">
        <v>3718</v>
      </c>
      <c r="I941" t="s">
        <v>56</v>
      </c>
      <c r="T941" t="s">
        <v>51</v>
      </c>
      <c r="U941" t="s">
        <v>51</v>
      </c>
      <c r="W941">
        <v>9953776421</v>
      </c>
      <c r="Y941" t="s">
        <v>3719</v>
      </c>
      <c r="Z941">
        <v>8</v>
      </c>
      <c r="AE941" t="s">
        <v>51</v>
      </c>
      <c r="AF941" t="s">
        <v>51</v>
      </c>
      <c r="AG941" t="s">
        <v>3720</v>
      </c>
      <c r="AI941">
        <v>0</v>
      </c>
      <c r="AJ941">
        <v>0</v>
      </c>
      <c r="AL941">
        <v>0</v>
      </c>
      <c r="AM941">
        <v>0</v>
      </c>
      <c r="AN941">
        <v>0</v>
      </c>
      <c r="AO941" t="s">
        <v>120</v>
      </c>
      <c r="AP941" t="s">
        <v>121</v>
      </c>
      <c r="AQ941" t="s">
        <v>122</v>
      </c>
      <c r="AR941" t="s">
        <v>123</v>
      </c>
      <c r="AS941" t="s">
        <v>89</v>
      </c>
      <c r="AT941" t="s">
        <v>90</v>
      </c>
      <c r="AU941" t="s">
        <v>58</v>
      </c>
      <c r="AV941" t="s">
        <v>68</v>
      </c>
      <c r="AW941" t="s">
        <v>51</v>
      </c>
      <c r="AX941" s="1">
        <v>44887.693226539355</v>
      </c>
      <c r="AY941" t="s">
        <v>51</v>
      </c>
    </row>
    <row r="942" spans="1:51" x14ac:dyDescent="0.35">
      <c r="A942">
        <v>13488</v>
      </c>
      <c r="B942">
        <v>0</v>
      </c>
      <c r="C942" t="s">
        <v>51</v>
      </c>
      <c r="D942" t="s">
        <v>52</v>
      </c>
      <c r="E942" t="s">
        <v>51</v>
      </c>
      <c r="F942" t="s">
        <v>51</v>
      </c>
      <c r="G942" t="s">
        <v>19114</v>
      </c>
      <c r="H942" t="s">
        <v>636</v>
      </c>
      <c r="I942" t="s">
        <v>56</v>
      </c>
      <c r="M942" t="s">
        <v>19114</v>
      </c>
      <c r="N942" t="s">
        <v>636</v>
      </c>
      <c r="O942" t="s">
        <v>56</v>
      </c>
      <c r="U942" t="s">
        <v>57</v>
      </c>
      <c r="V942" t="s">
        <v>62</v>
      </c>
      <c r="W942" t="s">
        <v>62</v>
      </c>
      <c r="Y942" t="s">
        <v>3721</v>
      </c>
      <c r="Z942">
        <v>8</v>
      </c>
      <c r="AA942">
        <v>24</v>
      </c>
      <c r="AD942" t="s">
        <v>3722</v>
      </c>
      <c r="AE942" t="s">
        <v>1945</v>
      </c>
      <c r="AF942" t="s">
        <v>407</v>
      </c>
      <c r="AG942" t="s">
        <v>3723</v>
      </c>
      <c r="AH942" t="s">
        <v>1945</v>
      </c>
      <c r="AI942">
        <v>0</v>
      </c>
      <c r="AJ942">
        <v>0</v>
      </c>
      <c r="AL942">
        <v>0</v>
      </c>
      <c r="AM942">
        <v>0</v>
      </c>
      <c r="AN942">
        <v>0</v>
      </c>
      <c r="AO942" t="s">
        <v>51</v>
      </c>
      <c r="AP942" t="s">
        <v>51</v>
      </c>
      <c r="AQ942" t="s">
        <v>51</v>
      </c>
      <c r="AR942" t="s">
        <v>51</v>
      </c>
      <c r="AS942" t="s">
        <v>51</v>
      </c>
      <c r="AT942" t="s">
        <v>51</v>
      </c>
      <c r="AU942" t="s">
        <v>58</v>
      </c>
      <c r="AV942" t="s">
        <v>3340</v>
      </c>
      <c r="AW942" t="s">
        <v>2842</v>
      </c>
      <c r="AX942" s="1">
        <v>44887.634743946757</v>
      </c>
      <c r="AY942" s="1">
        <v>45272.742881597223</v>
      </c>
    </row>
    <row r="943" spans="1:51" x14ac:dyDescent="0.35">
      <c r="A943">
        <v>13487</v>
      </c>
      <c r="B943">
        <v>0</v>
      </c>
      <c r="C943" t="s">
        <v>51</v>
      </c>
      <c r="D943" t="s">
        <v>85</v>
      </c>
      <c r="E943">
        <v>0</v>
      </c>
      <c r="G943" t="s">
        <v>3724</v>
      </c>
      <c r="H943" t="s">
        <v>3725</v>
      </c>
      <c r="I943" t="s">
        <v>56</v>
      </c>
      <c r="S943">
        <v>9028881965</v>
      </c>
      <c r="T943" t="s">
        <v>51</v>
      </c>
      <c r="U943" t="s">
        <v>51</v>
      </c>
      <c r="W943">
        <v>7517514624</v>
      </c>
      <c r="Y943" t="s">
        <v>3726</v>
      </c>
      <c r="Z943">
        <v>8</v>
      </c>
      <c r="AE943" t="s">
        <v>51</v>
      </c>
      <c r="AF943" t="s">
        <v>51</v>
      </c>
      <c r="AI943">
        <v>0</v>
      </c>
      <c r="AJ943">
        <v>0</v>
      </c>
      <c r="AL943">
        <v>0</v>
      </c>
      <c r="AM943">
        <v>0</v>
      </c>
      <c r="AN943">
        <v>0</v>
      </c>
      <c r="AO943" t="s">
        <v>120</v>
      </c>
      <c r="AP943" t="s">
        <v>121</v>
      </c>
      <c r="AQ943" t="s">
        <v>122</v>
      </c>
      <c r="AR943" t="s">
        <v>123</v>
      </c>
      <c r="AS943" t="s">
        <v>89</v>
      </c>
      <c r="AU943" t="s">
        <v>58</v>
      </c>
      <c r="AV943" t="s">
        <v>68</v>
      </c>
      <c r="AW943" t="s">
        <v>68</v>
      </c>
      <c r="AX943" s="1">
        <v>44887.588588888888</v>
      </c>
      <c r="AY943" s="1">
        <v>44887.589664583335</v>
      </c>
    </row>
    <row r="944" spans="1:51" x14ac:dyDescent="0.35">
      <c r="A944">
        <v>13486</v>
      </c>
      <c r="B944">
        <v>0</v>
      </c>
      <c r="C944" t="s">
        <v>51</v>
      </c>
      <c r="D944" t="s">
        <v>52</v>
      </c>
      <c r="E944" t="s">
        <v>51</v>
      </c>
      <c r="F944" t="s">
        <v>51</v>
      </c>
      <c r="G944" t="s">
        <v>2122</v>
      </c>
      <c r="H944" t="s">
        <v>3727</v>
      </c>
      <c r="I944" t="s">
        <v>56</v>
      </c>
      <c r="M944" t="s">
        <v>2122</v>
      </c>
      <c r="N944" t="s">
        <v>3728</v>
      </c>
      <c r="O944" t="s">
        <v>56</v>
      </c>
      <c r="S944" t="s">
        <v>62</v>
      </c>
      <c r="U944" t="s">
        <v>57</v>
      </c>
      <c r="V944" t="s">
        <v>62</v>
      </c>
      <c r="W944" t="s">
        <v>3729</v>
      </c>
      <c r="Y944" t="s">
        <v>3730</v>
      </c>
      <c r="Z944">
        <v>8</v>
      </c>
      <c r="AA944">
        <v>24</v>
      </c>
      <c r="AD944" t="s">
        <v>113</v>
      </c>
      <c r="AE944" t="s">
        <v>3424</v>
      </c>
      <c r="AF944" t="s">
        <v>407</v>
      </c>
      <c r="AG944" t="s">
        <v>954</v>
      </c>
      <c r="AH944" t="s">
        <v>3424</v>
      </c>
      <c r="AI944">
        <v>0</v>
      </c>
      <c r="AJ944">
        <v>0</v>
      </c>
      <c r="AL944">
        <v>0</v>
      </c>
      <c r="AM944">
        <v>0</v>
      </c>
      <c r="AN944">
        <v>0</v>
      </c>
      <c r="AO944" t="s">
        <v>51</v>
      </c>
      <c r="AP944" t="s">
        <v>51</v>
      </c>
      <c r="AQ944" t="s">
        <v>51</v>
      </c>
      <c r="AR944" t="s">
        <v>51</v>
      </c>
      <c r="AS944" t="s">
        <v>51</v>
      </c>
      <c r="AT944" t="s">
        <v>51</v>
      </c>
      <c r="AU944" t="s">
        <v>58</v>
      </c>
      <c r="AV944" t="s">
        <v>3340</v>
      </c>
      <c r="AW944" t="s">
        <v>3051</v>
      </c>
      <c r="AX944" s="1">
        <v>44887.559072951386</v>
      </c>
      <c r="AY944" s="1">
        <v>45287.499112696758</v>
      </c>
    </row>
    <row r="945" spans="1:51" x14ac:dyDescent="0.35">
      <c r="A945">
        <v>13485</v>
      </c>
      <c r="B945">
        <v>0</v>
      </c>
      <c r="C945" t="s">
        <v>51</v>
      </c>
      <c r="D945" t="s">
        <v>52</v>
      </c>
      <c r="E945" t="s">
        <v>51</v>
      </c>
      <c r="F945" t="s">
        <v>51</v>
      </c>
      <c r="G945" t="s">
        <v>3731</v>
      </c>
      <c r="H945" t="s">
        <v>3732</v>
      </c>
      <c r="I945" t="s">
        <v>56</v>
      </c>
      <c r="M945" t="s">
        <v>3731</v>
      </c>
      <c r="N945" t="s">
        <v>3732</v>
      </c>
      <c r="O945" t="s">
        <v>56</v>
      </c>
      <c r="U945" t="s">
        <v>57</v>
      </c>
      <c r="Z945">
        <v>8</v>
      </c>
      <c r="AF945" t="s">
        <v>128</v>
      </c>
      <c r="AG945" t="s">
        <v>3733</v>
      </c>
      <c r="AI945">
        <v>0</v>
      </c>
      <c r="AJ945">
        <v>0</v>
      </c>
      <c r="AL945">
        <v>0</v>
      </c>
      <c r="AM945">
        <v>0</v>
      </c>
      <c r="AN945">
        <v>0</v>
      </c>
      <c r="AO945" t="s">
        <v>51</v>
      </c>
      <c r="AP945" t="s">
        <v>51</v>
      </c>
      <c r="AQ945" t="s">
        <v>51</v>
      </c>
      <c r="AR945" t="s">
        <v>51</v>
      </c>
      <c r="AS945" t="s">
        <v>51</v>
      </c>
      <c r="AT945" t="s">
        <v>51</v>
      </c>
      <c r="AU945" t="s">
        <v>58</v>
      </c>
      <c r="AV945" t="s">
        <v>2372</v>
      </c>
      <c r="AW945" t="s">
        <v>51</v>
      </c>
      <c r="AX945" s="1">
        <v>44884.743971678239</v>
      </c>
      <c r="AY945" t="s">
        <v>51</v>
      </c>
    </row>
    <row r="946" spans="1:51" x14ac:dyDescent="0.35">
      <c r="A946">
        <v>13484</v>
      </c>
      <c r="B946">
        <v>0</v>
      </c>
      <c r="C946" t="s">
        <v>51</v>
      </c>
      <c r="D946" t="s">
        <v>85</v>
      </c>
      <c r="E946">
        <v>0</v>
      </c>
      <c r="G946" t="s">
        <v>3734</v>
      </c>
      <c r="H946" t="s">
        <v>3735</v>
      </c>
      <c r="I946" t="s">
        <v>6854</v>
      </c>
      <c r="T946" t="s">
        <v>51</v>
      </c>
      <c r="U946" t="s">
        <v>51</v>
      </c>
      <c r="V946">
        <v>9738820995</v>
      </c>
      <c r="W946" t="s">
        <v>3736</v>
      </c>
      <c r="X946" t="s">
        <v>3737</v>
      </c>
      <c r="Y946" t="s">
        <v>3738</v>
      </c>
      <c r="Z946">
        <v>2</v>
      </c>
      <c r="AE946" t="s">
        <v>51</v>
      </c>
      <c r="AF946" t="s">
        <v>51</v>
      </c>
      <c r="AI946">
        <v>0</v>
      </c>
      <c r="AJ946">
        <v>0</v>
      </c>
      <c r="AL946">
        <v>0</v>
      </c>
      <c r="AM946">
        <v>0</v>
      </c>
      <c r="AN946">
        <v>0</v>
      </c>
      <c r="AO946" t="s">
        <v>120</v>
      </c>
      <c r="AP946" t="s">
        <v>121</v>
      </c>
      <c r="AQ946" t="s">
        <v>487</v>
      </c>
      <c r="AR946" t="s">
        <v>123</v>
      </c>
      <c r="AS946" t="s">
        <v>89</v>
      </c>
      <c r="AT946" t="s">
        <v>90</v>
      </c>
      <c r="AU946" t="s">
        <v>58</v>
      </c>
      <c r="AV946" t="s">
        <v>68</v>
      </c>
      <c r="AW946" t="s">
        <v>51</v>
      </c>
      <c r="AX946" s="1">
        <v>44883.50160787037</v>
      </c>
      <c r="AY946" t="s">
        <v>51</v>
      </c>
    </row>
    <row r="947" spans="1:51" x14ac:dyDescent="0.35">
      <c r="A947">
        <v>13483</v>
      </c>
      <c r="B947">
        <v>0</v>
      </c>
      <c r="C947" t="s">
        <v>51</v>
      </c>
      <c r="D947" t="s">
        <v>52</v>
      </c>
      <c r="E947" t="s">
        <v>51</v>
      </c>
      <c r="F947" t="s">
        <v>51</v>
      </c>
      <c r="G947" t="s">
        <v>3739</v>
      </c>
      <c r="H947" t="s">
        <v>3740</v>
      </c>
      <c r="I947" t="s">
        <v>56</v>
      </c>
      <c r="M947" t="s">
        <v>3739</v>
      </c>
      <c r="N947" t="s">
        <v>3740</v>
      </c>
      <c r="O947" t="s">
        <v>56</v>
      </c>
      <c r="S947" t="s">
        <v>3741</v>
      </c>
      <c r="U947" t="s">
        <v>57</v>
      </c>
      <c r="V947" t="s">
        <v>3742</v>
      </c>
      <c r="X947" t="s">
        <v>3743</v>
      </c>
      <c r="Y947" t="s">
        <v>3744</v>
      </c>
      <c r="Z947">
        <v>8</v>
      </c>
      <c r="AA947">
        <v>24</v>
      </c>
      <c r="AF947" t="s">
        <v>2825</v>
      </c>
      <c r="AG947" t="s">
        <v>350</v>
      </c>
      <c r="AI947">
        <v>0</v>
      </c>
      <c r="AJ947">
        <v>0</v>
      </c>
      <c r="AL947">
        <v>0</v>
      </c>
      <c r="AM947">
        <v>0</v>
      </c>
      <c r="AN947">
        <v>0</v>
      </c>
      <c r="AO947" t="s">
        <v>51</v>
      </c>
      <c r="AP947" t="s">
        <v>51</v>
      </c>
      <c r="AQ947" t="s">
        <v>51</v>
      </c>
      <c r="AR947" t="s">
        <v>51</v>
      </c>
      <c r="AS947" t="s">
        <v>51</v>
      </c>
      <c r="AT947" t="s">
        <v>51</v>
      </c>
      <c r="AU947" t="s">
        <v>58</v>
      </c>
      <c r="AV947" t="s">
        <v>3340</v>
      </c>
      <c r="AW947" t="s">
        <v>3340</v>
      </c>
      <c r="AX947" s="1">
        <v>44881.614150034722</v>
      </c>
      <c r="AY947" s="1">
        <v>44881.693964351849</v>
      </c>
    </row>
    <row r="948" spans="1:51" x14ac:dyDescent="0.35">
      <c r="A948">
        <v>13482</v>
      </c>
      <c r="B948">
        <v>0</v>
      </c>
      <c r="C948" t="s">
        <v>51</v>
      </c>
      <c r="D948" t="s">
        <v>52</v>
      </c>
      <c r="E948" t="s">
        <v>51</v>
      </c>
      <c r="F948" t="s">
        <v>51</v>
      </c>
      <c r="G948" t="s">
        <v>3745</v>
      </c>
      <c r="H948" t="s">
        <v>19115</v>
      </c>
      <c r="I948" t="s">
        <v>56</v>
      </c>
      <c r="M948" t="s">
        <v>3745</v>
      </c>
      <c r="N948" t="s">
        <v>19115</v>
      </c>
      <c r="O948" t="s">
        <v>56</v>
      </c>
      <c r="U948" t="s">
        <v>57</v>
      </c>
      <c r="W948">
        <v>9586366793</v>
      </c>
      <c r="Y948" t="s">
        <v>3746</v>
      </c>
      <c r="Z948">
        <v>8</v>
      </c>
      <c r="AA948">
        <v>24</v>
      </c>
      <c r="AE948" t="s">
        <v>578</v>
      </c>
      <c r="AF948" t="s">
        <v>2825</v>
      </c>
      <c r="AG948" t="s">
        <v>3747</v>
      </c>
      <c r="AH948" t="s">
        <v>578</v>
      </c>
      <c r="AI948">
        <v>0</v>
      </c>
      <c r="AJ948">
        <v>0</v>
      </c>
      <c r="AL948">
        <v>0</v>
      </c>
      <c r="AM948">
        <v>0</v>
      </c>
      <c r="AN948">
        <v>0</v>
      </c>
      <c r="AO948" t="s">
        <v>51</v>
      </c>
      <c r="AP948" t="s">
        <v>51</v>
      </c>
      <c r="AQ948" t="s">
        <v>51</v>
      </c>
      <c r="AR948" t="s">
        <v>51</v>
      </c>
      <c r="AS948" t="s">
        <v>51</v>
      </c>
      <c r="AT948" t="s">
        <v>51</v>
      </c>
      <c r="AU948" t="s">
        <v>58</v>
      </c>
      <c r="AV948" t="s">
        <v>3748</v>
      </c>
      <c r="AW948" t="s">
        <v>51</v>
      </c>
      <c r="AX948" s="1">
        <v>44881.512363738424</v>
      </c>
      <c r="AY948" t="s">
        <v>51</v>
      </c>
    </row>
    <row r="949" spans="1:51" x14ac:dyDescent="0.35">
      <c r="A949">
        <v>13481</v>
      </c>
      <c r="B949">
        <v>0</v>
      </c>
      <c r="C949" t="s">
        <v>51</v>
      </c>
      <c r="D949" t="s">
        <v>64</v>
      </c>
      <c r="E949" t="s">
        <v>51</v>
      </c>
      <c r="F949" t="s">
        <v>51</v>
      </c>
      <c r="G949" t="s">
        <v>3749</v>
      </c>
      <c r="H949" t="s">
        <v>3750</v>
      </c>
      <c r="I949" t="s">
        <v>56</v>
      </c>
      <c r="M949" t="s">
        <v>3749</v>
      </c>
      <c r="N949" t="s">
        <v>3750</v>
      </c>
      <c r="O949" t="s">
        <v>56</v>
      </c>
      <c r="S949">
        <v>9898082225</v>
      </c>
      <c r="U949" t="s">
        <v>57</v>
      </c>
      <c r="W949">
        <v>9898082225</v>
      </c>
      <c r="X949" t="s">
        <v>3751</v>
      </c>
      <c r="Y949" t="s">
        <v>3752</v>
      </c>
      <c r="Z949">
        <v>8</v>
      </c>
      <c r="AA949">
        <v>24</v>
      </c>
      <c r="AD949" t="s">
        <v>3753</v>
      </c>
      <c r="AE949" t="s">
        <v>3754</v>
      </c>
      <c r="AF949" t="s">
        <v>2825</v>
      </c>
      <c r="AG949" t="s">
        <v>3755</v>
      </c>
      <c r="AH949" t="s">
        <v>3754</v>
      </c>
      <c r="AI949">
        <v>0</v>
      </c>
      <c r="AJ949">
        <v>0</v>
      </c>
      <c r="AL949">
        <v>0</v>
      </c>
      <c r="AM949">
        <v>0</v>
      </c>
      <c r="AN949">
        <v>0</v>
      </c>
      <c r="AO949" t="s">
        <v>51</v>
      </c>
      <c r="AP949" t="s">
        <v>51</v>
      </c>
      <c r="AQ949" t="s">
        <v>51</v>
      </c>
      <c r="AR949" t="s">
        <v>51</v>
      </c>
      <c r="AS949" t="s">
        <v>51</v>
      </c>
      <c r="AT949" t="s">
        <v>51</v>
      </c>
      <c r="AU949" t="s">
        <v>58</v>
      </c>
      <c r="AV949" t="s">
        <v>3157</v>
      </c>
      <c r="AW949" t="s">
        <v>3157</v>
      </c>
      <c r="AX949" s="1">
        <v>44880.569982835645</v>
      </c>
      <c r="AY949" s="1">
        <v>44959.64564008102</v>
      </c>
    </row>
    <row r="950" spans="1:51" x14ac:dyDescent="0.35">
      <c r="A950">
        <v>13480</v>
      </c>
      <c r="B950">
        <v>0</v>
      </c>
      <c r="C950" t="s">
        <v>51</v>
      </c>
      <c r="D950" t="s">
        <v>52</v>
      </c>
      <c r="E950" t="s">
        <v>51</v>
      </c>
      <c r="F950" t="s">
        <v>51</v>
      </c>
      <c r="G950" t="s">
        <v>3756</v>
      </c>
      <c r="H950" t="s">
        <v>19116</v>
      </c>
      <c r="I950" t="s">
        <v>56</v>
      </c>
      <c r="M950" t="s">
        <v>3756</v>
      </c>
      <c r="N950" t="s">
        <v>19116</v>
      </c>
      <c r="O950" t="s">
        <v>56</v>
      </c>
      <c r="U950" t="s">
        <v>57</v>
      </c>
      <c r="Z950">
        <v>8</v>
      </c>
      <c r="AF950" t="s">
        <v>143</v>
      </c>
      <c r="AG950" t="s">
        <v>62</v>
      </c>
      <c r="AI950">
        <v>0</v>
      </c>
      <c r="AJ950">
        <v>0</v>
      </c>
      <c r="AL950">
        <v>0</v>
      </c>
      <c r="AM950">
        <v>0</v>
      </c>
      <c r="AN950">
        <v>0</v>
      </c>
      <c r="AO950" t="s">
        <v>51</v>
      </c>
      <c r="AP950" t="s">
        <v>51</v>
      </c>
      <c r="AQ950" t="s">
        <v>51</v>
      </c>
      <c r="AR950" t="s">
        <v>51</v>
      </c>
      <c r="AS950" t="s">
        <v>51</v>
      </c>
      <c r="AT950" t="s">
        <v>51</v>
      </c>
      <c r="AU950" t="s">
        <v>58</v>
      </c>
      <c r="AV950" t="s">
        <v>2372</v>
      </c>
      <c r="AW950" t="s">
        <v>2372</v>
      </c>
      <c r="AX950" s="1">
        <v>44876.633361493055</v>
      </c>
      <c r="AY950" s="1">
        <v>44876.634758368054</v>
      </c>
    </row>
    <row r="951" spans="1:51" x14ac:dyDescent="0.35">
      <c r="A951">
        <v>13479</v>
      </c>
      <c r="B951">
        <v>0</v>
      </c>
      <c r="C951" t="s">
        <v>51</v>
      </c>
      <c r="D951" t="s">
        <v>85</v>
      </c>
      <c r="E951">
        <v>0</v>
      </c>
      <c r="G951" t="s">
        <v>3757</v>
      </c>
      <c r="H951" t="s">
        <v>3758</v>
      </c>
      <c r="I951" t="s">
        <v>56</v>
      </c>
      <c r="T951" t="s">
        <v>51</v>
      </c>
      <c r="U951" t="s">
        <v>51</v>
      </c>
      <c r="W951" t="s">
        <v>3759</v>
      </c>
      <c r="Y951" t="s">
        <v>3760</v>
      </c>
      <c r="Z951">
        <v>8</v>
      </c>
      <c r="AE951" t="s">
        <v>51</v>
      </c>
      <c r="AF951" t="s">
        <v>51</v>
      </c>
      <c r="AI951">
        <v>0</v>
      </c>
      <c r="AJ951">
        <v>0</v>
      </c>
      <c r="AL951">
        <v>0</v>
      </c>
      <c r="AM951">
        <v>0</v>
      </c>
      <c r="AN951">
        <v>0</v>
      </c>
      <c r="AO951" t="s">
        <v>120</v>
      </c>
      <c r="AP951" t="s">
        <v>2689</v>
      </c>
      <c r="AQ951" t="s">
        <v>122</v>
      </c>
      <c r="AR951" t="s">
        <v>123</v>
      </c>
      <c r="AS951" t="s">
        <v>89</v>
      </c>
      <c r="AU951" t="s">
        <v>58</v>
      </c>
      <c r="AV951" t="s">
        <v>68</v>
      </c>
      <c r="AW951" t="s">
        <v>51</v>
      </c>
      <c r="AX951" s="1">
        <v>44875.734969826386</v>
      </c>
      <c r="AY951" t="s">
        <v>51</v>
      </c>
    </row>
    <row r="952" spans="1:51" x14ac:dyDescent="0.35">
      <c r="A952">
        <v>13478</v>
      </c>
      <c r="B952">
        <v>0</v>
      </c>
      <c r="C952" t="s">
        <v>51</v>
      </c>
      <c r="D952" t="s">
        <v>85</v>
      </c>
      <c r="E952">
        <v>0</v>
      </c>
      <c r="G952" t="s">
        <v>3761</v>
      </c>
      <c r="H952" t="s">
        <v>3762</v>
      </c>
      <c r="I952" t="s">
        <v>56</v>
      </c>
      <c r="S952">
        <v>9881735197</v>
      </c>
      <c r="T952" t="s">
        <v>51</v>
      </c>
      <c r="U952" t="s">
        <v>51</v>
      </c>
      <c r="X952" t="s">
        <v>3763</v>
      </c>
      <c r="Y952" t="s">
        <v>3764</v>
      </c>
      <c r="Z952">
        <v>8</v>
      </c>
      <c r="AE952" t="s">
        <v>51</v>
      </c>
      <c r="AF952" t="s">
        <v>51</v>
      </c>
      <c r="AG952" t="s">
        <v>3765</v>
      </c>
      <c r="AI952">
        <v>0</v>
      </c>
      <c r="AJ952">
        <v>0</v>
      </c>
      <c r="AL952">
        <v>0</v>
      </c>
      <c r="AM952">
        <v>0</v>
      </c>
      <c r="AN952">
        <v>0</v>
      </c>
      <c r="AO952" t="s">
        <v>3766</v>
      </c>
      <c r="AP952" t="s">
        <v>121</v>
      </c>
      <c r="AQ952" t="s">
        <v>122</v>
      </c>
      <c r="AR952" t="s">
        <v>123</v>
      </c>
      <c r="AS952" t="s">
        <v>89</v>
      </c>
      <c r="AU952" t="s">
        <v>58</v>
      </c>
      <c r="AV952" t="s">
        <v>68</v>
      </c>
      <c r="AW952" t="s">
        <v>51</v>
      </c>
      <c r="AX952" s="1">
        <v>44872.611277430558</v>
      </c>
      <c r="AY952" t="s">
        <v>51</v>
      </c>
    </row>
    <row r="953" spans="1:51" x14ac:dyDescent="0.35">
      <c r="A953">
        <v>13477</v>
      </c>
      <c r="B953">
        <v>0</v>
      </c>
      <c r="C953" t="s">
        <v>51</v>
      </c>
      <c r="D953" t="s">
        <v>85</v>
      </c>
      <c r="E953">
        <v>0</v>
      </c>
      <c r="G953" t="s">
        <v>19117</v>
      </c>
      <c r="H953" t="s">
        <v>3767</v>
      </c>
      <c r="I953" t="s">
        <v>56</v>
      </c>
      <c r="T953" t="s">
        <v>51</v>
      </c>
      <c r="U953" t="s">
        <v>51</v>
      </c>
      <c r="Z953">
        <v>8</v>
      </c>
      <c r="AE953" t="s">
        <v>51</v>
      </c>
      <c r="AF953" t="s">
        <v>51</v>
      </c>
      <c r="AG953" t="s">
        <v>3197</v>
      </c>
      <c r="AI953">
        <v>0</v>
      </c>
      <c r="AJ953">
        <v>30</v>
      </c>
      <c r="AL953">
        <v>0</v>
      </c>
      <c r="AM953">
        <v>0</v>
      </c>
      <c r="AN953">
        <v>0</v>
      </c>
      <c r="AO953" t="s">
        <v>120</v>
      </c>
      <c r="AP953" t="s">
        <v>121</v>
      </c>
      <c r="AQ953" t="s">
        <v>122</v>
      </c>
      <c r="AR953" t="s">
        <v>123</v>
      </c>
      <c r="AS953" t="s">
        <v>89</v>
      </c>
      <c r="AU953" t="s">
        <v>58</v>
      </c>
      <c r="AV953" t="s">
        <v>68</v>
      </c>
      <c r="AW953" t="s">
        <v>51</v>
      </c>
      <c r="AX953" s="1">
        <v>44870.708681793978</v>
      </c>
      <c r="AY953" t="s">
        <v>51</v>
      </c>
    </row>
    <row r="954" spans="1:51" x14ac:dyDescent="0.35">
      <c r="A954">
        <v>13476</v>
      </c>
      <c r="B954">
        <v>0</v>
      </c>
      <c r="C954" t="s">
        <v>51</v>
      </c>
      <c r="D954" t="s">
        <v>52</v>
      </c>
      <c r="E954" t="s">
        <v>51</v>
      </c>
      <c r="F954" t="s">
        <v>51</v>
      </c>
      <c r="G954" t="s">
        <v>3768</v>
      </c>
      <c r="H954" t="s">
        <v>3769</v>
      </c>
      <c r="I954" t="s">
        <v>56</v>
      </c>
      <c r="U954" t="s">
        <v>57</v>
      </c>
      <c r="Z954">
        <v>8</v>
      </c>
      <c r="AF954" t="s">
        <v>407</v>
      </c>
      <c r="AG954" t="s">
        <v>62</v>
      </c>
      <c r="AI954">
        <v>0</v>
      </c>
      <c r="AJ954">
        <v>0</v>
      </c>
      <c r="AL954">
        <v>0</v>
      </c>
      <c r="AM954">
        <v>0</v>
      </c>
      <c r="AN954">
        <v>0</v>
      </c>
      <c r="AO954" t="s">
        <v>51</v>
      </c>
      <c r="AP954" t="s">
        <v>51</v>
      </c>
      <c r="AQ954" t="s">
        <v>51</v>
      </c>
      <c r="AR954" t="s">
        <v>51</v>
      </c>
      <c r="AS954" t="s">
        <v>51</v>
      </c>
      <c r="AT954" t="s">
        <v>51</v>
      </c>
      <c r="AU954" t="s">
        <v>58</v>
      </c>
      <c r="AV954" t="s">
        <v>2372</v>
      </c>
      <c r="AW954" t="s">
        <v>51</v>
      </c>
      <c r="AX954" s="1">
        <v>44865.696615312503</v>
      </c>
      <c r="AY954" t="s">
        <v>51</v>
      </c>
    </row>
    <row r="955" spans="1:51" x14ac:dyDescent="0.35">
      <c r="A955">
        <v>13475</v>
      </c>
      <c r="B955">
        <v>0</v>
      </c>
      <c r="C955" t="s">
        <v>51</v>
      </c>
      <c r="D955" t="s">
        <v>52</v>
      </c>
      <c r="E955" t="s">
        <v>51</v>
      </c>
      <c r="F955" t="s">
        <v>51</v>
      </c>
      <c r="G955" t="s">
        <v>3770</v>
      </c>
      <c r="H955" t="s">
        <v>3771</v>
      </c>
      <c r="I955" t="s">
        <v>56</v>
      </c>
      <c r="U955" t="s">
        <v>57</v>
      </c>
      <c r="Z955">
        <v>8</v>
      </c>
      <c r="AF955" t="s">
        <v>596</v>
      </c>
      <c r="AG955" t="s">
        <v>62</v>
      </c>
      <c r="AI955">
        <v>0</v>
      </c>
      <c r="AJ955">
        <v>0</v>
      </c>
      <c r="AL955">
        <v>0</v>
      </c>
      <c r="AM955">
        <v>0</v>
      </c>
      <c r="AN955">
        <v>0</v>
      </c>
      <c r="AO955" t="s">
        <v>51</v>
      </c>
      <c r="AP955" t="s">
        <v>51</v>
      </c>
      <c r="AQ955" t="s">
        <v>51</v>
      </c>
      <c r="AR955" t="s">
        <v>51</v>
      </c>
      <c r="AS955" t="s">
        <v>51</v>
      </c>
      <c r="AT955" t="s">
        <v>51</v>
      </c>
      <c r="AU955" t="s">
        <v>58</v>
      </c>
      <c r="AV955" t="s">
        <v>2372</v>
      </c>
      <c r="AW955" t="s">
        <v>51</v>
      </c>
      <c r="AX955" s="1">
        <v>44865.695789039353</v>
      </c>
      <c r="AY955" t="s">
        <v>51</v>
      </c>
    </row>
    <row r="956" spans="1:51" x14ac:dyDescent="0.35">
      <c r="A956">
        <v>13474</v>
      </c>
      <c r="B956">
        <v>0</v>
      </c>
      <c r="C956" t="s">
        <v>51</v>
      </c>
      <c r="D956" t="s">
        <v>52</v>
      </c>
      <c r="E956" t="s">
        <v>51</v>
      </c>
      <c r="F956" t="s">
        <v>51</v>
      </c>
      <c r="G956" t="s">
        <v>3772</v>
      </c>
      <c r="H956" t="s">
        <v>3773</v>
      </c>
      <c r="I956" t="s">
        <v>56</v>
      </c>
      <c r="U956" t="s">
        <v>57</v>
      </c>
      <c r="Z956">
        <v>8</v>
      </c>
      <c r="AF956" t="s">
        <v>63</v>
      </c>
      <c r="AI956">
        <v>0</v>
      </c>
      <c r="AJ956">
        <v>0</v>
      </c>
      <c r="AL956">
        <v>0</v>
      </c>
      <c r="AM956">
        <v>0</v>
      </c>
      <c r="AN956">
        <v>0</v>
      </c>
      <c r="AO956" t="s">
        <v>51</v>
      </c>
      <c r="AP956" t="s">
        <v>51</v>
      </c>
      <c r="AQ956" t="s">
        <v>51</v>
      </c>
      <c r="AR956" t="s">
        <v>51</v>
      </c>
      <c r="AS956" t="s">
        <v>51</v>
      </c>
      <c r="AT956" t="s">
        <v>51</v>
      </c>
      <c r="AU956" t="s">
        <v>58</v>
      </c>
      <c r="AV956" t="s">
        <v>2372</v>
      </c>
      <c r="AW956" t="s">
        <v>51</v>
      </c>
      <c r="AX956" s="1">
        <v>44865.694509259258</v>
      </c>
      <c r="AY956" t="s">
        <v>51</v>
      </c>
    </row>
    <row r="957" spans="1:51" x14ac:dyDescent="0.35">
      <c r="A957">
        <v>13473</v>
      </c>
      <c r="B957">
        <v>0</v>
      </c>
      <c r="C957" t="s">
        <v>51</v>
      </c>
      <c r="D957" t="s">
        <v>52</v>
      </c>
      <c r="E957" t="s">
        <v>51</v>
      </c>
      <c r="F957" t="s">
        <v>51</v>
      </c>
      <c r="G957" t="s">
        <v>3774</v>
      </c>
      <c r="H957" t="s">
        <v>3775</v>
      </c>
      <c r="I957" t="s">
        <v>56</v>
      </c>
      <c r="U957" t="s">
        <v>57</v>
      </c>
      <c r="Z957">
        <v>8</v>
      </c>
      <c r="AF957" t="s">
        <v>143</v>
      </c>
      <c r="AG957" t="s">
        <v>62</v>
      </c>
      <c r="AI957">
        <v>0</v>
      </c>
      <c r="AJ957">
        <v>0</v>
      </c>
      <c r="AL957">
        <v>0</v>
      </c>
      <c r="AM957">
        <v>0</v>
      </c>
      <c r="AN957">
        <v>0</v>
      </c>
      <c r="AO957" t="s">
        <v>51</v>
      </c>
      <c r="AP957" t="s">
        <v>51</v>
      </c>
      <c r="AQ957" t="s">
        <v>51</v>
      </c>
      <c r="AR957" t="s">
        <v>51</v>
      </c>
      <c r="AS957" t="s">
        <v>51</v>
      </c>
      <c r="AT957" t="s">
        <v>51</v>
      </c>
      <c r="AU957" t="s">
        <v>58</v>
      </c>
      <c r="AV957" t="s">
        <v>2372</v>
      </c>
      <c r="AW957" t="s">
        <v>51</v>
      </c>
      <c r="AX957" s="1">
        <v>44865.692593020831</v>
      </c>
      <c r="AY957" t="s">
        <v>51</v>
      </c>
    </row>
    <row r="958" spans="1:51" x14ac:dyDescent="0.35">
      <c r="A958">
        <v>13472</v>
      </c>
      <c r="B958">
        <v>0</v>
      </c>
      <c r="C958" t="s">
        <v>51</v>
      </c>
      <c r="D958" t="s">
        <v>52</v>
      </c>
      <c r="E958" t="s">
        <v>51</v>
      </c>
      <c r="F958" t="s">
        <v>51</v>
      </c>
      <c r="G958" t="s">
        <v>3776</v>
      </c>
      <c r="H958" t="s">
        <v>3777</v>
      </c>
      <c r="I958" t="s">
        <v>56</v>
      </c>
      <c r="U958" t="s">
        <v>57</v>
      </c>
      <c r="Z958">
        <v>8</v>
      </c>
      <c r="AF958" t="s">
        <v>554</v>
      </c>
      <c r="AG958" t="s">
        <v>62</v>
      </c>
      <c r="AI958">
        <v>0</v>
      </c>
      <c r="AJ958">
        <v>0</v>
      </c>
      <c r="AL958">
        <v>0</v>
      </c>
      <c r="AM958">
        <v>0</v>
      </c>
      <c r="AN958">
        <v>0</v>
      </c>
      <c r="AO958" t="s">
        <v>51</v>
      </c>
      <c r="AP958" t="s">
        <v>51</v>
      </c>
      <c r="AQ958" t="s">
        <v>51</v>
      </c>
      <c r="AR958" t="s">
        <v>51</v>
      </c>
      <c r="AS958" t="s">
        <v>51</v>
      </c>
      <c r="AT958" t="s">
        <v>51</v>
      </c>
      <c r="AU958" t="s">
        <v>58</v>
      </c>
      <c r="AV958" t="s">
        <v>2372</v>
      </c>
      <c r="AW958" t="s">
        <v>51</v>
      </c>
      <c r="AX958" s="1">
        <v>44865.691217094907</v>
      </c>
      <c r="AY958" t="s">
        <v>51</v>
      </c>
    </row>
    <row r="959" spans="1:51" x14ac:dyDescent="0.35">
      <c r="A959">
        <v>13471</v>
      </c>
      <c r="B959">
        <v>0</v>
      </c>
      <c r="C959" t="s">
        <v>51</v>
      </c>
      <c r="D959" t="s">
        <v>52</v>
      </c>
      <c r="E959" t="s">
        <v>51</v>
      </c>
      <c r="F959" t="s">
        <v>51</v>
      </c>
      <c r="G959" t="s">
        <v>3778</v>
      </c>
      <c r="H959" t="s">
        <v>3779</v>
      </c>
      <c r="I959" t="s">
        <v>56</v>
      </c>
      <c r="M959" t="s">
        <v>3780</v>
      </c>
      <c r="N959" t="s">
        <v>3779</v>
      </c>
      <c r="O959" t="s">
        <v>56</v>
      </c>
      <c r="S959" t="s">
        <v>3781</v>
      </c>
      <c r="U959" t="s">
        <v>57</v>
      </c>
      <c r="W959">
        <v>9922468694</v>
      </c>
      <c r="Y959" t="s">
        <v>3782</v>
      </c>
      <c r="Z959">
        <v>8</v>
      </c>
      <c r="AA959">
        <v>24</v>
      </c>
      <c r="AD959" t="s">
        <v>1294</v>
      </c>
      <c r="AG959" t="s">
        <v>1611</v>
      </c>
      <c r="AI959">
        <v>0</v>
      </c>
      <c r="AJ959">
        <v>0</v>
      </c>
      <c r="AL959">
        <v>0</v>
      </c>
      <c r="AM959">
        <v>0</v>
      </c>
      <c r="AN959">
        <v>0</v>
      </c>
      <c r="AO959" t="s">
        <v>51</v>
      </c>
      <c r="AP959" t="s">
        <v>51</v>
      </c>
      <c r="AQ959" t="s">
        <v>51</v>
      </c>
      <c r="AR959" t="s">
        <v>51</v>
      </c>
      <c r="AS959" t="s">
        <v>51</v>
      </c>
      <c r="AT959" t="s">
        <v>51</v>
      </c>
      <c r="AU959" t="s">
        <v>58</v>
      </c>
      <c r="AV959" t="s">
        <v>2756</v>
      </c>
      <c r="AW959" t="s">
        <v>919</v>
      </c>
      <c r="AX959" s="1">
        <v>44865.683942858799</v>
      </c>
      <c r="AY959" s="1">
        <v>45336.659577199076</v>
      </c>
    </row>
    <row r="960" spans="1:51" x14ac:dyDescent="0.35">
      <c r="A960">
        <v>13470</v>
      </c>
      <c r="B960">
        <v>0</v>
      </c>
      <c r="C960" t="s">
        <v>51</v>
      </c>
      <c r="D960" t="s">
        <v>52</v>
      </c>
      <c r="E960" t="s">
        <v>51</v>
      </c>
      <c r="F960" t="s">
        <v>51</v>
      </c>
      <c r="G960" t="s">
        <v>3783</v>
      </c>
      <c r="H960" t="s">
        <v>3784</v>
      </c>
      <c r="I960" t="s">
        <v>56</v>
      </c>
      <c r="M960" t="s">
        <v>3783</v>
      </c>
      <c r="N960" t="s">
        <v>3784</v>
      </c>
      <c r="O960" t="s">
        <v>56</v>
      </c>
      <c r="U960" t="s">
        <v>57</v>
      </c>
      <c r="W960">
        <v>9879118383</v>
      </c>
      <c r="Y960" t="s">
        <v>3785</v>
      </c>
      <c r="Z960">
        <v>8</v>
      </c>
      <c r="AA960">
        <v>24</v>
      </c>
      <c r="AD960" t="s">
        <v>3324</v>
      </c>
      <c r="AE960" t="s">
        <v>3786</v>
      </c>
      <c r="AF960" t="s">
        <v>407</v>
      </c>
      <c r="AG960" t="s">
        <v>3325</v>
      </c>
      <c r="AH960" t="s">
        <v>3786</v>
      </c>
      <c r="AI960">
        <v>0</v>
      </c>
      <c r="AJ960">
        <v>0</v>
      </c>
      <c r="AL960">
        <v>0</v>
      </c>
      <c r="AM960">
        <v>0</v>
      </c>
      <c r="AN960">
        <v>0</v>
      </c>
      <c r="AO960" t="s">
        <v>51</v>
      </c>
      <c r="AP960" t="s">
        <v>51</v>
      </c>
      <c r="AQ960" t="s">
        <v>51</v>
      </c>
      <c r="AR960" t="s">
        <v>51</v>
      </c>
      <c r="AS960" t="s">
        <v>51</v>
      </c>
      <c r="AT960" t="s">
        <v>51</v>
      </c>
      <c r="AU960" t="s">
        <v>58</v>
      </c>
      <c r="AV960" t="s">
        <v>3748</v>
      </c>
      <c r="AW960" t="s">
        <v>196</v>
      </c>
      <c r="AX960" s="1">
        <v>44865.677106597221</v>
      </c>
      <c r="AY960" s="1">
        <v>44886.723028043984</v>
      </c>
    </row>
    <row r="961" spans="1:51" x14ac:dyDescent="0.35">
      <c r="A961">
        <v>13469</v>
      </c>
      <c r="B961">
        <v>0</v>
      </c>
      <c r="C961" t="s">
        <v>51</v>
      </c>
      <c r="D961" t="s">
        <v>52</v>
      </c>
      <c r="E961" t="s">
        <v>51</v>
      </c>
      <c r="F961" t="s">
        <v>51</v>
      </c>
      <c r="G961" t="s">
        <v>3787</v>
      </c>
      <c r="H961" t="s">
        <v>3788</v>
      </c>
      <c r="I961" t="s">
        <v>56</v>
      </c>
      <c r="M961" t="s">
        <v>3787</v>
      </c>
      <c r="N961" t="s">
        <v>3788</v>
      </c>
      <c r="O961" t="s">
        <v>56</v>
      </c>
      <c r="U961" t="s">
        <v>57</v>
      </c>
      <c r="W961">
        <v>8624952692</v>
      </c>
      <c r="Y961" t="s">
        <v>3789</v>
      </c>
      <c r="Z961">
        <v>8</v>
      </c>
      <c r="AA961">
        <v>24</v>
      </c>
      <c r="AD961" t="s">
        <v>3790</v>
      </c>
      <c r="AE961" t="s">
        <v>3791</v>
      </c>
      <c r="AF961" t="s">
        <v>138</v>
      </c>
      <c r="AG961" t="s">
        <v>3792</v>
      </c>
      <c r="AH961" t="s">
        <v>3791</v>
      </c>
      <c r="AI961">
        <v>0</v>
      </c>
      <c r="AJ961">
        <v>0</v>
      </c>
      <c r="AL961">
        <v>0</v>
      </c>
      <c r="AM961">
        <v>0</v>
      </c>
      <c r="AN961">
        <v>0</v>
      </c>
      <c r="AO961" t="s">
        <v>51</v>
      </c>
      <c r="AP961" t="s">
        <v>51</v>
      </c>
      <c r="AQ961" t="s">
        <v>51</v>
      </c>
      <c r="AR961" t="s">
        <v>51</v>
      </c>
      <c r="AS961" t="s">
        <v>51</v>
      </c>
      <c r="AT961" t="s">
        <v>51</v>
      </c>
      <c r="AU961" t="s">
        <v>58</v>
      </c>
      <c r="AV961" t="s">
        <v>2372</v>
      </c>
      <c r="AW961" t="s">
        <v>919</v>
      </c>
      <c r="AX961" s="1">
        <v>44865.674353472219</v>
      </c>
      <c r="AY961" s="1">
        <v>45414.602153321757</v>
      </c>
    </row>
    <row r="962" spans="1:51" x14ac:dyDescent="0.35">
      <c r="A962">
        <v>13468</v>
      </c>
      <c r="B962">
        <v>0</v>
      </c>
      <c r="C962" t="s">
        <v>51</v>
      </c>
      <c r="D962" t="s">
        <v>52</v>
      </c>
      <c r="E962" t="s">
        <v>51</v>
      </c>
      <c r="F962" t="s">
        <v>51</v>
      </c>
      <c r="G962" t="s">
        <v>3793</v>
      </c>
      <c r="H962" t="s">
        <v>3794</v>
      </c>
      <c r="I962" t="s">
        <v>3513</v>
      </c>
      <c r="M962" t="s">
        <v>3793</v>
      </c>
      <c r="N962" t="s">
        <v>3794</v>
      </c>
      <c r="O962" t="s">
        <v>3513</v>
      </c>
      <c r="S962" t="s">
        <v>3795</v>
      </c>
      <c r="U962" t="s">
        <v>57</v>
      </c>
      <c r="V962" t="s">
        <v>3796</v>
      </c>
      <c r="W962">
        <v>2604890968</v>
      </c>
      <c r="Y962" t="s">
        <v>3797</v>
      </c>
      <c r="Z962">
        <v>2</v>
      </c>
      <c r="AI962">
        <v>0</v>
      </c>
      <c r="AJ962">
        <v>0</v>
      </c>
      <c r="AL962">
        <v>0</v>
      </c>
      <c r="AM962">
        <v>0</v>
      </c>
      <c r="AN962">
        <v>0</v>
      </c>
      <c r="AO962" t="s">
        <v>51</v>
      </c>
      <c r="AP962" t="s">
        <v>51</v>
      </c>
      <c r="AQ962" t="s">
        <v>51</v>
      </c>
      <c r="AR962" t="s">
        <v>51</v>
      </c>
      <c r="AS962" t="s">
        <v>51</v>
      </c>
      <c r="AT962" t="s">
        <v>51</v>
      </c>
      <c r="AU962" t="s">
        <v>58</v>
      </c>
      <c r="AV962" t="s">
        <v>3748</v>
      </c>
      <c r="AW962" t="s">
        <v>3748</v>
      </c>
      <c r="AX962" s="1">
        <v>44865.488558136574</v>
      </c>
      <c r="AY962" s="1">
        <v>44865.488805821762</v>
      </c>
    </row>
    <row r="963" spans="1:51" x14ac:dyDescent="0.35">
      <c r="A963">
        <v>13467</v>
      </c>
      <c r="B963">
        <v>0</v>
      </c>
      <c r="C963" t="s">
        <v>51</v>
      </c>
      <c r="D963" t="s">
        <v>52</v>
      </c>
      <c r="E963" t="s">
        <v>51</v>
      </c>
      <c r="F963" t="s">
        <v>51</v>
      </c>
      <c r="G963" t="s">
        <v>1742</v>
      </c>
      <c r="H963" t="s">
        <v>3798</v>
      </c>
      <c r="I963" t="s">
        <v>56</v>
      </c>
      <c r="M963" t="s">
        <v>3799</v>
      </c>
      <c r="N963" t="s">
        <v>3798</v>
      </c>
      <c r="O963" t="s">
        <v>56</v>
      </c>
      <c r="S963" t="s">
        <v>3800</v>
      </c>
      <c r="U963" t="s">
        <v>57</v>
      </c>
      <c r="W963">
        <v>8141882451</v>
      </c>
      <c r="Y963" t="s">
        <v>3801</v>
      </c>
      <c r="Z963">
        <v>8</v>
      </c>
      <c r="AA963">
        <v>24</v>
      </c>
      <c r="AD963" t="s">
        <v>1114</v>
      </c>
      <c r="AE963" t="s">
        <v>3802</v>
      </c>
      <c r="AF963" t="s">
        <v>407</v>
      </c>
      <c r="AG963" t="s">
        <v>3803</v>
      </c>
      <c r="AH963" t="s">
        <v>3802</v>
      </c>
      <c r="AI963">
        <v>0</v>
      </c>
      <c r="AJ963">
        <v>0</v>
      </c>
      <c r="AL963">
        <v>0</v>
      </c>
      <c r="AM963">
        <v>0</v>
      </c>
      <c r="AN963">
        <v>0</v>
      </c>
      <c r="AO963" t="s">
        <v>51</v>
      </c>
      <c r="AP963" t="s">
        <v>51</v>
      </c>
      <c r="AQ963" t="s">
        <v>51</v>
      </c>
      <c r="AR963" t="s">
        <v>51</v>
      </c>
      <c r="AS963" t="s">
        <v>51</v>
      </c>
      <c r="AT963" t="s">
        <v>51</v>
      </c>
      <c r="AU963" t="s">
        <v>58</v>
      </c>
      <c r="AV963" t="s">
        <v>2756</v>
      </c>
      <c r="AW963" t="s">
        <v>919</v>
      </c>
      <c r="AX963" s="1">
        <v>44865.481493715277</v>
      </c>
      <c r="AY963" s="1">
        <v>45548.445752662039</v>
      </c>
    </row>
    <row r="964" spans="1:51" x14ac:dyDescent="0.35">
      <c r="A964">
        <v>13466</v>
      </c>
      <c r="B964">
        <v>0</v>
      </c>
      <c r="C964" t="s">
        <v>51</v>
      </c>
      <c r="D964" t="s">
        <v>52</v>
      </c>
      <c r="E964" t="s">
        <v>51</v>
      </c>
      <c r="F964" t="s">
        <v>51</v>
      </c>
      <c r="G964" t="s">
        <v>3804</v>
      </c>
      <c r="H964" t="s">
        <v>3805</v>
      </c>
      <c r="I964" t="s">
        <v>56</v>
      </c>
      <c r="M964" t="s">
        <v>3804</v>
      </c>
      <c r="N964" t="s">
        <v>3805</v>
      </c>
      <c r="O964" t="s">
        <v>56</v>
      </c>
      <c r="U964" t="s">
        <v>57</v>
      </c>
      <c r="Z964">
        <v>8</v>
      </c>
      <c r="AF964" t="s">
        <v>143</v>
      </c>
      <c r="AG964" t="s">
        <v>3806</v>
      </c>
      <c r="AI964">
        <v>0</v>
      </c>
      <c r="AJ964">
        <v>0</v>
      </c>
      <c r="AL964">
        <v>0</v>
      </c>
      <c r="AM964">
        <v>0</v>
      </c>
      <c r="AN964">
        <v>0</v>
      </c>
      <c r="AO964" t="s">
        <v>51</v>
      </c>
      <c r="AP964" t="s">
        <v>51</v>
      </c>
      <c r="AQ964" t="s">
        <v>51</v>
      </c>
      <c r="AR964" t="s">
        <v>51</v>
      </c>
      <c r="AS964" t="s">
        <v>51</v>
      </c>
      <c r="AT964" t="s">
        <v>51</v>
      </c>
      <c r="AU964" t="s">
        <v>58</v>
      </c>
      <c r="AV964" t="s">
        <v>3807</v>
      </c>
      <c r="AW964" t="s">
        <v>51</v>
      </c>
      <c r="AX964" s="1">
        <v>44861.495096446757</v>
      </c>
      <c r="AY964" t="s">
        <v>51</v>
      </c>
    </row>
    <row r="965" spans="1:51" x14ac:dyDescent="0.35">
      <c r="A965">
        <v>13465</v>
      </c>
      <c r="B965">
        <v>0</v>
      </c>
      <c r="C965" t="s">
        <v>51</v>
      </c>
      <c r="D965" t="s">
        <v>85</v>
      </c>
      <c r="E965">
        <v>0</v>
      </c>
      <c r="G965" t="s">
        <v>3808</v>
      </c>
      <c r="H965" t="s">
        <v>3809</v>
      </c>
      <c r="I965" t="s">
        <v>56</v>
      </c>
      <c r="S965">
        <v>202</v>
      </c>
      <c r="T965" t="s">
        <v>51</v>
      </c>
      <c r="U965" t="s">
        <v>51</v>
      </c>
      <c r="Y965">
        <v>20</v>
      </c>
      <c r="Z965">
        <v>8</v>
      </c>
      <c r="AD965" t="s">
        <v>3810</v>
      </c>
      <c r="AE965" t="s">
        <v>51</v>
      </c>
      <c r="AF965" t="s">
        <v>51</v>
      </c>
      <c r="AG965" t="s">
        <v>3811</v>
      </c>
      <c r="AI965">
        <v>0</v>
      </c>
      <c r="AJ965">
        <v>0</v>
      </c>
      <c r="AL965">
        <v>0</v>
      </c>
      <c r="AM965">
        <v>0</v>
      </c>
      <c r="AN965">
        <v>0</v>
      </c>
      <c r="AO965" t="s">
        <v>230</v>
      </c>
      <c r="AP965" t="s">
        <v>486</v>
      </c>
      <c r="AQ965" t="s">
        <v>122</v>
      </c>
      <c r="AR965" t="s">
        <v>3812</v>
      </c>
      <c r="AS965" t="s">
        <v>89</v>
      </c>
      <c r="AU965" t="s">
        <v>58</v>
      </c>
      <c r="AV965" t="s">
        <v>3313</v>
      </c>
      <c r="AW965" t="s">
        <v>51</v>
      </c>
      <c r="AX965" s="1">
        <v>44853.637522488425</v>
      </c>
      <c r="AY965" t="s">
        <v>51</v>
      </c>
    </row>
    <row r="966" spans="1:51" x14ac:dyDescent="0.35">
      <c r="A966">
        <v>13464</v>
      </c>
      <c r="B966">
        <v>0</v>
      </c>
      <c r="C966" t="s">
        <v>51</v>
      </c>
      <c r="D966" t="s">
        <v>52</v>
      </c>
      <c r="E966" t="s">
        <v>51</v>
      </c>
      <c r="F966" t="s">
        <v>51</v>
      </c>
      <c r="G966" t="s">
        <v>3813</v>
      </c>
      <c r="H966" t="s">
        <v>3814</v>
      </c>
      <c r="I966" t="s">
        <v>56</v>
      </c>
      <c r="O966" t="s">
        <v>62</v>
      </c>
      <c r="U966" t="s">
        <v>57</v>
      </c>
      <c r="Z966">
        <v>8</v>
      </c>
      <c r="AA966">
        <v>27</v>
      </c>
      <c r="AD966" t="s">
        <v>3815</v>
      </c>
      <c r="AE966" t="s">
        <v>1903</v>
      </c>
      <c r="AF966" t="s">
        <v>143</v>
      </c>
      <c r="AG966" t="s">
        <v>3816</v>
      </c>
      <c r="AH966" t="s">
        <v>1903</v>
      </c>
      <c r="AI966">
        <v>0</v>
      </c>
      <c r="AJ966">
        <v>0</v>
      </c>
      <c r="AL966">
        <v>0</v>
      </c>
      <c r="AM966">
        <v>0</v>
      </c>
      <c r="AN966">
        <v>0</v>
      </c>
      <c r="AO966" t="s">
        <v>51</v>
      </c>
      <c r="AP966" t="s">
        <v>51</v>
      </c>
      <c r="AQ966" t="s">
        <v>51</v>
      </c>
      <c r="AR966" t="s">
        <v>51</v>
      </c>
      <c r="AS966" t="s">
        <v>51</v>
      </c>
      <c r="AT966" t="s">
        <v>51</v>
      </c>
      <c r="AU966" t="s">
        <v>58</v>
      </c>
      <c r="AV966" t="s">
        <v>196</v>
      </c>
      <c r="AW966" t="s">
        <v>196</v>
      </c>
      <c r="AX966" s="1">
        <v>44847.632029594904</v>
      </c>
      <c r="AY966" s="1">
        <v>44847.644464432873</v>
      </c>
    </row>
    <row r="967" spans="1:51" x14ac:dyDescent="0.35">
      <c r="A967">
        <v>13463</v>
      </c>
      <c r="B967">
        <v>0</v>
      </c>
      <c r="C967" t="s">
        <v>51</v>
      </c>
      <c r="D967" t="s">
        <v>52</v>
      </c>
      <c r="E967" t="s">
        <v>51</v>
      </c>
      <c r="F967" t="s">
        <v>51</v>
      </c>
      <c r="G967" t="s">
        <v>3817</v>
      </c>
      <c r="H967" t="s">
        <v>3818</v>
      </c>
      <c r="I967" t="s">
        <v>56</v>
      </c>
      <c r="U967" t="s">
        <v>57</v>
      </c>
      <c r="Z967">
        <v>8</v>
      </c>
      <c r="AF967" t="s">
        <v>376</v>
      </c>
      <c r="AI967">
        <v>0</v>
      </c>
      <c r="AJ967">
        <v>0</v>
      </c>
      <c r="AL967">
        <v>0</v>
      </c>
      <c r="AM967">
        <v>0</v>
      </c>
      <c r="AN967">
        <v>0</v>
      </c>
      <c r="AO967" t="s">
        <v>51</v>
      </c>
      <c r="AP967" t="s">
        <v>51</v>
      </c>
      <c r="AQ967" t="s">
        <v>51</v>
      </c>
      <c r="AR967" t="s">
        <v>51</v>
      </c>
      <c r="AS967" t="s">
        <v>51</v>
      </c>
      <c r="AT967" t="s">
        <v>51</v>
      </c>
      <c r="AU967" t="s">
        <v>58</v>
      </c>
      <c r="AV967" t="s">
        <v>3807</v>
      </c>
      <c r="AW967" t="s">
        <v>51</v>
      </c>
      <c r="AX967" s="1">
        <v>44846.61266979167</v>
      </c>
      <c r="AY967" t="s">
        <v>51</v>
      </c>
    </row>
    <row r="968" spans="1:51" x14ac:dyDescent="0.35">
      <c r="A968">
        <v>13462</v>
      </c>
      <c r="B968">
        <v>0</v>
      </c>
      <c r="C968" t="s">
        <v>51</v>
      </c>
      <c r="D968" t="s">
        <v>85</v>
      </c>
      <c r="E968">
        <v>0</v>
      </c>
      <c r="G968" t="s">
        <v>3819</v>
      </c>
      <c r="H968" t="s">
        <v>3820</v>
      </c>
      <c r="I968" t="s">
        <v>56</v>
      </c>
      <c r="S968" t="s">
        <v>3821</v>
      </c>
      <c r="T968" t="s">
        <v>51</v>
      </c>
      <c r="U968" t="s">
        <v>51</v>
      </c>
      <c r="W968" t="s">
        <v>3822</v>
      </c>
      <c r="Z968">
        <v>8</v>
      </c>
      <c r="AE968" t="s">
        <v>51</v>
      </c>
      <c r="AF968" t="s">
        <v>51</v>
      </c>
      <c r="AG968" t="s">
        <v>3823</v>
      </c>
      <c r="AI968">
        <v>0</v>
      </c>
      <c r="AJ968">
        <v>0</v>
      </c>
      <c r="AL968">
        <v>0</v>
      </c>
      <c r="AM968">
        <v>0</v>
      </c>
      <c r="AN968">
        <v>0</v>
      </c>
      <c r="AO968" t="s">
        <v>120</v>
      </c>
      <c r="AP968" t="s">
        <v>121</v>
      </c>
      <c r="AS968" t="s">
        <v>89</v>
      </c>
      <c r="AU968" t="s">
        <v>58</v>
      </c>
      <c r="AV968" t="s">
        <v>68</v>
      </c>
      <c r="AW968" t="s">
        <v>68</v>
      </c>
      <c r="AX968" s="1">
        <v>44846.493085729169</v>
      </c>
      <c r="AY968" s="1">
        <v>44847.485264930554</v>
      </c>
    </row>
    <row r="969" spans="1:51" x14ac:dyDescent="0.35">
      <c r="A969">
        <v>13461</v>
      </c>
      <c r="B969">
        <v>0</v>
      </c>
      <c r="C969" t="s">
        <v>51</v>
      </c>
      <c r="D969" t="s">
        <v>85</v>
      </c>
      <c r="E969">
        <v>0</v>
      </c>
      <c r="G969" t="s">
        <v>3824</v>
      </c>
      <c r="H969" t="s">
        <v>3825</v>
      </c>
      <c r="I969" t="s">
        <v>56</v>
      </c>
      <c r="S969">
        <v>9327030174</v>
      </c>
      <c r="T969" t="s">
        <v>51</v>
      </c>
      <c r="U969" t="s">
        <v>51</v>
      </c>
      <c r="W969">
        <v>9327030174</v>
      </c>
      <c r="Y969" t="s">
        <v>3826</v>
      </c>
      <c r="Z969">
        <v>8</v>
      </c>
      <c r="AE969" t="s">
        <v>51</v>
      </c>
      <c r="AF969" t="s">
        <v>51</v>
      </c>
      <c r="AG969" t="s">
        <v>3827</v>
      </c>
      <c r="AI969">
        <v>0</v>
      </c>
      <c r="AJ969">
        <v>0</v>
      </c>
      <c r="AL969">
        <v>0</v>
      </c>
      <c r="AM969">
        <v>0</v>
      </c>
      <c r="AN969">
        <v>0</v>
      </c>
      <c r="AO969" t="s">
        <v>3828</v>
      </c>
      <c r="AP969" t="s">
        <v>121</v>
      </c>
      <c r="AU969" t="s">
        <v>58</v>
      </c>
      <c r="AV969" t="s">
        <v>68</v>
      </c>
      <c r="AW969" t="s">
        <v>91</v>
      </c>
      <c r="AX969" s="1">
        <v>44846.427998692132</v>
      </c>
      <c r="AY969" s="1">
        <v>45629.665397222219</v>
      </c>
    </row>
    <row r="970" spans="1:51" x14ac:dyDescent="0.35">
      <c r="A970">
        <v>13460</v>
      </c>
      <c r="B970">
        <v>0</v>
      </c>
      <c r="C970" t="s">
        <v>51</v>
      </c>
      <c r="D970" t="s">
        <v>52</v>
      </c>
      <c r="E970" t="s">
        <v>51</v>
      </c>
      <c r="F970" t="s">
        <v>51</v>
      </c>
      <c r="G970" t="s">
        <v>3829</v>
      </c>
      <c r="H970" t="s">
        <v>3830</v>
      </c>
      <c r="I970" t="s">
        <v>56</v>
      </c>
      <c r="M970" t="s">
        <v>3829</v>
      </c>
      <c r="N970" t="s">
        <v>3830</v>
      </c>
      <c r="O970" t="s">
        <v>56</v>
      </c>
      <c r="U970" t="s">
        <v>57</v>
      </c>
      <c r="W970">
        <v>8857236589</v>
      </c>
      <c r="Y970" t="s">
        <v>3831</v>
      </c>
      <c r="Z970">
        <v>8</v>
      </c>
      <c r="AA970">
        <v>37</v>
      </c>
      <c r="AE970" t="s">
        <v>3832</v>
      </c>
      <c r="AF970" t="s">
        <v>3406</v>
      </c>
      <c r="AG970" t="s">
        <v>3833</v>
      </c>
      <c r="AH970" t="s">
        <v>3832</v>
      </c>
      <c r="AI970">
        <v>0</v>
      </c>
      <c r="AJ970">
        <v>0</v>
      </c>
      <c r="AL970">
        <v>0</v>
      </c>
      <c r="AM970">
        <v>0</v>
      </c>
      <c r="AN970">
        <v>0</v>
      </c>
      <c r="AO970" t="s">
        <v>51</v>
      </c>
      <c r="AP970" t="s">
        <v>51</v>
      </c>
      <c r="AQ970" t="s">
        <v>51</v>
      </c>
      <c r="AR970" t="s">
        <v>51</v>
      </c>
      <c r="AS970" t="s">
        <v>51</v>
      </c>
      <c r="AT970" t="s">
        <v>51</v>
      </c>
      <c r="AU970" t="s">
        <v>58</v>
      </c>
      <c r="AV970" t="s">
        <v>3748</v>
      </c>
      <c r="AW970" t="s">
        <v>51</v>
      </c>
      <c r="AX970" s="1">
        <v>44845.519024224537</v>
      </c>
      <c r="AY970" t="s">
        <v>51</v>
      </c>
    </row>
    <row r="971" spans="1:51" x14ac:dyDescent="0.35">
      <c r="A971">
        <v>13459</v>
      </c>
      <c r="B971">
        <v>0</v>
      </c>
      <c r="C971" t="s">
        <v>51</v>
      </c>
      <c r="D971" t="s">
        <v>52</v>
      </c>
      <c r="E971" t="s">
        <v>51</v>
      </c>
      <c r="F971" t="s">
        <v>51</v>
      </c>
      <c r="G971" t="s">
        <v>3834</v>
      </c>
      <c r="H971" t="s">
        <v>3835</v>
      </c>
      <c r="I971" t="s">
        <v>56</v>
      </c>
      <c r="M971" t="s">
        <v>3834</v>
      </c>
      <c r="N971" t="s">
        <v>3835</v>
      </c>
      <c r="O971" t="s">
        <v>56</v>
      </c>
      <c r="U971" t="s">
        <v>57</v>
      </c>
      <c r="Z971">
        <v>8</v>
      </c>
      <c r="AI971">
        <v>0</v>
      </c>
      <c r="AJ971">
        <v>0</v>
      </c>
      <c r="AL971">
        <v>0</v>
      </c>
      <c r="AM971">
        <v>0</v>
      </c>
      <c r="AN971">
        <v>0</v>
      </c>
      <c r="AO971" t="s">
        <v>51</v>
      </c>
      <c r="AP971" t="s">
        <v>51</v>
      </c>
      <c r="AQ971" t="s">
        <v>51</v>
      </c>
      <c r="AR971" t="s">
        <v>51</v>
      </c>
      <c r="AS971" t="s">
        <v>51</v>
      </c>
      <c r="AT971" t="s">
        <v>51</v>
      </c>
      <c r="AU971" t="s">
        <v>58</v>
      </c>
      <c r="AV971" t="s">
        <v>3807</v>
      </c>
      <c r="AW971" t="s">
        <v>51</v>
      </c>
      <c r="AX971" s="1">
        <v>44844.730106481482</v>
      </c>
      <c r="AY971" t="s">
        <v>51</v>
      </c>
    </row>
    <row r="972" spans="1:51" x14ac:dyDescent="0.35">
      <c r="A972">
        <v>13458</v>
      </c>
      <c r="B972">
        <v>0</v>
      </c>
      <c r="C972" t="s">
        <v>51</v>
      </c>
      <c r="D972" t="s">
        <v>85</v>
      </c>
      <c r="E972">
        <v>0</v>
      </c>
      <c r="G972" t="s">
        <v>3836</v>
      </c>
      <c r="H972" t="s">
        <v>3837</v>
      </c>
      <c r="I972" t="s">
        <v>56</v>
      </c>
      <c r="S972" t="s">
        <v>3838</v>
      </c>
      <c r="T972" t="s">
        <v>51</v>
      </c>
      <c r="U972" t="s">
        <v>51</v>
      </c>
      <c r="Y972" t="s">
        <v>3839</v>
      </c>
      <c r="Z972">
        <v>8</v>
      </c>
      <c r="AE972" t="s">
        <v>51</v>
      </c>
      <c r="AF972" t="s">
        <v>51</v>
      </c>
      <c r="AI972">
        <v>0</v>
      </c>
      <c r="AJ972">
        <v>0</v>
      </c>
      <c r="AL972">
        <v>0</v>
      </c>
      <c r="AM972">
        <v>0</v>
      </c>
      <c r="AN972">
        <v>0</v>
      </c>
      <c r="AO972" t="s">
        <v>586</v>
      </c>
      <c r="AU972" t="s">
        <v>58</v>
      </c>
      <c r="AV972" t="s">
        <v>68</v>
      </c>
      <c r="AW972" t="s">
        <v>51</v>
      </c>
      <c r="AX972" s="1">
        <v>44844.619893634263</v>
      </c>
      <c r="AY972" t="s">
        <v>51</v>
      </c>
    </row>
    <row r="973" spans="1:51" x14ac:dyDescent="0.35">
      <c r="A973">
        <v>12458</v>
      </c>
      <c r="B973">
        <v>0</v>
      </c>
      <c r="C973" t="s">
        <v>51</v>
      </c>
      <c r="D973" t="s">
        <v>52</v>
      </c>
      <c r="E973" t="s">
        <v>51</v>
      </c>
      <c r="F973" t="s">
        <v>51</v>
      </c>
      <c r="G973" t="s">
        <v>3840</v>
      </c>
      <c r="H973" t="s">
        <v>3841</v>
      </c>
      <c r="I973" t="s">
        <v>56</v>
      </c>
      <c r="U973" t="s">
        <v>57</v>
      </c>
      <c r="Z973">
        <v>8</v>
      </c>
      <c r="AI973">
        <v>0</v>
      </c>
      <c r="AJ973">
        <v>0</v>
      </c>
      <c r="AL973">
        <v>0</v>
      </c>
      <c r="AM973">
        <v>0</v>
      </c>
      <c r="AN973">
        <v>0</v>
      </c>
      <c r="AO973" t="s">
        <v>51</v>
      </c>
      <c r="AP973" t="s">
        <v>51</v>
      </c>
      <c r="AQ973" t="s">
        <v>51</v>
      </c>
      <c r="AR973" t="s">
        <v>51</v>
      </c>
      <c r="AS973" t="s">
        <v>51</v>
      </c>
      <c r="AT973" t="s">
        <v>51</v>
      </c>
      <c r="AU973" t="s">
        <v>58</v>
      </c>
      <c r="AV973" t="s">
        <v>3807</v>
      </c>
      <c r="AW973" t="s">
        <v>51</v>
      </c>
      <c r="AX973" s="1">
        <v>44841.461959293978</v>
      </c>
      <c r="AY973" t="s">
        <v>51</v>
      </c>
    </row>
    <row r="974" spans="1:51" x14ac:dyDescent="0.35">
      <c r="A974">
        <v>12457</v>
      </c>
      <c r="B974">
        <v>0</v>
      </c>
      <c r="C974" t="s">
        <v>51</v>
      </c>
      <c r="D974" t="s">
        <v>85</v>
      </c>
      <c r="E974">
        <v>0</v>
      </c>
      <c r="G974" t="s">
        <v>19118</v>
      </c>
      <c r="H974" t="s">
        <v>3842</v>
      </c>
      <c r="I974" t="s">
        <v>56</v>
      </c>
      <c r="T974" t="s">
        <v>51</v>
      </c>
      <c r="U974" t="s">
        <v>51</v>
      </c>
      <c r="Z974">
        <v>8</v>
      </c>
      <c r="AE974" t="s">
        <v>51</v>
      </c>
      <c r="AF974" t="s">
        <v>51</v>
      </c>
      <c r="AG974" t="s">
        <v>3843</v>
      </c>
      <c r="AI974">
        <v>0</v>
      </c>
      <c r="AJ974">
        <v>0</v>
      </c>
      <c r="AL974">
        <v>0</v>
      </c>
      <c r="AM974">
        <v>0</v>
      </c>
      <c r="AN974">
        <v>0</v>
      </c>
      <c r="AO974" t="s">
        <v>120</v>
      </c>
      <c r="AP974" t="s">
        <v>121</v>
      </c>
      <c r="AQ974" t="s">
        <v>122</v>
      </c>
      <c r="AR974" t="s">
        <v>123</v>
      </c>
      <c r="AS974" t="s">
        <v>89</v>
      </c>
      <c r="AU974" t="s">
        <v>58</v>
      </c>
      <c r="AV974" t="s">
        <v>68</v>
      </c>
      <c r="AW974" t="s">
        <v>51</v>
      </c>
      <c r="AX974" s="1">
        <v>44835.46954953704</v>
      </c>
      <c r="AY974" t="s">
        <v>51</v>
      </c>
    </row>
    <row r="975" spans="1:51" x14ac:dyDescent="0.35">
      <c r="A975">
        <v>12456</v>
      </c>
      <c r="B975">
        <v>0</v>
      </c>
      <c r="C975" t="s">
        <v>51</v>
      </c>
      <c r="D975" t="s">
        <v>85</v>
      </c>
      <c r="E975">
        <v>0</v>
      </c>
      <c r="G975" t="s">
        <v>3844</v>
      </c>
      <c r="H975" t="s">
        <v>19119</v>
      </c>
      <c r="I975" t="s">
        <v>56</v>
      </c>
      <c r="S975" t="s">
        <v>3845</v>
      </c>
      <c r="T975" t="s">
        <v>51</v>
      </c>
      <c r="U975" t="s">
        <v>51</v>
      </c>
      <c r="V975" t="s">
        <v>3846</v>
      </c>
      <c r="Y975" t="s">
        <v>3847</v>
      </c>
      <c r="Z975">
        <v>8</v>
      </c>
      <c r="AE975" t="s">
        <v>51</v>
      </c>
      <c r="AF975" t="s">
        <v>51</v>
      </c>
      <c r="AI975">
        <v>0</v>
      </c>
      <c r="AJ975">
        <v>0</v>
      </c>
      <c r="AL975">
        <v>0</v>
      </c>
      <c r="AM975">
        <v>0</v>
      </c>
      <c r="AN975">
        <v>0</v>
      </c>
      <c r="AO975" t="s">
        <v>120</v>
      </c>
      <c r="AP975" t="s">
        <v>121</v>
      </c>
      <c r="AQ975" t="s">
        <v>122</v>
      </c>
      <c r="AR975" t="s">
        <v>123</v>
      </c>
      <c r="AS975" t="s">
        <v>89</v>
      </c>
      <c r="AU975" t="s">
        <v>58</v>
      </c>
      <c r="AV975" t="s">
        <v>1668</v>
      </c>
      <c r="AW975" t="s">
        <v>68</v>
      </c>
      <c r="AX975" s="1">
        <v>44833.599045451389</v>
      </c>
      <c r="AY975" s="1">
        <v>44929.499933993058</v>
      </c>
    </row>
    <row r="976" spans="1:51" x14ac:dyDescent="0.35">
      <c r="A976">
        <v>12455</v>
      </c>
      <c r="B976">
        <v>0</v>
      </c>
      <c r="C976" t="s">
        <v>51</v>
      </c>
      <c r="D976" t="s">
        <v>85</v>
      </c>
      <c r="E976">
        <v>0</v>
      </c>
      <c r="G976" t="s">
        <v>3848</v>
      </c>
      <c r="H976" t="s">
        <v>3849</v>
      </c>
      <c r="I976" t="s">
        <v>56</v>
      </c>
      <c r="S976" t="s">
        <v>3850</v>
      </c>
      <c r="T976" t="s">
        <v>51</v>
      </c>
      <c r="U976" t="s">
        <v>51</v>
      </c>
      <c r="Y976" t="s">
        <v>3851</v>
      </c>
      <c r="Z976">
        <v>8</v>
      </c>
      <c r="AD976" t="s">
        <v>3852</v>
      </c>
      <c r="AE976" t="s">
        <v>51</v>
      </c>
      <c r="AF976" t="s">
        <v>51</v>
      </c>
      <c r="AG976" t="s">
        <v>3853</v>
      </c>
      <c r="AI976">
        <v>0</v>
      </c>
      <c r="AJ976">
        <v>0</v>
      </c>
      <c r="AL976">
        <v>0</v>
      </c>
      <c r="AM976">
        <v>0</v>
      </c>
      <c r="AN976">
        <v>0</v>
      </c>
      <c r="AO976" t="s">
        <v>120</v>
      </c>
      <c r="AP976" t="s">
        <v>121</v>
      </c>
      <c r="AQ976" t="s">
        <v>255</v>
      </c>
      <c r="AR976" t="s">
        <v>123</v>
      </c>
      <c r="AS976" t="s">
        <v>89</v>
      </c>
      <c r="AT976" t="s">
        <v>90</v>
      </c>
      <c r="AU976" t="s">
        <v>58</v>
      </c>
      <c r="AV976" t="s">
        <v>68</v>
      </c>
      <c r="AW976" t="s">
        <v>51</v>
      </c>
      <c r="AX976" s="1">
        <v>44830.483698263888</v>
      </c>
      <c r="AY976" t="s">
        <v>51</v>
      </c>
    </row>
    <row r="977" spans="1:51" x14ac:dyDescent="0.35">
      <c r="A977">
        <v>12454</v>
      </c>
      <c r="B977">
        <v>0</v>
      </c>
      <c r="C977" t="s">
        <v>51</v>
      </c>
      <c r="D977" t="s">
        <v>52</v>
      </c>
      <c r="E977" t="s">
        <v>51</v>
      </c>
      <c r="F977" t="s">
        <v>51</v>
      </c>
      <c r="G977" t="s">
        <v>3854</v>
      </c>
      <c r="H977" t="s">
        <v>3855</v>
      </c>
      <c r="I977" t="s">
        <v>56</v>
      </c>
      <c r="M977" t="s">
        <v>3854</v>
      </c>
      <c r="N977" t="s">
        <v>3855</v>
      </c>
      <c r="O977" t="s">
        <v>56</v>
      </c>
      <c r="U977" t="s">
        <v>57</v>
      </c>
      <c r="Z977">
        <v>8</v>
      </c>
      <c r="AG977" t="s">
        <v>3856</v>
      </c>
      <c r="AI977">
        <v>0</v>
      </c>
      <c r="AJ977">
        <v>0</v>
      </c>
      <c r="AL977">
        <v>0</v>
      </c>
      <c r="AM977">
        <v>0</v>
      </c>
      <c r="AN977">
        <v>0</v>
      </c>
      <c r="AO977" t="s">
        <v>51</v>
      </c>
      <c r="AP977" t="s">
        <v>51</v>
      </c>
      <c r="AQ977" t="s">
        <v>51</v>
      </c>
      <c r="AR977" t="s">
        <v>51</v>
      </c>
      <c r="AS977" t="s">
        <v>51</v>
      </c>
      <c r="AT977" t="s">
        <v>51</v>
      </c>
      <c r="AU977" t="s">
        <v>58</v>
      </c>
      <c r="AV977" t="s">
        <v>2372</v>
      </c>
      <c r="AW977" t="s">
        <v>51</v>
      </c>
      <c r="AX977" s="1">
        <v>44828.459178900463</v>
      </c>
      <c r="AY977" t="s">
        <v>51</v>
      </c>
    </row>
    <row r="978" spans="1:51" x14ac:dyDescent="0.35">
      <c r="A978">
        <v>12453</v>
      </c>
      <c r="B978">
        <v>0</v>
      </c>
      <c r="C978" t="s">
        <v>51</v>
      </c>
      <c r="D978" t="s">
        <v>85</v>
      </c>
      <c r="E978">
        <v>0</v>
      </c>
      <c r="G978" t="s">
        <v>3857</v>
      </c>
      <c r="H978" t="s">
        <v>19120</v>
      </c>
      <c r="I978" t="s">
        <v>56</v>
      </c>
      <c r="S978" t="s">
        <v>3858</v>
      </c>
      <c r="T978" t="s">
        <v>51</v>
      </c>
      <c r="U978" t="s">
        <v>51</v>
      </c>
      <c r="Y978" t="s">
        <v>3859</v>
      </c>
      <c r="Z978">
        <v>8</v>
      </c>
      <c r="AE978" t="s">
        <v>51</v>
      </c>
      <c r="AF978" t="s">
        <v>51</v>
      </c>
      <c r="AI978">
        <v>0</v>
      </c>
      <c r="AJ978">
        <v>0</v>
      </c>
      <c r="AL978">
        <v>0</v>
      </c>
      <c r="AM978">
        <v>0</v>
      </c>
      <c r="AN978">
        <v>0</v>
      </c>
      <c r="AO978" t="s">
        <v>120</v>
      </c>
      <c r="AP978" t="s">
        <v>121</v>
      </c>
      <c r="AQ978" t="s">
        <v>122</v>
      </c>
      <c r="AR978" t="s">
        <v>123</v>
      </c>
      <c r="AS978" t="s">
        <v>89</v>
      </c>
      <c r="AU978" t="s">
        <v>58</v>
      </c>
      <c r="AV978" t="s">
        <v>1668</v>
      </c>
      <c r="AW978" t="s">
        <v>51</v>
      </c>
      <c r="AX978" s="1">
        <v>44826.775998807869</v>
      </c>
      <c r="AY978" t="s">
        <v>51</v>
      </c>
    </row>
    <row r="979" spans="1:51" x14ac:dyDescent="0.35">
      <c r="A979">
        <v>12452</v>
      </c>
      <c r="B979">
        <v>0</v>
      </c>
      <c r="C979" t="s">
        <v>51</v>
      </c>
      <c r="D979" t="s">
        <v>85</v>
      </c>
      <c r="E979">
        <v>0</v>
      </c>
      <c r="G979" t="s">
        <v>3860</v>
      </c>
      <c r="H979" t="s">
        <v>3861</v>
      </c>
      <c r="I979" t="s">
        <v>56</v>
      </c>
      <c r="T979" t="s">
        <v>51</v>
      </c>
      <c r="U979" t="s">
        <v>51</v>
      </c>
      <c r="Z979">
        <v>8</v>
      </c>
      <c r="AE979" t="s">
        <v>51</v>
      </c>
      <c r="AF979" t="s">
        <v>51</v>
      </c>
      <c r="AG979" t="s">
        <v>3862</v>
      </c>
      <c r="AI979">
        <v>0</v>
      </c>
      <c r="AJ979">
        <v>0</v>
      </c>
      <c r="AL979">
        <v>0</v>
      </c>
      <c r="AM979">
        <v>0</v>
      </c>
      <c r="AN979">
        <v>0</v>
      </c>
      <c r="AO979" t="s">
        <v>120</v>
      </c>
      <c r="AP979" t="s">
        <v>121</v>
      </c>
      <c r="AQ979" t="s">
        <v>122</v>
      </c>
      <c r="AR979" t="s">
        <v>123</v>
      </c>
      <c r="AS979" t="s">
        <v>89</v>
      </c>
      <c r="AU979" t="s">
        <v>58</v>
      </c>
      <c r="AV979" t="s">
        <v>68</v>
      </c>
      <c r="AW979" t="s">
        <v>51</v>
      </c>
      <c r="AX979" s="1">
        <v>44825.717368321762</v>
      </c>
      <c r="AY979" t="s">
        <v>51</v>
      </c>
    </row>
    <row r="980" spans="1:51" x14ac:dyDescent="0.35">
      <c r="A980">
        <v>12451</v>
      </c>
      <c r="B980">
        <v>0</v>
      </c>
      <c r="C980" t="s">
        <v>51</v>
      </c>
      <c r="D980" t="s">
        <v>85</v>
      </c>
      <c r="E980">
        <v>0</v>
      </c>
      <c r="G980" t="s">
        <v>3863</v>
      </c>
      <c r="H980" t="s">
        <v>3864</v>
      </c>
      <c r="I980" t="s">
        <v>56</v>
      </c>
      <c r="S980">
        <v>8000164684</v>
      </c>
      <c r="T980" t="s">
        <v>51</v>
      </c>
      <c r="U980" t="s">
        <v>51</v>
      </c>
      <c r="W980">
        <v>8999757500</v>
      </c>
      <c r="Y980" t="s">
        <v>3865</v>
      </c>
      <c r="Z980">
        <v>8</v>
      </c>
      <c r="AD980" t="s">
        <v>3866</v>
      </c>
      <c r="AE980" t="s">
        <v>51</v>
      </c>
      <c r="AF980" t="s">
        <v>51</v>
      </c>
      <c r="AG980" t="s">
        <v>3867</v>
      </c>
      <c r="AI980">
        <v>0</v>
      </c>
      <c r="AJ980">
        <v>0</v>
      </c>
      <c r="AL980">
        <v>0</v>
      </c>
      <c r="AM980">
        <v>0</v>
      </c>
      <c r="AN980">
        <v>0</v>
      </c>
      <c r="AO980" t="s">
        <v>120</v>
      </c>
      <c r="AP980" t="s">
        <v>121</v>
      </c>
      <c r="AQ980" t="s">
        <v>122</v>
      </c>
      <c r="AR980" t="s">
        <v>123</v>
      </c>
      <c r="AS980" t="s">
        <v>2260</v>
      </c>
      <c r="AU980" t="s">
        <v>58</v>
      </c>
      <c r="AV980" t="s">
        <v>68</v>
      </c>
      <c r="AW980" t="s">
        <v>91</v>
      </c>
      <c r="AX980" s="1">
        <v>44824.702927546299</v>
      </c>
      <c r="AY980" s="1">
        <v>45811.677463657405</v>
      </c>
    </row>
    <row r="981" spans="1:51" x14ac:dyDescent="0.35">
      <c r="A981">
        <v>12450</v>
      </c>
      <c r="B981">
        <v>0</v>
      </c>
      <c r="C981" t="s">
        <v>51</v>
      </c>
      <c r="D981" t="s">
        <v>85</v>
      </c>
      <c r="E981">
        <v>0</v>
      </c>
      <c r="G981" t="s">
        <v>3868</v>
      </c>
      <c r="H981" t="s">
        <v>3869</v>
      </c>
      <c r="I981" t="s">
        <v>18804</v>
      </c>
      <c r="T981" t="s">
        <v>51</v>
      </c>
      <c r="U981" t="s">
        <v>51</v>
      </c>
      <c r="Z981">
        <v>8</v>
      </c>
      <c r="AE981" t="s">
        <v>51</v>
      </c>
      <c r="AF981" t="s">
        <v>51</v>
      </c>
      <c r="AI981">
        <v>0</v>
      </c>
      <c r="AJ981">
        <v>0</v>
      </c>
      <c r="AL981">
        <v>0</v>
      </c>
      <c r="AM981">
        <v>0</v>
      </c>
      <c r="AN981">
        <v>0</v>
      </c>
      <c r="AO981" t="s">
        <v>120</v>
      </c>
      <c r="AP981" t="s">
        <v>121</v>
      </c>
      <c r="AQ981" t="s">
        <v>487</v>
      </c>
      <c r="AR981" t="s">
        <v>123</v>
      </c>
      <c r="AS981" t="s">
        <v>89</v>
      </c>
      <c r="AT981" t="s">
        <v>90</v>
      </c>
      <c r="AU981" t="s">
        <v>58</v>
      </c>
      <c r="AV981" t="s">
        <v>1668</v>
      </c>
      <c r="AW981" t="s">
        <v>51</v>
      </c>
      <c r="AX981" s="1">
        <v>44824.546227395833</v>
      </c>
      <c r="AY981" t="s">
        <v>51</v>
      </c>
    </row>
    <row r="982" spans="1:51" x14ac:dyDescent="0.35">
      <c r="A982">
        <v>12449</v>
      </c>
      <c r="B982">
        <v>0</v>
      </c>
      <c r="C982" t="s">
        <v>51</v>
      </c>
      <c r="D982" t="s">
        <v>52</v>
      </c>
      <c r="E982" t="s">
        <v>51</v>
      </c>
      <c r="F982" t="s">
        <v>51</v>
      </c>
      <c r="G982" t="s">
        <v>3870</v>
      </c>
      <c r="H982" t="s">
        <v>3871</v>
      </c>
      <c r="I982" t="s">
        <v>56</v>
      </c>
      <c r="M982" t="s">
        <v>3870</v>
      </c>
      <c r="N982" t="s">
        <v>3872</v>
      </c>
      <c r="O982" t="s">
        <v>56</v>
      </c>
      <c r="U982" t="s">
        <v>57</v>
      </c>
      <c r="Z982">
        <v>8</v>
      </c>
      <c r="AG982" t="s">
        <v>3873</v>
      </c>
      <c r="AI982">
        <v>0</v>
      </c>
      <c r="AJ982">
        <v>0</v>
      </c>
      <c r="AL982">
        <v>0</v>
      </c>
      <c r="AM982">
        <v>0</v>
      </c>
      <c r="AN982">
        <v>0</v>
      </c>
      <c r="AO982" t="s">
        <v>51</v>
      </c>
      <c r="AP982" t="s">
        <v>51</v>
      </c>
      <c r="AQ982" t="s">
        <v>51</v>
      </c>
      <c r="AR982" t="s">
        <v>51</v>
      </c>
      <c r="AS982" t="s">
        <v>51</v>
      </c>
      <c r="AT982" t="s">
        <v>51</v>
      </c>
      <c r="AU982" t="s">
        <v>58</v>
      </c>
      <c r="AV982" t="s">
        <v>3807</v>
      </c>
      <c r="AW982" t="s">
        <v>51</v>
      </c>
      <c r="AX982" s="1">
        <v>44819.506470949076</v>
      </c>
      <c r="AY982" t="s">
        <v>51</v>
      </c>
    </row>
    <row r="983" spans="1:51" x14ac:dyDescent="0.35">
      <c r="A983">
        <v>12448</v>
      </c>
      <c r="B983">
        <v>0</v>
      </c>
      <c r="C983" t="s">
        <v>51</v>
      </c>
      <c r="D983" t="s">
        <v>52</v>
      </c>
      <c r="E983" t="s">
        <v>51</v>
      </c>
      <c r="F983" t="s">
        <v>51</v>
      </c>
      <c r="G983" t="s">
        <v>3874</v>
      </c>
      <c r="H983" t="s">
        <v>3875</v>
      </c>
      <c r="I983" t="s">
        <v>3876</v>
      </c>
      <c r="M983" t="s">
        <v>3874</v>
      </c>
      <c r="N983" t="s">
        <v>3875</v>
      </c>
      <c r="O983" t="s">
        <v>3876</v>
      </c>
      <c r="U983" t="s">
        <v>57</v>
      </c>
      <c r="W983">
        <v>639177280049</v>
      </c>
      <c r="Y983" t="s">
        <v>3877</v>
      </c>
      <c r="Z983">
        <v>2</v>
      </c>
      <c r="AA983">
        <v>999999</v>
      </c>
      <c r="AE983" t="s">
        <v>3878</v>
      </c>
      <c r="AF983" t="s">
        <v>3878</v>
      </c>
      <c r="AG983" t="s">
        <v>485</v>
      </c>
      <c r="AH983" t="s">
        <v>3878</v>
      </c>
      <c r="AI983">
        <v>0</v>
      </c>
      <c r="AJ983">
        <v>0</v>
      </c>
      <c r="AL983">
        <v>0</v>
      </c>
      <c r="AM983">
        <v>0</v>
      </c>
      <c r="AN983">
        <v>0</v>
      </c>
      <c r="AO983" t="s">
        <v>51</v>
      </c>
      <c r="AP983" t="s">
        <v>51</v>
      </c>
      <c r="AQ983" t="s">
        <v>51</v>
      </c>
      <c r="AR983" t="s">
        <v>51</v>
      </c>
      <c r="AS983" t="s">
        <v>51</v>
      </c>
      <c r="AT983" t="s">
        <v>51</v>
      </c>
      <c r="AU983" t="s">
        <v>58</v>
      </c>
      <c r="AV983" t="s">
        <v>3807</v>
      </c>
      <c r="AW983" t="s">
        <v>196</v>
      </c>
      <c r="AX983" s="1">
        <v>44818.68087103009</v>
      </c>
      <c r="AY983" s="1">
        <v>44881.589083599538</v>
      </c>
    </row>
    <row r="984" spans="1:51" x14ac:dyDescent="0.35">
      <c r="A984">
        <v>12447</v>
      </c>
      <c r="B984">
        <v>0</v>
      </c>
      <c r="C984" t="s">
        <v>51</v>
      </c>
      <c r="D984" t="s">
        <v>85</v>
      </c>
      <c r="E984">
        <v>0</v>
      </c>
      <c r="G984" t="s">
        <v>3879</v>
      </c>
      <c r="H984" t="s">
        <v>3880</v>
      </c>
      <c r="I984" t="s">
        <v>56</v>
      </c>
      <c r="S984">
        <v>2024690777</v>
      </c>
      <c r="T984" t="s">
        <v>51</v>
      </c>
      <c r="U984" t="s">
        <v>51</v>
      </c>
      <c r="W984">
        <v>9822758561</v>
      </c>
      <c r="X984" t="s">
        <v>3881</v>
      </c>
      <c r="Z984">
        <v>8</v>
      </c>
      <c r="AE984" t="s">
        <v>51</v>
      </c>
      <c r="AF984" t="s">
        <v>51</v>
      </c>
      <c r="AG984" t="s">
        <v>3882</v>
      </c>
      <c r="AI984">
        <v>0</v>
      </c>
      <c r="AJ984">
        <v>0</v>
      </c>
      <c r="AL984">
        <v>0</v>
      </c>
      <c r="AM984">
        <v>0</v>
      </c>
      <c r="AN984">
        <v>0</v>
      </c>
      <c r="AO984" t="s">
        <v>120</v>
      </c>
      <c r="AP984" t="s">
        <v>121</v>
      </c>
      <c r="AQ984" t="s">
        <v>122</v>
      </c>
      <c r="AR984" t="s">
        <v>123</v>
      </c>
      <c r="AS984" t="s">
        <v>89</v>
      </c>
      <c r="AU984" t="s">
        <v>58</v>
      </c>
      <c r="AV984" t="s">
        <v>68</v>
      </c>
      <c r="AW984" t="s">
        <v>51</v>
      </c>
      <c r="AX984" s="1">
        <v>44814.660305555553</v>
      </c>
      <c r="AY984" t="s">
        <v>51</v>
      </c>
    </row>
    <row r="985" spans="1:51" x14ac:dyDescent="0.35">
      <c r="A985">
        <v>12446</v>
      </c>
      <c r="B985">
        <v>0</v>
      </c>
      <c r="C985" t="s">
        <v>51</v>
      </c>
      <c r="D985" t="s">
        <v>52</v>
      </c>
      <c r="E985" t="s">
        <v>51</v>
      </c>
      <c r="F985" t="s">
        <v>51</v>
      </c>
      <c r="G985" t="s">
        <v>3883</v>
      </c>
      <c r="H985" t="s">
        <v>3884</v>
      </c>
      <c r="I985" t="s">
        <v>3876</v>
      </c>
      <c r="M985" t="s">
        <v>3883</v>
      </c>
      <c r="N985" t="s">
        <v>3884</v>
      </c>
      <c r="O985" t="s">
        <v>3876</v>
      </c>
      <c r="U985" t="s">
        <v>57</v>
      </c>
      <c r="Z985">
        <v>2</v>
      </c>
      <c r="AI985">
        <v>0</v>
      </c>
      <c r="AJ985">
        <v>0</v>
      </c>
      <c r="AL985">
        <v>0</v>
      </c>
      <c r="AM985">
        <v>0</v>
      </c>
      <c r="AN985">
        <v>0</v>
      </c>
      <c r="AO985" t="s">
        <v>51</v>
      </c>
      <c r="AP985" t="s">
        <v>51</v>
      </c>
      <c r="AQ985" t="s">
        <v>51</v>
      </c>
      <c r="AR985" t="s">
        <v>51</v>
      </c>
      <c r="AS985" t="s">
        <v>51</v>
      </c>
      <c r="AT985" t="s">
        <v>51</v>
      </c>
      <c r="AU985" t="s">
        <v>58</v>
      </c>
      <c r="AV985" t="s">
        <v>3807</v>
      </c>
      <c r="AW985" t="s">
        <v>51</v>
      </c>
      <c r="AX985" s="1">
        <v>44813.435152743055</v>
      </c>
      <c r="AY985" t="s">
        <v>51</v>
      </c>
    </row>
    <row r="986" spans="1:51" x14ac:dyDescent="0.35">
      <c r="A986">
        <v>12445</v>
      </c>
      <c r="B986">
        <v>0</v>
      </c>
      <c r="C986" t="s">
        <v>51</v>
      </c>
      <c r="D986" t="s">
        <v>85</v>
      </c>
      <c r="E986">
        <v>0</v>
      </c>
      <c r="G986" t="s">
        <v>3885</v>
      </c>
      <c r="H986" t="s">
        <v>3886</v>
      </c>
      <c r="I986" t="s">
        <v>56</v>
      </c>
      <c r="S986">
        <v>9321436153</v>
      </c>
      <c r="T986" t="s">
        <v>51</v>
      </c>
      <c r="U986" t="s">
        <v>51</v>
      </c>
      <c r="Z986">
        <v>8</v>
      </c>
      <c r="AE986" t="s">
        <v>51</v>
      </c>
      <c r="AF986" t="s">
        <v>51</v>
      </c>
      <c r="AG986" t="s">
        <v>3887</v>
      </c>
      <c r="AI986">
        <v>0</v>
      </c>
      <c r="AJ986">
        <v>0</v>
      </c>
      <c r="AL986">
        <v>0</v>
      </c>
      <c r="AM986">
        <v>0</v>
      </c>
      <c r="AN986">
        <v>0</v>
      </c>
      <c r="AO986" t="s">
        <v>120</v>
      </c>
      <c r="AP986" t="s">
        <v>121</v>
      </c>
      <c r="AQ986" t="s">
        <v>122</v>
      </c>
      <c r="AR986" t="s">
        <v>123</v>
      </c>
      <c r="AS986" t="s">
        <v>89</v>
      </c>
      <c r="AU986" t="s">
        <v>58</v>
      </c>
      <c r="AV986" t="s">
        <v>68</v>
      </c>
      <c r="AW986" t="s">
        <v>51</v>
      </c>
      <c r="AX986" s="1">
        <v>44811.497904363423</v>
      </c>
      <c r="AY986" t="s">
        <v>51</v>
      </c>
    </row>
    <row r="987" spans="1:51" x14ac:dyDescent="0.35">
      <c r="A987">
        <v>12444</v>
      </c>
      <c r="B987">
        <v>0</v>
      </c>
      <c r="C987" t="s">
        <v>51</v>
      </c>
      <c r="D987" t="s">
        <v>85</v>
      </c>
      <c r="E987">
        <v>0</v>
      </c>
      <c r="G987" t="s">
        <v>3888</v>
      </c>
      <c r="H987" t="s">
        <v>3889</v>
      </c>
      <c r="I987" t="s">
        <v>56</v>
      </c>
      <c r="T987" t="s">
        <v>51</v>
      </c>
      <c r="U987" t="s">
        <v>51</v>
      </c>
      <c r="W987">
        <v>9870008628</v>
      </c>
      <c r="Z987">
        <v>8</v>
      </c>
      <c r="AE987" t="s">
        <v>51</v>
      </c>
      <c r="AF987" t="s">
        <v>51</v>
      </c>
      <c r="AG987" t="s">
        <v>3890</v>
      </c>
      <c r="AI987">
        <v>0</v>
      </c>
      <c r="AJ987">
        <v>0</v>
      </c>
      <c r="AL987">
        <v>0</v>
      </c>
      <c r="AM987">
        <v>0</v>
      </c>
      <c r="AN987">
        <v>0</v>
      </c>
      <c r="AO987" t="s">
        <v>120</v>
      </c>
      <c r="AS987" t="s">
        <v>89</v>
      </c>
      <c r="AU987" t="s">
        <v>58</v>
      </c>
      <c r="AV987" t="s">
        <v>68</v>
      </c>
      <c r="AW987" t="s">
        <v>51</v>
      </c>
      <c r="AX987" s="1">
        <v>44810.769300115739</v>
      </c>
      <c r="AY987" t="s">
        <v>51</v>
      </c>
    </row>
    <row r="988" spans="1:51" x14ac:dyDescent="0.35">
      <c r="A988">
        <v>12443</v>
      </c>
      <c r="B988">
        <v>0</v>
      </c>
      <c r="C988" t="s">
        <v>51</v>
      </c>
      <c r="D988" t="s">
        <v>85</v>
      </c>
      <c r="E988">
        <v>0</v>
      </c>
      <c r="G988" t="s">
        <v>3891</v>
      </c>
      <c r="H988" t="s">
        <v>3892</v>
      </c>
      <c r="I988" t="s">
        <v>56</v>
      </c>
      <c r="S988" t="s">
        <v>3893</v>
      </c>
      <c r="T988" t="s">
        <v>51</v>
      </c>
      <c r="U988" t="s">
        <v>51</v>
      </c>
      <c r="Y988" t="s">
        <v>3894</v>
      </c>
      <c r="Z988">
        <v>8</v>
      </c>
      <c r="AE988" t="s">
        <v>51</v>
      </c>
      <c r="AF988" t="s">
        <v>51</v>
      </c>
      <c r="AG988" t="s">
        <v>3895</v>
      </c>
      <c r="AI988">
        <v>0</v>
      </c>
      <c r="AJ988">
        <v>0</v>
      </c>
      <c r="AL988">
        <v>0</v>
      </c>
      <c r="AM988">
        <v>0</v>
      </c>
      <c r="AN988">
        <v>0</v>
      </c>
      <c r="AO988" t="s">
        <v>120</v>
      </c>
      <c r="AP988" t="s">
        <v>121</v>
      </c>
      <c r="AQ988" t="s">
        <v>122</v>
      </c>
      <c r="AR988" t="s">
        <v>123</v>
      </c>
      <c r="AS988" t="s">
        <v>89</v>
      </c>
      <c r="AU988" t="s">
        <v>58</v>
      </c>
      <c r="AV988" t="s">
        <v>68</v>
      </c>
      <c r="AW988" t="s">
        <v>51</v>
      </c>
      <c r="AX988" s="1">
        <v>44809.512531597225</v>
      </c>
      <c r="AY988" t="s">
        <v>51</v>
      </c>
    </row>
    <row r="989" spans="1:51" x14ac:dyDescent="0.35">
      <c r="A989">
        <v>12442</v>
      </c>
      <c r="B989">
        <v>0</v>
      </c>
      <c r="C989" t="s">
        <v>51</v>
      </c>
      <c r="D989" t="s">
        <v>52</v>
      </c>
      <c r="E989" t="s">
        <v>51</v>
      </c>
      <c r="F989" t="s">
        <v>51</v>
      </c>
      <c r="G989" t="s">
        <v>3896</v>
      </c>
      <c r="H989" t="s">
        <v>3897</v>
      </c>
      <c r="I989" t="s">
        <v>277</v>
      </c>
      <c r="M989" t="s">
        <v>3896</v>
      </c>
      <c r="N989" t="s">
        <v>3897</v>
      </c>
      <c r="O989" t="s">
        <v>277</v>
      </c>
      <c r="U989" t="s">
        <v>57</v>
      </c>
      <c r="Y989" t="s">
        <v>3898</v>
      </c>
      <c r="Z989">
        <v>2</v>
      </c>
      <c r="AI989">
        <v>0</v>
      </c>
      <c r="AJ989">
        <v>0</v>
      </c>
      <c r="AL989">
        <v>0</v>
      </c>
      <c r="AM989">
        <v>0</v>
      </c>
      <c r="AN989">
        <v>0</v>
      </c>
      <c r="AO989" t="s">
        <v>51</v>
      </c>
      <c r="AP989" t="s">
        <v>51</v>
      </c>
      <c r="AQ989" t="s">
        <v>51</v>
      </c>
      <c r="AR989" t="s">
        <v>51</v>
      </c>
      <c r="AS989" t="s">
        <v>51</v>
      </c>
      <c r="AT989" t="s">
        <v>51</v>
      </c>
      <c r="AU989" t="s">
        <v>58</v>
      </c>
      <c r="AV989" t="s">
        <v>3748</v>
      </c>
      <c r="AW989" t="s">
        <v>51</v>
      </c>
      <c r="AX989" s="1">
        <v>44806.513109259256</v>
      </c>
      <c r="AY989" t="s">
        <v>51</v>
      </c>
    </row>
    <row r="990" spans="1:51" x14ac:dyDescent="0.35">
      <c r="A990">
        <v>12441</v>
      </c>
      <c r="B990">
        <v>0</v>
      </c>
      <c r="C990" t="s">
        <v>51</v>
      </c>
      <c r="D990" t="s">
        <v>85</v>
      </c>
      <c r="E990">
        <v>0</v>
      </c>
      <c r="G990" t="s">
        <v>3899</v>
      </c>
      <c r="H990" t="s">
        <v>3900</v>
      </c>
      <c r="I990" t="s">
        <v>56</v>
      </c>
      <c r="S990" t="s">
        <v>3901</v>
      </c>
      <c r="T990" t="s">
        <v>51</v>
      </c>
      <c r="U990" t="s">
        <v>51</v>
      </c>
      <c r="W990">
        <v>6354910155</v>
      </c>
      <c r="Z990">
        <v>8</v>
      </c>
      <c r="AE990" t="s">
        <v>51</v>
      </c>
      <c r="AF990" t="s">
        <v>51</v>
      </c>
      <c r="AG990" t="s">
        <v>3902</v>
      </c>
      <c r="AI990">
        <v>0</v>
      </c>
      <c r="AJ990">
        <v>0</v>
      </c>
      <c r="AL990">
        <v>0</v>
      </c>
      <c r="AM990">
        <v>0</v>
      </c>
      <c r="AN990">
        <v>0</v>
      </c>
      <c r="AO990" t="s">
        <v>120</v>
      </c>
      <c r="AP990" t="s">
        <v>121</v>
      </c>
      <c r="AQ990" t="s">
        <v>122</v>
      </c>
      <c r="AR990" t="s">
        <v>123</v>
      </c>
      <c r="AS990" t="s">
        <v>3903</v>
      </c>
      <c r="AT990" t="s">
        <v>90</v>
      </c>
      <c r="AU990" t="s">
        <v>58</v>
      </c>
      <c r="AV990" t="s">
        <v>68</v>
      </c>
      <c r="AW990" t="s">
        <v>51</v>
      </c>
      <c r="AX990" s="1">
        <v>44805.784203703704</v>
      </c>
      <c r="AY990" t="s">
        <v>51</v>
      </c>
    </row>
    <row r="991" spans="1:51" x14ac:dyDescent="0.35">
      <c r="A991">
        <v>12440</v>
      </c>
      <c r="B991">
        <v>0</v>
      </c>
      <c r="C991" t="s">
        <v>51</v>
      </c>
      <c r="D991" t="s">
        <v>52</v>
      </c>
      <c r="E991" t="s">
        <v>51</v>
      </c>
      <c r="F991" t="s">
        <v>51</v>
      </c>
      <c r="G991" t="s">
        <v>3904</v>
      </c>
      <c r="H991" t="s">
        <v>3905</v>
      </c>
      <c r="I991" t="s">
        <v>56</v>
      </c>
      <c r="M991" t="s">
        <v>3904</v>
      </c>
      <c r="N991" t="s">
        <v>3905</v>
      </c>
      <c r="O991" t="s">
        <v>62</v>
      </c>
      <c r="U991" t="s">
        <v>57</v>
      </c>
      <c r="Z991">
        <v>8</v>
      </c>
      <c r="AD991" t="s">
        <v>3906</v>
      </c>
      <c r="AE991" t="s">
        <v>3907</v>
      </c>
      <c r="AF991" t="s">
        <v>128</v>
      </c>
      <c r="AG991" t="s">
        <v>664</v>
      </c>
      <c r="AH991" t="s">
        <v>3907</v>
      </c>
      <c r="AI991">
        <v>0</v>
      </c>
      <c r="AJ991">
        <v>0</v>
      </c>
      <c r="AL991">
        <v>0</v>
      </c>
      <c r="AM991">
        <v>0</v>
      </c>
      <c r="AN991">
        <v>0</v>
      </c>
      <c r="AO991" t="s">
        <v>51</v>
      </c>
      <c r="AP991" t="s">
        <v>51</v>
      </c>
      <c r="AQ991" t="s">
        <v>51</v>
      </c>
      <c r="AR991" t="s">
        <v>51</v>
      </c>
      <c r="AS991" t="s">
        <v>51</v>
      </c>
      <c r="AT991" t="s">
        <v>51</v>
      </c>
      <c r="AU991" t="s">
        <v>58</v>
      </c>
      <c r="AV991" t="s">
        <v>68</v>
      </c>
      <c r="AW991" t="s">
        <v>2842</v>
      </c>
      <c r="AX991" s="1">
        <v>44804.717676504632</v>
      </c>
      <c r="AY991" s="1">
        <v>45442.624580057869</v>
      </c>
    </row>
    <row r="992" spans="1:51" x14ac:dyDescent="0.35">
      <c r="A992">
        <v>12439</v>
      </c>
      <c r="B992">
        <v>0</v>
      </c>
      <c r="C992" t="s">
        <v>51</v>
      </c>
      <c r="D992" t="s">
        <v>52</v>
      </c>
      <c r="E992" t="s">
        <v>51</v>
      </c>
      <c r="F992" t="s">
        <v>51</v>
      </c>
      <c r="G992" t="s">
        <v>3908</v>
      </c>
      <c r="H992" t="s">
        <v>3437</v>
      </c>
      <c r="I992" t="s">
        <v>56</v>
      </c>
      <c r="M992" t="s">
        <v>3908</v>
      </c>
      <c r="N992" t="s">
        <v>3437</v>
      </c>
      <c r="O992" t="s">
        <v>56</v>
      </c>
      <c r="U992" t="s">
        <v>57</v>
      </c>
      <c r="Z992">
        <v>8</v>
      </c>
      <c r="AA992">
        <v>8</v>
      </c>
      <c r="AD992" t="s">
        <v>3909</v>
      </c>
      <c r="AE992" t="s">
        <v>3440</v>
      </c>
      <c r="AF992" t="s">
        <v>3259</v>
      </c>
      <c r="AG992" t="s">
        <v>3441</v>
      </c>
      <c r="AH992" t="s">
        <v>3440</v>
      </c>
      <c r="AI992">
        <v>0</v>
      </c>
      <c r="AJ992">
        <v>0</v>
      </c>
      <c r="AL992">
        <v>0</v>
      </c>
      <c r="AM992">
        <v>0</v>
      </c>
      <c r="AN992">
        <v>0</v>
      </c>
      <c r="AO992" t="s">
        <v>51</v>
      </c>
      <c r="AP992" t="s">
        <v>51</v>
      </c>
      <c r="AQ992" t="s">
        <v>51</v>
      </c>
      <c r="AR992" t="s">
        <v>51</v>
      </c>
      <c r="AS992" t="s">
        <v>51</v>
      </c>
      <c r="AT992" t="s">
        <v>51</v>
      </c>
      <c r="AU992" t="s">
        <v>58</v>
      </c>
      <c r="AV992" t="s">
        <v>68</v>
      </c>
      <c r="AW992" t="s">
        <v>196</v>
      </c>
      <c r="AX992" s="1">
        <v>44804.702248761576</v>
      </c>
      <c r="AY992" s="1">
        <v>44879.762068171294</v>
      </c>
    </row>
    <row r="993" spans="1:51" x14ac:dyDescent="0.35">
      <c r="A993">
        <v>12438</v>
      </c>
      <c r="B993">
        <v>0</v>
      </c>
      <c r="C993" t="s">
        <v>51</v>
      </c>
      <c r="D993" t="s">
        <v>52</v>
      </c>
      <c r="E993" t="s">
        <v>51</v>
      </c>
      <c r="F993" t="s">
        <v>51</v>
      </c>
      <c r="G993" t="s">
        <v>3910</v>
      </c>
      <c r="H993" t="s">
        <v>3911</v>
      </c>
      <c r="I993" t="s">
        <v>149</v>
      </c>
      <c r="M993" t="s">
        <v>3910</v>
      </c>
      <c r="N993" t="s">
        <v>3912</v>
      </c>
      <c r="O993" t="s">
        <v>149</v>
      </c>
      <c r="S993">
        <v>966555241192</v>
      </c>
      <c r="U993" t="s">
        <v>57</v>
      </c>
      <c r="W993" t="s">
        <v>3913</v>
      </c>
      <c r="Y993" t="s">
        <v>3914</v>
      </c>
      <c r="Z993">
        <v>2</v>
      </c>
      <c r="AA993">
        <v>999999</v>
      </c>
      <c r="AE993" t="s">
        <v>3915</v>
      </c>
      <c r="AF993" t="s">
        <v>536</v>
      </c>
      <c r="AG993" t="s">
        <v>485</v>
      </c>
      <c r="AH993" t="s">
        <v>3915</v>
      </c>
      <c r="AI993">
        <v>0</v>
      </c>
      <c r="AJ993">
        <v>0</v>
      </c>
      <c r="AL993">
        <v>0</v>
      </c>
      <c r="AM993">
        <v>0</v>
      </c>
      <c r="AN993">
        <v>0</v>
      </c>
      <c r="AO993" t="s">
        <v>51</v>
      </c>
      <c r="AP993" t="s">
        <v>51</v>
      </c>
      <c r="AQ993" t="s">
        <v>51</v>
      </c>
      <c r="AR993" t="s">
        <v>51</v>
      </c>
      <c r="AS993" t="s">
        <v>51</v>
      </c>
      <c r="AT993" t="s">
        <v>51</v>
      </c>
      <c r="AU993" t="s">
        <v>58</v>
      </c>
      <c r="AV993" t="s">
        <v>68</v>
      </c>
      <c r="AW993" t="s">
        <v>196</v>
      </c>
      <c r="AX993" s="1">
        <v>44799.419406747686</v>
      </c>
      <c r="AY993" s="1">
        <v>44868.599293287036</v>
      </c>
    </row>
    <row r="994" spans="1:51" x14ac:dyDescent="0.35">
      <c r="A994">
        <v>12437</v>
      </c>
      <c r="B994">
        <v>0</v>
      </c>
      <c r="C994" t="s">
        <v>51</v>
      </c>
      <c r="D994" t="s">
        <v>52</v>
      </c>
      <c r="E994" t="s">
        <v>51</v>
      </c>
      <c r="F994" t="s">
        <v>51</v>
      </c>
      <c r="G994" t="s">
        <v>3916</v>
      </c>
      <c r="H994" t="s">
        <v>19121</v>
      </c>
      <c r="I994" t="s">
        <v>56</v>
      </c>
      <c r="M994" t="s">
        <v>3916</v>
      </c>
      <c r="N994" t="s">
        <v>19122</v>
      </c>
      <c r="O994" t="s">
        <v>62</v>
      </c>
      <c r="U994" t="s">
        <v>57</v>
      </c>
      <c r="Z994">
        <v>8</v>
      </c>
      <c r="AA994">
        <v>29</v>
      </c>
      <c r="AD994" t="s">
        <v>3917</v>
      </c>
      <c r="AE994" t="s">
        <v>3918</v>
      </c>
      <c r="AF994" t="s">
        <v>77</v>
      </c>
      <c r="AG994" t="s">
        <v>3919</v>
      </c>
      <c r="AH994" t="s">
        <v>3918</v>
      </c>
      <c r="AI994">
        <v>0</v>
      </c>
      <c r="AJ994">
        <v>0</v>
      </c>
      <c r="AL994">
        <v>0</v>
      </c>
      <c r="AM994">
        <v>0</v>
      </c>
      <c r="AN994">
        <v>0</v>
      </c>
      <c r="AO994" t="s">
        <v>51</v>
      </c>
      <c r="AP994" t="s">
        <v>51</v>
      </c>
      <c r="AQ994" t="s">
        <v>51</v>
      </c>
      <c r="AR994" t="s">
        <v>51</v>
      </c>
      <c r="AS994" t="s">
        <v>51</v>
      </c>
      <c r="AT994" t="s">
        <v>51</v>
      </c>
      <c r="AU994" t="s">
        <v>58</v>
      </c>
      <c r="AV994" t="s">
        <v>68</v>
      </c>
      <c r="AW994" t="s">
        <v>196</v>
      </c>
      <c r="AX994" s="1">
        <v>44798.440276157409</v>
      </c>
      <c r="AY994" s="1">
        <v>44841.700893553243</v>
      </c>
    </row>
    <row r="995" spans="1:51" x14ac:dyDescent="0.35">
      <c r="A995">
        <v>12436</v>
      </c>
      <c r="B995">
        <v>0</v>
      </c>
      <c r="C995" t="s">
        <v>51</v>
      </c>
      <c r="D995" t="s">
        <v>52</v>
      </c>
      <c r="E995" t="s">
        <v>51</v>
      </c>
      <c r="F995" t="s">
        <v>51</v>
      </c>
      <c r="G995" t="s">
        <v>3920</v>
      </c>
      <c r="H995" t="s">
        <v>19123</v>
      </c>
      <c r="I995" t="s">
        <v>56</v>
      </c>
      <c r="M995" t="s">
        <v>3921</v>
      </c>
      <c r="N995" t="s">
        <v>19123</v>
      </c>
      <c r="O995" t="s">
        <v>56</v>
      </c>
      <c r="U995" t="s">
        <v>57</v>
      </c>
      <c r="Z995">
        <v>8</v>
      </c>
      <c r="AD995" t="s">
        <v>3922</v>
      </c>
      <c r="AG995" t="s">
        <v>3923</v>
      </c>
      <c r="AI995">
        <v>0</v>
      </c>
      <c r="AJ995">
        <v>0</v>
      </c>
      <c r="AL995">
        <v>0</v>
      </c>
      <c r="AM995">
        <v>0</v>
      </c>
      <c r="AN995">
        <v>0</v>
      </c>
      <c r="AO995" t="s">
        <v>51</v>
      </c>
      <c r="AP995" t="s">
        <v>51</v>
      </c>
      <c r="AQ995" t="s">
        <v>51</v>
      </c>
      <c r="AR995" t="s">
        <v>51</v>
      </c>
      <c r="AS995" t="s">
        <v>51</v>
      </c>
      <c r="AT995" t="s">
        <v>51</v>
      </c>
      <c r="AU995" t="s">
        <v>58</v>
      </c>
      <c r="AV995" t="s">
        <v>68</v>
      </c>
      <c r="AW995" t="s">
        <v>51</v>
      </c>
      <c r="AX995" s="1">
        <v>44793.451567280092</v>
      </c>
      <c r="AY995" t="s">
        <v>51</v>
      </c>
    </row>
    <row r="996" spans="1:51" x14ac:dyDescent="0.35">
      <c r="A996">
        <v>12435</v>
      </c>
      <c r="B996">
        <v>0</v>
      </c>
      <c r="C996" t="s">
        <v>51</v>
      </c>
      <c r="D996" t="s">
        <v>52</v>
      </c>
      <c r="E996" t="s">
        <v>51</v>
      </c>
      <c r="F996" t="s">
        <v>51</v>
      </c>
      <c r="G996" t="s">
        <v>3924</v>
      </c>
      <c r="H996" t="s">
        <v>19124</v>
      </c>
      <c r="I996" t="s">
        <v>56</v>
      </c>
      <c r="M996" t="s">
        <v>3924</v>
      </c>
      <c r="N996" t="s">
        <v>19124</v>
      </c>
      <c r="O996" t="s">
        <v>55</v>
      </c>
      <c r="U996" t="s">
        <v>57</v>
      </c>
      <c r="Y996" t="s">
        <v>3925</v>
      </c>
      <c r="Z996">
        <v>8</v>
      </c>
      <c r="AA996">
        <v>29</v>
      </c>
      <c r="AG996" t="s">
        <v>3926</v>
      </c>
      <c r="AI996">
        <v>0</v>
      </c>
      <c r="AJ996">
        <v>0</v>
      </c>
      <c r="AL996">
        <v>0</v>
      </c>
      <c r="AM996">
        <v>0</v>
      </c>
      <c r="AN996">
        <v>0</v>
      </c>
      <c r="AO996" t="s">
        <v>51</v>
      </c>
      <c r="AP996" t="s">
        <v>51</v>
      </c>
      <c r="AQ996" t="s">
        <v>51</v>
      </c>
      <c r="AR996" t="s">
        <v>51</v>
      </c>
      <c r="AS996" t="s">
        <v>51</v>
      </c>
      <c r="AT996" t="s">
        <v>51</v>
      </c>
      <c r="AU996" t="s">
        <v>58</v>
      </c>
      <c r="AV996" t="s">
        <v>3748</v>
      </c>
      <c r="AW996" t="s">
        <v>51</v>
      </c>
      <c r="AX996" s="1">
        <v>44791.782867974536</v>
      </c>
      <c r="AY996" t="s">
        <v>51</v>
      </c>
    </row>
    <row r="997" spans="1:51" x14ac:dyDescent="0.35">
      <c r="A997">
        <v>12434</v>
      </c>
      <c r="B997">
        <v>0</v>
      </c>
      <c r="C997" t="s">
        <v>51</v>
      </c>
      <c r="D997" t="s">
        <v>85</v>
      </c>
      <c r="E997">
        <v>0</v>
      </c>
      <c r="G997" t="s">
        <v>19125</v>
      </c>
      <c r="H997" t="s">
        <v>18794</v>
      </c>
      <c r="I997" t="s">
        <v>56</v>
      </c>
      <c r="S997" t="s">
        <v>3927</v>
      </c>
      <c r="T997" t="s">
        <v>51</v>
      </c>
      <c r="U997" t="s">
        <v>51</v>
      </c>
      <c r="W997" t="s">
        <v>3928</v>
      </c>
      <c r="Y997" t="s">
        <v>3929</v>
      </c>
      <c r="Z997">
        <v>8</v>
      </c>
      <c r="AE997" t="s">
        <v>51</v>
      </c>
      <c r="AF997" t="s">
        <v>51</v>
      </c>
      <c r="AG997" t="s">
        <v>3930</v>
      </c>
      <c r="AI997">
        <v>0</v>
      </c>
      <c r="AJ997">
        <v>0</v>
      </c>
      <c r="AL997">
        <v>0</v>
      </c>
      <c r="AM997">
        <v>0</v>
      </c>
      <c r="AN997">
        <v>0</v>
      </c>
      <c r="AO997" t="s">
        <v>120</v>
      </c>
      <c r="AP997" t="s">
        <v>121</v>
      </c>
      <c r="AQ997" t="s">
        <v>122</v>
      </c>
      <c r="AR997" t="s">
        <v>123</v>
      </c>
      <c r="AS997" t="s">
        <v>89</v>
      </c>
      <c r="AT997" t="s">
        <v>90</v>
      </c>
      <c r="AU997" t="s">
        <v>58</v>
      </c>
      <c r="AV997" t="s">
        <v>1668</v>
      </c>
      <c r="AW997" t="s">
        <v>51</v>
      </c>
      <c r="AX997" s="1">
        <v>44790.799087037034</v>
      </c>
      <c r="AY997" t="s">
        <v>51</v>
      </c>
    </row>
    <row r="998" spans="1:51" x14ac:dyDescent="0.35">
      <c r="A998">
        <v>12433</v>
      </c>
      <c r="B998">
        <v>0</v>
      </c>
      <c r="C998" t="s">
        <v>51</v>
      </c>
      <c r="D998" t="s">
        <v>52</v>
      </c>
      <c r="E998" t="s">
        <v>51</v>
      </c>
      <c r="F998" t="s">
        <v>51</v>
      </c>
      <c r="G998" t="s">
        <v>3931</v>
      </c>
      <c r="H998" t="s">
        <v>3932</v>
      </c>
      <c r="I998" t="s">
        <v>56</v>
      </c>
      <c r="O998" t="s">
        <v>62</v>
      </c>
      <c r="U998" t="s">
        <v>202</v>
      </c>
      <c r="Z998">
        <v>8</v>
      </c>
      <c r="AA998">
        <v>10</v>
      </c>
      <c r="AD998" t="s">
        <v>283</v>
      </c>
      <c r="AE998" t="s">
        <v>3933</v>
      </c>
      <c r="AF998" t="s">
        <v>101</v>
      </c>
      <c r="AG998" t="s">
        <v>845</v>
      </c>
      <c r="AH998" t="s">
        <v>3933</v>
      </c>
      <c r="AI998">
        <v>0</v>
      </c>
      <c r="AJ998">
        <v>0</v>
      </c>
      <c r="AL998">
        <v>0</v>
      </c>
      <c r="AM998">
        <v>0</v>
      </c>
      <c r="AN998">
        <v>0</v>
      </c>
      <c r="AO998" t="s">
        <v>51</v>
      </c>
      <c r="AP998" t="s">
        <v>51</v>
      </c>
      <c r="AQ998" t="s">
        <v>51</v>
      </c>
      <c r="AR998" t="s">
        <v>51</v>
      </c>
      <c r="AS998" t="s">
        <v>51</v>
      </c>
      <c r="AT998" t="s">
        <v>51</v>
      </c>
      <c r="AU998" t="s">
        <v>58</v>
      </c>
      <c r="AV998" t="s">
        <v>196</v>
      </c>
      <c r="AW998" t="s">
        <v>919</v>
      </c>
      <c r="AX998" s="1">
        <v>44782.733705520834</v>
      </c>
      <c r="AY998" s="1">
        <v>45129.494182870367</v>
      </c>
    </row>
    <row r="999" spans="1:51" x14ac:dyDescent="0.35">
      <c r="A999">
        <v>12432</v>
      </c>
      <c r="B999">
        <v>0</v>
      </c>
      <c r="C999" t="s">
        <v>51</v>
      </c>
      <c r="D999" t="s">
        <v>52</v>
      </c>
      <c r="E999" t="s">
        <v>51</v>
      </c>
      <c r="F999" t="s">
        <v>51</v>
      </c>
      <c r="G999" t="s">
        <v>1760</v>
      </c>
      <c r="H999" t="s">
        <v>19126</v>
      </c>
      <c r="I999" t="s">
        <v>56</v>
      </c>
      <c r="U999" t="s">
        <v>202</v>
      </c>
      <c r="Z999">
        <v>8</v>
      </c>
      <c r="AA999">
        <v>6</v>
      </c>
      <c r="AD999" t="s">
        <v>283</v>
      </c>
      <c r="AE999" t="s">
        <v>3934</v>
      </c>
      <c r="AF999" t="s">
        <v>115</v>
      </c>
      <c r="AG999" t="s">
        <v>902</v>
      </c>
      <c r="AH999" t="s">
        <v>3934</v>
      </c>
      <c r="AI999">
        <v>0</v>
      </c>
      <c r="AJ999">
        <v>0</v>
      </c>
      <c r="AL999">
        <v>0</v>
      </c>
      <c r="AM999">
        <v>0</v>
      </c>
      <c r="AN999">
        <v>0</v>
      </c>
      <c r="AO999" t="s">
        <v>51</v>
      </c>
      <c r="AP999" t="s">
        <v>51</v>
      </c>
      <c r="AQ999" t="s">
        <v>51</v>
      </c>
      <c r="AR999" t="s">
        <v>51</v>
      </c>
      <c r="AS999" t="s">
        <v>51</v>
      </c>
      <c r="AT999" t="s">
        <v>51</v>
      </c>
      <c r="AU999" t="s">
        <v>58</v>
      </c>
      <c r="AV999" t="s">
        <v>196</v>
      </c>
      <c r="AW999" t="s">
        <v>51</v>
      </c>
      <c r="AX999" s="1">
        <v>44781.505951886575</v>
      </c>
      <c r="AY999" t="s">
        <v>51</v>
      </c>
    </row>
    <row r="1000" spans="1:51" x14ac:dyDescent="0.35">
      <c r="A1000">
        <v>12431</v>
      </c>
      <c r="B1000">
        <v>0</v>
      </c>
      <c r="C1000" t="s">
        <v>51</v>
      </c>
      <c r="D1000" t="s">
        <v>52</v>
      </c>
      <c r="E1000" t="s">
        <v>51</v>
      </c>
      <c r="F1000" t="s">
        <v>51</v>
      </c>
      <c r="G1000" t="s">
        <v>3935</v>
      </c>
      <c r="H1000" t="s">
        <v>3936</v>
      </c>
      <c r="I1000" t="s">
        <v>56</v>
      </c>
      <c r="M1000" t="s">
        <v>3937</v>
      </c>
      <c r="N1000" t="s">
        <v>3938</v>
      </c>
      <c r="U1000" t="s">
        <v>57</v>
      </c>
      <c r="Z1000">
        <v>8</v>
      </c>
      <c r="AD1000" t="s">
        <v>2505</v>
      </c>
      <c r="AF1000" t="s">
        <v>596</v>
      </c>
      <c r="AG1000" t="s">
        <v>2506</v>
      </c>
      <c r="AI1000">
        <v>0</v>
      </c>
      <c r="AJ1000">
        <v>0</v>
      </c>
      <c r="AL1000">
        <v>0</v>
      </c>
      <c r="AM1000">
        <v>0</v>
      </c>
      <c r="AN1000">
        <v>0</v>
      </c>
      <c r="AO1000" t="s">
        <v>51</v>
      </c>
      <c r="AP1000" t="s">
        <v>51</v>
      </c>
      <c r="AQ1000" t="s">
        <v>51</v>
      </c>
      <c r="AR1000" t="s">
        <v>51</v>
      </c>
      <c r="AS1000" t="s">
        <v>51</v>
      </c>
      <c r="AT1000" t="s">
        <v>51</v>
      </c>
      <c r="AU1000" t="s">
        <v>58</v>
      </c>
      <c r="AV1000" t="s">
        <v>68</v>
      </c>
      <c r="AW1000" t="s">
        <v>51</v>
      </c>
      <c r="AX1000" s="1">
        <v>44781.427453472221</v>
      </c>
      <c r="AY1000" t="s">
        <v>51</v>
      </c>
    </row>
    <row r="1001" spans="1:51" x14ac:dyDescent="0.35">
      <c r="A1001">
        <v>12430</v>
      </c>
      <c r="B1001">
        <v>0</v>
      </c>
      <c r="C1001" t="s">
        <v>51</v>
      </c>
      <c r="D1001" t="s">
        <v>85</v>
      </c>
      <c r="E1001">
        <v>0</v>
      </c>
      <c r="G1001" t="s">
        <v>3939</v>
      </c>
      <c r="H1001" t="s">
        <v>3940</v>
      </c>
      <c r="I1001" t="s">
        <v>56</v>
      </c>
      <c r="T1001" t="s">
        <v>51</v>
      </c>
      <c r="U1001" t="s">
        <v>51</v>
      </c>
      <c r="W1001" s="2">
        <v>9.3212515519870599E+19</v>
      </c>
      <c r="Z1001">
        <v>8</v>
      </c>
      <c r="AE1001" t="s">
        <v>51</v>
      </c>
      <c r="AF1001" t="s">
        <v>51</v>
      </c>
      <c r="AG1001" t="s">
        <v>3941</v>
      </c>
      <c r="AI1001">
        <v>0</v>
      </c>
      <c r="AJ1001">
        <v>0</v>
      </c>
      <c r="AL1001">
        <v>0</v>
      </c>
      <c r="AM1001">
        <v>0</v>
      </c>
      <c r="AN1001">
        <v>0</v>
      </c>
      <c r="AO1001" t="s">
        <v>120</v>
      </c>
      <c r="AP1001" t="s">
        <v>121</v>
      </c>
      <c r="AQ1001" t="s">
        <v>122</v>
      </c>
      <c r="AR1001" t="s">
        <v>123</v>
      </c>
      <c r="AS1001" t="s">
        <v>89</v>
      </c>
      <c r="AT1001" t="s">
        <v>90</v>
      </c>
      <c r="AU1001" t="s">
        <v>58</v>
      </c>
      <c r="AV1001" t="s">
        <v>1668</v>
      </c>
      <c r="AW1001" t="s">
        <v>51</v>
      </c>
      <c r="AX1001" s="1">
        <v>44778.672615011572</v>
      </c>
      <c r="AY1001" t="s">
        <v>51</v>
      </c>
    </row>
    <row r="1002" spans="1:51" x14ac:dyDescent="0.35">
      <c r="A1002">
        <v>12429</v>
      </c>
      <c r="B1002">
        <v>0</v>
      </c>
      <c r="C1002" t="s">
        <v>51</v>
      </c>
      <c r="D1002" t="s">
        <v>52</v>
      </c>
      <c r="E1002" t="s">
        <v>51</v>
      </c>
      <c r="F1002" t="s">
        <v>51</v>
      </c>
      <c r="G1002" t="s">
        <v>3942</v>
      </c>
      <c r="H1002" t="s">
        <v>18795</v>
      </c>
      <c r="I1002" t="s">
        <v>56</v>
      </c>
      <c r="M1002" t="s">
        <v>3943</v>
      </c>
      <c r="N1002" t="s">
        <v>3944</v>
      </c>
      <c r="O1002" t="s">
        <v>56</v>
      </c>
      <c r="S1002" t="s">
        <v>3945</v>
      </c>
      <c r="U1002" t="s">
        <v>57</v>
      </c>
      <c r="Z1002">
        <v>8</v>
      </c>
      <c r="AD1002" t="s">
        <v>3946</v>
      </c>
      <c r="AF1002" t="s">
        <v>596</v>
      </c>
      <c r="AG1002" t="s">
        <v>3947</v>
      </c>
      <c r="AI1002">
        <v>0</v>
      </c>
      <c r="AJ1002">
        <v>0</v>
      </c>
      <c r="AL1002">
        <v>0</v>
      </c>
      <c r="AM1002">
        <v>0</v>
      </c>
      <c r="AN1002">
        <v>0</v>
      </c>
      <c r="AO1002" t="s">
        <v>51</v>
      </c>
      <c r="AP1002" t="s">
        <v>51</v>
      </c>
      <c r="AQ1002" t="s">
        <v>51</v>
      </c>
      <c r="AR1002" t="s">
        <v>51</v>
      </c>
      <c r="AS1002" t="s">
        <v>51</v>
      </c>
      <c r="AT1002" t="s">
        <v>51</v>
      </c>
      <c r="AU1002" t="s">
        <v>58</v>
      </c>
      <c r="AV1002" t="s">
        <v>68</v>
      </c>
      <c r="AW1002" t="s">
        <v>51</v>
      </c>
      <c r="AX1002" s="1">
        <v>44776.502715046299</v>
      </c>
      <c r="AY1002" t="s">
        <v>51</v>
      </c>
    </row>
    <row r="1003" spans="1:51" x14ac:dyDescent="0.35">
      <c r="A1003">
        <v>12428</v>
      </c>
      <c r="B1003">
        <v>0</v>
      </c>
      <c r="C1003" t="s">
        <v>51</v>
      </c>
      <c r="D1003" t="s">
        <v>85</v>
      </c>
      <c r="E1003">
        <v>0</v>
      </c>
      <c r="G1003" t="s">
        <v>3948</v>
      </c>
      <c r="H1003" t="s">
        <v>3949</v>
      </c>
      <c r="I1003" t="s">
        <v>56</v>
      </c>
      <c r="S1003" t="s">
        <v>3950</v>
      </c>
      <c r="T1003" t="s">
        <v>51</v>
      </c>
      <c r="U1003" t="s">
        <v>51</v>
      </c>
      <c r="Z1003">
        <v>8</v>
      </c>
      <c r="AD1003" t="s">
        <v>3951</v>
      </c>
      <c r="AE1003" t="s">
        <v>51</v>
      </c>
      <c r="AF1003" t="s">
        <v>51</v>
      </c>
      <c r="AG1003" t="s">
        <v>3952</v>
      </c>
      <c r="AI1003">
        <v>0</v>
      </c>
      <c r="AJ1003">
        <v>0</v>
      </c>
      <c r="AL1003">
        <v>0</v>
      </c>
      <c r="AM1003">
        <v>0</v>
      </c>
      <c r="AN1003">
        <v>0</v>
      </c>
      <c r="AO1003" t="s">
        <v>120</v>
      </c>
      <c r="AP1003" t="s">
        <v>121</v>
      </c>
      <c r="AQ1003" t="s">
        <v>122</v>
      </c>
      <c r="AR1003" t="s">
        <v>123</v>
      </c>
      <c r="AS1003" t="s">
        <v>89</v>
      </c>
      <c r="AT1003" t="s">
        <v>90</v>
      </c>
      <c r="AU1003" t="s">
        <v>58</v>
      </c>
      <c r="AV1003" t="s">
        <v>1668</v>
      </c>
      <c r="AW1003" t="s">
        <v>51</v>
      </c>
      <c r="AX1003" s="1">
        <v>44776.431561377314</v>
      </c>
      <c r="AY1003" t="s">
        <v>51</v>
      </c>
    </row>
    <row r="1004" spans="1:51" x14ac:dyDescent="0.35">
      <c r="A1004">
        <v>11428</v>
      </c>
      <c r="B1004">
        <v>0</v>
      </c>
      <c r="C1004" t="s">
        <v>51</v>
      </c>
      <c r="D1004" t="s">
        <v>52</v>
      </c>
      <c r="E1004" t="s">
        <v>51</v>
      </c>
      <c r="F1004" t="s">
        <v>51</v>
      </c>
      <c r="G1004" t="s">
        <v>3953</v>
      </c>
      <c r="H1004" t="s">
        <v>3954</v>
      </c>
      <c r="I1004" t="s">
        <v>277</v>
      </c>
      <c r="S1004" t="s">
        <v>3955</v>
      </c>
      <c r="U1004" t="s">
        <v>57</v>
      </c>
      <c r="Y1004" t="s">
        <v>3956</v>
      </c>
      <c r="Z1004">
        <v>2</v>
      </c>
      <c r="AF1004" t="s">
        <v>596</v>
      </c>
      <c r="AI1004">
        <v>0</v>
      </c>
      <c r="AJ1004">
        <v>0</v>
      </c>
      <c r="AL1004">
        <v>0</v>
      </c>
      <c r="AM1004">
        <v>0</v>
      </c>
      <c r="AN1004">
        <v>0</v>
      </c>
      <c r="AO1004" t="s">
        <v>51</v>
      </c>
      <c r="AP1004" t="s">
        <v>51</v>
      </c>
      <c r="AQ1004" t="s">
        <v>51</v>
      </c>
      <c r="AR1004" t="s">
        <v>51</v>
      </c>
      <c r="AS1004" t="s">
        <v>51</v>
      </c>
      <c r="AT1004" t="s">
        <v>51</v>
      </c>
      <c r="AU1004" t="s">
        <v>58</v>
      </c>
      <c r="AV1004" t="s">
        <v>68</v>
      </c>
      <c r="AW1004" t="s">
        <v>51</v>
      </c>
      <c r="AX1004" s="1">
        <v>44771.762451504626</v>
      </c>
      <c r="AY1004" t="s">
        <v>51</v>
      </c>
    </row>
    <row r="1005" spans="1:51" x14ac:dyDescent="0.35">
      <c r="A1005">
        <v>10428</v>
      </c>
      <c r="B1005">
        <v>0</v>
      </c>
      <c r="C1005" t="s">
        <v>51</v>
      </c>
      <c r="D1005" t="s">
        <v>52</v>
      </c>
      <c r="E1005" t="s">
        <v>51</v>
      </c>
      <c r="F1005" t="s">
        <v>51</v>
      </c>
      <c r="G1005" t="s">
        <v>18807</v>
      </c>
      <c r="H1005" t="s">
        <v>3957</v>
      </c>
      <c r="I1005" t="s">
        <v>56</v>
      </c>
      <c r="M1005" t="s">
        <v>18807</v>
      </c>
      <c r="N1005" t="s">
        <v>3957</v>
      </c>
      <c r="O1005" t="s">
        <v>56</v>
      </c>
      <c r="U1005" t="s">
        <v>57</v>
      </c>
      <c r="W1005" t="s">
        <v>3958</v>
      </c>
      <c r="Y1005" t="s">
        <v>3959</v>
      </c>
      <c r="Z1005">
        <v>8</v>
      </c>
      <c r="AF1005" t="s">
        <v>596</v>
      </c>
      <c r="AG1005" t="s">
        <v>3960</v>
      </c>
      <c r="AI1005">
        <v>0</v>
      </c>
      <c r="AJ1005">
        <v>0</v>
      </c>
      <c r="AL1005">
        <v>0</v>
      </c>
      <c r="AM1005">
        <v>0</v>
      </c>
      <c r="AN1005">
        <v>0</v>
      </c>
      <c r="AO1005" t="s">
        <v>51</v>
      </c>
      <c r="AP1005" t="s">
        <v>51</v>
      </c>
      <c r="AQ1005" t="s">
        <v>51</v>
      </c>
      <c r="AR1005" t="s">
        <v>51</v>
      </c>
      <c r="AS1005" t="s">
        <v>51</v>
      </c>
      <c r="AT1005" t="s">
        <v>51</v>
      </c>
      <c r="AU1005" t="s">
        <v>58</v>
      </c>
      <c r="AV1005" t="s">
        <v>3748</v>
      </c>
      <c r="AW1005" t="s">
        <v>51</v>
      </c>
      <c r="AX1005" s="1">
        <v>44767.733875497688</v>
      </c>
      <c r="AY1005" t="s">
        <v>51</v>
      </c>
    </row>
    <row r="1006" spans="1:51" x14ac:dyDescent="0.35">
      <c r="A1006">
        <v>9428</v>
      </c>
      <c r="B1006">
        <v>0</v>
      </c>
      <c r="C1006" t="s">
        <v>51</v>
      </c>
      <c r="D1006" t="s">
        <v>52</v>
      </c>
      <c r="E1006" t="s">
        <v>51</v>
      </c>
      <c r="F1006" t="s">
        <v>51</v>
      </c>
      <c r="G1006" t="s">
        <v>18808</v>
      </c>
      <c r="H1006" t="s">
        <v>18796</v>
      </c>
      <c r="I1006" t="s">
        <v>56</v>
      </c>
      <c r="M1006" t="s">
        <v>18808</v>
      </c>
      <c r="N1006" t="s">
        <v>18796</v>
      </c>
      <c r="O1006" t="s">
        <v>56</v>
      </c>
      <c r="U1006" t="s">
        <v>57</v>
      </c>
      <c r="Z1006">
        <v>8</v>
      </c>
      <c r="AA1006">
        <v>29</v>
      </c>
      <c r="AD1006" t="s">
        <v>2923</v>
      </c>
      <c r="AE1006" t="s">
        <v>3961</v>
      </c>
      <c r="AF1006" t="s">
        <v>77</v>
      </c>
      <c r="AG1006" t="s">
        <v>2924</v>
      </c>
      <c r="AH1006" t="s">
        <v>3961</v>
      </c>
      <c r="AI1006">
        <v>0</v>
      </c>
      <c r="AJ1006">
        <v>0</v>
      </c>
      <c r="AL1006">
        <v>0</v>
      </c>
      <c r="AM1006">
        <v>0</v>
      </c>
      <c r="AN1006">
        <v>0</v>
      </c>
      <c r="AO1006" t="s">
        <v>51</v>
      </c>
      <c r="AP1006" t="s">
        <v>51</v>
      </c>
      <c r="AQ1006" t="s">
        <v>51</v>
      </c>
      <c r="AR1006" t="s">
        <v>51</v>
      </c>
      <c r="AS1006" t="s">
        <v>51</v>
      </c>
      <c r="AT1006" t="s">
        <v>51</v>
      </c>
      <c r="AU1006" t="s">
        <v>58</v>
      </c>
      <c r="AV1006" t="s">
        <v>68</v>
      </c>
      <c r="AW1006" t="s">
        <v>196</v>
      </c>
      <c r="AX1006" s="1">
        <v>44765.448299421296</v>
      </c>
      <c r="AY1006" s="1">
        <v>44792.496081793979</v>
      </c>
    </row>
    <row r="1007" spans="1:51" x14ac:dyDescent="0.35">
      <c r="A1007">
        <v>9427</v>
      </c>
      <c r="B1007">
        <v>0</v>
      </c>
      <c r="C1007" t="s">
        <v>51</v>
      </c>
      <c r="D1007" t="s">
        <v>52</v>
      </c>
      <c r="E1007" t="s">
        <v>51</v>
      </c>
      <c r="F1007" t="s">
        <v>51</v>
      </c>
      <c r="G1007" t="s">
        <v>3962</v>
      </c>
      <c r="H1007" t="s">
        <v>18809</v>
      </c>
      <c r="I1007" t="s">
        <v>56</v>
      </c>
      <c r="M1007" t="s">
        <v>3962</v>
      </c>
      <c r="N1007" t="s">
        <v>18809</v>
      </c>
      <c r="S1007" t="s">
        <v>3963</v>
      </c>
      <c r="U1007" t="s">
        <v>57</v>
      </c>
      <c r="W1007" t="s">
        <v>3964</v>
      </c>
      <c r="Z1007">
        <v>8</v>
      </c>
      <c r="AI1007">
        <v>0</v>
      </c>
      <c r="AJ1007">
        <v>0</v>
      </c>
      <c r="AL1007">
        <v>0</v>
      </c>
      <c r="AM1007">
        <v>0</v>
      </c>
      <c r="AN1007">
        <v>0</v>
      </c>
      <c r="AO1007" t="s">
        <v>51</v>
      </c>
      <c r="AP1007" t="s">
        <v>51</v>
      </c>
      <c r="AQ1007" t="s">
        <v>51</v>
      </c>
      <c r="AR1007" t="s">
        <v>51</v>
      </c>
      <c r="AS1007" t="s">
        <v>51</v>
      </c>
      <c r="AT1007" t="s">
        <v>51</v>
      </c>
      <c r="AU1007" t="s">
        <v>58</v>
      </c>
      <c r="AV1007" t="s">
        <v>68</v>
      </c>
      <c r="AW1007" t="s">
        <v>51</v>
      </c>
      <c r="AX1007" s="1">
        <v>44764.404285879631</v>
      </c>
      <c r="AY1007" t="s">
        <v>51</v>
      </c>
    </row>
    <row r="1008" spans="1:51" x14ac:dyDescent="0.35">
      <c r="A1008">
        <v>9426</v>
      </c>
      <c r="B1008">
        <v>0</v>
      </c>
      <c r="C1008" t="s">
        <v>51</v>
      </c>
      <c r="D1008" t="s">
        <v>52</v>
      </c>
      <c r="E1008" t="s">
        <v>51</v>
      </c>
      <c r="F1008" t="s">
        <v>51</v>
      </c>
      <c r="G1008" t="s">
        <v>3965</v>
      </c>
      <c r="H1008" t="s">
        <v>3966</v>
      </c>
      <c r="I1008" t="s">
        <v>56</v>
      </c>
      <c r="M1008" t="s">
        <v>3965</v>
      </c>
      <c r="N1008" t="s">
        <v>3966</v>
      </c>
      <c r="U1008" t="s">
        <v>57</v>
      </c>
      <c r="Z1008">
        <v>8</v>
      </c>
      <c r="AI1008">
        <v>0</v>
      </c>
      <c r="AJ1008">
        <v>0</v>
      </c>
      <c r="AL1008">
        <v>0</v>
      </c>
      <c r="AM1008">
        <v>0</v>
      </c>
      <c r="AN1008">
        <v>0</v>
      </c>
      <c r="AO1008" t="s">
        <v>51</v>
      </c>
      <c r="AP1008" t="s">
        <v>51</v>
      </c>
      <c r="AQ1008" t="s">
        <v>51</v>
      </c>
      <c r="AR1008" t="s">
        <v>51</v>
      </c>
      <c r="AS1008" t="s">
        <v>51</v>
      </c>
      <c r="AT1008" t="s">
        <v>51</v>
      </c>
      <c r="AU1008" t="s">
        <v>58</v>
      </c>
      <c r="AV1008" t="s">
        <v>68</v>
      </c>
      <c r="AW1008" t="s">
        <v>51</v>
      </c>
      <c r="AX1008" s="1">
        <v>44762.611385034725</v>
      </c>
      <c r="AY1008" t="s">
        <v>51</v>
      </c>
    </row>
    <row r="1009" spans="1:51" x14ac:dyDescent="0.35">
      <c r="A1009">
        <v>9425</v>
      </c>
      <c r="B1009">
        <v>0</v>
      </c>
      <c r="C1009" t="s">
        <v>51</v>
      </c>
      <c r="D1009" t="s">
        <v>52</v>
      </c>
      <c r="E1009" t="s">
        <v>51</v>
      </c>
      <c r="F1009" t="s">
        <v>51</v>
      </c>
      <c r="G1009" t="s">
        <v>18810</v>
      </c>
      <c r="H1009" t="s">
        <v>18811</v>
      </c>
      <c r="I1009" t="s">
        <v>56</v>
      </c>
      <c r="M1009" t="s">
        <v>18810</v>
      </c>
      <c r="N1009" t="s">
        <v>18811</v>
      </c>
      <c r="O1009" t="s">
        <v>3876</v>
      </c>
      <c r="U1009" t="s">
        <v>57</v>
      </c>
      <c r="Z1009">
        <v>8</v>
      </c>
      <c r="AA1009">
        <v>24</v>
      </c>
      <c r="AD1009" t="s">
        <v>707</v>
      </c>
      <c r="AE1009" t="s">
        <v>3967</v>
      </c>
      <c r="AF1009" t="s">
        <v>407</v>
      </c>
      <c r="AG1009" t="s">
        <v>708</v>
      </c>
      <c r="AH1009" t="s">
        <v>3967</v>
      </c>
      <c r="AI1009">
        <v>0</v>
      </c>
      <c r="AJ1009">
        <v>0</v>
      </c>
      <c r="AL1009">
        <v>0</v>
      </c>
      <c r="AM1009">
        <v>0</v>
      </c>
      <c r="AN1009">
        <v>0</v>
      </c>
      <c r="AO1009" t="s">
        <v>51</v>
      </c>
      <c r="AP1009" t="s">
        <v>51</v>
      </c>
      <c r="AQ1009" t="s">
        <v>51</v>
      </c>
      <c r="AR1009" t="s">
        <v>51</v>
      </c>
      <c r="AS1009" t="s">
        <v>51</v>
      </c>
      <c r="AT1009" t="s">
        <v>51</v>
      </c>
      <c r="AU1009" t="s">
        <v>58</v>
      </c>
      <c r="AV1009" t="s">
        <v>68</v>
      </c>
      <c r="AW1009" t="s">
        <v>196</v>
      </c>
      <c r="AX1009" s="1">
        <v>44762.579672766202</v>
      </c>
      <c r="AY1009" s="1">
        <v>44813.745894791668</v>
      </c>
    </row>
    <row r="1010" spans="1:51" x14ac:dyDescent="0.35">
      <c r="A1010">
        <v>9424</v>
      </c>
      <c r="B1010">
        <v>0</v>
      </c>
      <c r="C1010" t="s">
        <v>51</v>
      </c>
      <c r="D1010" t="s">
        <v>52</v>
      </c>
      <c r="E1010" t="s">
        <v>51</v>
      </c>
      <c r="F1010" t="s">
        <v>51</v>
      </c>
      <c r="G1010" t="s">
        <v>3968</v>
      </c>
      <c r="H1010" t="s">
        <v>3969</v>
      </c>
      <c r="I1010" t="s">
        <v>287</v>
      </c>
      <c r="M1010" t="s">
        <v>3970</v>
      </c>
      <c r="N1010" t="s">
        <v>3971</v>
      </c>
      <c r="U1010" t="s">
        <v>57</v>
      </c>
      <c r="Z1010">
        <v>2</v>
      </c>
      <c r="AI1010">
        <v>0</v>
      </c>
      <c r="AJ1010">
        <v>0</v>
      </c>
      <c r="AL1010">
        <v>0</v>
      </c>
      <c r="AM1010">
        <v>0</v>
      </c>
      <c r="AN1010">
        <v>0</v>
      </c>
      <c r="AO1010" t="s">
        <v>51</v>
      </c>
      <c r="AP1010" t="s">
        <v>51</v>
      </c>
      <c r="AQ1010" t="s">
        <v>51</v>
      </c>
      <c r="AR1010" t="s">
        <v>51</v>
      </c>
      <c r="AS1010" t="s">
        <v>51</v>
      </c>
      <c r="AT1010" t="s">
        <v>51</v>
      </c>
      <c r="AU1010" t="s">
        <v>58</v>
      </c>
      <c r="AV1010" t="s">
        <v>68</v>
      </c>
      <c r="AW1010" t="s">
        <v>51</v>
      </c>
      <c r="AX1010" s="1">
        <v>44761.537223611114</v>
      </c>
      <c r="AY1010" t="s">
        <v>51</v>
      </c>
    </row>
    <row r="1011" spans="1:51" x14ac:dyDescent="0.35">
      <c r="A1011">
        <v>9423</v>
      </c>
      <c r="B1011">
        <v>0</v>
      </c>
      <c r="C1011" t="s">
        <v>51</v>
      </c>
      <c r="D1011" t="s">
        <v>52</v>
      </c>
      <c r="E1011" t="s">
        <v>51</v>
      </c>
      <c r="F1011" t="s">
        <v>51</v>
      </c>
      <c r="G1011" t="s">
        <v>3972</v>
      </c>
      <c r="H1011" t="s">
        <v>3973</v>
      </c>
      <c r="I1011" t="s">
        <v>56</v>
      </c>
      <c r="M1011" t="s">
        <v>3972</v>
      </c>
      <c r="N1011" t="s">
        <v>3973</v>
      </c>
      <c r="U1011" t="s">
        <v>57</v>
      </c>
      <c r="Z1011">
        <v>8</v>
      </c>
      <c r="AI1011">
        <v>0</v>
      </c>
      <c r="AJ1011">
        <v>0</v>
      </c>
      <c r="AL1011">
        <v>0</v>
      </c>
      <c r="AM1011">
        <v>0</v>
      </c>
      <c r="AN1011">
        <v>0</v>
      </c>
      <c r="AO1011" t="s">
        <v>51</v>
      </c>
      <c r="AP1011" t="s">
        <v>51</v>
      </c>
      <c r="AQ1011" t="s">
        <v>51</v>
      </c>
      <c r="AR1011" t="s">
        <v>51</v>
      </c>
      <c r="AS1011" t="s">
        <v>51</v>
      </c>
      <c r="AT1011" t="s">
        <v>51</v>
      </c>
      <c r="AU1011" t="s">
        <v>58</v>
      </c>
      <c r="AV1011" t="s">
        <v>68</v>
      </c>
      <c r="AW1011" t="s">
        <v>51</v>
      </c>
      <c r="AX1011" s="1">
        <v>44758.433562847225</v>
      </c>
      <c r="AY1011" t="s">
        <v>51</v>
      </c>
    </row>
    <row r="1012" spans="1:51" x14ac:dyDescent="0.35">
      <c r="A1012">
        <v>9422</v>
      </c>
      <c r="B1012">
        <v>0</v>
      </c>
      <c r="C1012" t="s">
        <v>51</v>
      </c>
      <c r="D1012" t="s">
        <v>52</v>
      </c>
      <c r="E1012" t="s">
        <v>51</v>
      </c>
      <c r="F1012" t="s">
        <v>51</v>
      </c>
      <c r="G1012" t="s">
        <v>3974</v>
      </c>
      <c r="H1012" t="s">
        <v>3975</v>
      </c>
      <c r="I1012" t="s">
        <v>56</v>
      </c>
      <c r="M1012" t="s">
        <v>3974</v>
      </c>
      <c r="N1012" t="s">
        <v>3975</v>
      </c>
      <c r="O1012" t="s">
        <v>56</v>
      </c>
      <c r="U1012" t="s">
        <v>57</v>
      </c>
      <c r="Z1012">
        <v>8</v>
      </c>
      <c r="AD1012" t="s">
        <v>3976</v>
      </c>
      <c r="AG1012" t="s">
        <v>3977</v>
      </c>
      <c r="AI1012">
        <v>0</v>
      </c>
      <c r="AJ1012">
        <v>0</v>
      </c>
      <c r="AL1012">
        <v>0</v>
      </c>
      <c r="AM1012">
        <v>0</v>
      </c>
      <c r="AN1012">
        <v>0</v>
      </c>
      <c r="AO1012" t="s">
        <v>51</v>
      </c>
      <c r="AP1012" t="s">
        <v>51</v>
      </c>
      <c r="AQ1012" t="s">
        <v>51</v>
      </c>
      <c r="AR1012" t="s">
        <v>51</v>
      </c>
      <c r="AS1012" t="s">
        <v>51</v>
      </c>
      <c r="AT1012" t="s">
        <v>51</v>
      </c>
      <c r="AU1012" t="s">
        <v>58</v>
      </c>
      <c r="AV1012" t="s">
        <v>68</v>
      </c>
      <c r="AW1012" t="s">
        <v>51</v>
      </c>
      <c r="AX1012" s="1">
        <v>44757.622824189813</v>
      </c>
      <c r="AY1012" t="s">
        <v>51</v>
      </c>
    </row>
    <row r="1013" spans="1:51" x14ac:dyDescent="0.35">
      <c r="A1013">
        <v>9421</v>
      </c>
      <c r="B1013">
        <v>0</v>
      </c>
      <c r="C1013" t="s">
        <v>51</v>
      </c>
      <c r="D1013" t="s">
        <v>52</v>
      </c>
      <c r="E1013" t="s">
        <v>51</v>
      </c>
      <c r="F1013" t="s">
        <v>51</v>
      </c>
      <c r="G1013" t="s">
        <v>18812</v>
      </c>
      <c r="H1013" t="s">
        <v>3978</v>
      </c>
      <c r="I1013" t="s">
        <v>56</v>
      </c>
      <c r="M1013" t="s">
        <v>18812</v>
      </c>
      <c r="N1013" t="s">
        <v>3978</v>
      </c>
      <c r="O1013" t="s">
        <v>56</v>
      </c>
      <c r="U1013" t="s">
        <v>57</v>
      </c>
      <c r="Z1013">
        <v>8</v>
      </c>
      <c r="AD1013" t="s">
        <v>3979</v>
      </c>
      <c r="AG1013" t="s">
        <v>3980</v>
      </c>
      <c r="AI1013">
        <v>0</v>
      </c>
      <c r="AJ1013">
        <v>0</v>
      </c>
      <c r="AL1013">
        <v>0</v>
      </c>
      <c r="AM1013">
        <v>0</v>
      </c>
      <c r="AN1013">
        <v>0</v>
      </c>
      <c r="AO1013" t="s">
        <v>51</v>
      </c>
      <c r="AP1013" t="s">
        <v>51</v>
      </c>
      <c r="AQ1013" t="s">
        <v>51</v>
      </c>
      <c r="AR1013" t="s">
        <v>51</v>
      </c>
      <c r="AS1013" t="s">
        <v>51</v>
      </c>
      <c r="AT1013" t="s">
        <v>51</v>
      </c>
      <c r="AU1013" t="s">
        <v>58</v>
      </c>
      <c r="AV1013" t="s">
        <v>68</v>
      </c>
      <c r="AW1013" t="s">
        <v>51</v>
      </c>
      <c r="AX1013" s="1">
        <v>44757.567517557873</v>
      </c>
      <c r="AY1013" t="s">
        <v>51</v>
      </c>
    </row>
    <row r="1014" spans="1:51" x14ac:dyDescent="0.35">
      <c r="A1014">
        <v>9420</v>
      </c>
      <c r="B1014">
        <v>0</v>
      </c>
      <c r="C1014" t="s">
        <v>51</v>
      </c>
      <c r="D1014" t="s">
        <v>85</v>
      </c>
      <c r="E1014">
        <v>0</v>
      </c>
      <c r="G1014" t="s">
        <v>3981</v>
      </c>
      <c r="H1014" t="s">
        <v>3982</v>
      </c>
      <c r="I1014" t="s">
        <v>56</v>
      </c>
      <c r="S1014">
        <f>91-7276470703</f>
        <v>-7276470612</v>
      </c>
      <c r="T1014" t="s">
        <v>51</v>
      </c>
      <c r="U1014" t="s">
        <v>51</v>
      </c>
      <c r="W1014">
        <v>8104537313</v>
      </c>
      <c r="Y1014" t="s">
        <v>3983</v>
      </c>
      <c r="Z1014">
        <v>8</v>
      </c>
      <c r="AE1014" t="s">
        <v>51</v>
      </c>
      <c r="AF1014" t="s">
        <v>51</v>
      </c>
      <c r="AG1014" t="s">
        <v>3984</v>
      </c>
      <c r="AI1014">
        <v>0</v>
      </c>
      <c r="AJ1014">
        <v>0</v>
      </c>
      <c r="AL1014">
        <v>0</v>
      </c>
      <c r="AM1014">
        <v>0</v>
      </c>
      <c r="AN1014">
        <v>0</v>
      </c>
      <c r="AO1014" t="s">
        <v>230</v>
      </c>
      <c r="AP1014" t="s">
        <v>121</v>
      </c>
      <c r="AQ1014" t="s">
        <v>122</v>
      </c>
      <c r="AR1014" t="s">
        <v>123</v>
      </c>
      <c r="AS1014" t="s">
        <v>89</v>
      </c>
      <c r="AT1014" t="s">
        <v>90</v>
      </c>
      <c r="AU1014" t="s">
        <v>58</v>
      </c>
      <c r="AV1014" t="s">
        <v>1668</v>
      </c>
      <c r="AW1014" t="s">
        <v>51</v>
      </c>
      <c r="AX1014" s="1">
        <v>44757.541384143522</v>
      </c>
      <c r="AY1014" t="s">
        <v>51</v>
      </c>
    </row>
    <row r="1015" spans="1:51" x14ac:dyDescent="0.35">
      <c r="A1015">
        <v>9419</v>
      </c>
      <c r="B1015">
        <v>0</v>
      </c>
      <c r="C1015" t="s">
        <v>51</v>
      </c>
      <c r="D1015" t="s">
        <v>52</v>
      </c>
      <c r="E1015" t="s">
        <v>51</v>
      </c>
      <c r="F1015" t="s">
        <v>51</v>
      </c>
      <c r="G1015" t="s">
        <v>3985</v>
      </c>
      <c r="H1015" t="s">
        <v>3986</v>
      </c>
      <c r="I1015" t="s">
        <v>56</v>
      </c>
      <c r="M1015" t="s">
        <v>3987</v>
      </c>
      <c r="N1015" t="s">
        <v>3988</v>
      </c>
      <c r="O1015" t="s">
        <v>56</v>
      </c>
      <c r="U1015" t="s">
        <v>57</v>
      </c>
      <c r="Z1015">
        <v>8</v>
      </c>
      <c r="AA1015">
        <v>18</v>
      </c>
      <c r="AD1015" t="s">
        <v>3989</v>
      </c>
      <c r="AE1015" t="s">
        <v>2637</v>
      </c>
      <c r="AF1015" t="s">
        <v>2638</v>
      </c>
      <c r="AG1015" t="s">
        <v>3990</v>
      </c>
      <c r="AH1015" t="s">
        <v>2637</v>
      </c>
      <c r="AI1015">
        <v>0</v>
      </c>
      <c r="AJ1015">
        <v>0</v>
      </c>
      <c r="AL1015">
        <v>0</v>
      </c>
      <c r="AM1015">
        <v>0</v>
      </c>
      <c r="AN1015">
        <v>0</v>
      </c>
      <c r="AO1015" t="s">
        <v>51</v>
      </c>
      <c r="AP1015" t="s">
        <v>51</v>
      </c>
      <c r="AQ1015" t="s">
        <v>51</v>
      </c>
      <c r="AR1015" t="s">
        <v>51</v>
      </c>
      <c r="AS1015" t="s">
        <v>51</v>
      </c>
      <c r="AT1015" t="s">
        <v>51</v>
      </c>
      <c r="AU1015" t="s">
        <v>58</v>
      </c>
      <c r="AV1015" t="s">
        <v>68</v>
      </c>
      <c r="AW1015" t="s">
        <v>196</v>
      </c>
      <c r="AX1015" s="1">
        <v>44756.714702893521</v>
      </c>
      <c r="AY1015" s="1">
        <v>44954.514615740743</v>
      </c>
    </row>
    <row r="1016" spans="1:51" x14ac:dyDescent="0.35">
      <c r="A1016">
        <v>9418</v>
      </c>
      <c r="B1016">
        <v>0</v>
      </c>
      <c r="C1016" t="s">
        <v>51</v>
      </c>
      <c r="D1016" t="s">
        <v>85</v>
      </c>
      <c r="E1016">
        <v>0</v>
      </c>
      <c r="G1016" t="s">
        <v>3991</v>
      </c>
      <c r="H1016" t="s">
        <v>3992</v>
      </c>
      <c r="I1016" t="s">
        <v>56</v>
      </c>
      <c r="S1016" t="s">
        <v>3993</v>
      </c>
      <c r="T1016" t="s">
        <v>51</v>
      </c>
      <c r="U1016" t="s">
        <v>51</v>
      </c>
      <c r="W1016" t="s">
        <v>3994</v>
      </c>
      <c r="Y1016" t="s">
        <v>3995</v>
      </c>
      <c r="Z1016">
        <v>8</v>
      </c>
      <c r="AE1016" t="s">
        <v>51</v>
      </c>
      <c r="AF1016" t="s">
        <v>51</v>
      </c>
      <c r="AG1016" t="s">
        <v>3996</v>
      </c>
      <c r="AI1016">
        <v>0</v>
      </c>
      <c r="AJ1016">
        <v>0</v>
      </c>
      <c r="AL1016">
        <v>0</v>
      </c>
      <c r="AM1016">
        <v>0</v>
      </c>
      <c r="AN1016">
        <v>0</v>
      </c>
      <c r="AO1016" t="s">
        <v>120</v>
      </c>
      <c r="AP1016" t="s">
        <v>121</v>
      </c>
      <c r="AQ1016" t="s">
        <v>122</v>
      </c>
      <c r="AR1016" t="s">
        <v>123</v>
      </c>
      <c r="AS1016" t="s">
        <v>89</v>
      </c>
      <c r="AT1016" t="s">
        <v>90</v>
      </c>
      <c r="AU1016" t="s">
        <v>58</v>
      </c>
      <c r="AV1016" t="s">
        <v>1668</v>
      </c>
      <c r="AW1016" t="s">
        <v>1668</v>
      </c>
      <c r="AX1016" s="1">
        <v>44755.736650891202</v>
      </c>
      <c r="AY1016" s="1">
        <v>44755.736938541668</v>
      </c>
    </row>
    <row r="1017" spans="1:51" x14ac:dyDescent="0.35">
      <c r="A1017">
        <v>9417</v>
      </c>
      <c r="B1017">
        <v>0</v>
      </c>
      <c r="C1017" t="s">
        <v>51</v>
      </c>
      <c r="D1017" t="s">
        <v>52</v>
      </c>
      <c r="E1017" t="s">
        <v>51</v>
      </c>
      <c r="F1017" t="s">
        <v>51</v>
      </c>
      <c r="G1017" t="s">
        <v>3997</v>
      </c>
      <c r="H1017" t="s">
        <v>3998</v>
      </c>
      <c r="I1017" t="s">
        <v>56</v>
      </c>
      <c r="M1017" t="s">
        <v>3997</v>
      </c>
      <c r="N1017" t="s">
        <v>3998</v>
      </c>
      <c r="O1017" t="s">
        <v>56</v>
      </c>
      <c r="U1017" t="s">
        <v>57</v>
      </c>
      <c r="Z1017">
        <v>8</v>
      </c>
      <c r="AA1017">
        <v>27</v>
      </c>
      <c r="AD1017" t="s">
        <v>1186</v>
      </c>
      <c r="AE1017" t="s">
        <v>3999</v>
      </c>
      <c r="AF1017" t="s">
        <v>143</v>
      </c>
      <c r="AG1017" t="s">
        <v>1187</v>
      </c>
      <c r="AH1017" t="s">
        <v>3999</v>
      </c>
      <c r="AI1017">
        <v>0</v>
      </c>
      <c r="AJ1017">
        <v>0</v>
      </c>
      <c r="AL1017">
        <v>0</v>
      </c>
      <c r="AM1017">
        <v>0</v>
      </c>
      <c r="AN1017">
        <v>0</v>
      </c>
      <c r="AO1017" t="s">
        <v>51</v>
      </c>
      <c r="AP1017" t="s">
        <v>51</v>
      </c>
      <c r="AQ1017" t="s">
        <v>51</v>
      </c>
      <c r="AR1017" t="s">
        <v>51</v>
      </c>
      <c r="AS1017" t="s">
        <v>51</v>
      </c>
      <c r="AT1017" t="s">
        <v>51</v>
      </c>
      <c r="AU1017" t="s">
        <v>58</v>
      </c>
      <c r="AV1017" t="s">
        <v>68</v>
      </c>
      <c r="AW1017" t="s">
        <v>196</v>
      </c>
      <c r="AX1017" s="1">
        <v>44754.638253090277</v>
      </c>
      <c r="AY1017" s="1">
        <v>44932.657554594909</v>
      </c>
    </row>
    <row r="1018" spans="1:51" x14ac:dyDescent="0.35">
      <c r="A1018">
        <v>9416</v>
      </c>
      <c r="B1018">
        <v>0</v>
      </c>
      <c r="C1018" t="s">
        <v>51</v>
      </c>
      <c r="D1018" t="s">
        <v>52</v>
      </c>
      <c r="E1018" t="s">
        <v>51</v>
      </c>
      <c r="F1018" t="s">
        <v>51</v>
      </c>
      <c r="G1018" t="s">
        <v>4000</v>
      </c>
      <c r="H1018" t="s">
        <v>4001</v>
      </c>
      <c r="I1018" t="s">
        <v>56</v>
      </c>
      <c r="O1018" t="s">
        <v>56</v>
      </c>
      <c r="U1018" t="s">
        <v>57</v>
      </c>
      <c r="Z1018">
        <v>8</v>
      </c>
      <c r="AA1018">
        <v>24</v>
      </c>
      <c r="AD1018" t="s">
        <v>1867</v>
      </c>
      <c r="AE1018" t="s">
        <v>3786</v>
      </c>
      <c r="AF1018" t="s">
        <v>407</v>
      </c>
      <c r="AG1018" t="s">
        <v>1868</v>
      </c>
      <c r="AH1018" t="s">
        <v>3786</v>
      </c>
      <c r="AI1018">
        <v>0</v>
      </c>
      <c r="AJ1018">
        <v>0</v>
      </c>
      <c r="AL1018">
        <v>0</v>
      </c>
      <c r="AM1018">
        <v>0</v>
      </c>
      <c r="AN1018">
        <v>0</v>
      </c>
      <c r="AO1018" t="s">
        <v>51</v>
      </c>
      <c r="AP1018" t="s">
        <v>51</v>
      </c>
      <c r="AQ1018" t="s">
        <v>51</v>
      </c>
      <c r="AR1018" t="s">
        <v>51</v>
      </c>
      <c r="AS1018" t="s">
        <v>51</v>
      </c>
      <c r="AT1018" t="s">
        <v>51</v>
      </c>
      <c r="AU1018" t="s">
        <v>58</v>
      </c>
      <c r="AV1018" t="s">
        <v>68</v>
      </c>
      <c r="AW1018" t="s">
        <v>196</v>
      </c>
      <c r="AX1018" s="1">
        <v>44751.669106678244</v>
      </c>
      <c r="AY1018" s="1">
        <v>45545.694800659723</v>
      </c>
    </row>
    <row r="1019" spans="1:51" x14ac:dyDescent="0.35">
      <c r="A1019">
        <v>9415</v>
      </c>
      <c r="B1019">
        <v>0</v>
      </c>
      <c r="C1019" t="s">
        <v>51</v>
      </c>
      <c r="D1019" t="s">
        <v>52</v>
      </c>
      <c r="E1019" t="s">
        <v>51</v>
      </c>
      <c r="F1019" t="s">
        <v>51</v>
      </c>
      <c r="G1019" t="s">
        <v>18813</v>
      </c>
      <c r="H1019" t="s">
        <v>4002</v>
      </c>
      <c r="I1019" t="s">
        <v>56</v>
      </c>
      <c r="M1019" t="s">
        <v>4003</v>
      </c>
      <c r="N1019" t="s">
        <v>4004</v>
      </c>
      <c r="O1019" t="s">
        <v>56</v>
      </c>
      <c r="U1019" t="s">
        <v>57</v>
      </c>
      <c r="Z1019">
        <v>8</v>
      </c>
      <c r="AA1019">
        <v>33</v>
      </c>
      <c r="AD1019" t="s">
        <v>4005</v>
      </c>
      <c r="AE1019" t="s">
        <v>4006</v>
      </c>
      <c r="AF1019" t="s">
        <v>573</v>
      </c>
      <c r="AG1019" t="s">
        <v>4007</v>
      </c>
      <c r="AH1019" t="s">
        <v>4006</v>
      </c>
      <c r="AI1019">
        <v>0</v>
      </c>
      <c r="AJ1019">
        <v>0</v>
      </c>
      <c r="AL1019">
        <v>0</v>
      </c>
      <c r="AM1019">
        <v>0</v>
      </c>
      <c r="AN1019">
        <v>0</v>
      </c>
      <c r="AO1019" t="s">
        <v>51</v>
      </c>
      <c r="AP1019" t="s">
        <v>51</v>
      </c>
      <c r="AQ1019" t="s">
        <v>51</v>
      </c>
      <c r="AR1019" t="s">
        <v>51</v>
      </c>
      <c r="AS1019" t="s">
        <v>51</v>
      </c>
      <c r="AT1019" t="s">
        <v>51</v>
      </c>
      <c r="AU1019" t="s">
        <v>58</v>
      </c>
      <c r="AV1019" t="s">
        <v>68</v>
      </c>
      <c r="AW1019" t="s">
        <v>196</v>
      </c>
      <c r="AX1019" s="1">
        <v>44751.453730127316</v>
      </c>
      <c r="AY1019" s="1">
        <v>44785.59642303241</v>
      </c>
    </row>
    <row r="1020" spans="1:51" x14ac:dyDescent="0.35">
      <c r="A1020">
        <v>9414</v>
      </c>
      <c r="B1020">
        <v>0</v>
      </c>
      <c r="C1020" t="s">
        <v>51</v>
      </c>
      <c r="D1020" t="s">
        <v>52</v>
      </c>
      <c r="E1020" t="s">
        <v>51</v>
      </c>
      <c r="F1020" t="s">
        <v>51</v>
      </c>
      <c r="G1020" t="s">
        <v>4008</v>
      </c>
      <c r="H1020" t="s">
        <v>4009</v>
      </c>
      <c r="I1020" t="s">
        <v>56</v>
      </c>
      <c r="O1020" t="s">
        <v>62</v>
      </c>
      <c r="U1020" t="s">
        <v>57</v>
      </c>
      <c r="Z1020">
        <v>8</v>
      </c>
      <c r="AA1020">
        <v>29</v>
      </c>
      <c r="AD1020" t="s">
        <v>4010</v>
      </c>
      <c r="AE1020" t="s">
        <v>4011</v>
      </c>
      <c r="AF1020" t="s">
        <v>115</v>
      </c>
      <c r="AG1020" t="s">
        <v>4012</v>
      </c>
      <c r="AH1020" t="s">
        <v>4011</v>
      </c>
      <c r="AI1020">
        <v>0</v>
      </c>
      <c r="AJ1020">
        <v>0</v>
      </c>
      <c r="AL1020">
        <v>0</v>
      </c>
      <c r="AM1020">
        <v>0</v>
      </c>
      <c r="AN1020">
        <v>0</v>
      </c>
      <c r="AO1020" t="s">
        <v>51</v>
      </c>
      <c r="AP1020" t="s">
        <v>51</v>
      </c>
      <c r="AQ1020" t="s">
        <v>51</v>
      </c>
      <c r="AR1020" t="s">
        <v>51</v>
      </c>
      <c r="AS1020" t="s">
        <v>51</v>
      </c>
      <c r="AT1020" t="s">
        <v>51</v>
      </c>
      <c r="AU1020" t="s">
        <v>58</v>
      </c>
      <c r="AV1020" t="s">
        <v>68</v>
      </c>
      <c r="AW1020" t="s">
        <v>196</v>
      </c>
      <c r="AX1020" s="1">
        <v>44750.698336076392</v>
      </c>
      <c r="AY1020" s="1">
        <v>44916.680004398149</v>
      </c>
    </row>
    <row r="1021" spans="1:51" x14ac:dyDescent="0.35">
      <c r="A1021">
        <v>9413</v>
      </c>
      <c r="B1021">
        <v>0</v>
      </c>
      <c r="C1021" t="s">
        <v>51</v>
      </c>
      <c r="D1021" t="s">
        <v>52</v>
      </c>
      <c r="E1021" t="s">
        <v>51</v>
      </c>
      <c r="F1021" t="s">
        <v>51</v>
      </c>
      <c r="G1021" t="s">
        <v>4013</v>
      </c>
      <c r="H1021" t="s">
        <v>4014</v>
      </c>
      <c r="I1021" t="s">
        <v>56</v>
      </c>
      <c r="M1021" t="s">
        <v>4015</v>
      </c>
      <c r="N1021" t="s">
        <v>4014</v>
      </c>
      <c r="O1021" t="s">
        <v>56</v>
      </c>
      <c r="S1021" t="s">
        <v>4016</v>
      </c>
      <c r="U1021" t="s">
        <v>57</v>
      </c>
      <c r="Z1021">
        <v>8</v>
      </c>
      <c r="AA1021">
        <v>27</v>
      </c>
      <c r="AD1021" t="s">
        <v>2544</v>
      </c>
      <c r="AE1021" t="s">
        <v>4017</v>
      </c>
      <c r="AF1021" t="s">
        <v>143</v>
      </c>
      <c r="AG1021" t="s">
        <v>2545</v>
      </c>
      <c r="AH1021" t="s">
        <v>4017</v>
      </c>
      <c r="AI1021">
        <v>0</v>
      </c>
      <c r="AJ1021">
        <v>0</v>
      </c>
      <c r="AL1021">
        <v>0</v>
      </c>
      <c r="AM1021">
        <v>0</v>
      </c>
      <c r="AN1021">
        <v>0</v>
      </c>
      <c r="AO1021" t="s">
        <v>51</v>
      </c>
      <c r="AP1021" t="s">
        <v>51</v>
      </c>
      <c r="AQ1021" t="s">
        <v>51</v>
      </c>
      <c r="AR1021" t="s">
        <v>51</v>
      </c>
      <c r="AS1021" t="s">
        <v>51</v>
      </c>
      <c r="AT1021" t="s">
        <v>51</v>
      </c>
      <c r="AU1021" t="s">
        <v>58</v>
      </c>
      <c r="AV1021" t="s">
        <v>68</v>
      </c>
      <c r="AW1021" t="s">
        <v>196</v>
      </c>
      <c r="AX1021" s="1">
        <v>44739.696922418982</v>
      </c>
      <c r="AY1021" s="1">
        <v>44905.463337118053</v>
      </c>
    </row>
    <row r="1022" spans="1:51" x14ac:dyDescent="0.35">
      <c r="A1022">
        <v>9412</v>
      </c>
      <c r="B1022">
        <v>0</v>
      </c>
      <c r="C1022" t="s">
        <v>51</v>
      </c>
      <c r="D1022" t="s">
        <v>52</v>
      </c>
      <c r="E1022" t="s">
        <v>51</v>
      </c>
      <c r="F1022" t="s">
        <v>51</v>
      </c>
      <c r="G1022" t="s">
        <v>4018</v>
      </c>
      <c r="H1022" t="s">
        <v>4019</v>
      </c>
      <c r="I1022" t="s">
        <v>56</v>
      </c>
      <c r="M1022" t="s">
        <v>4018</v>
      </c>
      <c r="N1022" t="s">
        <v>4020</v>
      </c>
      <c r="O1022" t="s">
        <v>56</v>
      </c>
      <c r="U1022" t="s">
        <v>4021</v>
      </c>
      <c r="W1022">
        <v>9899259377</v>
      </c>
      <c r="X1022" t="s">
        <v>4022</v>
      </c>
      <c r="Y1022" t="s">
        <v>4023</v>
      </c>
      <c r="Z1022">
        <v>8</v>
      </c>
      <c r="AI1022">
        <v>0</v>
      </c>
      <c r="AJ1022">
        <v>0</v>
      </c>
      <c r="AL1022">
        <v>0</v>
      </c>
      <c r="AM1022">
        <v>0</v>
      </c>
      <c r="AN1022">
        <v>0</v>
      </c>
      <c r="AO1022" t="s">
        <v>51</v>
      </c>
      <c r="AP1022" t="s">
        <v>51</v>
      </c>
      <c r="AQ1022" t="s">
        <v>51</v>
      </c>
      <c r="AR1022" t="s">
        <v>51</v>
      </c>
      <c r="AS1022" t="s">
        <v>51</v>
      </c>
      <c r="AT1022" t="s">
        <v>51</v>
      </c>
      <c r="AU1022" t="s">
        <v>58</v>
      </c>
      <c r="AV1022" t="s">
        <v>3748</v>
      </c>
      <c r="AW1022" t="s">
        <v>51</v>
      </c>
      <c r="AX1022" s="1">
        <v>44739.456626736108</v>
      </c>
      <c r="AY1022" t="s">
        <v>51</v>
      </c>
    </row>
    <row r="1023" spans="1:51" x14ac:dyDescent="0.35">
      <c r="A1023">
        <v>9411</v>
      </c>
      <c r="B1023">
        <v>0</v>
      </c>
      <c r="C1023" t="s">
        <v>51</v>
      </c>
      <c r="D1023" t="s">
        <v>85</v>
      </c>
      <c r="E1023">
        <v>0</v>
      </c>
      <c r="G1023" t="s">
        <v>4024</v>
      </c>
      <c r="H1023" t="s">
        <v>4025</v>
      </c>
      <c r="I1023" t="s">
        <v>15600</v>
      </c>
      <c r="T1023" t="s">
        <v>51</v>
      </c>
      <c r="U1023" t="s">
        <v>51</v>
      </c>
      <c r="W1023" t="s">
        <v>4026</v>
      </c>
      <c r="Y1023" t="s">
        <v>4027</v>
      </c>
      <c r="Z1023">
        <v>2</v>
      </c>
      <c r="AE1023" t="s">
        <v>51</v>
      </c>
      <c r="AF1023" t="s">
        <v>51</v>
      </c>
      <c r="AI1023">
        <v>0</v>
      </c>
      <c r="AJ1023">
        <v>0</v>
      </c>
      <c r="AL1023">
        <v>0</v>
      </c>
      <c r="AM1023">
        <v>0</v>
      </c>
      <c r="AN1023">
        <v>0</v>
      </c>
      <c r="AO1023" t="s">
        <v>538</v>
      </c>
      <c r="AP1023" t="s">
        <v>121</v>
      </c>
      <c r="AQ1023" t="s">
        <v>487</v>
      </c>
      <c r="AR1023" t="s">
        <v>123</v>
      </c>
      <c r="AS1023" t="s">
        <v>89</v>
      </c>
      <c r="AT1023" t="s">
        <v>90</v>
      </c>
      <c r="AU1023" t="s">
        <v>58</v>
      </c>
      <c r="AV1023" t="s">
        <v>4028</v>
      </c>
      <c r="AW1023" t="s">
        <v>51</v>
      </c>
      <c r="AX1023" s="1">
        <v>44736.576475150461</v>
      </c>
      <c r="AY1023" t="s">
        <v>51</v>
      </c>
    </row>
    <row r="1024" spans="1:51" x14ac:dyDescent="0.35">
      <c r="A1024">
        <v>9410</v>
      </c>
      <c r="B1024">
        <v>0</v>
      </c>
      <c r="C1024" t="s">
        <v>51</v>
      </c>
      <c r="D1024" t="s">
        <v>85</v>
      </c>
      <c r="E1024">
        <v>0</v>
      </c>
      <c r="G1024" t="s">
        <v>4029</v>
      </c>
      <c r="H1024" t="s">
        <v>4030</v>
      </c>
      <c r="I1024" t="s">
        <v>56</v>
      </c>
      <c r="T1024" t="s">
        <v>51</v>
      </c>
      <c r="U1024" t="s">
        <v>51</v>
      </c>
      <c r="W1024">
        <v>9822752428</v>
      </c>
      <c r="Y1024" t="s">
        <v>4031</v>
      </c>
      <c r="Z1024">
        <v>8</v>
      </c>
      <c r="AD1024" t="s">
        <v>4032</v>
      </c>
      <c r="AE1024" t="s">
        <v>51</v>
      </c>
      <c r="AF1024" t="s">
        <v>51</v>
      </c>
      <c r="AG1024" t="s">
        <v>4033</v>
      </c>
      <c r="AI1024">
        <v>0</v>
      </c>
      <c r="AJ1024">
        <v>0</v>
      </c>
      <c r="AL1024">
        <v>0</v>
      </c>
      <c r="AM1024">
        <v>0</v>
      </c>
      <c r="AN1024">
        <v>0</v>
      </c>
      <c r="AO1024" t="s">
        <v>120</v>
      </c>
      <c r="AP1024" t="s">
        <v>121</v>
      </c>
      <c r="AQ1024" t="s">
        <v>122</v>
      </c>
      <c r="AS1024" t="s">
        <v>89</v>
      </c>
      <c r="AT1024" t="s">
        <v>90</v>
      </c>
      <c r="AU1024" t="s">
        <v>58</v>
      </c>
      <c r="AV1024" t="s">
        <v>4028</v>
      </c>
      <c r="AW1024" t="s">
        <v>51</v>
      </c>
      <c r="AX1024" s="1">
        <v>44736.499950115744</v>
      </c>
      <c r="AY1024" t="s">
        <v>51</v>
      </c>
    </row>
    <row r="1025" spans="1:51" x14ac:dyDescent="0.35">
      <c r="A1025">
        <v>9409</v>
      </c>
      <c r="B1025">
        <v>0</v>
      </c>
      <c r="C1025" t="s">
        <v>51</v>
      </c>
      <c r="D1025" t="s">
        <v>85</v>
      </c>
      <c r="E1025">
        <v>0</v>
      </c>
      <c r="G1025" t="s">
        <v>4034</v>
      </c>
      <c r="H1025" t="s">
        <v>4035</v>
      </c>
      <c r="I1025" t="s">
        <v>56</v>
      </c>
      <c r="T1025" t="s">
        <v>51</v>
      </c>
      <c r="U1025" t="s">
        <v>51</v>
      </c>
      <c r="W1025">
        <v>7058524146</v>
      </c>
      <c r="Y1025" t="s">
        <v>4036</v>
      </c>
      <c r="Z1025">
        <v>8</v>
      </c>
      <c r="AD1025" t="s">
        <v>4037</v>
      </c>
      <c r="AE1025" t="s">
        <v>51</v>
      </c>
      <c r="AF1025" t="s">
        <v>51</v>
      </c>
      <c r="AG1025" t="s">
        <v>4038</v>
      </c>
      <c r="AI1025">
        <v>0</v>
      </c>
      <c r="AJ1025">
        <v>0</v>
      </c>
      <c r="AL1025">
        <v>0</v>
      </c>
      <c r="AM1025">
        <v>0</v>
      </c>
      <c r="AN1025">
        <v>0</v>
      </c>
      <c r="AO1025" t="s">
        <v>1032</v>
      </c>
      <c r="AP1025" t="s">
        <v>121</v>
      </c>
      <c r="AQ1025" t="s">
        <v>122</v>
      </c>
      <c r="AR1025" t="s">
        <v>123</v>
      </c>
      <c r="AS1025" t="s">
        <v>89</v>
      </c>
      <c r="AT1025" t="s">
        <v>90</v>
      </c>
      <c r="AU1025" t="s">
        <v>58</v>
      </c>
      <c r="AV1025" t="s">
        <v>4028</v>
      </c>
      <c r="AW1025" t="s">
        <v>51</v>
      </c>
      <c r="AX1025" s="1">
        <v>44736.488156678242</v>
      </c>
      <c r="AY1025" t="s">
        <v>51</v>
      </c>
    </row>
    <row r="1026" spans="1:51" x14ac:dyDescent="0.35">
      <c r="A1026">
        <v>9408</v>
      </c>
      <c r="B1026">
        <v>0</v>
      </c>
      <c r="C1026" t="s">
        <v>51</v>
      </c>
      <c r="D1026" t="s">
        <v>52</v>
      </c>
      <c r="E1026" t="s">
        <v>51</v>
      </c>
      <c r="F1026" t="s">
        <v>51</v>
      </c>
      <c r="G1026" t="s">
        <v>4039</v>
      </c>
      <c r="H1026" t="s">
        <v>18797</v>
      </c>
      <c r="I1026" t="s">
        <v>56</v>
      </c>
      <c r="M1026" t="s">
        <v>4040</v>
      </c>
      <c r="N1026" t="s">
        <v>18798</v>
      </c>
      <c r="U1026" t="s">
        <v>57</v>
      </c>
      <c r="Z1026">
        <v>8</v>
      </c>
      <c r="AD1026" t="s">
        <v>283</v>
      </c>
      <c r="AG1026" t="s">
        <v>827</v>
      </c>
      <c r="AI1026">
        <v>0</v>
      </c>
      <c r="AJ1026">
        <v>0</v>
      </c>
      <c r="AL1026">
        <v>0</v>
      </c>
      <c r="AM1026">
        <v>0</v>
      </c>
      <c r="AN1026">
        <v>0</v>
      </c>
      <c r="AO1026" t="s">
        <v>51</v>
      </c>
      <c r="AP1026" t="s">
        <v>51</v>
      </c>
      <c r="AQ1026" t="s">
        <v>51</v>
      </c>
      <c r="AR1026" t="s">
        <v>51</v>
      </c>
      <c r="AS1026" t="s">
        <v>51</v>
      </c>
      <c r="AT1026" t="s">
        <v>51</v>
      </c>
      <c r="AU1026" t="s">
        <v>58</v>
      </c>
      <c r="AV1026" t="s">
        <v>68</v>
      </c>
      <c r="AW1026" t="s">
        <v>51</v>
      </c>
      <c r="AX1026" s="1">
        <v>44734.744403784724</v>
      </c>
      <c r="AY1026" t="s">
        <v>51</v>
      </c>
    </row>
    <row r="1027" spans="1:51" x14ac:dyDescent="0.35">
      <c r="A1027">
        <v>9407</v>
      </c>
      <c r="B1027">
        <v>0</v>
      </c>
      <c r="C1027" t="s">
        <v>51</v>
      </c>
      <c r="D1027" t="s">
        <v>85</v>
      </c>
      <c r="E1027">
        <v>0</v>
      </c>
      <c r="G1027" t="s">
        <v>4041</v>
      </c>
      <c r="H1027" t="s">
        <v>4042</v>
      </c>
      <c r="I1027" t="s">
        <v>18055</v>
      </c>
      <c r="T1027" t="s">
        <v>51</v>
      </c>
      <c r="U1027" t="s">
        <v>51</v>
      </c>
      <c r="V1027" t="s">
        <v>4044</v>
      </c>
      <c r="W1027" t="s">
        <v>4045</v>
      </c>
      <c r="X1027" t="s">
        <v>4046</v>
      </c>
      <c r="Y1027" t="s">
        <v>4047</v>
      </c>
      <c r="Z1027">
        <v>12</v>
      </c>
      <c r="AE1027" t="s">
        <v>51</v>
      </c>
      <c r="AF1027" t="s">
        <v>51</v>
      </c>
      <c r="AI1027">
        <v>0</v>
      </c>
      <c r="AJ1027">
        <v>0</v>
      </c>
      <c r="AL1027">
        <v>0</v>
      </c>
      <c r="AM1027">
        <v>0</v>
      </c>
      <c r="AN1027">
        <v>0</v>
      </c>
      <c r="AO1027" t="s">
        <v>672</v>
      </c>
      <c r="AP1027" t="s">
        <v>121</v>
      </c>
      <c r="AQ1027" t="s">
        <v>122</v>
      </c>
      <c r="AR1027" t="s">
        <v>123</v>
      </c>
      <c r="AS1027" t="s">
        <v>89</v>
      </c>
      <c r="AT1027" t="s">
        <v>90</v>
      </c>
      <c r="AU1027" t="s">
        <v>58</v>
      </c>
      <c r="AV1027" t="s">
        <v>4028</v>
      </c>
      <c r="AW1027" t="s">
        <v>51</v>
      </c>
      <c r="AX1027" s="1">
        <v>44733.716994826391</v>
      </c>
      <c r="AY1027" t="s">
        <v>51</v>
      </c>
    </row>
    <row r="1028" spans="1:51" x14ac:dyDescent="0.35">
      <c r="A1028">
        <v>9406</v>
      </c>
      <c r="B1028">
        <v>0</v>
      </c>
      <c r="C1028" t="s">
        <v>51</v>
      </c>
      <c r="D1028" t="s">
        <v>52</v>
      </c>
      <c r="E1028" t="s">
        <v>51</v>
      </c>
      <c r="F1028" t="s">
        <v>51</v>
      </c>
      <c r="G1028" t="s">
        <v>4048</v>
      </c>
      <c r="H1028" t="s">
        <v>4049</v>
      </c>
      <c r="I1028" t="s">
        <v>56</v>
      </c>
      <c r="M1028" t="s">
        <v>4048</v>
      </c>
      <c r="N1028" t="s">
        <v>4050</v>
      </c>
      <c r="O1028" t="s">
        <v>62</v>
      </c>
      <c r="S1028">
        <v>9109102567</v>
      </c>
      <c r="U1028" t="s">
        <v>57</v>
      </c>
      <c r="Y1028" t="s">
        <v>4051</v>
      </c>
      <c r="Z1028">
        <v>8</v>
      </c>
      <c r="AA1028">
        <v>23</v>
      </c>
      <c r="AD1028" t="s">
        <v>1330</v>
      </c>
      <c r="AE1028" t="s">
        <v>4052</v>
      </c>
      <c r="AF1028" t="s">
        <v>128</v>
      </c>
      <c r="AG1028" t="s">
        <v>1332</v>
      </c>
      <c r="AH1028" t="s">
        <v>4052</v>
      </c>
      <c r="AI1028">
        <v>0</v>
      </c>
      <c r="AJ1028">
        <v>0</v>
      </c>
      <c r="AL1028">
        <v>0</v>
      </c>
      <c r="AM1028">
        <v>0</v>
      </c>
      <c r="AN1028">
        <v>0</v>
      </c>
      <c r="AO1028" t="s">
        <v>51</v>
      </c>
      <c r="AP1028" t="s">
        <v>51</v>
      </c>
      <c r="AQ1028" t="s">
        <v>51</v>
      </c>
      <c r="AR1028" t="s">
        <v>51</v>
      </c>
      <c r="AS1028" t="s">
        <v>51</v>
      </c>
      <c r="AT1028" t="s">
        <v>51</v>
      </c>
      <c r="AU1028" t="s">
        <v>58</v>
      </c>
      <c r="AV1028" t="s">
        <v>68</v>
      </c>
      <c r="AW1028" t="s">
        <v>919</v>
      </c>
      <c r="AX1028" s="1">
        <v>44733.697176423608</v>
      </c>
      <c r="AY1028" s="1">
        <v>45310.519401585647</v>
      </c>
    </row>
    <row r="1029" spans="1:51" x14ac:dyDescent="0.35">
      <c r="A1029">
        <v>9405</v>
      </c>
      <c r="B1029">
        <v>0</v>
      </c>
      <c r="C1029" t="s">
        <v>51</v>
      </c>
      <c r="D1029" t="s">
        <v>52</v>
      </c>
      <c r="E1029" t="s">
        <v>51</v>
      </c>
      <c r="F1029" t="s">
        <v>51</v>
      </c>
      <c r="G1029" t="s">
        <v>4053</v>
      </c>
      <c r="H1029" t="s">
        <v>18799</v>
      </c>
      <c r="I1029" t="s">
        <v>56</v>
      </c>
      <c r="M1029" t="s">
        <v>4054</v>
      </c>
      <c r="N1029" t="s">
        <v>4055</v>
      </c>
      <c r="O1029" t="s">
        <v>56</v>
      </c>
      <c r="U1029" t="s">
        <v>57</v>
      </c>
      <c r="Z1029">
        <v>8</v>
      </c>
      <c r="AD1029" t="s">
        <v>2440</v>
      </c>
      <c r="AG1029" t="s">
        <v>2441</v>
      </c>
      <c r="AI1029">
        <v>0</v>
      </c>
      <c r="AJ1029">
        <v>0</v>
      </c>
      <c r="AL1029">
        <v>0</v>
      </c>
      <c r="AM1029">
        <v>0</v>
      </c>
      <c r="AN1029">
        <v>0</v>
      </c>
      <c r="AO1029" t="s">
        <v>51</v>
      </c>
      <c r="AP1029" t="s">
        <v>51</v>
      </c>
      <c r="AQ1029" t="s">
        <v>51</v>
      </c>
      <c r="AR1029" t="s">
        <v>51</v>
      </c>
      <c r="AS1029" t="s">
        <v>51</v>
      </c>
      <c r="AT1029" t="s">
        <v>51</v>
      </c>
      <c r="AU1029" t="s">
        <v>58</v>
      </c>
      <c r="AV1029" t="s">
        <v>68</v>
      </c>
      <c r="AW1029" t="s">
        <v>51</v>
      </c>
      <c r="AX1029" s="1">
        <v>44732.539431562502</v>
      </c>
      <c r="AY1029" t="s">
        <v>51</v>
      </c>
    </row>
    <row r="1030" spans="1:51" x14ac:dyDescent="0.35">
      <c r="A1030">
        <v>8407</v>
      </c>
      <c r="B1030">
        <v>0</v>
      </c>
      <c r="C1030" t="s">
        <v>51</v>
      </c>
      <c r="D1030" t="s">
        <v>52</v>
      </c>
      <c r="E1030" t="s">
        <v>51</v>
      </c>
      <c r="F1030" t="s">
        <v>51</v>
      </c>
      <c r="G1030" t="s">
        <v>18814</v>
      </c>
      <c r="H1030" t="s">
        <v>18815</v>
      </c>
      <c r="I1030" t="s">
        <v>56</v>
      </c>
      <c r="M1030" t="s">
        <v>18816</v>
      </c>
      <c r="N1030" t="s">
        <v>18815</v>
      </c>
      <c r="U1030" t="s">
        <v>57</v>
      </c>
      <c r="Z1030">
        <v>8</v>
      </c>
      <c r="AD1030" t="s">
        <v>4056</v>
      </c>
      <c r="AG1030" t="s">
        <v>4057</v>
      </c>
      <c r="AI1030">
        <v>0</v>
      </c>
      <c r="AJ1030">
        <v>0</v>
      </c>
      <c r="AL1030">
        <v>0</v>
      </c>
      <c r="AM1030">
        <v>0</v>
      </c>
      <c r="AN1030">
        <v>0</v>
      </c>
      <c r="AO1030" t="s">
        <v>51</v>
      </c>
      <c r="AP1030" t="s">
        <v>51</v>
      </c>
      <c r="AQ1030" t="s">
        <v>51</v>
      </c>
      <c r="AR1030" t="s">
        <v>51</v>
      </c>
      <c r="AS1030" t="s">
        <v>51</v>
      </c>
      <c r="AT1030" t="s">
        <v>51</v>
      </c>
      <c r="AU1030" t="s">
        <v>58</v>
      </c>
      <c r="AV1030" t="s">
        <v>68</v>
      </c>
      <c r="AW1030" t="s">
        <v>51</v>
      </c>
      <c r="AX1030" s="1">
        <v>44729.695737499998</v>
      </c>
      <c r="AY1030" t="s">
        <v>51</v>
      </c>
    </row>
    <row r="1031" spans="1:51" x14ac:dyDescent="0.35">
      <c r="A1031">
        <v>8406</v>
      </c>
      <c r="B1031">
        <v>0</v>
      </c>
      <c r="C1031" t="s">
        <v>51</v>
      </c>
      <c r="D1031" t="s">
        <v>52</v>
      </c>
      <c r="E1031" t="s">
        <v>51</v>
      </c>
      <c r="F1031" t="s">
        <v>51</v>
      </c>
      <c r="G1031" t="s">
        <v>18816</v>
      </c>
      <c r="H1031" t="s">
        <v>4058</v>
      </c>
      <c r="I1031" t="s">
        <v>56</v>
      </c>
      <c r="M1031" t="s">
        <v>18816</v>
      </c>
      <c r="N1031" t="s">
        <v>4058</v>
      </c>
      <c r="U1031" t="s">
        <v>57</v>
      </c>
      <c r="X1031" t="s">
        <v>4059</v>
      </c>
      <c r="Z1031">
        <v>8</v>
      </c>
      <c r="AI1031">
        <v>0</v>
      </c>
      <c r="AJ1031">
        <v>0</v>
      </c>
      <c r="AL1031">
        <v>0</v>
      </c>
      <c r="AM1031">
        <v>0</v>
      </c>
      <c r="AN1031">
        <v>0</v>
      </c>
      <c r="AO1031" t="s">
        <v>51</v>
      </c>
      <c r="AP1031" t="s">
        <v>51</v>
      </c>
      <c r="AQ1031" t="s">
        <v>51</v>
      </c>
      <c r="AR1031" t="s">
        <v>51</v>
      </c>
      <c r="AS1031" t="s">
        <v>51</v>
      </c>
      <c r="AT1031" t="s">
        <v>51</v>
      </c>
      <c r="AU1031" t="s">
        <v>58</v>
      </c>
      <c r="AV1031" t="s">
        <v>68</v>
      </c>
      <c r="AW1031" t="s">
        <v>51</v>
      </c>
      <c r="AX1031" s="1">
        <v>44729.676112881942</v>
      </c>
      <c r="AY1031" t="s">
        <v>51</v>
      </c>
    </row>
    <row r="1032" spans="1:51" x14ac:dyDescent="0.35">
      <c r="A1032">
        <v>8405</v>
      </c>
      <c r="B1032">
        <v>0</v>
      </c>
      <c r="C1032" t="s">
        <v>51</v>
      </c>
      <c r="D1032" t="s">
        <v>85</v>
      </c>
      <c r="E1032">
        <v>0</v>
      </c>
      <c r="G1032" t="s">
        <v>4060</v>
      </c>
      <c r="H1032" t="s">
        <v>4061</v>
      </c>
      <c r="I1032" t="s">
        <v>15600</v>
      </c>
      <c r="T1032" t="s">
        <v>51</v>
      </c>
      <c r="U1032" t="s">
        <v>51</v>
      </c>
      <c r="Y1032" t="s">
        <v>4062</v>
      </c>
      <c r="Z1032">
        <v>2</v>
      </c>
      <c r="AD1032" t="s">
        <v>62</v>
      </c>
      <c r="AE1032" t="s">
        <v>51</v>
      </c>
      <c r="AF1032" t="s">
        <v>51</v>
      </c>
      <c r="AG1032" t="s">
        <v>62</v>
      </c>
      <c r="AI1032">
        <v>0</v>
      </c>
      <c r="AJ1032">
        <v>0</v>
      </c>
      <c r="AL1032">
        <v>0</v>
      </c>
      <c r="AM1032">
        <v>0</v>
      </c>
      <c r="AN1032">
        <v>0</v>
      </c>
      <c r="AO1032" t="s">
        <v>230</v>
      </c>
      <c r="AP1032" t="s">
        <v>121</v>
      </c>
      <c r="AQ1032" t="s">
        <v>487</v>
      </c>
      <c r="AR1032" t="s">
        <v>123</v>
      </c>
      <c r="AS1032" t="s">
        <v>89</v>
      </c>
      <c r="AT1032" t="s">
        <v>90</v>
      </c>
      <c r="AU1032" t="s">
        <v>58</v>
      </c>
      <c r="AV1032" t="s">
        <v>4028</v>
      </c>
      <c r="AW1032" t="s">
        <v>51</v>
      </c>
      <c r="AX1032" s="1">
        <v>44729.57194603009</v>
      </c>
      <c r="AY1032" t="s">
        <v>51</v>
      </c>
    </row>
    <row r="1033" spans="1:51" x14ac:dyDescent="0.35">
      <c r="A1033">
        <v>8404</v>
      </c>
      <c r="B1033">
        <v>0</v>
      </c>
      <c r="C1033" t="s">
        <v>51</v>
      </c>
      <c r="D1033" t="s">
        <v>52</v>
      </c>
      <c r="E1033" t="s">
        <v>51</v>
      </c>
      <c r="F1033" t="s">
        <v>51</v>
      </c>
      <c r="G1033" t="s">
        <v>4063</v>
      </c>
      <c r="H1033" t="s">
        <v>4064</v>
      </c>
      <c r="I1033" t="s">
        <v>56</v>
      </c>
      <c r="M1033" t="s">
        <v>4065</v>
      </c>
      <c r="N1033" t="s">
        <v>4066</v>
      </c>
      <c r="O1033" t="s">
        <v>56</v>
      </c>
      <c r="U1033" t="s">
        <v>57</v>
      </c>
      <c r="Z1033">
        <v>8</v>
      </c>
      <c r="AA1033">
        <v>27</v>
      </c>
      <c r="AD1033" t="s">
        <v>4067</v>
      </c>
      <c r="AE1033" t="s">
        <v>1903</v>
      </c>
      <c r="AF1033" t="s">
        <v>143</v>
      </c>
      <c r="AG1033" t="s">
        <v>4068</v>
      </c>
      <c r="AH1033" t="s">
        <v>1903</v>
      </c>
      <c r="AI1033">
        <v>0</v>
      </c>
      <c r="AJ1033">
        <v>0</v>
      </c>
      <c r="AL1033">
        <v>0</v>
      </c>
      <c r="AM1033">
        <v>0</v>
      </c>
      <c r="AN1033">
        <v>0</v>
      </c>
      <c r="AO1033" t="s">
        <v>51</v>
      </c>
      <c r="AP1033" t="s">
        <v>51</v>
      </c>
      <c r="AQ1033" t="s">
        <v>51</v>
      </c>
      <c r="AR1033" t="s">
        <v>51</v>
      </c>
      <c r="AS1033" t="s">
        <v>51</v>
      </c>
      <c r="AT1033" t="s">
        <v>51</v>
      </c>
      <c r="AU1033" t="s">
        <v>58</v>
      </c>
      <c r="AV1033" t="s">
        <v>68</v>
      </c>
      <c r="AW1033" t="s">
        <v>919</v>
      </c>
      <c r="AX1033" s="1">
        <v>44726.748106597224</v>
      </c>
      <c r="AY1033" s="1">
        <v>45170.452885335646</v>
      </c>
    </row>
    <row r="1034" spans="1:51" x14ac:dyDescent="0.35">
      <c r="A1034">
        <v>8403</v>
      </c>
      <c r="B1034">
        <v>0</v>
      </c>
      <c r="C1034" t="s">
        <v>51</v>
      </c>
      <c r="D1034" t="s">
        <v>52</v>
      </c>
      <c r="E1034" t="s">
        <v>51</v>
      </c>
      <c r="F1034" t="s">
        <v>51</v>
      </c>
      <c r="G1034" t="s">
        <v>4069</v>
      </c>
      <c r="H1034" t="s">
        <v>4070</v>
      </c>
      <c r="I1034" t="s">
        <v>56</v>
      </c>
      <c r="M1034" t="s">
        <v>4069</v>
      </c>
      <c r="N1034" t="s">
        <v>4070</v>
      </c>
      <c r="O1034" t="s">
        <v>56</v>
      </c>
      <c r="U1034" t="s">
        <v>57</v>
      </c>
      <c r="Y1034" t="s">
        <v>4071</v>
      </c>
      <c r="Z1034">
        <v>8</v>
      </c>
      <c r="AA1034" t="s">
        <v>62</v>
      </c>
      <c r="AG1034" t="s">
        <v>4072</v>
      </c>
      <c r="AI1034">
        <v>0</v>
      </c>
      <c r="AJ1034">
        <v>0</v>
      </c>
      <c r="AL1034">
        <v>0</v>
      </c>
      <c r="AM1034">
        <v>0</v>
      </c>
      <c r="AN1034">
        <v>0</v>
      </c>
      <c r="AO1034" t="s">
        <v>51</v>
      </c>
      <c r="AP1034" t="s">
        <v>51</v>
      </c>
      <c r="AQ1034" t="s">
        <v>51</v>
      </c>
      <c r="AR1034" t="s">
        <v>51</v>
      </c>
      <c r="AS1034" t="s">
        <v>51</v>
      </c>
      <c r="AT1034" t="s">
        <v>51</v>
      </c>
      <c r="AU1034" t="s">
        <v>58</v>
      </c>
      <c r="AV1034" t="s">
        <v>68</v>
      </c>
      <c r="AW1034" t="s">
        <v>51</v>
      </c>
      <c r="AX1034" s="1">
        <v>44726.679805706015</v>
      </c>
      <c r="AY1034" t="s">
        <v>51</v>
      </c>
    </row>
    <row r="1035" spans="1:51" x14ac:dyDescent="0.35">
      <c r="A1035">
        <v>8402</v>
      </c>
      <c r="B1035">
        <v>0</v>
      </c>
      <c r="C1035" t="s">
        <v>51</v>
      </c>
      <c r="D1035" t="s">
        <v>52</v>
      </c>
      <c r="E1035" t="s">
        <v>51</v>
      </c>
      <c r="F1035" t="s">
        <v>51</v>
      </c>
      <c r="G1035" t="s">
        <v>4073</v>
      </c>
      <c r="H1035" t="s">
        <v>4074</v>
      </c>
      <c r="I1035" t="s">
        <v>277</v>
      </c>
      <c r="M1035" t="s">
        <v>4073</v>
      </c>
      <c r="N1035" t="s">
        <v>4074</v>
      </c>
      <c r="O1035" t="s">
        <v>277</v>
      </c>
      <c r="U1035" t="s">
        <v>57</v>
      </c>
      <c r="Z1035">
        <v>2</v>
      </c>
      <c r="AA1035">
        <v>999999</v>
      </c>
      <c r="AE1035" t="s">
        <v>4075</v>
      </c>
      <c r="AF1035" t="s">
        <v>4076</v>
      </c>
      <c r="AG1035" t="s">
        <v>4077</v>
      </c>
      <c r="AH1035" t="s">
        <v>4075</v>
      </c>
      <c r="AI1035">
        <v>0</v>
      </c>
      <c r="AJ1035">
        <v>0</v>
      </c>
      <c r="AL1035">
        <v>0</v>
      </c>
      <c r="AM1035">
        <v>0</v>
      </c>
      <c r="AN1035">
        <v>0</v>
      </c>
      <c r="AO1035" t="s">
        <v>51</v>
      </c>
      <c r="AP1035" t="s">
        <v>51</v>
      </c>
      <c r="AQ1035" t="s">
        <v>51</v>
      </c>
      <c r="AR1035" t="s">
        <v>51</v>
      </c>
      <c r="AS1035" t="s">
        <v>51</v>
      </c>
      <c r="AT1035" t="s">
        <v>51</v>
      </c>
      <c r="AU1035" t="s">
        <v>58</v>
      </c>
      <c r="AV1035" t="s">
        <v>2372</v>
      </c>
      <c r="AW1035" t="s">
        <v>196</v>
      </c>
      <c r="AX1035" s="1">
        <v>44726.545789085649</v>
      </c>
      <c r="AY1035" s="1">
        <v>44814.485629513889</v>
      </c>
    </row>
    <row r="1036" spans="1:51" x14ac:dyDescent="0.35">
      <c r="A1036">
        <v>8401</v>
      </c>
      <c r="B1036">
        <v>0</v>
      </c>
      <c r="C1036" t="s">
        <v>51</v>
      </c>
      <c r="D1036" t="s">
        <v>52</v>
      </c>
      <c r="E1036" t="s">
        <v>51</v>
      </c>
      <c r="F1036" t="s">
        <v>51</v>
      </c>
      <c r="G1036" t="s">
        <v>3473</v>
      </c>
      <c r="H1036" t="s">
        <v>18817</v>
      </c>
      <c r="I1036" t="s">
        <v>56</v>
      </c>
      <c r="M1036" t="s">
        <v>3473</v>
      </c>
      <c r="N1036" t="s">
        <v>18818</v>
      </c>
      <c r="O1036" t="s">
        <v>56</v>
      </c>
      <c r="S1036">
        <v>2839271002</v>
      </c>
      <c r="U1036" t="s">
        <v>57</v>
      </c>
      <c r="Y1036" t="s">
        <v>3478</v>
      </c>
      <c r="Z1036">
        <v>8</v>
      </c>
      <c r="AA1036">
        <v>24</v>
      </c>
      <c r="AD1036" t="s">
        <v>3479</v>
      </c>
      <c r="AE1036" t="s">
        <v>2124</v>
      </c>
      <c r="AF1036" t="s">
        <v>407</v>
      </c>
      <c r="AG1036" t="s">
        <v>3481</v>
      </c>
      <c r="AH1036" t="s">
        <v>2124</v>
      </c>
      <c r="AI1036">
        <v>0</v>
      </c>
      <c r="AJ1036">
        <v>0</v>
      </c>
      <c r="AL1036">
        <v>0</v>
      </c>
      <c r="AM1036">
        <v>0</v>
      </c>
      <c r="AN1036">
        <v>0</v>
      </c>
      <c r="AO1036" t="s">
        <v>51</v>
      </c>
      <c r="AP1036" t="s">
        <v>51</v>
      </c>
      <c r="AQ1036" t="s">
        <v>51</v>
      </c>
      <c r="AR1036" t="s">
        <v>51</v>
      </c>
      <c r="AS1036" t="s">
        <v>51</v>
      </c>
      <c r="AT1036" t="s">
        <v>51</v>
      </c>
      <c r="AU1036" t="s">
        <v>58</v>
      </c>
      <c r="AV1036" t="s">
        <v>3748</v>
      </c>
      <c r="AW1036" t="s">
        <v>3051</v>
      </c>
      <c r="AX1036" s="1">
        <v>44723.668693518521</v>
      </c>
      <c r="AY1036" s="1">
        <v>45254.55327704861</v>
      </c>
    </row>
    <row r="1037" spans="1:51" x14ac:dyDescent="0.35">
      <c r="A1037">
        <v>8400</v>
      </c>
      <c r="B1037">
        <v>0</v>
      </c>
      <c r="C1037" t="s">
        <v>51</v>
      </c>
      <c r="D1037" t="s">
        <v>52</v>
      </c>
      <c r="E1037" t="s">
        <v>51</v>
      </c>
      <c r="F1037" t="s">
        <v>51</v>
      </c>
      <c r="G1037" t="s">
        <v>4078</v>
      </c>
      <c r="H1037" t="s">
        <v>4079</v>
      </c>
      <c r="I1037" t="s">
        <v>1693</v>
      </c>
      <c r="M1037" t="s">
        <v>4078</v>
      </c>
      <c r="N1037" t="s">
        <v>4080</v>
      </c>
      <c r="O1037" t="s">
        <v>1693</v>
      </c>
      <c r="U1037" t="s">
        <v>57</v>
      </c>
      <c r="Z1037">
        <v>2</v>
      </c>
      <c r="AI1037">
        <v>0</v>
      </c>
      <c r="AJ1037">
        <v>0</v>
      </c>
      <c r="AL1037">
        <v>0</v>
      </c>
      <c r="AM1037">
        <v>0</v>
      </c>
      <c r="AN1037">
        <v>0</v>
      </c>
      <c r="AO1037" t="s">
        <v>51</v>
      </c>
      <c r="AP1037" t="s">
        <v>51</v>
      </c>
      <c r="AQ1037" t="s">
        <v>51</v>
      </c>
      <c r="AR1037" t="s">
        <v>51</v>
      </c>
      <c r="AS1037" t="s">
        <v>51</v>
      </c>
      <c r="AT1037" t="s">
        <v>51</v>
      </c>
      <c r="AU1037" t="s">
        <v>58</v>
      </c>
      <c r="AV1037" t="s">
        <v>3748</v>
      </c>
      <c r="AW1037" t="s">
        <v>51</v>
      </c>
      <c r="AX1037" s="1">
        <v>44720.766361377318</v>
      </c>
      <c r="AY1037" t="s">
        <v>51</v>
      </c>
    </row>
    <row r="1038" spans="1:51" x14ac:dyDescent="0.35">
      <c r="A1038">
        <v>8399</v>
      </c>
      <c r="B1038">
        <v>0</v>
      </c>
      <c r="C1038" t="s">
        <v>51</v>
      </c>
      <c r="D1038" t="s">
        <v>52</v>
      </c>
      <c r="E1038" t="s">
        <v>51</v>
      </c>
      <c r="F1038" t="s">
        <v>51</v>
      </c>
      <c r="G1038" t="s">
        <v>18819</v>
      </c>
      <c r="H1038" t="s">
        <v>18820</v>
      </c>
      <c r="I1038" t="s">
        <v>56</v>
      </c>
      <c r="M1038" t="s">
        <v>18819</v>
      </c>
      <c r="N1038" t="s">
        <v>18820</v>
      </c>
      <c r="O1038" t="s">
        <v>56</v>
      </c>
      <c r="U1038" t="s">
        <v>57</v>
      </c>
      <c r="Y1038" t="s">
        <v>4081</v>
      </c>
      <c r="Z1038">
        <v>8</v>
      </c>
      <c r="AD1038" t="s">
        <v>4082</v>
      </c>
      <c r="AF1038" t="s">
        <v>4083</v>
      </c>
      <c r="AG1038" t="s">
        <v>4084</v>
      </c>
      <c r="AI1038">
        <v>0</v>
      </c>
      <c r="AJ1038">
        <v>0</v>
      </c>
      <c r="AL1038">
        <v>0</v>
      </c>
      <c r="AM1038">
        <v>0</v>
      </c>
      <c r="AN1038">
        <v>0</v>
      </c>
      <c r="AO1038" t="s">
        <v>51</v>
      </c>
      <c r="AP1038" t="s">
        <v>51</v>
      </c>
      <c r="AQ1038" t="s">
        <v>51</v>
      </c>
      <c r="AR1038" t="s">
        <v>51</v>
      </c>
      <c r="AS1038" t="s">
        <v>51</v>
      </c>
      <c r="AT1038" t="s">
        <v>51</v>
      </c>
      <c r="AU1038" t="s">
        <v>58</v>
      </c>
      <c r="AV1038" t="s">
        <v>3748</v>
      </c>
      <c r="AW1038" t="s">
        <v>51</v>
      </c>
      <c r="AX1038" s="1">
        <v>44718.672656446761</v>
      </c>
      <c r="AY1038" t="s">
        <v>51</v>
      </c>
    </row>
    <row r="1039" spans="1:51" x14ac:dyDescent="0.35">
      <c r="A1039">
        <v>8398</v>
      </c>
      <c r="B1039">
        <v>0</v>
      </c>
      <c r="C1039" t="s">
        <v>51</v>
      </c>
      <c r="D1039" t="s">
        <v>52</v>
      </c>
      <c r="E1039" t="s">
        <v>51</v>
      </c>
      <c r="F1039" t="s">
        <v>51</v>
      </c>
      <c r="G1039" t="s">
        <v>4085</v>
      </c>
      <c r="H1039" t="s">
        <v>4086</v>
      </c>
      <c r="I1039" t="s">
        <v>56</v>
      </c>
      <c r="M1039" t="s">
        <v>4085</v>
      </c>
      <c r="N1039" t="s">
        <v>18821</v>
      </c>
      <c r="O1039" t="s">
        <v>4087</v>
      </c>
      <c r="U1039" t="s">
        <v>57</v>
      </c>
      <c r="Z1039">
        <v>8</v>
      </c>
      <c r="AA1039">
        <v>27</v>
      </c>
      <c r="AD1039" t="s">
        <v>622</v>
      </c>
      <c r="AG1039" t="s">
        <v>623</v>
      </c>
      <c r="AI1039">
        <v>0</v>
      </c>
      <c r="AJ1039">
        <v>0</v>
      </c>
      <c r="AL1039">
        <v>0</v>
      </c>
      <c r="AM1039">
        <v>0</v>
      </c>
      <c r="AN1039">
        <v>0</v>
      </c>
      <c r="AO1039" t="s">
        <v>51</v>
      </c>
      <c r="AP1039" t="s">
        <v>51</v>
      </c>
      <c r="AQ1039" t="s">
        <v>51</v>
      </c>
      <c r="AR1039" t="s">
        <v>51</v>
      </c>
      <c r="AS1039" t="s">
        <v>51</v>
      </c>
      <c r="AT1039" t="s">
        <v>51</v>
      </c>
      <c r="AU1039" t="s">
        <v>58</v>
      </c>
      <c r="AV1039" t="s">
        <v>2372</v>
      </c>
      <c r="AW1039" t="s">
        <v>919</v>
      </c>
      <c r="AX1039" s="1">
        <v>44718.43813815972</v>
      </c>
      <c r="AY1039" s="1">
        <v>45268.669528321756</v>
      </c>
    </row>
    <row r="1040" spans="1:51" x14ac:dyDescent="0.35">
      <c r="A1040">
        <v>8397</v>
      </c>
      <c r="B1040">
        <v>0</v>
      </c>
      <c r="C1040" t="s">
        <v>51</v>
      </c>
      <c r="D1040" t="s">
        <v>52</v>
      </c>
      <c r="E1040" t="s">
        <v>51</v>
      </c>
      <c r="F1040" t="s">
        <v>51</v>
      </c>
      <c r="G1040" t="s">
        <v>4088</v>
      </c>
      <c r="H1040" t="s">
        <v>4089</v>
      </c>
      <c r="I1040" t="s">
        <v>56</v>
      </c>
      <c r="M1040" t="s">
        <v>4088</v>
      </c>
      <c r="N1040" t="s">
        <v>4089</v>
      </c>
      <c r="U1040" t="s">
        <v>57</v>
      </c>
      <c r="W1040">
        <v>8421032850</v>
      </c>
      <c r="Y1040" t="s">
        <v>4090</v>
      </c>
      <c r="Z1040">
        <v>8</v>
      </c>
      <c r="AE1040" t="s">
        <v>1903</v>
      </c>
      <c r="AF1040" t="s">
        <v>4083</v>
      </c>
      <c r="AG1040" t="s">
        <v>4091</v>
      </c>
      <c r="AH1040" t="s">
        <v>1903</v>
      </c>
      <c r="AI1040">
        <v>0</v>
      </c>
      <c r="AJ1040">
        <v>0</v>
      </c>
      <c r="AL1040">
        <v>0</v>
      </c>
      <c r="AM1040">
        <v>0</v>
      </c>
      <c r="AN1040">
        <v>0</v>
      </c>
      <c r="AO1040" t="s">
        <v>51</v>
      </c>
      <c r="AP1040" t="s">
        <v>51</v>
      </c>
      <c r="AQ1040" t="s">
        <v>51</v>
      </c>
      <c r="AR1040" t="s">
        <v>51</v>
      </c>
      <c r="AS1040" t="s">
        <v>51</v>
      </c>
      <c r="AT1040" t="s">
        <v>51</v>
      </c>
      <c r="AU1040" t="s">
        <v>58</v>
      </c>
      <c r="AV1040" t="s">
        <v>3748</v>
      </c>
      <c r="AW1040" t="s">
        <v>51</v>
      </c>
      <c r="AX1040" s="1">
        <v>44713.70256917824</v>
      </c>
      <c r="AY1040" t="s">
        <v>51</v>
      </c>
    </row>
    <row r="1041" spans="1:51" x14ac:dyDescent="0.35">
      <c r="A1041">
        <v>8396</v>
      </c>
      <c r="B1041">
        <v>0</v>
      </c>
      <c r="C1041" t="s">
        <v>51</v>
      </c>
      <c r="D1041" t="s">
        <v>85</v>
      </c>
      <c r="E1041">
        <v>3</v>
      </c>
      <c r="F1041" t="s">
        <v>1049</v>
      </c>
      <c r="G1041" t="s">
        <v>4092</v>
      </c>
      <c r="H1041" t="s">
        <v>4093</v>
      </c>
      <c r="I1041" t="s">
        <v>56</v>
      </c>
      <c r="T1041" t="s">
        <v>51</v>
      </c>
      <c r="U1041" t="s">
        <v>51</v>
      </c>
      <c r="W1041">
        <v>9881566175</v>
      </c>
      <c r="Y1041" t="s">
        <v>3290</v>
      </c>
      <c r="Z1041">
        <v>8</v>
      </c>
      <c r="AD1041" t="s">
        <v>4094</v>
      </c>
      <c r="AE1041" t="s">
        <v>51</v>
      </c>
      <c r="AF1041" t="s">
        <v>51</v>
      </c>
      <c r="AG1041" t="s">
        <v>4095</v>
      </c>
      <c r="AI1041">
        <v>0</v>
      </c>
      <c r="AJ1041">
        <v>0</v>
      </c>
      <c r="AL1041">
        <v>0</v>
      </c>
      <c r="AM1041">
        <v>0</v>
      </c>
      <c r="AN1041">
        <v>0</v>
      </c>
      <c r="AO1041" t="s">
        <v>120</v>
      </c>
      <c r="AP1041" t="s">
        <v>486</v>
      </c>
      <c r="AQ1041" t="s">
        <v>122</v>
      </c>
      <c r="AR1041" t="s">
        <v>123</v>
      </c>
      <c r="AS1041" t="s">
        <v>89</v>
      </c>
      <c r="AT1041" t="s">
        <v>90</v>
      </c>
      <c r="AU1041" t="s">
        <v>58</v>
      </c>
      <c r="AV1041" t="s">
        <v>3748</v>
      </c>
      <c r="AW1041" t="s">
        <v>51</v>
      </c>
      <c r="AX1041" s="1">
        <v>44713.484851157409</v>
      </c>
      <c r="AY1041" t="s">
        <v>51</v>
      </c>
    </row>
    <row r="1042" spans="1:51" x14ac:dyDescent="0.35">
      <c r="A1042">
        <v>8395</v>
      </c>
      <c r="B1042">
        <v>0</v>
      </c>
      <c r="C1042" t="s">
        <v>51</v>
      </c>
      <c r="D1042" t="s">
        <v>85</v>
      </c>
      <c r="E1042">
        <v>0</v>
      </c>
      <c r="G1042" t="s">
        <v>4096</v>
      </c>
      <c r="H1042" t="s">
        <v>4097</v>
      </c>
      <c r="I1042" t="s">
        <v>56</v>
      </c>
      <c r="S1042" t="s">
        <v>4098</v>
      </c>
      <c r="T1042" t="s">
        <v>51</v>
      </c>
      <c r="U1042" t="s">
        <v>51</v>
      </c>
      <c r="W1042">
        <v>9591062150</v>
      </c>
      <c r="Y1042" t="s">
        <v>4099</v>
      </c>
      <c r="Z1042">
        <v>8</v>
      </c>
      <c r="AE1042" t="s">
        <v>51</v>
      </c>
      <c r="AF1042" t="s">
        <v>51</v>
      </c>
      <c r="AG1042" t="s">
        <v>4100</v>
      </c>
      <c r="AI1042">
        <v>0</v>
      </c>
      <c r="AJ1042">
        <v>0</v>
      </c>
      <c r="AL1042">
        <v>0</v>
      </c>
      <c r="AM1042">
        <v>0</v>
      </c>
      <c r="AN1042">
        <v>0</v>
      </c>
      <c r="AO1042" t="s">
        <v>1032</v>
      </c>
      <c r="AP1042" t="s">
        <v>121</v>
      </c>
      <c r="AQ1042" t="s">
        <v>62</v>
      </c>
      <c r="AR1042" t="s">
        <v>62</v>
      </c>
      <c r="AS1042" t="s">
        <v>62</v>
      </c>
      <c r="AT1042" t="s">
        <v>62</v>
      </c>
      <c r="AU1042" t="s">
        <v>58</v>
      </c>
      <c r="AV1042" t="s">
        <v>4028</v>
      </c>
      <c r="AW1042" t="s">
        <v>51</v>
      </c>
      <c r="AX1042" s="1">
        <v>44712.807022222223</v>
      </c>
      <c r="AY1042" t="s">
        <v>51</v>
      </c>
    </row>
    <row r="1043" spans="1:51" x14ac:dyDescent="0.35">
      <c r="A1043">
        <v>8394</v>
      </c>
      <c r="B1043">
        <v>0</v>
      </c>
      <c r="C1043" t="s">
        <v>51</v>
      </c>
      <c r="D1043" t="s">
        <v>52</v>
      </c>
      <c r="E1043" t="s">
        <v>51</v>
      </c>
      <c r="F1043" t="s">
        <v>51</v>
      </c>
      <c r="G1043" t="s">
        <v>4101</v>
      </c>
      <c r="H1043" t="s">
        <v>4102</v>
      </c>
      <c r="I1043" t="s">
        <v>4103</v>
      </c>
      <c r="M1043" t="s">
        <v>4101</v>
      </c>
      <c r="N1043" t="s">
        <v>4102</v>
      </c>
      <c r="O1043" t="s">
        <v>4103</v>
      </c>
      <c r="U1043" t="s">
        <v>57</v>
      </c>
      <c r="Y1043" t="s">
        <v>4104</v>
      </c>
      <c r="Z1043">
        <v>2</v>
      </c>
      <c r="AA1043">
        <v>999999</v>
      </c>
      <c r="AE1043" t="s">
        <v>4105</v>
      </c>
      <c r="AF1043" t="s">
        <v>4105</v>
      </c>
      <c r="AG1043" t="s">
        <v>485</v>
      </c>
      <c r="AH1043" t="s">
        <v>4105</v>
      </c>
      <c r="AI1043">
        <v>0</v>
      </c>
      <c r="AJ1043">
        <v>0</v>
      </c>
      <c r="AL1043">
        <v>0</v>
      </c>
      <c r="AM1043">
        <v>0</v>
      </c>
      <c r="AN1043">
        <v>0</v>
      </c>
      <c r="AO1043" t="s">
        <v>51</v>
      </c>
      <c r="AP1043" t="s">
        <v>51</v>
      </c>
      <c r="AQ1043" t="s">
        <v>51</v>
      </c>
      <c r="AR1043" t="s">
        <v>51</v>
      </c>
      <c r="AS1043" t="s">
        <v>51</v>
      </c>
      <c r="AT1043" t="s">
        <v>51</v>
      </c>
      <c r="AU1043" t="s">
        <v>58</v>
      </c>
      <c r="AV1043" t="s">
        <v>2372</v>
      </c>
      <c r="AW1043" t="s">
        <v>196</v>
      </c>
      <c r="AX1043" s="1">
        <v>44712.653000381943</v>
      </c>
      <c r="AY1043" s="1">
        <v>44785.491262118056</v>
      </c>
    </row>
    <row r="1044" spans="1:51" x14ac:dyDescent="0.35">
      <c r="A1044">
        <v>8393</v>
      </c>
      <c r="B1044">
        <v>0</v>
      </c>
      <c r="C1044" t="s">
        <v>51</v>
      </c>
      <c r="D1044" t="s">
        <v>85</v>
      </c>
      <c r="E1044">
        <v>0</v>
      </c>
      <c r="G1044" t="s">
        <v>4106</v>
      </c>
      <c r="H1044" t="s">
        <v>4107</v>
      </c>
      <c r="I1044" t="s">
        <v>56</v>
      </c>
      <c r="T1044" t="s">
        <v>51</v>
      </c>
      <c r="U1044" t="s">
        <v>51</v>
      </c>
      <c r="W1044">
        <v>9371010531</v>
      </c>
      <c r="Y1044" t="s">
        <v>4108</v>
      </c>
      <c r="Z1044">
        <v>8</v>
      </c>
      <c r="AE1044" t="s">
        <v>51</v>
      </c>
      <c r="AF1044" t="s">
        <v>51</v>
      </c>
      <c r="AI1044">
        <v>0</v>
      </c>
      <c r="AJ1044">
        <v>0</v>
      </c>
      <c r="AL1044">
        <v>0</v>
      </c>
      <c r="AM1044">
        <v>0</v>
      </c>
      <c r="AN1044">
        <v>0</v>
      </c>
      <c r="AO1044" t="s">
        <v>1032</v>
      </c>
      <c r="AP1044" t="s">
        <v>121</v>
      </c>
      <c r="AQ1044" t="s">
        <v>122</v>
      </c>
      <c r="AR1044" t="s">
        <v>123</v>
      </c>
      <c r="AS1044" t="s">
        <v>89</v>
      </c>
      <c r="AT1044" t="s">
        <v>90</v>
      </c>
      <c r="AU1044" t="s">
        <v>58</v>
      </c>
      <c r="AV1044" t="s">
        <v>1668</v>
      </c>
      <c r="AW1044" t="s">
        <v>51</v>
      </c>
      <c r="AX1044" s="1">
        <v>44709.711751469906</v>
      </c>
      <c r="AY1044" t="s">
        <v>51</v>
      </c>
    </row>
    <row r="1045" spans="1:51" x14ac:dyDescent="0.35">
      <c r="A1045">
        <v>8392</v>
      </c>
      <c r="B1045">
        <v>0</v>
      </c>
      <c r="C1045" t="s">
        <v>51</v>
      </c>
      <c r="D1045" t="s">
        <v>85</v>
      </c>
      <c r="E1045">
        <v>0</v>
      </c>
      <c r="G1045" t="s">
        <v>4109</v>
      </c>
      <c r="H1045" t="s">
        <v>4110</v>
      </c>
      <c r="I1045" t="s">
        <v>56</v>
      </c>
      <c r="T1045" t="s">
        <v>51</v>
      </c>
      <c r="U1045" t="s">
        <v>51</v>
      </c>
      <c r="W1045">
        <v>9967549044</v>
      </c>
      <c r="Y1045" t="s">
        <v>4111</v>
      </c>
      <c r="Z1045">
        <v>8</v>
      </c>
      <c r="AE1045" t="s">
        <v>51</v>
      </c>
      <c r="AF1045" t="s">
        <v>51</v>
      </c>
      <c r="AI1045">
        <v>0</v>
      </c>
      <c r="AJ1045">
        <v>0</v>
      </c>
      <c r="AL1045">
        <v>0</v>
      </c>
      <c r="AM1045">
        <v>0</v>
      </c>
      <c r="AN1045">
        <v>0</v>
      </c>
      <c r="AO1045" t="s">
        <v>230</v>
      </c>
      <c r="AP1045" t="s">
        <v>121</v>
      </c>
      <c r="AQ1045" t="s">
        <v>122</v>
      </c>
      <c r="AR1045" t="s">
        <v>123</v>
      </c>
      <c r="AS1045" t="s">
        <v>89</v>
      </c>
      <c r="AT1045" t="s">
        <v>90</v>
      </c>
      <c r="AU1045" t="s">
        <v>58</v>
      </c>
      <c r="AV1045" t="s">
        <v>4028</v>
      </c>
      <c r="AW1045" t="s">
        <v>51</v>
      </c>
      <c r="AX1045" s="1">
        <v>44705.807942627318</v>
      </c>
      <c r="AY1045" t="s">
        <v>51</v>
      </c>
    </row>
    <row r="1046" spans="1:51" x14ac:dyDescent="0.35">
      <c r="A1046">
        <v>8391</v>
      </c>
      <c r="B1046">
        <v>0</v>
      </c>
      <c r="C1046" t="s">
        <v>51</v>
      </c>
      <c r="D1046" t="s">
        <v>52</v>
      </c>
      <c r="E1046" t="s">
        <v>51</v>
      </c>
      <c r="F1046" t="s">
        <v>51</v>
      </c>
      <c r="G1046" t="s">
        <v>4112</v>
      </c>
      <c r="H1046" t="s">
        <v>4113</v>
      </c>
      <c r="I1046" t="s">
        <v>56</v>
      </c>
      <c r="M1046" t="s">
        <v>4114</v>
      </c>
      <c r="N1046" t="s">
        <v>4115</v>
      </c>
      <c r="O1046" t="s">
        <v>56</v>
      </c>
      <c r="U1046" t="s">
        <v>57</v>
      </c>
      <c r="Z1046">
        <v>8</v>
      </c>
      <c r="AF1046" t="s">
        <v>3287</v>
      </c>
      <c r="AG1046" t="s">
        <v>4116</v>
      </c>
      <c r="AI1046">
        <v>0</v>
      </c>
      <c r="AJ1046">
        <v>0</v>
      </c>
      <c r="AL1046">
        <v>0</v>
      </c>
      <c r="AM1046">
        <v>0</v>
      </c>
      <c r="AN1046">
        <v>0</v>
      </c>
      <c r="AO1046" t="s">
        <v>51</v>
      </c>
      <c r="AP1046" t="s">
        <v>51</v>
      </c>
      <c r="AQ1046" t="s">
        <v>51</v>
      </c>
      <c r="AR1046" t="s">
        <v>51</v>
      </c>
      <c r="AS1046" t="s">
        <v>51</v>
      </c>
      <c r="AT1046" t="s">
        <v>51</v>
      </c>
      <c r="AU1046" t="s">
        <v>58</v>
      </c>
      <c r="AV1046" t="s">
        <v>2756</v>
      </c>
      <c r="AW1046" t="s">
        <v>51</v>
      </c>
      <c r="AX1046" s="1">
        <v>44704.501743055553</v>
      </c>
      <c r="AY1046" t="s">
        <v>51</v>
      </c>
    </row>
    <row r="1047" spans="1:51" x14ac:dyDescent="0.35">
      <c r="A1047">
        <v>8390</v>
      </c>
      <c r="B1047">
        <v>0</v>
      </c>
      <c r="C1047" t="s">
        <v>51</v>
      </c>
      <c r="D1047" t="s">
        <v>52</v>
      </c>
      <c r="E1047" t="s">
        <v>51</v>
      </c>
      <c r="F1047" t="s">
        <v>51</v>
      </c>
      <c r="G1047" t="s">
        <v>4117</v>
      </c>
      <c r="H1047" t="s">
        <v>4118</v>
      </c>
      <c r="I1047" t="s">
        <v>56</v>
      </c>
      <c r="M1047" t="s">
        <v>4117</v>
      </c>
      <c r="N1047" t="s">
        <v>4118</v>
      </c>
      <c r="O1047" t="s">
        <v>56</v>
      </c>
      <c r="U1047" t="s">
        <v>57</v>
      </c>
      <c r="Z1047">
        <v>8</v>
      </c>
      <c r="AF1047" t="s">
        <v>3287</v>
      </c>
      <c r="AG1047" t="s">
        <v>4119</v>
      </c>
      <c r="AI1047">
        <v>0</v>
      </c>
      <c r="AJ1047">
        <v>0</v>
      </c>
      <c r="AL1047">
        <v>0</v>
      </c>
      <c r="AM1047">
        <v>0</v>
      </c>
      <c r="AN1047">
        <v>0</v>
      </c>
      <c r="AO1047" t="s">
        <v>51</v>
      </c>
      <c r="AP1047" t="s">
        <v>51</v>
      </c>
      <c r="AQ1047" t="s">
        <v>51</v>
      </c>
      <c r="AR1047" t="s">
        <v>51</v>
      </c>
      <c r="AS1047" t="s">
        <v>51</v>
      </c>
      <c r="AT1047" t="s">
        <v>51</v>
      </c>
      <c r="AU1047" t="s">
        <v>58</v>
      </c>
      <c r="AV1047" t="s">
        <v>2756</v>
      </c>
      <c r="AW1047" t="s">
        <v>2756</v>
      </c>
      <c r="AX1047" s="1">
        <v>44704.449815624997</v>
      </c>
      <c r="AY1047" s="1">
        <v>44704.451883877315</v>
      </c>
    </row>
    <row r="1048" spans="1:51" x14ac:dyDescent="0.35">
      <c r="A1048">
        <v>8389</v>
      </c>
      <c r="B1048">
        <v>0</v>
      </c>
      <c r="C1048" t="s">
        <v>51</v>
      </c>
      <c r="D1048" t="s">
        <v>52</v>
      </c>
      <c r="E1048" t="s">
        <v>51</v>
      </c>
      <c r="F1048" t="s">
        <v>51</v>
      </c>
      <c r="G1048" t="s">
        <v>18822</v>
      </c>
      <c r="H1048" t="s">
        <v>4120</v>
      </c>
      <c r="I1048" t="s">
        <v>56</v>
      </c>
      <c r="M1048" t="s">
        <v>4121</v>
      </c>
      <c r="N1048" t="s">
        <v>4122</v>
      </c>
      <c r="O1048" t="s">
        <v>56</v>
      </c>
      <c r="U1048" t="s">
        <v>57</v>
      </c>
      <c r="Z1048">
        <v>8</v>
      </c>
      <c r="AF1048" t="s">
        <v>2825</v>
      </c>
      <c r="AG1048" t="s">
        <v>4123</v>
      </c>
      <c r="AI1048">
        <v>0</v>
      </c>
      <c r="AJ1048">
        <v>0</v>
      </c>
      <c r="AL1048">
        <v>0</v>
      </c>
      <c r="AM1048">
        <v>0</v>
      </c>
      <c r="AN1048">
        <v>0</v>
      </c>
      <c r="AO1048" t="s">
        <v>51</v>
      </c>
      <c r="AP1048" t="s">
        <v>51</v>
      </c>
      <c r="AQ1048" t="s">
        <v>51</v>
      </c>
      <c r="AR1048" t="s">
        <v>51</v>
      </c>
      <c r="AS1048" t="s">
        <v>51</v>
      </c>
      <c r="AT1048" t="s">
        <v>51</v>
      </c>
      <c r="AU1048" t="s">
        <v>58</v>
      </c>
      <c r="AV1048" t="s">
        <v>2372</v>
      </c>
      <c r="AW1048" t="s">
        <v>51</v>
      </c>
      <c r="AX1048" s="1">
        <v>44701.665296493054</v>
      </c>
      <c r="AY1048" t="s">
        <v>51</v>
      </c>
    </row>
    <row r="1049" spans="1:51" x14ac:dyDescent="0.35">
      <c r="A1049">
        <v>8388</v>
      </c>
      <c r="B1049">
        <v>0</v>
      </c>
      <c r="C1049" t="s">
        <v>51</v>
      </c>
      <c r="D1049" t="s">
        <v>52</v>
      </c>
      <c r="E1049" t="s">
        <v>51</v>
      </c>
      <c r="F1049" t="s">
        <v>51</v>
      </c>
      <c r="G1049" t="s">
        <v>4124</v>
      </c>
      <c r="H1049" t="s">
        <v>4125</v>
      </c>
      <c r="I1049" t="s">
        <v>56</v>
      </c>
      <c r="M1049" t="s">
        <v>4124</v>
      </c>
      <c r="N1049" t="s">
        <v>4125</v>
      </c>
      <c r="O1049" t="s">
        <v>56</v>
      </c>
      <c r="S1049">
        <v>2224957000</v>
      </c>
      <c r="U1049" t="s">
        <v>57</v>
      </c>
      <c r="V1049">
        <v>2224309491</v>
      </c>
      <c r="Y1049" t="s">
        <v>4126</v>
      </c>
      <c r="Z1049">
        <v>8</v>
      </c>
      <c r="AF1049" t="s">
        <v>2825</v>
      </c>
      <c r="AG1049" t="s">
        <v>638</v>
      </c>
      <c r="AI1049">
        <v>0</v>
      </c>
      <c r="AJ1049">
        <v>0</v>
      </c>
      <c r="AL1049">
        <v>0</v>
      </c>
      <c r="AM1049">
        <v>0</v>
      </c>
      <c r="AN1049">
        <v>0</v>
      </c>
      <c r="AO1049" t="s">
        <v>51</v>
      </c>
      <c r="AP1049" t="s">
        <v>51</v>
      </c>
      <c r="AQ1049" t="s">
        <v>51</v>
      </c>
      <c r="AR1049" t="s">
        <v>51</v>
      </c>
      <c r="AS1049" t="s">
        <v>51</v>
      </c>
      <c r="AT1049" t="s">
        <v>51</v>
      </c>
      <c r="AU1049" t="s">
        <v>58</v>
      </c>
      <c r="AV1049" t="s">
        <v>3748</v>
      </c>
      <c r="AW1049" t="s">
        <v>51</v>
      </c>
      <c r="AX1049" s="1">
        <v>44697.524406597222</v>
      </c>
      <c r="AY1049" t="s">
        <v>51</v>
      </c>
    </row>
    <row r="1050" spans="1:51" x14ac:dyDescent="0.35">
      <c r="A1050">
        <v>8387</v>
      </c>
      <c r="B1050">
        <v>0</v>
      </c>
      <c r="C1050" t="s">
        <v>51</v>
      </c>
      <c r="D1050" t="s">
        <v>85</v>
      </c>
      <c r="E1050">
        <v>0</v>
      </c>
      <c r="G1050" t="s">
        <v>4127</v>
      </c>
      <c r="H1050" t="s">
        <v>4128</v>
      </c>
      <c r="I1050" t="s">
        <v>56</v>
      </c>
      <c r="S1050" t="s">
        <v>4129</v>
      </c>
      <c r="T1050" t="s">
        <v>51</v>
      </c>
      <c r="U1050" t="s">
        <v>51</v>
      </c>
      <c r="W1050" t="s">
        <v>4130</v>
      </c>
      <c r="X1050" t="s">
        <v>4131</v>
      </c>
      <c r="Y1050" t="s">
        <v>4132</v>
      </c>
      <c r="Z1050">
        <v>8</v>
      </c>
      <c r="AE1050" t="s">
        <v>51</v>
      </c>
      <c r="AF1050" t="s">
        <v>51</v>
      </c>
      <c r="AI1050">
        <v>0</v>
      </c>
      <c r="AJ1050">
        <v>0</v>
      </c>
      <c r="AL1050">
        <v>0</v>
      </c>
      <c r="AM1050">
        <v>0</v>
      </c>
      <c r="AN1050">
        <v>0</v>
      </c>
      <c r="AO1050" t="s">
        <v>120</v>
      </c>
      <c r="AP1050" t="s">
        <v>121</v>
      </c>
      <c r="AQ1050" t="s">
        <v>122</v>
      </c>
      <c r="AR1050" t="s">
        <v>123</v>
      </c>
      <c r="AS1050" t="s">
        <v>89</v>
      </c>
      <c r="AT1050" t="s">
        <v>90</v>
      </c>
      <c r="AU1050" t="s">
        <v>58</v>
      </c>
      <c r="AV1050" t="s">
        <v>1668</v>
      </c>
      <c r="AW1050" t="s">
        <v>1668</v>
      </c>
      <c r="AX1050" s="1">
        <v>44696.621228703705</v>
      </c>
      <c r="AY1050" s="1">
        <v>44696.621554710648</v>
      </c>
    </row>
    <row r="1051" spans="1:51" x14ac:dyDescent="0.35">
      <c r="A1051">
        <v>8386</v>
      </c>
      <c r="B1051">
        <v>0</v>
      </c>
      <c r="C1051" t="s">
        <v>51</v>
      </c>
      <c r="D1051" t="s">
        <v>85</v>
      </c>
      <c r="E1051">
        <v>3</v>
      </c>
      <c r="F1051" t="s">
        <v>1049</v>
      </c>
      <c r="G1051" t="s">
        <v>18823</v>
      </c>
      <c r="H1051" t="s">
        <v>4133</v>
      </c>
      <c r="I1051" t="s">
        <v>56</v>
      </c>
      <c r="S1051">
        <v>7798980845</v>
      </c>
      <c r="T1051" t="s">
        <v>51</v>
      </c>
      <c r="U1051" t="s">
        <v>51</v>
      </c>
      <c r="W1051">
        <v>7798980845</v>
      </c>
      <c r="X1051" t="s">
        <v>4134</v>
      </c>
      <c r="Y1051" t="s">
        <v>4135</v>
      </c>
      <c r="Z1051">
        <v>8</v>
      </c>
      <c r="AD1051" t="s">
        <v>4136</v>
      </c>
      <c r="AE1051" t="s">
        <v>51</v>
      </c>
      <c r="AF1051" t="s">
        <v>51</v>
      </c>
      <c r="AG1051" t="s">
        <v>4137</v>
      </c>
      <c r="AI1051">
        <v>0</v>
      </c>
      <c r="AJ1051">
        <v>0</v>
      </c>
      <c r="AL1051">
        <v>0</v>
      </c>
      <c r="AM1051">
        <v>0</v>
      </c>
      <c r="AN1051">
        <v>0</v>
      </c>
      <c r="AO1051" t="s">
        <v>1651</v>
      </c>
      <c r="AP1051" t="s">
        <v>486</v>
      </c>
      <c r="AQ1051" t="s">
        <v>122</v>
      </c>
      <c r="AR1051" t="s">
        <v>673</v>
      </c>
      <c r="AS1051" t="s">
        <v>89</v>
      </c>
      <c r="AT1051" t="s">
        <v>90</v>
      </c>
      <c r="AU1051" t="s">
        <v>58</v>
      </c>
      <c r="AV1051" t="s">
        <v>84</v>
      </c>
      <c r="AW1051" t="s">
        <v>51</v>
      </c>
      <c r="AX1051" s="1">
        <v>44695.509614699076</v>
      </c>
      <c r="AY1051" t="s">
        <v>51</v>
      </c>
    </row>
    <row r="1052" spans="1:51" x14ac:dyDescent="0.35">
      <c r="A1052">
        <v>8385</v>
      </c>
      <c r="B1052">
        <v>0</v>
      </c>
      <c r="C1052" t="s">
        <v>51</v>
      </c>
      <c r="D1052" t="s">
        <v>52</v>
      </c>
      <c r="E1052" t="s">
        <v>51</v>
      </c>
      <c r="F1052" t="s">
        <v>51</v>
      </c>
      <c r="G1052" t="s">
        <v>4138</v>
      </c>
      <c r="H1052" t="s">
        <v>4139</v>
      </c>
      <c r="I1052" t="s">
        <v>56</v>
      </c>
      <c r="M1052" t="s">
        <v>4140</v>
      </c>
      <c r="N1052" t="s">
        <v>4139</v>
      </c>
      <c r="O1052" t="s">
        <v>56</v>
      </c>
      <c r="S1052" t="s">
        <v>4141</v>
      </c>
      <c r="U1052" t="s">
        <v>57</v>
      </c>
      <c r="W1052">
        <v>91.951585816700003</v>
      </c>
      <c r="X1052" t="s">
        <v>4142</v>
      </c>
      <c r="Y1052" t="s">
        <v>4143</v>
      </c>
      <c r="Z1052">
        <v>8</v>
      </c>
      <c r="AA1052">
        <v>40</v>
      </c>
      <c r="AD1052" t="s">
        <v>4144</v>
      </c>
      <c r="AE1052" t="s">
        <v>4145</v>
      </c>
      <c r="AF1052" t="s">
        <v>2714</v>
      </c>
      <c r="AG1052" t="s">
        <v>4146</v>
      </c>
      <c r="AH1052" t="s">
        <v>4145</v>
      </c>
      <c r="AI1052">
        <v>0</v>
      </c>
      <c r="AJ1052">
        <v>0</v>
      </c>
      <c r="AL1052">
        <v>0</v>
      </c>
      <c r="AM1052">
        <v>0</v>
      </c>
      <c r="AN1052">
        <v>0</v>
      </c>
      <c r="AO1052" t="s">
        <v>51</v>
      </c>
      <c r="AP1052" t="s">
        <v>51</v>
      </c>
      <c r="AQ1052" t="s">
        <v>51</v>
      </c>
      <c r="AR1052" t="s">
        <v>51</v>
      </c>
      <c r="AS1052" t="s">
        <v>51</v>
      </c>
      <c r="AT1052" t="s">
        <v>51</v>
      </c>
      <c r="AU1052" t="s">
        <v>58</v>
      </c>
      <c r="AV1052" t="s">
        <v>3748</v>
      </c>
      <c r="AW1052" t="s">
        <v>51</v>
      </c>
      <c r="AX1052" s="1">
        <v>44692.687363113429</v>
      </c>
      <c r="AY1052" t="s">
        <v>51</v>
      </c>
    </row>
    <row r="1053" spans="1:51" x14ac:dyDescent="0.35">
      <c r="A1053">
        <v>8384</v>
      </c>
      <c r="B1053">
        <v>0</v>
      </c>
      <c r="C1053" t="s">
        <v>51</v>
      </c>
      <c r="D1053" t="s">
        <v>85</v>
      </c>
      <c r="E1053">
        <v>0</v>
      </c>
      <c r="G1053" t="s">
        <v>4147</v>
      </c>
      <c r="H1053" t="s">
        <v>4148</v>
      </c>
      <c r="I1053" t="s">
        <v>56</v>
      </c>
      <c r="S1053" t="s">
        <v>4149</v>
      </c>
      <c r="T1053" t="s">
        <v>51</v>
      </c>
      <c r="U1053" t="s">
        <v>51</v>
      </c>
      <c r="W1053">
        <v>9845533455</v>
      </c>
      <c r="Y1053" t="s">
        <v>4150</v>
      </c>
      <c r="Z1053">
        <v>8</v>
      </c>
      <c r="AE1053" t="s">
        <v>51</v>
      </c>
      <c r="AF1053" t="s">
        <v>51</v>
      </c>
      <c r="AG1053" t="s">
        <v>4151</v>
      </c>
      <c r="AI1053">
        <v>0</v>
      </c>
      <c r="AJ1053">
        <v>0</v>
      </c>
      <c r="AL1053">
        <v>0</v>
      </c>
      <c r="AM1053">
        <v>0</v>
      </c>
      <c r="AN1053">
        <v>0</v>
      </c>
      <c r="AO1053" t="s">
        <v>120</v>
      </c>
      <c r="AP1053" t="s">
        <v>121</v>
      </c>
      <c r="AQ1053" t="s">
        <v>122</v>
      </c>
      <c r="AR1053" t="s">
        <v>123</v>
      </c>
      <c r="AS1053" t="s">
        <v>89</v>
      </c>
      <c r="AT1053" t="s">
        <v>90</v>
      </c>
      <c r="AU1053" t="s">
        <v>58</v>
      </c>
      <c r="AV1053" t="s">
        <v>4028</v>
      </c>
      <c r="AW1053" t="s">
        <v>51</v>
      </c>
      <c r="AX1053" s="1">
        <v>44686.740817557868</v>
      </c>
      <c r="AY1053" t="s">
        <v>51</v>
      </c>
    </row>
    <row r="1054" spans="1:51" x14ac:dyDescent="0.35">
      <c r="A1054">
        <v>8383</v>
      </c>
      <c r="B1054">
        <v>0</v>
      </c>
      <c r="C1054" t="s">
        <v>51</v>
      </c>
      <c r="D1054" t="s">
        <v>52</v>
      </c>
      <c r="E1054" t="s">
        <v>51</v>
      </c>
      <c r="F1054" t="s">
        <v>51</v>
      </c>
      <c r="G1054" t="s">
        <v>4152</v>
      </c>
      <c r="H1054" t="s">
        <v>4153</v>
      </c>
      <c r="I1054" t="s">
        <v>1309</v>
      </c>
      <c r="M1054" t="s">
        <v>4152</v>
      </c>
      <c r="N1054" t="s">
        <v>4153</v>
      </c>
      <c r="S1054" t="s">
        <v>4154</v>
      </c>
      <c r="U1054" t="s">
        <v>57</v>
      </c>
      <c r="W1054" t="s">
        <v>4155</v>
      </c>
      <c r="X1054" t="s">
        <v>4156</v>
      </c>
      <c r="Y1054" t="s">
        <v>4157</v>
      </c>
      <c r="Z1054">
        <v>2</v>
      </c>
      <c r="AI1054">
        <v>0</v>
      </c>
      <c r="AJ1054">
        <v>0</v>
      </c>
      <c r="AL1054">
        <v>0</v>
      </c>
      <c r="AM1054">
        <v>0</v>
      </c>
      <c r="AN1054">
        <v>0</v>
      </c>
      <c r="AO1054" t="s">
        <v>51</v>
      </c>
      <c r="AP1054" t="s">
        <v>51</v>
      </c>
      <c r="AQ1054" t="s">
        <v>51</v>
      </c>
      <c r="AR1054" t="s">
        <v>51</v>
      </c>
      <c r="AS1054" t="s">
        <v>51</v>
      </c>
      <c r="AT1054" t="s">
        <v>51</v>
      </c>
      <c r="AU1054" t="s">
        <v>58</v>
      </c>
      <c r="AV1054" t="s">
        <v>2372</v>
      </c>
      <c r="AW1054" t="s">
        <v>51</v>
      </c>
      <c r="AX1054" s="1">
        <v>44679.610063807871</v>
      </c>
      <c r="AY1054" t="s">
        <v>51</v>
      </c>
    </row>
    <row r="1055" spans="1:51" x14ac:dyDescent="0.35">
      <c r="A1055">
        <v>8382</v>
      </c>
      <c r="B1055">
        <v>0</v>
      </c>
      <c r="C1055" t="s">
        <v>51</v>
      </c>
      <c r="D1055" t="s">
        <v>85</v>
      </c>
      <c r="E1055">
        <v>0</v>
      </c>
      <c r="G1055" t="s">
        <v>4158</v>
      </c>
      <c r="H1055" t="s">
        <v>4159</v>
      </c>
      <c r="I1055" t="s">
        <v>56</v>
      </c>
      <c r="S1055" t="s">
        <v>4160</v>
      </c>
      <c r="T1055" t="s">
        <v>51</v>
      </c>
      <c r="U1055" t="s">
        <v>51</v>
      </c>
      <c r="W1055" s="2">
        <v>9.8220807189225603E+19</v>
      </c>
      <c r="Y1055" t="s">
        <v>4161</v>
      </c>
      <c r="Z1055">
        <v>8</v>
      </c>
      <c r="AE1055" t="s">
        <v>51</v>
      </c>
      <c r="AF1055" t="s">
        <v>51</v>
      </c>
      <c r="AG1055" t="s">
        <v>4162</v>
      </c>
      <c r="AI1055">
        <v>0</v>
      </c>
      <c r="AJ1055">
        <v>0</v>
      </c>
      <c r="AL1055">
        <v>0</v>
      </c>
      <c r="AM1055">
        <v>0</v>
      </c>
      <c r="AN1055">
        <v>0</v>
      </c>
      <c r="AO1055" t="s">
        <v>120</v>
      </c>
      <c r="AP1055" t="s">
        <v>121</v>
      </c>
      <c r="AQ1055" t="s">
        <v>122</v>
      </c>
      <c r="AR1055" t="s">
        <v>123</v>
      </c>
      <c r="AS1055" t="s">
        <v>89</v>
      </c>
      <c r="AT1055" t="s">
        <v>90</v>
      </c>
      <c r="AU1055" t="s">
        <v>58</v>
      </c>
      <c r="AV1055" t="s">
        <v>1668</v>
      </c>
      <c r="AW1055" t="s">
        <v>91</v>
      </c>
      <c r="AX1055" s="1">
        <v>44676.66795667824</v>
      </c>
      <c r="AY1055" s="1">
        <v>46064.663647604168</v>
      </c>
    </row>
    <row r="1056" spans="1:51" x14ac:dyDescent="0.35">
      <c r="A1056">
        <v>8381</v>
      </c>
      <c r="B1056">
        <v>0</v>
      </c>
      <c r="C1056" t="s">
        <v>51</v>
      </c>
      <c r="D1056" t="s">
        <v>52</v>
      </c>
      <c r="E1056" t="s">
        <v>51</v>
      </c>
      <c r="F1056" t="s">
        <v>51</v>
      </c>
      <c r="G1056" t="s">
        <v>4163</v>
      </c>
      <c r="H1056" t="s">
        <v>18824</v>
      </c>
      <c r="I1056" t="s">
        <v>56</v>
      </c>
      <c r="M1056" t="s">
        <v>4163</v>
      </c>
      <c r="N1056" t="s">
        <v>18824</v>
      </c>
      <c r="O1056" t="s">
        <v>56</v>
      </c>
      <c r="S1056">
        <v>2172732491</v>
      </c>
      <c r="U1056" t="s">
        <v>57</v>
      </c>
      <c r="V1056" t="s">
        <v>4164</v>
      </c>
      <c r="W1056">
        <v>7722023459</v>
      </c>
      <c r="X1056" t="s">
        <v>4165</v>
      </c>
      <c r="Y1056" t="s">
        <v>4166</v>
      </c>
      <c r="Z1056">
        <v>8</v>
      </c>
      <c r="AA1056">
        <v>27</v>
      </c>
      <c r="AD1056" t="s">
        <v>4167</v>
      </c>
      <c r="AE1056" t="s">
        <v>1903</v>
      </c>
      <c r="AF1056" t="s">
        <v>143</v>
      </c>
      <c r="AG1056" t="s">
        <v>1575</v>
      </c>
      <c r="AH1056" t="s">
        <v>1903</v>
      </c>
      <c r="AI1056">
        <v>0</v>
      </c>
      <c r="AJ1056">
        <v>0</v>
      </c>
      <c r="AL1056">
        <v>0</v>
      </c>
      <c r="AM1056">
        <v>0</v>
      </c>
      <c r="AN1056">
        <v>0</v>
      </c>
      <c r="AO1056" t="s">
        <v>51</v>
      </c>
      <c r="AP1056" t="s">
        <v>51</v>
      </c>
      <c r="AQ1056" t="s">
        <v>51</v>
      </c>
      <c r="AR1056" t="s">
        <v>51</v>
      </c>
      <c r="AS1056" t="s">
        <v>51</v>
      </c>
      <c r="AT1056" t="s">
        <v>51</v>
      </c>
      <c r="AU1056" t="s">
        <v>58</v>
      </c>
      <c r="AV1056" t="s">
        <v>3748</v>
      </c>
      <c r="AW1056" t="s">
        <v>196</v>
      </c>
      <c r="AX1056" s="1">
        <v>44674.427878125003</v>
      </c>
      <c r="AY1056" s="1">
        <v>44699.464505787037</v>
      </c>
    </row>
    <row r="1057" spans="1:51" x14ac:dyDescent="0.35">
      <c r="A1057">
        <v>8380</v>
      </c>
      <c r="B1057">
        <v>0</v>
      </c>
      <c r="C1057" t="s">
        <v>51</v>
      </c>
      <c r="D1057" t="s">
        <v>52</v>
      </c>
      <c r="E1057" t="s">
        <v>51</v>
      </c>
      <c r="F1057" t="s">
        <v>51</v>
      </c>
      <c r="G1057" t="s">
        <v>4168</v>
      </c>
      <c r="H1057" t="s">
        <v>4169</v>
      </c>
      <c r="I1057" t="s">
        <v>56</v>
      </c>
      <c r="M1057" t="s">
        <v>4168</v>
      </c>
      <c r="N1057" t="s">
        <v>4169</v>
      </c>
      <c r="O1057" t="s">
        <v>56</v>
      </c>
      <c r="Z1057">
        <v>8</v>
      </c>
      <c r="AG1057" t="s">
        <v>4170</v>
      </c>
      <c r="AI1057">
        <v>0</v>
      </c>
      <c r="AJ1057">
        <v>0</v>
      </c>
      <c r="AL1057">
        <v>0</v>
      </c>
      <c r="AM1057">
        <v>0</v>
      </c>
      <c r="AN1057">
        <v>0</v>
      </c>
      <c r="AO1057" t="s">
        <v>51</v>
      </c>
      <c r="AP1057" t="s">
        <v>51</v>
      </c>
      <c r="AQ1057" t="s">
        <v>51</v>
      </c>
      <c r="AR1057" t="s">
        <v>51</v>
      </c>
      <c r="AS1057" t="s">
        <v>51</v>
      </c>
      <c r="AT1057" t="s">
        <v>51</v>
      </c>
      <c r="AU1057" t="s">
        <v>58</v>
      </c>
      <c r="AV1057" t="s">
        <v>2372</v>
      </c>
      <c r="AW1057" t="s">
        <v>51</v>
      </c>
      <c r="AX1057" s="1">
        <v>44673.710962500001</v>
      </c>
      <c r="AY1057" t="s">
        <v>51</v>
      </c>
    </row>
    <row r="1058" spans="1:51" x14ac:dyDescent="0.35">
      <c r="A1058">
        <v>8379</v>
      </c>
      <c r="B1058">
        <v>0</v>
      </c>
      <c r="C1058" t="s">
        <v>51</v>
      </c>
      <c r="D1058" t="s">
        <v>52</v>
      </c>
      <c r="E1058" t="s">
        <v>51</v>
      </c>
      <c r="F1058" t="s">
        <v>51</v>
      </c>
      <c r="G1058" t="s">
        <v>4171</v>
      </c>
      <c r="H1058" t="s">
        <v>4172</v>
      </c>
      <c r="I1058" t="s">
        <v>56</v>
      </c>
      <c r="M1058" t="s">
        <v>4173</v>
      </c>
      <c r="N1058" t="s">
        <v>4172</v>
      </c>
      <c r="O1058" t="s">
        <v>56</v>
      </c>
      <c r="Z1058">
        <v>8</v>
      </c>
      <c r="AG1058" t="s">
        <v>463</v>
      </c>
      <c r="AI1058">
        <v>0</v>
      </c>
      <c r="AJ1058">
        <v>0</v>
      </c>
      <c r="AL1058">
        <v>0</v>
      </c>
      <c r="AM1058">
        <v>0</v>
      </c>
      <c r="AN1058">
        <v>0</v>
      </c>
      <c r="AO1058" t="s">
        <v>51</v>
      </c>
      <c r="AP1058" t="s">
        <v>51</v>
      </c>
      <c r="AQ1058" t="s">
        <v>51</v>
      </c>
      <c r="AR1058" t="s">
        <v>51</v>
      </c>
      <c r="AS1058" t="s">
        <v>51</v>
      </c>
      <c r="AT1058" t="s">
        <v>51</v>
      </c>
      <c r="AU1058" t="s">
        <v>58</v>
      </c>
      <c r="AV1058" t="s">
        <v>2372</v>
      </c>
      <c r="AW1058" t="s">
        <v>51</v>
      </c>
      <c r="AX1058" s="1">
        <v>44673.645110104168</v>
      </c>
      <c r="AY1058" t="s">
        <v>51</v>
      </c>
    </row>
    <row r="1059" spans="1:51" x14ac:dyDescent="0.35">
      <c r="A1059">
        <v>8378</v>
      </c>
      <c r="B1059">
        <v>0</v>
      </c>
      <c r="C1059" t="s">
        <v>51</v>
      </c>
      <c r="D1059" t="s">
        <v>52</v>
      </c>
      <c r="E1059" t="s">
        <v>51</v>
      </c>
      <c r="F1059" t="s">
        <v>51</v>
      </c>
      <c r="G1059" t="s">
        <v>4174</v>
      </c>
      <c r="H1059" t="s">
        <v>4175</v>
      </c>
      <c r="I1059" t="s">
        <v>56</v>
      </c>
      <c r="M1059" t="s">
        <v>4176</v>
      </c>
      <c r="N1059" t="s">
        <v>4175</v>
      </c>
      <c r="O1059" t="s">
        <v>56</v>
      </c>
      <c r="S1059">
        <f>91-2645-226035</f>
        <v>-228589</v>
      </c>
      <c r="U1059" t="s">
        <v>57</v>
      </c>
      <c r="V1059">
        <f>91-2645-226037</f>
        <v>-228591</v>
      </c>
      <c r="Z1059">
        <v>8</v>
      </c>
      <c r="AA1059">
        <v>24</v>
      </c>
      <c r="AD1059" t="s">
        <v>406</v>
      </c>
      <c r="AE1059" t="s">
        <v>3786</v>
      </c>
      <c r="AF1059" t="s">
        <v>407</v>
      </c>
      <c r="AG1059" t="s">
        <v>408</v>
      </c>
      <c r="AH1059" t="s">
        <v>3786</v>
      </c>
      <c r="AI1059">
        <v>0</v>
      </c>
      <c r="AJ1059">
        <v>0</v>
      </c>
      <c r="AL1059">
        <v>0</v>
      </c>
      <c r="AM1059">
        <v>0</v>
      </c>
      <c r="AN1059">
        <v>0</v>
      </c>
      <c r="AO1059" t="s">
        <v>51</v>
      </c>
      <c r="AP1059" t="s">
        <v>51</v>
      </c>
      <c r="AQ1059" t="s">
        <v>51</v>
      </c>
      <c r="AR1059" t="s">
        <v>51</v>
      </c>
      <c r="AS1059" t="s">
        <v>51</v>
      </c>
      <c r="AT1059" t="s">
        <v>51</v>
      </c>
      <c r="AU1059" t="s">
        <v>58</v>
      </c>
      <c r="AV1059" t="s">
        <v>2372</v>
      </c>
      <c r="AW1059" t="s">
        <v>196</v>
      </c>
      <c r="AX1059" s="1">
        <v>44670.680566284726</v>
      </c>
      <c r="AY1059" s="1">
        <v>44735.634371643515</v>
      </c>
    </row>
    <row r="1060" spans="1:51" x14ac:dyDescent="0.35">
      <c r="A1060">
        <v>8377</v>
      </c>
      <c r="B1060">
        <v>0</v>
      </c>
      <c r="C1060" t="s">
        <v>51</v>
      </c>
      <c r="D1060" t="s">
        <v>85</v>
      </c>
      <c r="E1060">
        <v>0</v>
      </c>
      <c r="G1060" t="s">
        <v>4177</v>
      </c>
      <c r="H1060" t="s">
        <v>4178</v>
      </c>
      <c r="I1060" t="s">
        <v>56</v>
      </c>
      <c r="T1060" t="s">
        <v>51</v>
      </c>
      <c r="U1060" t="s">
        <v>51</v>
      </c>
      <c r="Y1060" t="s">
        <v>4179</v>
      </c>
      <c r="Z1060">
        <v>8</v>
      </c>
      <c r="AE1060" t="s">
        <v>51</v>
      </c>
      <c r="AF1060" t="s">
        <v>51</v>
      </c>
      <c r="AG1060" t="s">
        <v>4180</v>
      </c>
      <c r="AI1060">
        <v>0</v>
      </c>
      <c r="AJ1060">
        <v>0</v>
      </c>
      <c r="AL1060">
        <v>0</v>
      </c>
      <c r="AM1060">
        <v>0</v>
      </c>
      <c r="AN1060">
        <v>0</v>
      </c>
      <c r="AO1060" t="s">
        <v>4181</v>
      </c>
      <c r="AP1060" t="s">
        <v>121</v>
      </c>
      <c r="AQ1060" t="s">
        <v>122</v>
      </c>
      <c r="AR1060" t="s">
        <v>123</v>
      </c>
      <c r="AU1060" t="s">
        <v>58</v>
      </c>
      <c r="AV1060" t="s">
        <v>4028</v>
      </c>
      <c r="AW1060" t="s">
        <v>51</v>
      </c>
      <c r="AX1060" s="1">
        <v>44667.532335416669</v>
      </c>
      <c r="AY1060" t="s">
        <v>51</v>
      </c>
    </row>
    <row r="1061" spans="1:51" x14ac:dyDescent="0.35">
      <c r="A1061">
        <v>8376</v>
      </c>
      <c r="B1061">
        <v>0</v>
      </c>
      <c r="C1061" t="s">
        <v>51</v>
      </c>
      <c r="D1061" t="s">
        <v>85</v>
      </c>
      <c r="E1061">
        <v>0</v>
      </c>
      <c r="G1061" t="s">
        <v>4182</v>
      </c>
      <c r="H1061" t="s">
        <v>4183</v>
      </c>
      <c r="I1061" t="s">
        <v>56</v>
      </c>
      <c r="T1061" t="s">
        <v>51</v>
      </c>
      <c r="U1061" t="s">
        <v>51</v>
      </c>
      <c r="W1061" t="s">
        <v>4184</v>
      </c>
      <c r="Y1061" t="s">
        <v>4185</v>
      </c>
      <c r="Z1061">
        <v>2</v>
      </c>
      <c r="AE1061" t="s">
        <v>51</v>
      </c>
      <c r="AF1061" t="s">
        <v>51</v>
      </c>
      <c r="AG1061" t="s">
        <v>62</v>
      </c>
      <c r="AI1061">
        <v>0</v>
      </c>
      <c r="AJ1061">
        <v>0</v>
      </c>
      <c r="AL1061">
        <v>0</v>
      </c>
      <c r="AM1061">
        <v>0</v>
      </c>
      <c r="AN1061">
        <v>0</v>
      </c>
      <c r="AO1061" t="s">
        <v>120</v>
      </c>
      <c r="AP1061" t="s">
        <v>62</v>
      </c>
      <c r="AQ1061" t="s">
        <v>122</v>
      </c>
      <c r="AR1061" t="s">
        <v>123</v>
      </c>
      <c r="AS1061" t="s">
        <v>62</v>
      </c>
      <c r="AT1061" t="s">
        <v>90</v>
      </c>
      <c r="AU1061" t="s">
        <v>58</v>
      </c>
      <c r="AV1061" t="s">
        <v>4028</v>
      </c>
      <c r="AW1061" t="s">
        <v>51</v>
      </c>
      <c r="AX1061" s="1">
        <v>44663.685595752315</v>
      </c>
      <c r="AY1061" t="s">
        <v>51</v>
      </c>
    </row>
    <row r="1062" spans="1:51" x14ac:dyDescent="0.35">
      <c r="A1062">
        <v>8375</v>
      </c>
      <c r="B1062">
        <v>0</v>
      </c>
      <c r="C1062" t="s">
        <v>51</v>
      </c>
      <c r="D1062" t="s">
        <v>85</v>
      </c>
      <c r="E1062">
        <v>0</v>
      </c>
      <c r="G1062" t="s">
        <v>4186</v>
      </c>
      <c r="H1062" t="s">
        <v>4187</v>
      </c>
      <c r="I1062" t="s">
        <v>56</v>
      </c>
      <c r="T1062" t="s">
        <v>51</v>
      </c>
      <c r="U1062" t="s">
        <v>51</v>
      </c>
      <c r="Y1062" t="s">
        <v>4188</v>
      </c>
      <c r="Z1062">
        <v>8</v>
      </c>
      <c r="AE1062" t="s">
        <v>51</v>
      </c>
      <c r="AF1062" t="s">
        <v>51</v>
      </c>
      <c r="AG1062" t="s">
        <v>4189</v>
      </c>
      <c r="AI1062">
        <v>0</v>
      </c>
      <c r="AJ1062">
        <v>0</v>
      </c>
      <c r="AL1062">
        <v>0</v>
      </c>
      <c r="AM1062">
        <v>0</v>
      </c>
      <c r="AN1062">
        <v>0</v>
      </c>
      <c r="AO1062" t="s">
        <v>120</v>
      </c>
      <c r="AP1062" t="s">
        <v>121</v>
      </c>
      <c r="AQ1062" t="s">
        <v>122</v>
      </c>
      <c r="AR1062" t="s">
        <v>123</v>
      </c>
      <c r="AS1062" t="s">
        <v>89</v>
      </c>
      <c r="AT1062" t="s">
        <v>90</v>
      </c>
      <c r="AU1062" t="s">
        <v>58</v>
      </c>
      <c r="AV1062" t="s">
        <v>4028</v>
      </c>
      <c r="AW1062" t="s">
        <v>51</v>
      </c>
      <c r="AX1062" s="1">
        <v>44658.490349189815</v>
      </c>
      <c r="AY1062" t="s">
        <v>51</v>
      </c>
    </row>
    <row r="1063" spans="1:51" x14ac:dyDescent="0.35">
      <c r="A1063">
        <v>8374</v>
      </c>
      <c r="B1063">
        <v>0</v>
      </c>
      <c r="C1063" t="s">
        <v>51</v>
      </c>
      <c r="D1063" t="s">
        <v>85</v>
      </c>
      <c r="E1063">
        <v>0</v>
      </c>
      <c r="G1063" t="s">
        <v>4190</v>
      </c>
      <c r="H1063" t="s">
        <v>4191</v>
      </c>
      <c r="I1063" t="s">
        <v>6854</v>
      </c>
      <c r="S1063" t="s">
        <v>4192</v>
      </c>
      <c r="T1063" t="s">
        <v>51</v>
      </c>
      <c r="U1063" t="s">
        <v>51</v>
      </c>
      <c r="Y1063" t="s">
        <v>4193</v>
      </c>
      <c r="Z1063">
        <v>2</v>
      </c>
      <c r="AE1063" t="s">
        <v>51</v>
      </c>
      <c r="AF1063" t="s">
        <v>51</v>
      </c>
      <c r="AG1063" t="s">
        <v>62</v>
      </c>
      <c r="AI1063">
        <v>0</v>
      </c>
      <c r="AJ1063">
        <v>0</v>
      </c>
      <c r="AL1063">
        <v>0</v>
      </c>
      <c r="AM1063">
        <v>0</v>
      </c>
      <c r="AN1063">
        <v>0</v>
      </c>
      <c r="AO1063" t="s">
        <v>538</v>
      </c>
      <c r="AP1063" t="s">
        <v>121</v>
      </c>
      <c r="AQ1063" t="s">
        <v>487</v>
      </c>
      <c r="AR1063" t="s">
        <v>123</v>
      </c>
      <c r="AS1063" t="s">
        <v>89</v>
      </c>
      <c r="AT1063" t="s">
        <v>90</v>
      </c>
      <c r="AU1063" t="s">
        <v>58</v>
      </c>
      <c r="AV1063" t="s">
        <v>4028</v>
      </c>
      <c r="AW1063" t="s">
        <v>51</v>
      </c>
      <c r="AX1063" s="1">
        <v>44657.49618908565</v>
      </c>
      <c r="AY1063" t="s">
        <v>51</v>
      </c>
    </row>
    <row r="1064" spans="1:51" x14ac:dyDescent="0.35">
      <c r="A1064">
        <v>8373</v>
      </c>
      <c r="B1064">
        <v>0</v>
      </c>
      <c r="C1064" t="s">
        <v>51</v>
      </c>
      <c r="D1064" t="s">
        <v>85</v>
      </c>
      <c r="E1064">
        <v>0</v>
      </c>
      <c r="G1064" t="s">
        <v>4194</v>
      </c>
      <c r="H1064" t="s">
        <v>4195</v>
      </c>
      <c r="I1064" t="s">
        <v>56</v>
      </c>
      <c r="T1064" t="s">
        <v>51</v>
      </c>
      <c r="U1064" t="s">
        <v>51</v>
      </c>
      <c r="V1064" t="s">
        <v>4196</v>
      </c>
      <c r="W1064">
        <v>7600552286</v>
      </c>
      <c r="Y1064" t="s">
        <v>4197</v>
      </c>
      <c r="Z1064">
        <v>8</v>
      </c>
      <c r="AE1064" t="s">
        <v>51</v>
      </c>
      <c r="AF1064" t="s">
        <v>51</v>
      </c>
      <c r="AI1064">
        <v>0</v>
      </c>
      <c r="AJ1064">
        <v>0</v>
      </c>
      <c r="AL1064">
        <v>0</v>
      </c>
      <c r="AM1064">
        <v>0</v>
      </c>
      <c r="AN1064">
        <v>0</v>
      </c>
      <c r="AO1064" t="s">
        <v>4198</v>
      </c>
      <c r="AP1064" t="s">
        <v>121</v>
      </c>
      <c r="AQ1064" t="s">
        <v>122</v>
      </c>
      <c r="AR1064" t="s">
        <v>123</v>
      </c>
      <c r="AS1064" t="s">
        <v>89</v>
      </c>
      <c r="AT1064" t="s">
        <v>90</v>
      </c>
      <c r="AU1064" t="s">
        <v>58</v>
      </c>
      <c r="AV1064" t="s">
        <v>4028</v>
      </c>
      <c r="AW1064" t="s">
        <v>51</v>
      </c>
      <c r="AX1064" s="1">
        <v>44649.593608020834</v>
      </c>
      <c r="AY1064" t="s">
        <v>51</v>
      </c>
    </row>
    <row r="1065" spans="1:51" x14ac:dyDescent="0.35">
      <c r="A1065">
        <v>8372</v>
      </c>
      <c r="B1065">
        <v>0</v>
      </c>
      <c r="C1065" t="s">
        <v>51</v>
      </c>
      <c r="D1065" t="s">
        <v>52</v>
      </c>
      <c r="E1065" t="s">
        <v>51</v>
      </c>
      <c r="F1065" t="s">
        <v>51</v>
      </c>
      <c r="G1065" t="s">
        <v>4199</v>
      </c>
      <c r="H1065" t="s">
        <v>4200</v>
      </c>
      <c r="I1065" t="s">
        <v>4201</v>
      </c>
      <c r="M1065" t="s">
        <v>4199</v>
      </c>
      <c r="N1065" t="s">
        <v>4200</v>
      </c>
      <c r="O1065" t="s">
        <v>4201</v>
      </c>
      <c r="U1065" t="s">
        <v>57</v>
      </c>
      <c r="Z1065">
        <v>2</v>
      </c>
      <c r="AG1065" t="s">
        <v>62</v>
      </c>
      <c r="AI1065">
        <v>0</v>
      </c>
      <c r="AJ1065">
        <v>0</v>
      </c>
      <c r="AL1065">
        <v>0</v>
      </c>
      <c r="AM1065">
        <v>0</v>
      </c>
      <c r="AN1065">
        <v>0</v>
      </c>
      <c r="AO1065" t="s">
        <v>51</v>
      </c>
      <c r="AP1065" t="s">
        <v>51</v>
      </c>
      <c r="AQ1065" t="s">
        <v>51</v>
      </c>
      <c r="AR1065" t="s">
        <v>51</v>
      </c>
      <c r="AS1065" t="s">
        <v>51</v>
      </c>
      <c r="AT1065" t="s">
        <v>51</v>
      </c>
      <c r="AU1065" t="s">
        <v>58</v>
      </c>
      <c r="AV1065" t="s">
        <v>4202</v>
      </c>
      <c r="AW1065" t="s">
        <v>51</v>
      </c>
      <c r="AX1065" s="1">
        <v>44645.70726354167</v>
      </c>
      <c r="AY1065" t="s">
        <v>51</v>
      </c>
    </row>
    <row r="1066" spans="1:51" x14ac:dyDescent="0.35">
      <c r="A1066">
        <v>8371</v>
      </c>
      <c r="B1066">
        <v>0</v>
      </c>
      <c r="C1066" t="s">
        <v>51</v>
      </c>
      <c r="D1066" t="s">
        <v>52</v>
      </c>
      <c r="E1066" t="s">
        <v>51</v>
      </c>
      <c r="F1066" t="s">
        <v>51</v>
      </c>
      <c r="G1066" t="s">
        <v>4203</v>
      </c>
      <c r="H1066" t="s">
        <v>4204</v>
      </c>
      <c r="I1066" t="s">
        <v>1136</v>
      </c>
      <c r="M1066" t="s">
        <v>4203</v>
      </c>
      <c r="N1066" t="s">
        <v>4204</v>
      </c>
      <c r="O1066" t="s">
        <v>1136</v>
      </c>
      <c r="U1066" t="s">
        <v>202</v>
      </c>
      <c r="Z1066">
        <v>2</v>
      </c>
      <c r="AA1066">
        <v>999999</v>
      </c>
      <c r="AE1066" t="s">
        <v>4205</v>
      </c>
      <c r="AF1066" t="s">
        <v>4206</v>
      </c>
      <c r="AG1066" t="s">
        <v>485</v>
      </c>
      <c r="AH1066" t="s">
        <v>4205</v>
      </c>
      <c r="AI1066">
        <v>0</v>
      </c>
      <c r="AJ1066">
        <v>0</v>
      </c>
      <c r="AL1066">
        <v>0</v>
      </c>
      <c r="AM1066">
        <v>0</v>
      </c>
      <c r="AN1066">
        <v>0</v>
      </c>
      <c r="AO1066" t="s">
        <v>51</v>
      </c>
      <c r="AP1066" t="s">
        <v>51</v>
      </c>
      <c r="AQ1066" t="s">
        <v>51</v>
      </c>
      <c r="AR1066" t="s">
        <v>51</v>
      </c>
      <c r="AS1066" t="s">
        <v>51</v>
      </c>
      <c r="AT1066" t="s">
        <v>51</v>
      </c>
      <c r="AU1066" t="s">
        <v>58</v>
      </c>
      <c r="AV1066" t="s">
        <v>4202</v>
      </c>
      <c r="AW1066" t="s">
        <v>196</v>
      </c>
      <c r="AX1066" s="1">
        <v>44637.493871990744</v>
      </c>
      <c r="AY1066" s="1">
        <v>44664.416446793985</v>
      </c>
    </row>
    <row r="1067" spans="1:51" x14ac:dyDescent="0.35">
      <c r="A1067">
        <v>8370</v>
      </c>
      <c r="B1067">
        <v>0</v>
      </c>
      <c r="C1067" t="s">
        <v>51</v>
      </c>
      <c r="D1067" t="s">
        <v>52</v>
      </c>
      <c r="E1067" t="s">
        <v>51</v>
      </c>
      <c r="F1067" t="s">
        <v>51</v>
      </c>
      <c r="G1067" t="s">
        <v>4207</v>
      </c>
      <c r="H1067" t="s">
        <v>4208</v>
      </c>
      <c r="I1067" t="s">
        <v>56</v>
      </c>
      <c r="O1067" t="s">
        <v>4201</v>
      </c>
      <c r="S1067" t="s">
        <v>4209</v>
      </c>
      <c r="U1067" t="s">
        <v>202</v>
      </c>
      <c r="W1067" t="s">
        <v>4209</v>
      </c>
      <c r="Y1067" t="s">
        <v>4210</v>
      </c>
      <c r="Z1067">
        <v>8</v>
      </c>
      <c r="AA1067">
        <v>29</v>
      </c>
      <c r="AD1067" t="s">
        <v>4211</v>
      </c>
      <c r="AE1067" t="s">
        <v>4212</v>
      </c>
      <c r="AF1067" t="s">
        <v>4213</v>
      </c>
      <c r="AG1067" t="s">
        <v>4214</v>
      </c>
      <c r="AH1067" t="s">
        <v>4212</v>
      </c>
      <c r="AI1067">
        <v>0</v>
      </c>
      <c r="AJ1067">
        <v>0</v>
      </c>
      <c r="AL1067">
        <v>0</v>
      </c>
      <c r="AM1067">
        <v>0</v>
      </c>
      <c r="AN1067">
        <v>0</v>
      </c>
      <c r="AO1067" t="s">
        <v>51</v>
      </c>
      <c r="AP1067" t="s">
        <v>51</v>
      </c>
      <c r="AQ1067" t="s">
        <v>51</v>
      </c>
      <c r="AR1067" t="s">
        <v>51</v>
      </c>
      <c r="AS1067" t="s">
        <v>51</v>
      </c>
      <c r="AT1067" t="s">
        <v>51</v>
      </c>
      <c r="AU1067" t="s">
        <v>58</v>
      </c>
      <c r="AV1067" t="s">
        <v>4215</v>
      </c>
      <c r="AW1067" t="s">
        <v>3748</v>
      </c>
      <c r="AX1067" s="1">
        <v>44635.682888460651</v>
      </c>
      <c r="AY1067" s="1">
        <v>44674.428573923607</v>
      </c>
    </row>
    <row r="1068" spans="1:51" x14ac:dyDescent="0.35">
      <c r="A1068">
        <v>8369</v>
      </c>
      <c r="B1068">
        <v>0</v>
      </c>
      <c r="C1068" t="s">
        <v>51</v>
      </c>
      <c r="D1068" t="s">
        <v>85</v>
      </c>
      <c r="E1068">
        <v>0</v>
      </c>
      <c r="G1068" t="s">
        <v>4216</v>
      </c>
      <c r="H1068" t="s">
        <v>4217</v>
      </c>
      <c r="I1068" t="s">
        <v>56</v>
      </c>
      <c r="T1068" t="s">
        <v>51</v>
      </c>
      <c r="U1068" t="s">
        <v>51</v>
      </c>
      <c r="W1068">
        <v>9322047646</v>
      </c>
      <c r="Y1068" t="s">
        <v>4218</v>
      </c>
      <c r="Z1068">
        <v>8</v>
      </c>
      <c r="AE1068" t="s">
        <v>51</v>
      </c>
      <c r="AF1068" t="s">
        <v>51</v>
      </c>
      <c r="AI1068">
        <v>0</v>
      </c>
      <c r="AJ1068">
        <v>0</v>
      </c>
      <c r="AL1068">
        <v>0</v>
      </c>
      <c r="AM1068">
        <v>0</v>
      </c>
      <c r="AN1068">
        <v>0</v>
      </c>
      <c r="AO1068" t="s">
        <v>120</v>
      </c>
      <c r="AP1068" t="s">
        <v>121</v>
      </c>
      <c r="AQ1068" t="s">
        <v>122</v>
      </c>
      <c r="AR1068" t="s">
        <v>123</v>
      </c>
      <c r="AS1068" t="s">
        <v>89</v>
      </c>
      <c r="AT1068" t="s">
        <v>90</v>
      </c>
      <c r="AU1068" t="s">
        <v>58</v>
      </c>
      <c r="AV1068" t="s">
        <v>4028</v>
      </c>
      <c r="AW1068" t="s">
        <v>51</v>
      </c>
      <c r="AX1068" s="1">
        <v>44635.630734606479</v>
      </c>
      <c r="AY1068" t="s">
        <v>51</v>
      </c>
    </row>
    <row r="1069" spans="1:51" x14ac:dyDescent="0.35">
      <c r="A1069">
        <v>8368</v>
      </c>
      <c r="B1069">
        <v>0</v>
      </c>
      <c r="C1069" t="s">
        <v>51</v>
      </c>
      <c r="D1069" t="s">
        <v>52</v>
      </c>
      <c r="E1069" t="s">
        <v>51</v>
      </c>
      <c r="F1069" t="s">
        <v>51</v>
      </c>
      <c r="G1069" t="s">
        <v>4219</v>
      </c>
      <c r="H1069" t="s">
        <v>4220</v>
      </c>
      <c r="I1069" t="s">
        <v>56</v>
      </c>
      <c r="M1069" t="s">
        <v>4219</v>
      </c>
      <c r="N1069" t="s">
        <v>4220</v>
      </c>
      <c r="O1069" t="s">
        <v>56</v>
      </c>
      <c r="Z1069">
        <v>8</v>
      </c>
      <c r="AF1069" t="s">
        <v>4221</v>
      </c>
      <c r="AG1069" t="s">
        <v>4222</v>
      </c>
      <c r="AI1069">
        <v>0</v>
      </c>
      <c r="AJ1069">
        <v>0</v>
      </c>
      <c r="AL1069">
        <v>0</v>
      </c>
      <c r="AM1069">
        <v>0</v>
      </c>
      <c r="AN1069">
        <v>0</v>
      </c>
      <c r="AO1069" t="s">
        <v>51</v>
      </c>
      <c r="AP1069" t="s">
        <v>51</v>
      </c>
      <c r="AQ1069" t="s">
        <v>51</v>
      </c>
      <c r="AR1069" t="s">
        <v>51</v>
      </c>
      <c r="AS1069" t="s">
        <v>51</v>
      </c>
      <c r="AT1069" t="s">
        <v>51</v>
      </c>
      <c r="AU1069" t="s">
        <v>58</v>
      </c>
      <c r="AV1069" t="s">
        <v>4202</v>
      </c>
      <c r="AW1069" t="s">
        <v>51</v>
      </c>
      <c r="AX1069" s="1">
        <v>44634.69244259259</v>
      </c>
      <c r="AY1069" t="s">
        <v>51</v>
      </c>
    </row>
    <row r="1070" spans="1:51" x14ac:dyDescent="0.35">
      <c r="A1070">
        <v>8367</v>
      </c>
      <c r="B1070">
        <v>0</v>
      </c>
      <c r="C1070" t="s">
        <v>51</v>
      </c>
      <c r="D1070" t="s">
        <v>85</v>
      </c>
      <c r="E1070">
        <v>0</v>
      </c>
      <c r="G1070" t="s">
        <v>4223</v>
      </c>
      <c r="H1070" t="s">
        <v>4224</v>
      </c>
      <c r="I1070" t="s">
        <v>56</v>
      </c>
      <c r="T1070" t="s">
        <v>51</v>
      </c>
      <c r="U1070" t="s">
        <v>51</v>
      </c>
      <c r="W1070">
        <v>9665233314</v>
      </c>
      <c r="Y1070" t="s">
        <v>4225</v>
      </c>
      <c r="Z1070">
        <v>8</v>
      </c>
      <c r="AE1070" t="s">
        <v>51</v>
      </c>
      <c r="AF1070" t="s">
        <v>51</v>
      </c>
      <c r="AG1070" t="s">
        <v>4226</v>
      </c>
      <c r="AI1070">
        <v>0</v>
      </c>
      <c r="AJ1070">
        <v>0</v>
      </c>
      <c r="AL1070">
        <v>0</v>
      </c>
      <c r="AM1070">
        <v>0</v>
      </c>
      <c r="AN1070">
        <v>0</v>
      </c>
      <c r="AO1070" t="s">
        <v>4227</v>
      </c>
      <c r="AP1070" t="s">
        <v>121</v>
      </c>
      <c r="AQ1070" t="s">
        <v>122</v>
      </c>
      <c r="AS1070" t="s">
        <v>89</v>
      </c>
      <c r="AU1070" t="s">
        <v>58</v>
      </c>
      <c r="AV1070" t="s">
        <v>4028</v>
      </c>
      <c r="AW1070" t="s">
        <v>51</v>
      </c>
      <c r="AX1070" s="1">
        <v>44634.542559872687</v>
      </c>
      <c r="AY1070" t="s">
        <v>51</v>
      </c>
    </row>
    <row r="1071" spans="1:51" x14ac:dyDescent="0.35">
      <c r="A1071">
        <v>8366</v>
      </c>
      <c r="B1071">
        <v>0</v>
      </c>
      <c r="C1071" t="s">
        <v>51</v>
      </c>
      <c r="D1071" t="s">
        <v>85</v>
      </c>
      <c r="E1071">
        <v>0</v>
      </c>
      <c r="G1071" t="s">
        <v>4228</v>
      </c>
      <c r="H1071" t="s">
        <v>4229</v>
      </c>
      <c r="I1071" t="s">
        <v>56</v>
      </c>
      <c r="T1071" t="s">
        <v>51</v>
      </c>
      <c r="U1071" t="s">
        <v>51</v>
      </c>
      <c r="W1071">
        <v>9825289903</v>
      </c>
      <c r="Y1071" t="s">
        <v>4230</v>
      </c>
      <c r="Z1071">
        <v>8</v>
      </c>
      <c r="AD1071" t="s">
        <v>4231</v>
      </c>
      <c r="AE1071" t="s">
        <v>51</v>
      </c>
      <c r="AF1071" t="s">
        <v>51</v>
      </c>
      <c r="AG1071" t="s">
        <v>4232</v>
      </c>
      <c r="AI1071">
        <v>0</v>
      </c>
      <c r="AJ1071">
        <v>0</v>
      </c>
      <c r="AL1071">
        <v>0</v>
      </c>
      <c r="AM1071">
        <v>0</v>
      </c>
      <c r="AN1071">
        <v>0</v>
      </c>
      <c r="AO1071" t="s">
        <v>120</v>
      </c>
      <c r="AP1071" t="s">
        <v>121</v>
      </c>
      <c r="AQ1071" t="s">
        <v>122</v>
      </c>
      <c r="AR1071" t="s">
        <v>123</v>
      </c>
      <c r="AS1071" t="s">
        <v>89</v>
      </c>
      <c r="AT1071" t="s">
        <v>90</v>
      </c>
      <c r="AU1071" t="s">
        <v>58</v>
      </c>
      <c r="AV1071" t="s">
        <v>4028</v>
      </c>
      <c r="AW1071" t="s">
        <v>51</v>
      </c>
      <c r="AX1071" s="1">
        <v>44632.778322604165</v>
      </c>
      <c r="AY1071" t="s">
        <v>51</v>
      </c>
    </row>
    <row r="1072" spans="1:51" x14ac:dyDescent="0.35">
      <c r="A1072">
        <v>8365</v>
      </c>
      <c r="B1072">
        <v>0</v>
      </c>
      <c r="C1072" t="s">
        <v>51</v>
      </c>
      <c r="D1072" t="s">
        <v>85</v>
      </c>
      <c r="E1072">
        <v>0</v>
      </c>
      <c r="G1072" t="s">
        <v>4233</v>
      </c>
      <c r="H1072" t="s">
        <v>4234</v>
      </c>
      <c r="I1072" t="s">
        <v>56</v>
      </c>
      <c r="S1072" t="s">
        <v>4235</v>
      </c>
      <c r="T1072" t="s">
        <v>51</v>
      </c>
      <c r="U1072" t="s">
        <v>51</v>
      </c>
      <c r="W1072">
        <v>9820022744</v>
      </c>
      <c r="Y1072" t="s">
        <v>4236</v>
      </c>
      <c r="Z1072">
        <v>8</v>
      </c>
      <c r="AE1072" t="s">
        <v>51</v>
      </c>
      <c r="AF1072" t="s">
        <v>51</v>
      </c>
      <c r="AI1072">
        <v>0</v>
      </c>
      <c r="AJ1072">
        <v>0</v>
      </c>
      <c r="AL1072">
        <v>0</v>
      </c>
      <c r="AM1072">
        <v>0</v>
      </c>
      <c r="AN1072">
        <v>0</v>
      </c>
      <c r="AO1072" t="s">
        <v>538</v>
      </c>
      <c r="AP1072" t="s">
        <v>121</v>
      </c>
      <c r="AQ1072" t="s">
        <v>122</v>
      </c>
      <c r="AR1072" t="s">
        <v>123</v>
      </c>
      <c r="AS1072" t="s">
        <v>89</v>
      </c>
      <c r="AT1072" t="s">
        <v>90</v>
      </c>
      <c r="AU1072" t="s">
        <v>58</v>
      </c>
      <c r="AV1072" t="s">
        <v>4028</v>
      </c>
      <c r="AW1072" t="s">
        <v>51</v>
      </c>
      <c r="AX1072" s="1">
        <v>44629.75846809028</v>
      </c>
      <c r="AY1072" t="s">
        <v>51</v>
      </c>
    </row>
    <row r="1073" spans="1:51" x14ac:dyDescent="0.35">
      <c r="A1073">
        <v>8364</v>
      </c>
      <c r="B1073">
        <v>0</v>
      </c>
      <c r="C1073" t="s">
        <v>51</v>
      </c>
      <c r="D1073" t="s">
        <v>52</v>
      </c>
      <c r="E1073" t="s">
        <v>51</v>
      </c>
      <c r="F1073" t="s">
        <v>51</v>
      </c>
      <c r="G1073" t="s">
        <v>4237</v>
      </c>
      <c r="H1073" t="s">
        <v>4238</v>
      </c>
      <c r="I1073" t="s">
        <v>56</v>
      </c>
      <c r="M1073" t="s">
        <v>4237</v>
      </c>
      <c r="N1073" t="s">
        <v>4238</v>
      </c>
      <c r="O1073" t="s">
        <v>55</v>
      </c>
      <c r="U1073" t="s">
        <v>57</v>
      </c>
      <c r="Z1073">
        <v>8</v>
      </c>
      <c r="AD1073" t="s">
        <v>258</v>
      </c>
      <c r="AF1073" t="s">
        <v>4239</v>
      </c>
      <c r="AG1073" t="s">
        <v>4240</v>
      </c>
      <c r="AI1073">
        <v>0</v>
      </c>
      <c r="AJ1073">
        <v>0</v>
      </c>
      <c r="AL1073">
        <v>0</v>
      </c>
      <c r="AM1073">
        <v>0</v>
      </c>
      <c r="AN1073">
        <v>0</v>
      </c>
      <c r="AO1073" t="s">
        <v>51</v>
      </c>
      <c r="AP1073" t="s">
        <v>51</v>
      </c>
      <c r="AQ1073" t="s">
        <v>51</v>
      </c>
      <c r="AR1073" t="s">
        <v>51</v>
      </c>
      <c r="AS1073" t="s">
        <v>51</v>
      </c>
      <c r="AT1073" t="s">
        <v>51</v>
      </c>
      <c r="AU1073" t="s">
        <v>58</v>
      </c>
      <c r="AV1073" t="s">
        <v>4202</v>
      </c>
      <c r="AW1073" t="s">
        <v>919</v>
      </c>
      <c r="AX1073" s="1">
        <v>44629.517881712964</v>
      </c>
      <c r="AY1073" s="1">
        <v>45299.499489004629</v>
      </c>
    </row>
    <row r="1074" spans="1:51" x14ac:dyDescent="0.35">
      <c r="A1074">
        <v>8363</v>
      </c>
      <c r="B1074">
        <v>0</v>
      </c>
      <c r="C1074" t="s">
        <v>51</v>
      </c>
      <c r="D1074" t="s">
        <v>52</v>
      </c>
      <c r="E1074" t="s">
        <v>51</v>
      </c>
      <c r="F1074" t="s">
        <v>51</v>
      </c>
      <c r="G1074" t="s">
        <v>4241</v>
      </c>
      <c r="H1074" t="s">
        <v>4242</v>
      </c>
      <c r="I1074" t="s">
        <v>56</v>
      </c>
      <c r="U1074" t="s">
        <v>202</v>
      </c>
      <c r="W1074">
        <f>91-7077756089</f>
        <v>-7077755998</v>
      </c>
      <c r="Y1074" t="s">
        <v>4243</v>
      </c>
      <c r="Z1074">
        <v>8</v>
      </c>
      <c r="AA1074">
        <v>21</v>
      </c>
      <c r="AD1074" t="s">
        <v>258</v>
      </c>
      <c r="AE1074" t="s">
        <v>4244</v>
      </c>
      <c r="AF1074" t="s">
        <v>4239</v>
      </c>
      <c r="AG1074" t="s">
        <v>259</v>
      </c>
      <c r="AH1074" t="s">
        <v>4244</v>
      </c>
      <c r="AI1074">
        <v>0</v>
      </c>
      <c r="AJ1074">
        <v>0</v>
      </c>
      <c r="AL1074">
        <v>0</v>
      </c>
      <c r="AM1074">
        <v>0</v>
      </c>
      <c r="AN1074">
        <v>0</v>
      </c>
      <c r="AO1074" t="s">
        <v>51</v>
      </c>
      <c r="AP1074" t="s">
        <v>51</v>
      </c>
      <c r="AQ1074" t="s">
        <v>51</v>
      </c>
      <c r="AR1074" t="s">
        <v>51</v>
      </c>
      <c r="AS1074" t="s">
        <v>51</v>
      </c>
      <c r="AT1074" t="s">
        <v>51</v>
      </c>
      <c r="AU1074" t="s">
        <v>58</v>
      </c>
      <c r="AV1074" t="s">
        <v>4215</v>
      </c>
      <c r="AW1074" t="s">
        <v>51</v>
      </c>
      <c r="AX1074" s="1">
        <v>44628.500751539352</v>
      </c>
      <c r="AY1074" t="s">
        <v>51</v>
      </c>
    </row>
    <row r="1075" spans="1:51" x14ac:dyDescent="0.35">
      <c r="A1075">
        <v>8362</v>
      </c>
      <c r="B1075">
        <v>0</v>
      </c>
      <c r="C1075" t="s">
        <v>51</v>
      </c>
      <c r="D1075" t="s">
        <v>52</v>
      </c>
      <c r="E1075" t="s">
        <v>51</v>
      </c>
      <c r="F1075" t="s">
        <v>51</v>
      </c>
      <c r="G1075" t="s">
        <v>18825</v>
      </c>
      <c r="H1075" t="s">
        <v>4245</v>
      </c>
      <c r="I1075" t="s">
        <v>56</v>
      </c>
      <c r="M1075" t="s">
        <v>18825</v>
      </c>
      <c r="N1075" t="s">
        <v>4245</v>
      </c>
      <c r="O1075" t="s">
        <v>56</v>
      </c>
      <c r="S1075" t="s">
        <v>4246</v>
      </c>
      <c r="U1075" t="s">
        <v>202</v>
      </c>
      <c r="V1075" t="s">
        <v>4247</v>
      </c>
      <c r="W1075" t="s">
        <v>62</v>
      </c>
      <c r="Y1075" t="s">
        <v>4248</v>
      </c>
      <c r="Z1075">
        <v>8</v>
      </c>
      <c r="AA1075">
        <v>29</v>
      </c>
      <c r="AB1075" t="s">
        <v>62</v>
      </c>
      <c r="AC1075" t="s">
        <v>62</v>
      </c>
      <c r="AD1075" t="s">
        <v>62</v>
      </c>
      <c r="AE1075" t="s">
        <v>4249</v>
      </c>
      <c r="AF1075" t="s">
        <v>77</v>
      </c>
      <c r="AG1075" t="s">
        <v>4057</v>
      </c>
      <c r="AH1075" t="s">
        <v>4249</v>
      </c>
      <c r="AI1075">
        <v>0</v>
      </c>
      <c r="AJ1075">
        <v>0</v>
      </c>
      <c r="AL1075">
        <v>0</v>
      </c>
      <c r="AM1075">
        <v>0</v>
      </c>
      <c r="AN1075">
        <v>0</v>
      </c>
      <c r="AO1075" t="s">
        <v>51</v>
      </c>
      <c r="AP1075" t="s">
        <v>51</v>
      </c>
      <c r="AQ1075" t="s">
        <v>51</v>
      </c>
      <c r="AR1075" t="s">
        <v>51</v>
      </c>
      <c r="AS1075" t="s">
        <v>51</v>
      </c>
      <c r="AT1075" t="s">
        <v>51</v>
      </c>
      <c r="AU1075" t="s">
        <v>58</v>
      </c>
      <c r="AV1075" t="s">
        <v>4250</v>
      </c>
      <c r="AW1075" t="s">
        <v>51</v>
      </c>
      <c r="AX1075" s="1">
        <v>44627.628189386574</v>
      </c>
      <c r="AY1075" t="s">
        <v>51</v>
      </c>
    </row>
    <row r="1076" spans="1:51" x14ac:dyDescent="0.35">
      <c r="A1076">
        <v>8361</v>
      </c>
      <c r="B1076">
        <v>0</v>
      </c>
      <c r="C1076" t="s">
        <v>51</v>
      </c>
      <c r="D1076" t="s">
        <v>85</v>
      </c>
      <c r="E1076">
        <v>0</v>
      </c>
      <c r="G1076" t="s">
        <v>4251</v>
      </c>
      <c r="H1076" t="s">
        <v>4252</v>
      </c>
      <c r="I1076" t="s">
        <v>56</v>
      </c>
      <c r="T1076" t="s">
        <v>51</v>
      </c>
      <c r="U1076" t="s">
        <v>51</v>
      </c>
      <c r="W1076">
        <v>9764534182</v>
      </c>
      <c r="Y1076" t="s">
        <v>4253</v>
      </c>
      <c r="Z1076">
        <v>8</v>
      </c>
      <c r="AE1076" t="s">
        <v>51</v>
      </c>
      <c r="AF1076" t="s">
        <v>51</v>
      </c>
      <c r="AI1076">
        <v>0</v>
      </c>
      <c r="AJ1076">
        <v>0</v>
      </c>
      <c r="AL1076">
        <v>0</v>
      </c>
      <c r="AM1076">
        <v>0</v>
      </c>
      <c r="AN1076">
        <v>0</v>
      </c>
      <c r="AO1076" t="s">
        <v>120</v>
      </c>
      <c r="AP1076" t="s">
        <v>121</v>
      </c>
      <c r="AQ1076" t="s">
        <v>122</v>
      </c>
      <c r="AR1076" t="s">
        <v>123</v>
      </c>
      <c r="AS1076" t="s">
        <v>89</v>
      </c>
      <c r="AT1076" t="s">
        <v>90</v>
      </c>
      <c r="AU1076" t="s">
        <v>58</v>
      </c>
      <c r="AV1076" t="s">
        <v>4028</v>
      </c>
      <c r="AW1076" t="s">
        <v>51</v>
      </c>
      <c r="AX1076" s="1">
        <v>44624.634724305557</v>
      </c>
      <c r="AY1076" t="s">
        <v>51</v>
      </c>
    </row>
    <row r="1077" spans="1:51" x14ac:dyDescent="0.35">
      <c r="A1077">
        <v>8360</v>
      </c>
      <c r="B1077">
        <v>0</v>
      </c>
      <c r="C1077" t="s">
        <v>51</v>
      </c>
      <c r="D1077" t="s">
        <v>85</v>
      </c>
      <c r="E1077">
        <v>10</v>
      </c>
      <c r="G1077" t="s">
        <v>4254</v>
      </c>
      <c r="H1077" t="s">
        <v>4255</v>
      </c>
      <c r="I1077" t="s">
        <v>56</v>
      </c>
      <c r="T1077" t="s">
        <v>51</v>
      </c>
      <c r="U1077" t="s">
        <v>51</v>
      </c>
      <c r="W1077">
        <v>9890001779</v>
      </c>
      <c r="Y1077" t="s">
        <v>4256</v>
      </c>
      <c r="Z1077">
        <v>8</v>
      </c>
      <c r="AE1077" t="s">
        <v>51</v>
      </c>
      <c r="AF1077" t="s">
        <v>51</v>
      </c>
      <c r="AG1077" t="s">
        <v>4257</v>
      </c>
      <c r="AI1077">
        <v>0</v>
      </c>
      <c r="AJ1077">
        <v>0</v>
      </c>
      <c r="AL1077">
        <v>0</v>
      </c>
      <c r="AM1077">
        <v>0</v>
      </c>
      <c r="AN1077">
        <v>0</v>
      </c>
      <c r="AO1077" t="s">
        <v>1032</v>
      </c>
      <c r="AP1077" t="s">
        <v>486</v>
      </c>
      <c r="AQ1077" t="s">
        <v>122</v>
      </c>
      <c r="AR1077" t="s">
        <v>123</v>
      </c>
      <c r="AS1077" t="s">
        <v>89</v>
      </c>
      <c r="AT1077" t="s">
        <v>90</v>
      </c>
      <c r="AU1077" t="s">
        <v>58</v>
      </c>
      <c r="AV1077" t="s">
        <v>4028</v>
      </c>
      <c r="AW1077" t="s">
        <v>718</v>
      </c>
      <c r="AX1077" s="1">
        <v>44624.583672800924</v>
      </c>
      <c r="AY1077" s="1">
        <v>45933.514273379631</v>
      </c>
    </row>
    <row r="1078" spans="1:51" x14ac:dyDescent="0.35">
      <c r="A1078">
        <v>8359</v>
      </c>
      <c r="B1078">
        <v>0</v>
      </c>
      <c r="C1078" t="s">
        <v>51</v>
      </c>
      <c r="D1078" t="s">
        <v>85</v>
      </c>
      <c r="E1078">
        <v>0</v>
      </c>
      <c r="G1078" t="s">
        <v>4258</v>
      </c>
      <c r="H1078" t="s">
        <v>4259</v>
      </c>
      <c r="I1078" t="s">
        <v>56</v>
      </c>
      <c r="S1078" t="s">
        <v>4260</v>
      </c>
      <c r="T1078" t="s">
        <v>51</v>
      </c>
      <c r="U1078" t="s">
        <v>51</v>
      </c>
      <c r="Y1078" t="s">
        <v>4261</v>
      </c>
      <c r="Z1078">
        <v>8</v>
      </c>
      <c r="AE1078" t="s">
        <v>51</v>
      </c>
      <c r="AF1078" t="s">
        <v>51</v>
      </c>
      <c r="AG1078" t="s">
        <v>4262</v>
      </c>
      <c r="AI1078">
        <v>0</v>
      </c>
      <c r="AJ1078">
        <v>0</v>
      </c>
      <c r="AL1078">
        <v>0</v>
      </c>
      <c r="AM1078">
        <v>0</v>
      </c>
      <c r="AN1078">
        <v>0</v>
      </c>
      <c r="AO1078" t="s">
        <v>120</v>
      </c>
      <c r="AP1078" t="s">
        <v>121</v>
      </c>
      <c r="AQ1078" t="s">
        <v>122</v>
      </c>
      <c r="AR1078" t="s">
        <v>123</v>
      </c>
      <c r="AS1078" t="s">
        <v>89</v>
      </c>
      <c r="AT1078" t="s">
        <v>90</v>
      </c>
      <c r="AU1078" t="s">
        <v>58</v>
      </c>
      <c r="AV1078" t="s">
        <v>4028</v>
      </c>
      <c r="AW1078" t="s">
        <v>51</v>
      </c>
      <c r="AX1078" s="1">
        <v>44620.825426817129</v>
      </c>
      <c r="AY1078" t="s">
        <v>51</v>
      </c>
    </row>
    <row r="1079" spans="1:51" x14ac:dyDescent="0.35">
      <c r="A1079">
        <v>8358</v>
      </c>
      <c r="B1079">
        <v>0</v>
      </c>
      <c r="C1079" t="s">
        <v>51</v>
      </c>
      <c r="D1079" t="s">
        <v>52</v>
      </c>
      <c r="E1079" t="s">
        <v>51</v>
      </c>
      <c r="F1079" t="s">
        <v>51</v>
      </c>
      <c r="G1079" t="s">
        <v>18826</v>
      </c>
      <c r="H1079" t="s">
        <v>4263</v>
      </c>
      <c r="I1079" t="s">
        <v>56</v>
      </c>
      <c r="M1079" t="s">
        <v>18826</v>
      </c>
      <c r="N1079" t="s">
        <v>4263</v>
      </c>
      <c r="O1079" t="s">
        <v>56</v>
      </c>
      <c r="S1079" t="s">
        <v>62</v>
      </c>
      <c r="U1079" t="s">
        <v>202</v>
      </c>
      <c r="V1079" t="s">
        <v>62</v>
      </c>
      <c r="W1079" t="s">
        <v>62</v>
      </c>
      <c r="Y1079" t="s">
        <v>4264</v>
      </c>
      <c r="Z1079">
        <v>8</v>
      </c>
      <c r="AA1079">
        <v>24</v>
      </c>
      <c r="AB1079" t="s">
        <v>62</v>
      </c>
      <c r="AC1079" t="s">
        <v>62</v>
      </c>
      <c r="AD1079" t="s">
        <v>400</v>
      </c>
      <c r="AE1079" t="s">
        <v>4265</v>
      </c>
      <c r="AF1079" t="s">
        <v>138</v>
      </c>
      <c r="AG1079" t="s">
        <v>401</v>
      </c>
      <c r="AH1079" t="s">
        <v>4265</v>
      </c>
      <c r="AI1079">
        <v>0</v>
      </c>
      <c r="AJ1079">
        <v>0</v>
      </c>
      <c r="AL1079">
        <v>0</v>
      </c>
      <c r="AM1079">
        <v>0</v>
      </c>
      <c r="AN1079">
        <v>0</v>
      </c>
      <c r="AO1079" t="s">
        <v>51</v>
      </c>
      <c r="AP1079" t="s">
        <v>51</v>
      </c>
      <c r="AQ1079" t="s">
        <v>51</v>
      </c>
      <c r="AR1079" t="s">
        <v>51</v>
      </c>
      <c r="AS1079" t="s">
        <v>51</v>
      </c>
      <c r="AT1079" t="s">
        <v>51</v>
      </c>
      <c r="AU1079" t="s">
        <v>58</v>
      </c>
      <c r="AV1079" t="s">
        <v>4202</v>
      </c>
      <c r="AW1079" t="s">
        <v>919</v>
      </c>
      <c r="AX1079" s="1">
        <v>44617.642237581022</v>
      </c>
      <c r="AY1079" s="1">
        <v>45588.493206828702</v>
      </c>
    </row>
    <row r="1080" spans="1:51" x14ac:dyDescent="0.35">
      <c r="A1080">
        <v>8357</v>
      </c>
      <c r="B1080">
        <v>0</v>
      </c>
      <c r="C1080" t="s">
        <v>51</v>
      </c>
      <c r="D1080" t="s">
        <v>52</v>
      </c>
      <c r="E1080" t="s">
        <v>51</v>
      </c>
      <c r="F1080" t="s">
        <v>51</v>
      </c>
      <c r="G1080" t="s">
        <v>4266</v>
      </c>
      <c r="H1080" t="s">
        <v>4267</v>
      </c>
      <c r="I1080" t="s">
        <v>56</v>
      </c>
      <c r="M1080" t="s">
        <v>4266</v>
      </c>
      <c r="N1080" t="s">
        <v>4267</v>
      </c>
      <c r="O1080" t="s">
        <v>56</v>
      </c>
      <c r="S1080" t="s">
        <v>62</v>
      </c>
      <c r="U1080" t="s">
        <v>57</v>
      </c>
      <c r="V1080" t="s">
        <v>62</v>
      </c>
      <c r="W1080" t="s">
        <v>62</v>
      </c>
      <c r="X1080" t="s">
        <v>62</v>
      </c>
      <c r="Y1080" t="s">
        <v>62</v>
      </c>
      <c r="Z1080">
        <v>8</v>
      </c>
      <c r="AA1080">
        <v>27</v>
      </c>
      <c r="AB1080" t="s">
        <v>62</v>
      </c>
      <c r="AC1080" t="s">
        <v>62</v>
      </c>
      <c r="AD1080" t="s">
        <v>62</v>
      </c>
      <c r="AE1080" t="s">
        <v>2736</v>
      </c>
      <c r="AF1080" t="s">
        <v>280</v>
      </c>
      <c r="AG1080" t="s">
        <v>638</v>
      </c>
      <c r="AH1080" t="s">
        <v>2736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 t="s">
        <v>51</v>
      </c>
      <c r="AP1080" t="s">
        <v>51</v>
      </c>
      <c r="AQ1080" t="s">
        <v>51</v>
      </c>
      <c r="AR1080" t="s">
        <v>51</v>
      </c>
      <c r="AS1080" t="s">
        <v>51</v>
      </c>
      <c r="AT1080" t="s">
        <v>51</v>
      </c>
      <c r="AU1080" t="s">
        <v>58</v>
      </c>
      <c r="AV1080" t="s">
        <v>4202</v>
      </c>
      <c r="AW1080" t="s">
        <v>51</v>
      </c>
      <c r="AX1080" s="1">
        <v>44617.444246874998</v>
      </c>
      <c r="AY1080" t="s">
        <v>51</v>
      </c>
    </row>
    <row r="1081" spans="1:51" x14ac:dyDescent="0.35">
      <c r="A1081">
        <v>8356</v>
      </c>
      <c r="B1081">
        <v>0</v>
      </c>
      <c r="C1081" t="s">
        <v>51</v>
      </c>
      <c r="D1081" t="s">
        <v>52</v>
      </c>
      <c r="E1081" t="s">
        <v>51</v>
      </c>
      <c r="F1081" t="s">
        <v>51</v>
      </c>
      <c r="G1081" t="s">
        <v>4268</v>
      </c>
      <c r="H1081" t="s">
        <v>4269</v>
      </c>
      <c r="I1081" t="s">
        <v>56</v>
      </c>
      <c r="M1081" t="s">
        <v>4270</v>
      </c>
      <c r="N1081" t="s">
        <v>4269</v>
      </c>
      <c r="O1081" t="s">
        <v>56</v>
      </c>
      <c r="S1081">
        <v>7817234583</v>
      </c>
      <c r="U1081" t="s">
        <v>57</v>
      </c>
      <c r="V1081">
        <v>7817234585</v>
      </c>
      <c r="W1081" t="s">
        <v>4271</v>
      </c>
      <c r="X1081" t="s">
        <v>62</v>
      </c>
      <c r="Y1081" t="s">
        <v>4272</v>
      </c>
      <c r="Z1081">
        <v>8</v>
      </c>
      <c r="AA1081">
        <v>22</v>
      </c>
      <c r="AB1081" t="s">
        <v>631</v>
      </c>
      <c r="AC1081" t="s">
        <v>631</v>
      </c>
      <c r="AD1081" t="s">
        <v>4273</v>
      </c>
      <c r="AE1081" t="s">
        <v>4274</v>
      </c>
      <c r="AF1081" t="s">
        <v>4274</v>
      </c>
      <c r="AG1081" t="s">
        <v>4275</v>
      </c>
      <c r="AH1081" t="s">
        <v>4274</v>
      </c>
      <c r="AI1081">
        <v>0</v>
      </c>
      <c r="AJ1081">
        <v>0</v>
      </c>
      <c r="AL1081">
        <v>0</v>
      </c>
      <c r="AM1081">
        <v>0</v>
      </c>
      <c r="AN1081">
        <v>0</v>
      </c>
      <c r="AO1081" t="s">
        <v>51</v>
      </c>
      <c r="AP1081" t="s">
        <v>51</v>
      </c>
      <c r="AQ1081" t="s">
        <v>51</v>
      </c>
      <c r="AR1081" t="s">
        <v>51</v>
      </c>
      <c r="AS1081" t="s">
        <v>51</v>
      </c>
      <c r="AT1081" t="s">
        <v>51</v>
      </c>
      <c r="AU1081" t="s">
        <v>58</v>
      </c>
      <c r="AV1081" t="s">
        <v>4202</v>
      </c>
      <c r="AW1081" t="s">
        <v>196</v>
      </c>
      <c r="AX1081" s="1">
        <v>44616.705854629632</v>
      </c>
      <c r="AY1081" s="1">
        <v>44729.680962881946</v>
      </c>
    </row>
    <row r="1082" spans="1:51" x14ac:dyDescent="0.35">
      <c r="A1082">
        <v>8355</v>
      </c>
      <c r="B1082">
        <v>0</v>
      </c>
      <c r="C1082" t="s">
        <v>51</v>
      </c>
      <c r="D1082" t="s">
        <v>52</v>
      </c>
      <c r="E1082" t="s">
        <v>51</v>
      </c>
      <c r="F1082" t="s">
        <v>51</v>
      </c>
      <c r="G1082" t="s">
        <v>18827</v>
      </c>
      <c r="H1082" t="s">
        <v>4276</v>
      </c>
      <c r="I1082" t="s">
        <v>56</v>
      </c>
      <c r="S1082" t="s">
        <v>4277</v>
      </c>
      <c r="U1082" t="s">
        <v>202</v>
      </c>
      <c r="V1082" t="s">
        <v>4278</v>
      </c>
      <c r="W1082" t="s">
        <v>4279</v>
      </c>
      <c r="Y1082" t="s">
        <v>4280</v>
      </c>
      <c r="Z1082">
        <v>8</v>
      </c>
      <c r="AA1082">
        <v>6</v>
      </c>
      <c r="AD1082" t="s">
        <v>4281</v>
      </c>
      <c r="AE1082" t="s">
        <v>4282</v>
      </c>
      <c r="AF1082" t="s">
        <v>2197</v>
      </c>
      <c r="AG1082" t="s">
        <v>4283</v>
      </c>
      <c r="AH1082" t="s">
        <v>4282</v>
      </c>
      <c r="AI1082">
        <v>0</v>
      </c>
      <c r="AJ1082">
        <v>0</v>
      </c>
      <c r="AL1082">
        <v>0</v>
      </c>
      <c r="AM1082">
        <v>0</v>
      </c>
      <c r="AN1082">
        <v>0</v>
      </c>
      <c r="AO1082" t="s">
        <v>51</v>
      </c>
      <c r="AP1082" t="s">
        <v>51</v>
      </c>
      <c r="AQ1082" t="s">
        <v>51</v>
      </c>
      <c r="AR1082" t="s">
        <v>51</v>
      </c>
      <c r="AS1082" t="s">
        <v>51</v>
      </c>
      <c r="AT1082" t="s">
        <v>51</v>
      </c>
      <c r="AU1082" t="s">
        <v>58</v>
      </c>
      <c r="AV1082" t="s">
        <v>4215</v>
      </c>
      <c r="AW1082" t="s">
        <v>51</v>
      </c>
      <c r="AX1082" s="1">
        <v>44614.52452457176</v>
      </c>
      <c r="AY1082" t="s">
        <v>51</v>
      </c>
    </row>
    <row r="1083" spans="1:51" x14ac:dyDescent="0.35">
      <c r="A1083">
        <v>8354</v>
      </c>
      <c r="B1083">
        <v>0</v>
      </c>
      <c r="C1083" t="s">
        <v>51</v>
      </c>
      <c r="D1083" t="s">
        <v>52</v>
      </c>
      <c r="E1083" t="s">
        <v>51</v>
      </c>
      <c r="F1083" t="s">
        <v>51</v>
      </c>
      <c r="G1083" t="s">
        <v>4284</v>
      </c>
      <c r="H1083" t="s">
        <v>4285</v>
      </c>
      <c r="I1083" t="s">
        <v>56</v>
      </c>
      <c r="S1083" t="s">
        <v>4286</v>
      </c>
      <c r="U1083" t="s">
        <v>57</v>
      </c>
      <c r="V1083" t="s">
        <v>4287</v>
      </c>
      <c r="W1083" t="s">
        <v>4288</v>
      </c>
      <c r="Y1083" t="s">
        <v>4289</v>
      </c>
      <c r="Z1083">
        <v>8</v>
      </c>
      <c r="AA1083">
        <v>33</v>
      </c>
      <c r="AD1083" t="s">
        <v>4290</v>
      </c>
      <c r="AE1083" t="s">
        <v>1734</v>
      </c>
      <c r="AF1083" t="s">
        <v>1735</v>
      </c>
      <c r="AG1083" t="s">
        <v>4291</v>
      </c>
      <c r="AH1083" t="s">
        <v>1734</v>
      </c>
      <c r="AI1083">
        <v>0</v>
      </c>
      <c r="AJ1083">
        <v>0</v>
      </c>
      <c r="AL1083">
        <v>0</v>
      </c>
      <c r="AM1083">
        <v>0</v>
      </c>
      <c r="AN1083">
        <v>0</v>
      </c>
      <c r="AO1083" t="s">
        <v>51</v>
      </c>
      <c r="AP1083" t="s">
        <v>51</v>
      </c>
      <c r="AQ1083" t="s">
        <v>51</v>
      </c>
      <c r="AR1083" t="s">
        <v>51</v>
      </c>
      <c r="AS1083" t="s">
        <v>51</v>
      </c>
      <c r="AT1083" t="s">
        <v>51</v>
      </c>
      <c r="AU1083" t="s">
        <v>58</v>
      </c>
      <c r="AV1083" t="s">
        <v>4215</v>
      </c>
      <c r="AW1083" t="s">
        <v>51</v>
      </c>
      <c r="AX1083" s="1">
        <v>44609.489653009259</v>
      </c>
      <c r="AY1083" t="s">
        <v>51</v>
      </c>
    </row>
    <row r="1084" spans="1:51" x14ac:dyDescent="0.35">
      <c r="A1084">
        <v>8353</v>
      </c>
      <c r="B1084">
        <v>0</v>
      </c>
      <c r="C1084" t="s">
        <v>51</v>
      </c>
      <c r="D1084" t="s">
        <v>52</v>
      </c>
      <c r="E1084" t="s">
        <v>51</v>
      </c>
      <c r="F1084" t="s">
        <v>51</v>
      </c>
      <c r="G1084" t="s">
        <v>4292</v>
      </c>
      <c r="H1084" t="s">
        <v>4293</v>
      </c>
      <c r="I1084" t="s">
        <v>56</v>
      </c>
      <c r="S1084" t="s">
        <v>4294</v>
      </c>
      <c r="U1084" t="s">
        <v>202</v>
      </c>
      <c r="V1084" t="s">
        <v>4295</v>
      </c>
      <c r="W1084">
        <v>9886803407</v>
      </c>
      <c r="Y1084" t="s">
        <v>4296</v>
      </c>
      <c r="Z1084">
        <v>8</v>
      </c>
      <c r="AA1084">
        <v>29</v>
      </c>
      <c r="AB1084" t="s">
        <v>4297</v>
      </c>
      <c r="AC1084" t="s">
        <v>4298</v>
      </c>
      <c r="AD1084" t="s">
        <v>4299</v>
      </c>
      <c r="AE1084" t="s">
        <v>4300</v>
      </c>
      <c r="AF1084" t="s">
        <v>338</v>
      </c>
      <c r="AG1084" t="s">
        <v>4301</v>
      </c>
      <c r="AH1084" t="s">
        <v>4300</v>
      </c>
      <c r="AI1084">
        <v>0</v>
      </c>
      <c r="AJ1084">
        <v>0</v>
      </c>
      <c r="AL1084">
        <v>0</v>
      </c>
      <c r="AM1084">
        <v>0</v>
      </c>
      <c r="AN1084">
        <v>0</v>
      </c>
      <c r="AO1084" t="s">
        <v>51</v>
      </c>
      <c r="AP1084" t="s">
        <v>51</v>
      </c>
      <c r="AQ1084" t="s">
        <v>51</v>
      </c>
      <c r="AR1084" t="s">
        <v>51</v>
      </c>
      <c r="AS1084" t="s">
        <v>51</v>
      </c>
      <c r="AT1084" t="s">
        <v>51</v>
      </c>
      <c r="AU1084" t="s">
        <v>58</v>
      </c>
      <c r="AV1084" t="s">
        <v>4215</v>
      </c>
      <c r="AW1084" t="s">
        <v>51</v>
      </c>
      <c r="AX1084" s="1">
        <v>44604.697457488423</v>
      </c>
      <c r="AY1084" t="s">
        <v>51</v>
      </c>
    </row>
    <row r="1085" spans="1:51" x14ac:dyDescent="0.35">
      <c r="A1085">
        <v>8352</v>
      </c>
      <c r="B1085">
        <v>0</v>
      </c>
      <c r="C1085" t="s">
        <v>51</v>
      </c>
      <c r="D1085" t="s">
        <v>52</v>
      </c>
      <c r="E1085" t="s">
        <v>51</v>
      </c>
      <c r="F1085" t="s">
        <v>51</v>
      </c>
      <c r="G1085" t="s">
        <v>18828</v>
      </c>
      <c r="H1085" t="s">
        <v>4302</v>
      </c>
      <c r="I1085" t="s">
        <v>56</v>
      </c>
      <c r="S1085">
        <v>1161213331</v>
      </c>
      <c r="U1085" t="s">
        <v>57</v>
      </c>
      <c r="Y1085" t="s">
        <v>4303</v>
      </c>
      <c r="Z1085">
        <v>8</v>
      </c>
      <c r="AA1085">
        <v>8</v>
      </c>
      <c r="AD1085" t="s">
        <v>651</v>
      </c>
      <c r="AE1085" t="s">
        <v>2532</v>
      </c>
      <c r="AF1085" t="s">
        <v>2041</v>
      </c>
      <c r="AG1085" t="s">
        <v>4304</v>
      </c>
      <c r="AH1085" t="s">
        <v>2532</v>
      </c>
      <c r="AI1085">
        <v>0</v>
      </c>
      <c r="AJ1085">
        <v>0</v>
      </c>
      <c r="AL1085">
        <v>0</v>
      </c>
      <c r="AM1085">
        <v>0</v>
      </c>
      <c r="AN1085">
        <v>0</v>
      </c>
      <c r="AO1085" t="s">
        <v>51</v>
      </c>
      <c r="AP1085" t="s">
        <v>51</v>
      </c>
      <c r="AQ1085" t="s">
        <v>51</v>
      </c>
      <c r="AR1085" t="s">
        <v>51</v>
      </c>
      <c r="AS1085" t="s">
        <v>51</v>
      </c>
      <c r="AT1085" t="s">
        <v>51</v>
      </c>
      <c r="AU1085" t="s">
        <v>58</v>
      </c>
      <c r="AV1085" t="s">
        <v>4215</v>
      </c>
      <c r="AW1085" t="s">
        <v>51</v>
      </c>
      <c r="AX1085" s="1">
        <v>44601.757783020832</v>
      </c>
      <c r="AY1085" t="s">
        <v>51</v>
      </c>
    </row>
    <row r="1086" spans="1:51" x14ac:dyDescent="0.35">
      <c r="A1086">
        <v>8351</v>
      </c>
      <c r="B1086">
        <v>0</v>
      </c>
      <c r="C1086" t="s">
        <v>51</v>
      </c>
      <c r="D1086" t="s">
        <v>52</v>
      </c>
      <c r="E1086" t="s">
        <v>51</v>
      </c>
      <c r="F1086" t="s">
        <v>51</v>
      </c>
      <c r="G1086" t="s">
        <v>4305</v>
      </c>
      <c r="H1086" t="s">
        <v>4306</v>
      </c>
      <c r="I1086" t="s">
        <v>56</v>
      </c>
      <c r="M1086" t="s">
        <v>4305</v>
      </c>
      <c r="N1086" t="s">
        <v>4306</v>
      </c>
      <c r="O1086" t="s">
        <v>56</v>
      </c>
      <c r="S1086" t="s">
        <v>4307</v>
      </c>
      <c r="U1086" t="s">
        <v>202</v>
      </c>
      <c r="W1086">
        <v>8974066510</v>
      </c>
      <c r="Y1086" t="s">
        <v>4308</v>
      </c>
      <c r="Z1086">
        <v>8</v>
      </c>
      <c r="AA1086">
        <v>16</v>
      </c>
      <c r="AD1086" t="s">
        <v>4309</v>
      </c>
      <c r="AE1086" t="s">
        <v>2210</v>
      </c>
      <c r="AF1086" t="s">
        <v>2211</v>
      </c>
      <c r="AG1086" t="s">
        <v>4310</v>
      </c>
      <c r="AH1086" t="s">
        <v>2210</v>
      </c>
      <c r="AI1086">
        <v>0</v>
      </c>
      <c r="AJ1086">
        <v>0</v>
      </c>
      <c r="AL1086">
        <v>0</v>
      </c>
      <c r="AM1086">
        <v>0</v>
      </c>
      <c r="AN1086">
        <v>0</v>
      </c>
      <c r="AO1086" t="s">
        <v>51</v>
      </c>
      <c r="AP1086" t="s">
        <v>51</v>
      </c>
      <c r="AQ1086" t="s">
        <v>51</v>
      </c>
      <c r="AR1086" t="s">
        <v>51</v>
      </c>
      <c r="AS1086" t="s">
        <v>51</v>
      </c>
      <c r="AT1086" t="s">
        <v>51</v>
      </c>
      <c r="AU1086" t="s">
        <v>58</v>
      </c>
      <c r="AV1086" t="s">
        <v>4215</v>
      </c>
      <c r="AW1086" t="s">
        <v>3051</v>
      </c>
      <c r="AX1086" s="1">
        <v>44593.742536956015</v>
      </c>
      <c r="AY1086" s="1">
        <v>45286.77419340278</v>
      </c>
    </row>
    <row r="1087" spans="1:51" x14ac:dyDescent="0.35">
      <c r="A1087">
        <v>8350</v>
      </c>
      <c r="B1087">
        <v>0</v>
      </c>
      <c r="C1087" t="s">
        <v>51</v>
      </c>
      <c r="D1087" t="s">
        <v>85</v>
      </c>
      <c r="E1087">
        <v>0</v>
      </c>
      <c r="G1087" t="s">
        <v>18829</v>
      </c>
      <c r="H1087" t="s">
        <v>4311</v>
      </c>
      <c r="I1087" t="s">
        <v>56</v>
      </c>
      <c r="T1087" t="s">
        <v>51</v>
      </c>
      <c r="U1087" t="s">
        <v>51</v>
      </c>
      <c r="W1087">
        <v>7798156167</v>
      </c>
      <c r="Y1087" t="s">
        <v>4312</v>
      </c>
      <c r="Z1087">
        <v>8</v>
      </c>
      <c r="AD1087" t="s">
        <v>1406</v>
      </c>
      <c r="AE1087" t="s">
        <v>51</v>
      </c>
      <c r="AF1087" t="s">
        <v>51</v>
      </c>
      <c r="AG1087" t="s">
        <v>1407</v>
      </c>
      <c r="AI1087">
        <v>0</v>
      </c>
      <c r="AJ1087">
        <v>0</v>
      </c>
      <c r="AL1087">
        <v>0</v>
      </c>
      <c r="AM1087">
        <v>0</v>
      </c>
      <c r="AN1087">
        <v>0</v>
      </c>
      <c r="AO1087" t="s">
        <v>120</v>
      </c>
      <c r="AP1087" t="s">
        <v>121</v>
      </c>
      <c r="AQ1087" t="s">
        <v>122</v>
      </c>
      <c r="AR1087" t="s">
        <v>123</v>
      </c>
      <c r="AS1087" t="s">
        <v>89</v>
      </c>
      <c r="AT1087" t="s">
        <v>90</v>
      </c>
      <c r="AU1087" t="s">
        <v>58</v>
      </c>
      <c r="AV1087" t="s">
        <v>4028</v>
      </c>
      <c r="AW1087" t="s">
        <v>51</v>
      </c>
      <c r="AX1087" s="1">
        <v>44592.599706099536</v>
      </c>
      <c r="AY1087" t="s">
        <v>51</v>
      </c>
    </row>
    <row r="1088" spans="1:51" x14ac:dyDescent="0.35">
      <c r="A1088">
        <v>8349</v>
      </c>
      <c r="B1088">
        <v>0</v>
      </c>
      <c r="C1088" t="s">
        <v>51</v>
      </c>
      <c r="D1088" t="s">
        <v>85</v>
      </c>
      <c r="E1088">
        <v>0</v>
      </c>
      <c r="G1088" t="s">
        <v>4313</v>
      </c>
      <c r="H1088" t="s">
        <v>4314</v>
      </c>
      <c r="I1088" t="s">
        <v>56</v>
      </c>
      <c r="T1088" t="s">
        <v>51</v>
      </c>
      <c r="U1088" t="s">
        <v>51</v>
      </c>
      <c r="W1088">
        <v>8308959687</v>
      </c>
      <c r="Y1088" t="s">
        <v>4315</v>
      </c>
      <c r="Z1088">
        <v>8</v>
      </c>
      <c r="AE1088" t="s">
        <v>51</v>
      </c>
      <c r="AF1088" t="s">
        <v>51</v>
      </c>
      <c r="AI1088">
        <v>0</v>
      </c>
      <c r="AJ1088">
        <v>0</v>
      </c>
      <c r="AL1088">
        <v>0</v>
      </c>
      <c r="AM1088">
        <v>0</v>
      </c>
      <c r="AN1088">
        <v>0</v>
      </c>
      <c r="AO1088" t="s">
        <v>120</v>
      </c>
      <c r="AP1088" t="s">
        <v>62</v>
      </c>
      <c r="AU1088" t="s">
        <v>58</v>
      </c>
      <c r="AV1088" t="s">
        <v>4028</v>
      </c>
      <c r="AW1088" t="s">
        <v>51</v>
      </c>
      <c r="AX1088" s="1">
        <v>44590.723246990739</v>
      </c>
      <c r="AY1088" t="s">
        <v>51</v>
      </c>
    </row>
    <row r="1089" spans="1:51" x14ac:dyDescent="0.35">
      <c r="A1089">
        <v>8348</v>
      </c>
      <c r="B1089">
        <v>0</v>
      </c>
      <c r="C1089" t="s">
        <v>51</v>
      </c>
      <c r="D1089" t="s">
        <v>85</v>
      </c>
      <c r="E1089">
        <v>0</v>
      </c>
      <c r="G1089" t="s">
        <v>4316</v>
      </c>
      <c r="H1089" t="s">
        <v>4317</v>
      </c>
      <c r="I1089" t="s">
        <v>56</v>
      </c>
      <c r="S1089" t="s">
        <v>4318</v>
      </c>
      <c r="T1089" t="s">
        <v>51</v>
      </c>
      <c r="U1089" t="s">
        <v>51</v>
      </c>
      <c r="W1089">
        <v>9422302911</v>
      </c>
      <c r="Y1089" t="s">
        <v>4319</v>
      </c>
      <c r="Z1089">
        <v>8</v>
      </c>
      <c r="AE1089" t="s">
        <v>51</v>
      </c>
      <c r="AF1089" t="s">
        <v>51</v>
      </c>
      <c r="AG1089" t="s">
        <v>4320</v>
      </c>
      <c r="AI1089">
        <v>0</v>
      </c>
      <c r="AJ1089">
        <v>0</v>
      </c>
      <c r="AL1089">
        <v>0</v>
      </c>
      <c r="AM1089">
        <v>0</v>
      </c>
      <c r="AN1089">
        <v>0</v>
      </c>
      <c r="AO1089" t="s">
        <v>230</v>
      </c>
      <c r="AU1089" t="s">
        <v>58</v>
      </c>
      <c r="AV1089" t="s">
        <v>4028</v>
      </c>
      <c r="AW1089" t="s">
        <v>51</v>
      </c>
      <c r="AX1089" s="1">
        <v>44590.551704432874</v>
      </c>
      <c r="AY1089" t="s">
        <v>51</v>
      </c>
    </row>
    <row r="1090" spans="1:51" x14ac:dyDescent="0.35">
      <c r="A1090">
        <v>8347</v>
      </c>
      <c r="B1090">
        <v>0</v>
      </c>
      <c r="C1090" t="s">
        <v>51</v>
      </c>
      <c r="D1090" t="s">
        <v>85</v>
      </c>
      <c r="E1090">
        <v>0</v>
      </c>
      <c r="G1090" t="s">
        <v>4321</v>
      </c>
      <c r="H1090" t="s">
        <v>4322</v>
      </c>
      <c r="I1090" t="s">
        <v>56</v>
      </c>
      <c r="S1090" t="s">
        <v>4323</v>
      </c>
      <c r="T1090" t="s">
        <v>51</v>
      </c>
      <c r="U1090" t="s">
        <v>51</v>
      </c>
      <c r="W1090">
        <v>9370795543</v>
      </c>
      <c r="Y1090" t="s">
        <v>4324</v>
      </c>
      <c r="Z1090">
        <v>8</v>
      </c>
      <c r="AD1090" t="s">
        <v>4325</v>
      </c>
      <c r="AE1090" t="s">
        <v>51</v>
      </c>
      <c r="AF1090" t="s">
        <v>51</v>
      </c>
      <c r="AG1090" t="s">
        <v>4326</v>
      </c>
      <c r="AI1090">
        <v>0</v>
      </c>
      <c r="AJ1090">
        <v>0</v>
      </c>
      <c r="AL1090">
        <v>0</v>
      </c>
      <c r="AM1090">
        <v>0</v>
      </c>
      <c r="AN1090">
        <v>0</v>
      </c>
      <c r="AO1090" t="s">
        <v>1032</v>
      </c>
      <c r="AP1090" t="s">
        <v>121</v>
      </c>
      <c r="AQ1090" t="s">
        <v>122</v>
      </c>
      <c r="AR1090" t="s">
        <v>123</v>
      </c>
      <c r="AS1090" t="s">
        <v>89</v>
      </c>
      <c r="AT1090" t="s">
        <v>90</v>
      </c>
      <c r="AU1090" t="s">
        <v>58</v>
      </c>
      <c r="AV1090" t="s">
        <v>4028</v>
      </c>
      <c r="AW1090" t="s">
        <v>51</v>
      </c>
      <c r="AX1090" s="1">
        <v>44585.815727893518</v>
      </c>
      <c r="AY1090" t="s">
        <v>51</v>
      </c>
    </row>
    <row r="1091" spans="1:51" x14ac:dyDescent="0.35">
      <c r="A1091">
        <v>8346</v>
      </c>
      <c r="B1091">
        <v>0</v>
      </c>
      <c r="C1091" t="s">
        <v>51</v>
      </c>
      <c r="D1091" t="s">
        <v>85</v>
      </c>
      <c r="E1091">
        <v>0</v>
      </c>
      <c r="G1091" t="s">
        <v>4327</v>
      </c>
      <c r="H1091" t="s">
        <v>4328</v>
      </c>
      <c r="I1091" t="s">
        <v>8798</v>
      </c>
      <c r="S1091" t="s">
        <v>4330</v>
      </c>
      <c r="T1091" t="s">
        <v>51</v>
      </c>
      <c r="U1091" t="s">
        <v>51</v>
      </c>
      <c r="V1091" t="s">
        <v>4331</v>
      </c>
      <c r="Y1091" t="s">
        <v>4332</v>
      </c>
      <c r="Z1091">
        <v>13</v>
      </c>
      <c r="AE1091" t="s">
        <v>51</v>
      </c>
      <c r="AF1091" t="s">
        <v>51</v>
      </c>
      <c r="AI1091">
        <v>0</v>
      </c>
      <c r="AJ1091">
        <v>0</v>
      </c>
      <c r="AL1091">
        <v>0</v>
      </c>
      <c r="AM1091">
        <v>0</v>
      </c>
      <c r="AN1091">
        <v>0</v>
      </c>
      <c r="AO1091" t="s">
        <v>120</v>
      </c>
      <c r="AP1091" t="s">
        <v>121</v>
      </c>
      <c r="AQ1091" t="s">
        <v>487</v>
      </c>
      <c r="AR1091" t="s">
        <v>123</v>
      </c>
      <c r="AS1091" t="s">
        <v>89</v>
      </c>
      <c r="AU1091" t="s">
        <v>58</v>
      </c>
      <c r="AV1091" t="s">
        <v>4028</v>
      </c>
      <c r="AW1091" t="s">
        <v>51</v>
      </c>
      <c r="AX1091" s="1">
        <v>44585.457376539351</v>
      </c>
      <c r="AY1091" t="s">
        <v>51</v>
      </c>
    </row>
    <row r="1092" spans="1:51" x14ac:dyDescent="0.35">
      <c r="A1092">
        <v>7346</v>
      </c>
      <c r="B1092">
        <v>0</v>
      </c>
      <c r="C1092" t="s">
        <v>51</v>
      </c>
      <c r="D1092" t="s">
        <v>52</v>
      </c>
      <c r="E1092" t="s">
        <v>51</v>
      </c>
      <c r="F1092" t="s">
        <v>51</v>
      </c>
      <c r="G1092" t="s">
        <v>4333</v>
      </c>
      <c r="H1092" t="s">
        <v>4334</v>
      </c>
      <c r="I1092" t="s">
        <v>56</v>
      </c>
      <c r="U1092" t="s">
        <v>202</v>
      </c>
      <c r="V1092" t="s">
        <v>4335</v>
      </c>
      <c r="W1092">
        <v>9717694923</v>
      </c>
      <c r="Y1092" t="s">
        <v>4336</v>
      </c>
      <c r="Z1092">
        <v>8</v>
      </c>
      <c r="AA1092">
        <v>7</v>
      </c>
      <c r="AD1092" t="s">
        <v>4337</v>
      </c>
      <c r="AE1092" t="s">
        <v>4338</v>
      </c>
      <c r="AF1092" t="s">
        <v>2868</v>
      </c>
      <c r="AG1092" t="s">
        <v>4339</v>
      </c>
      <c r="AH1092" t="s">
        <v>4338</v>
      </c>
      <c r="AI1092">
        <v>0</v>
      </c>
      <c r="AJ1092">
        <v>0</v>
      </c>
      <c r="AL1092">
        <v>0</v>
      </c>
      <c r="AM1092">
        <v>0</v>
      </c>
      <c r="AN1092">
        <v>0</v>
      </c>
      <c r="AO1092" t="s">
        <v>51</v>
      </c>
      <c r="AP1092" t="s">
        <v>51</v>
      </c>
      <c r="AQ1092" t="s">
        <v>51</v>
      </c>
      <c r="AR1092" t="s">
        <v>51</v>
      </c>
      <c r="AS1092" t="s">
        <v>51</v>
      </c>
      <c r="AT1092" t="s">
        <v>51</v>
      </c>
      <c r="AU1092" t="s">
        <v>58</v>
      </c>
      <c r="AV1092" t="s">
        <v>4215</v>
      </c>
      <c r="AW1092" t="s">
        <v>51</v>
      </c>
      <c r="AX1092" s="1">
        <v>44581.518851307868</v>
      </c>
      <c r="AY1092" t="s">
        <v>51</v>
      </c>
    </row>
    <row r="1093" spans="1:51" x14ac:dyDescent="0.35">
      <c r="A1093">
        <v>7345</v>
      </c>
      <c r="B1093">
        <v>0</v>
      </c>
      <c r="C1093" t="s">
        <v>51</v>
      </c>
      <c r="D1093" t="s">
        <v>52</v>
      </c>
      <c r="E1093" t="s">
        <v>51</v>
      </c>
      <c r="F1093" t="s">
        <v>51</v>
      </c>
      <c r="G1093" t="s">
        <v>4340</v>
      </c>
      <c r="H1093" t="s">
        <v>4341</v>
      </c>
      <c r="I1093" t="s">
        <v>56</v>
      </c>
      <c r="S1093" t="s">
        <v>4342</v>
      </c>
      <c r="U1093" t="s">
        <v>57</v>
      </c>
      <c r="W1093">
        <v>9873937523</v>
      </c>
      <c r="X1093" t="s">
        <v>4343</v>
      </c>
      <c r="Y1093" t="s">
        <v>4344</v>
      </c>
      <c r="Z1093">
        <v>8</v>
      </c>
      <c r="AA1093">
        <v>9</v>
      </c>
      <c r="AB1093" t="s">
        <v>4345</v>
      </c>
      <c r="AC1093" t="s">
        <v>4346</v>
      </c>
      <c r="AD1093" t="s">
        <v>4347</v>
      </c>
      <c r="AE1093" t="s">
        <v>3623</v>
      </c>
      <c r="AF1093" t="s">
        <v>63</v>
      </c>
      <c r="AG1093" t="s">
        <v>4348</v>
      </c>
      <c r="AH1093" t="s">
        <v>3623</v>
      </c>
      <c r="AI1093">
        <v>0</v>
      </c>
      <c r="AJ1093">
        <v>0</v>
      </c>
      <c r="AL1093">
        <v>0</v>
      </c>
      <c r="AM1093">
        <v>0</v>
      </c>
      <c r="AN1093">
        <v>0</v>
      </c>
      <c r="AO1093" t="s">
        <v>51</v>
      </c>
      <c r="AP1093" t="s">
        <v>51</v>
      </c>
      <c r="AQ1093" t="s">
        <v>51</v>
      </c>
      <c r="AR1093" t="s">
        <v>51</v>
      </c>
      <c r="AS1093" t="s">
        <v>51</v>
      </c>
      <c r="AT1093" t="s">
        <v>51</v>
      </c>
      <c r="AU1093" t="s">
        <v>58</v>
      </c>
      <c r="AV1093" t="s">
        <v>4215</v>
      </c>
      <c r="AW1093" t="s">
        <v>51</v>
      </c>
      <c r="AX1093" s="1">
        <v>44578.664719328706</v>
      </c>
      <c r="AY1093" t="s">
        <v>51</v>
      </c>
    </row>
    <row r="1094" spans="1:51" x14ac:dyDescent="0.35">
      <c r="A1094">
        <v>7344</v>
      </c>
      <c r="B1094">
        <v>0</v>
      </c>
      <c r="C1094" t="s">
        <v>51</v>
      </c>
      <c r="D1094" t="s">
        <v>52</v>
      </c>
      <c r="E1094" t="s">
        <v>51</v>
      </c>
      <c r="F1094" t="s">
        <v>51</v>
      </c>
      <c r="G1094" t="s">
        <v>18830</v>
      </c>
      <c r="H1094" t="s">
        <v>4349</v>
      </c>
      <c r="I1094" t="s">
        <v>56</v>
      </c>
      <c r="S1094" t="s">
        <v>4350</v>
      </c>
      <c r="U1094" t="s">
        <v>202</v>
      </c>
      <c r="W1094" t="s">
        <v>4351</v>
      </c>
      <c r="Y1094" t="s">
        <v>4352</v>
      </c>
      <c r="Z1094">
        <v>8</v>
      </c>
      <c r="AA1094">
        <v>9</v>
      </c>
      <c r="AD1094" t="s">
        <v>4353</v>
      </c>
      <c r="AE1094" t="s">
        <v>4354</v>
      </c>
      <c r="AF1094" t="s">
        <v>63</v>
      </c>
      <c r="AG1094" t="s">
        <v>4355</v>
      </c>
      <c r="AH1094" t="s">
        <v>4354</v>
      </c>
      <c r="AI1094">
        <v>0</v>
      </c>
      <c r="AJ1094">
        <v>0</v>
      </c>
      <c r="AL1094">
        <v>0</v>
      </c>
      <c r="AM1094">
        <v>0</v>
      </c>
      <c r="AN1094">
        <v>0</v>
      </c>
      <c r="AO1094" t="s">
        <v>51</v>
      </c>
      <c r="AP1094" t="s">
        <v>51</v>
      </c>
      <c r="AQ1094" t="s">
        <v>51</v>
      </c>
      <c r="AR1094" t="s">
        <v>51</v>
      </c>
      <c r="AS1094" t="s">
        <v>51</v>
      </c>
      <c r="AT1094" t="s">
        <v>51</v>
      </c>
      <c r="AU1094" t="s">
        <v>58</v>
      </c>
      <c r="AV1094" t="s">
        <v>4215</v>
      </c>
      <c r="AW1094" t="s">
        <v>51</v>
      </c>
      <c r="AX1094" s="1">
        <v>44574.489174918985</v>
      </c>
      <c r="AY1094" t="s">
        <v>51</v>
      </c>
    </row>
    <row r="1095" spans="1:51" x14ac:dyDescent="0.35">
      <c r="A1095">
        <v>7343</v>
      </c>
      <c r="B1095">
        <v>0</v>
      </c>
      <c r="C1095" t="s">
        <v>51</v>
      </c>
      <c r="D1095" t="s">
        <v>85</v>
      </c>
      <c r="E1095">
        <v>0</v>
      </c>
      <c r="G1095" t="s">
        <v>4356</v>
      </c>
      <c r="H1095" t="s">
        <v>4357</v>
      </c>
      <c r="I1095" t="s">
        <v>56</v>
      </c>
      <c r="S1095" t="s">
        <v>631</v>
      </c>
      <c r="T1095" t="s">
        <v>51</v>
      </c>
      <c r="U1095" t="s">
        <v>51</v>
      </c>
      <c r="V1095" t="s">
        <v>62</v>
      </c>
      <c r="W1095">
        <v>8336831635</v>
      </c>
      <c r="X1095" t="s">
        <v>62</v>
      </c>
      <c r="Y1095" t="s">
        <v>62</v>
      </c>
      <c r="Z1095">
        <v>8</v>
      </c>
      <c r="AE1095" t="s">
        <v>51</v>
      </c>
      <c r="AF1095" t="s">
        <v>51</v>
      </c>
      <c r="AI1095">
        <v>0</v>
      </c>
      <c r="AJ1095">
        <v>0</v>
      </c>
      <c r="AL1095">
        <v>0</v>
      </c>
      <c r="AM1095">
        <v>0</v>
      </c>
      <c r="AN1095">
        <v>0</v>
      </c>
      <c r="AO1095" t="s">
        <v>230</v>
      </c>
      <c r="AU1095" t="s">
        <v>58</v>
      </c>
      <c r="AV1095" t="s">
        <v>4028</v>
      </c>
      <c r="AW1095" t="s">
        <v>51</v>
      </c>
      <c r="AX1095" s="1">
        <v>44568.704220254629</v>
      </c>
      <c r="AY1095" t="s">
        <v>51</v>
      </c>
    </row>
    <row r="1096" spans="1:51" x14ac:dyDescent="0.35">
      <c r="A1096">
        <v>7342</v>
      </c>
      <c r="B1096">
        <v>0</v>
      </c>
      <c r="C1096" t="s">
        <v>51</v>
      </c>
      <c r="D1096" t="s">
        <v>52</v>
      </c>
      <c r="E1096" t="s">
        <v>51</v>
      </c>
      <c r="F1096" t="s">
        <v>51</v>
      </c>
      <c r="G1096" t="s">
        <v>4358</v>
      </c>
      <c r="H1096" t="s">
        <v>4359</v>
      </c>
      <c r="I1096" t="s">
        <v>56</v>
      </c>
      <c r="S1096" t="s">
        <v>4360</v>
      </c>
      <c r="U1096" t="s">
        <v>202</v>
      </c>
      <c r="W1096">
        <v>8888804077</v>
      </c>
      <c r="X1096" t="s">
        <v>4361</v>
      </c>
      <c r="Y1096" t="s">
        <v>4362</v>
      </c>
      <c r="Z1096">
        <v>8</v>
      </c>
      <c r="AA1096">
        <v>30</v>
      </c>
      <c r="AD1096" t="s">
        <v>4363</v>
      </c>
      <c r="AE1096" t="s">
        <v>4364</v>
      </c>
      <c r="AF1096" t="s">
        <v>4213</v>
      </c>
      <c r="AG1096" t="s">
        <v>4365</v>
      </c>
      <c r="AH1096" t="s">
        <v>4364</v>
      </c>
      <c r="AI1096">
        <v>0</v>
      </c>
      <c r="AJ1096">
        <v>0</v>
      </c>
      <c r="AL1096">
        <v>0</v>
      </c>
      <c r="AM1096">
        <v>0</v>
      </c>
      <c r="AN1096">
        <v>0</v>
      </c>
      <c r="AO1096" t="s">
        <v>51</v>
      </c>
      <c r="AP1096" t="s">
        <v>51</v>
      </c>
      <c r="AQ1096" t="s">
        <v>51</v>
      </c>
      <c r="AR1096" t="s">
        <v>51</v>
      </c>
      <c r="AS1096" t="s">
        <v>51</v>
      </c>
      <c r="AT1096" t="s">
        <v>51</v>
      </c>
      <c r="AU1096" t="s">
        <v>58</v>
      </c>
      <c r="AV1096" t="s">
        <v>4215</v>
      </c>
      <c r="AW1096" t="s">
        <v>51</v>
      </c>
      <c r="AX1096" s="1">
        <v>44567.607224733794</v>
      </c>
      <c r="AY1096" t="s">
        <v>51</v>
      </c>
    </row>
    <row r="1097" spans="1:51" x14ac:dyDescent="0.35">
      <c r="A1097">
        <v>7341</v>
      </c>
      <c r="B1097">
        <v>0</v>
      </c>
      <c r="C1097" t="s">
        <v>51</v>
      </c>
      <c r="D1097" t="s">
        <v>85</v>
      </c>
      <c r="E1097">
        <v>0</v>
      </c>
      <c r="G1097" t="s">
        <v>4366</v>
      </c>
      <c r="H1097" t="s">
        <v>4367</v>
      </c>
      <c r="I1097" t="s">
        <v>56</v>
      </c>
      <c r="S1097" t="s">
        <v>62</v>
      </c>
      <c r="T1097" t="s">
        <v>51</v>
      </c>
      <c r="U1097" t="s">
        <v>51</v>
      </c>
      <c r="V1097" t="s">
        <v>62</v>
      </c>
      <c r="W1097">
        <v>9922908571</v>
      </c>
      <c r="Y1097" t="s">
        <v>4368</v>
      </c>
      <c r="Z1097">
        <v>8</v>
      </c>
      <c r="AE1097" t="s">
        <v>51</v>
      </c>
      <c r="AF1097" t="s">
        <v>51</v>
      </c>
      <c r="AG1097" t="s">
        <v>4369</v>
      </c>
      <c r="AI1097">
        <v>0</v>
      </c>
      <c r="AJ1097">
        <v>0</v>
      </c>
      <c r="AL1097">
        <v>0</v>
      </c>
      <c r="AM1097">
        <v>0</v>
      </c>
      <c r="AN1097">
        <v>0</v>
      </c>
      <c r="AO1097" t="s">
        <v>538</v>
      </c>
      <c r="AP1097" t="s">
        <v>121</v>
      </c>
      <c r="AQ1097" t="s">
        <v>122</v>
      </c>
      <c r="AR1097" t="s">
        <v>123</v>
      </c>
      <c r="AS1097" t="s">
        <v>89</v>
      </c>
      <c r="AT1097" t="s">
        <v>90</v>
      </c>
      <c r="AU1097" t="s">
        <v>58</v>
      </c>
      <c r="AV1097" t="s">
        <v>4028</v>
      </c>
      <c r="AW1097" t="s">
        <v>51</v>
      </c>
      <c r="AX1097" s="1">
        <v>44566.814399039351</v>
      </c>
      <c r="AY1097" t="s">
        <v>51</v>
      </c>
    </row>
    <row r="1098" spans="1:51" x14ac:dyDescent="0.35">
      <c r="A1098">
        <v>7340</v>
      </c>
      <c r="B1098">
        <v>0</v>
      </c>
      <c r="C1098" t="s">
        <v>51</v>
      </c>
      <c r="D1098" t="s">
        <v>85</v>
      </c>
      <c r="E1098">
        <v>0</v>
      </c>
      <c r="G1098" t="s">
        <v>4370</v>
      </c>
      <c r="H1098" t="s">
        <v>4371</v>
      </c>
      <c r="I1098" t="s">
        <v>56</v>
      </c>
      <c r="S1098">
        <f>91-20-24477409</f>
        <v>-24477338</v>
      </c>
      <c r="T1098" t="s">
        <v>51</v>
      </c>
      <c r="U1098" t="s">
        <v>51</v>
      </c>
      <c r="W1098">
        <v>919371016244</v>
      </c>
      <c r="X1098" t="s">
        <v>4372</v>
      </c>
      <c r="Y1098" t="s">
        <v>4373</v>
      </c>
      <c r="Z1098">
        <v>8</v>
      </c>
      <c r="AD1098" t="s">
        <v>4374</v>
      </c>
      <c r="AE1098" t="s">
        <v>51</v>
      </c>
      <c r="AF1098" t="s">
        <v>51</v>
      </c>
      <c r="AG1098" t="s">
        <v>4375</v>
      </c>
      <c r="AI1098">
        <v>0</v>
      </c>
      <c r="AJ1098">
        <v>0</v>
      </c>
      <c r="AL1098">
        <v>0</v>
      </c>
      <c r="AM1098">
        <v>0</v>
      </c>
      <c r="AN1098">
        <v>0</v>
      </c>
      <c r="AO1098" t="s">
        <v>120</v>
      </c>
      <c r="AP1098" t="s">
        <v>121</v>
      </c>
      <c r="AQ1098" t="s">
        <v>122</v>
      </c>
      <c r="AR1098" t="s">
        <v>123</v>
      </c>
      <c r="AS1098" t="s">
        <v>89</v>
      </c>
      <c r="AT1098" t="s">
        <v>90</v>
      </c>
      <c r="AU1098" t="s">
        <v>58</v>
      </c>
      <c r="AV1098" t="s">
        <v>4028</v>
      </c>
      <c r="AW1098" t="s">
        <v>51</v>
      </c>
      <c r="AX1098" s="1">
        <v>44565.85098491898</v>
      </c>
      <c r="AY1098" t="s">
        <v>51</v>
      </c>
    </row>
    <row r="1099" spans="1:51" x14ac:dyDescent="0.35">
      <c r="A1099">
        <v>6340</v>
      </c>
      <c r="B1099">
        <v>0</v>
      </c>
      <c r="C1099" t="s">
        <v>51</v>
      </c>
      <c r="D1099" t="s">
        <v>52</v>
      </c>
      <c r="E1099" t="s">
        <v>51</v>
      </c>
      <c r="F1099" t="s">
        <v>51</v>
      </c>
      <c r="G1099" t="s">
        <v>4376</v>
      </c>
      <c r="H1099" t="s">
        <v>4377</v>
      </c>
      <c r="I1099" t="s">
        <v>56</v>
      </c>
      <c r="O1099" t="s">
        <v>62</v>
      </c>
      <c r="S1099" t="s">
        <v>4378</v>
      </c>
      <c r="U1099" t="s">
        <v>57</v>
      </c>
      <c r="W1099">
        <v>8588985845</v>
      </c>
      <c r="X1099" t="s">
        <v>4379</v>
      </c>
      <c r="Y1099" t="s">
        <v>4380</v>
      </c>
      <c r="Z1099">
        <v>8</v>
      </c>
      <c r="AA1099">
        <v>6</v>
      </c>
      <c r="AD1099" t="s">
        <v>4381</v>
      </c>
      <c r="AE1099" t="s">
        <v>4382</v>
      </c>
      <c r="AF1099" t="s">
        <v>115</v>
      </c>
      <c r="AG1099" t="s">
        <v>4383</v>
      </c>
      <c r="AH1099" t="s">
        <v>4382</v>
      </c>
      <c r="AI1099">
        <v>0</v>
      </c>
      <c r="AJ1099">
        <v>0</v>
      </c>
      <c r="AL1099">
        <v>0</v>
      </c>
      <c r="AM1099">
        <v>0</v>
      </c>
      <c r="AN1099">
        <v>0</v>
      </c>
      <c r="AO1099" t="s">
        <v>51</v>
      </c>
      <c r="AP1099" t="s">
        <v>51</v>
      </c>
      <c r="AQ1099" t="s">
        <v>51</v>
      </c>
      <c r="AR1099" t="s">
        <v>51</v>
      </c>
      <c r="AS1099" t="s">
        <v>51</v>
      </c>
      <c r="AT1099" t="s">
        <v>51</v>
      </c>
      <c r="AU1099" t="s">
        <v>58</v>
      </c>
      <c r="AV1099" t="s">
        <v>4215</v>
      </c>
      <c r="AW1099" t="s">
        <v>196</v>
      </c>
      <c r="AX1099" s="1">
        <v>44561.65318371528</v>
      </c>
      <c r="AY1099" s="1">
        <v>44575.683928356484</v>
      </c>
    </row>
    <row r="1100" spans="1:51" x14ac:dyDescent="0.35">
      <c r="A1100">
        <v>6339</v>
      </c>
      <c r="B1100">
        <v>0</v>
      </c>
      <c r="C1100" t="s">
        <v>51</v>
      </c>
      <c r="D1100" t="s">
        <v>85</v>
      </c>
      <c r="E1100">
        <v>0</v>
      </c>
      <c r="G1100" t="s">
        <v>4384</v>
      </c>
      <c r="H1100" t="s">
        <v>4385</v>
      </c>
      <c r="I1100" t="s">
        <v>56</v>
      </c>
      <c r="T1100" t="s">
        <v>51</v>
      </c>
      <c r="U1100" t="s">
        <v>51</v>
      </c>
      <c r="Y1100" t="s">
        <v>4386</v>
      </c>
      <c r="Z1100">
        <v>8</v>
      </c>
      <c r="AE1100" t="s">
        <v>51</v>
      </c>
      <c r="AF1100" t="s">
        <v>51</v>
      </c>
      <c r="AI1100">
        <v>0</v>
      </c>
      <c r="AJ1100">
        <v>0</v>
      </c>
      <c r="AL1100">
        <v>0</v>
      </c>
      <c r="AM1100">
        <v>0</v>
      </c>
      <c r="AN1100">
        <v>0</v>
      </c>
      <c r="AO1100" t="s">
        <v>230</v>
      </c>
      <c r="AP1100" t="s">
        <v>121</v>
      </c>
      <c r="AQ1100" t="s">
        <v>122</v>
      </c>
      <c r="AR1100" t="s">
        <v>123</v>
      </c>
      <c r="AS1100" t="s">
        <v>89</v>
      </c>
      <c r="AU1100" t="s">
        <v>58</v>
      </c>
      <c r="AV1100" t="s">
        <v>4028</v>
      </c>
      <c r="AW1100" t="s">
        <v>51</v>
      </c>
      <c r="AX1100" s="1">
        <v>44553.863364386576</v>
      </c>
      <c r="AY1100" t="s">
        <v>51</v>
      </c>
    </row>
    <row r="1101" spans="1:51" x14ac:dyDescent="0.35">
      <c r="A1101">
        <v>6338</v>
      </c>
      <c r="B1101">
        <v>0</v>
      </c>
      <c r="C1101" t="s">
        <v>51</v>
      </c>
      <c r="D1101" t="s">
        <v>85</v>
      </c>
      <c r="E1101">
        <v>0</v>
      </c>
      <c r="G1101" t="s">
        <v>4387</v>
      </c>
      <c r="H1101" t="s">
        <v>4388</v>
      </c>
      <c r="I1101" t="s">
        <v>56</v>
      </c>
      <c r="T1101" t="s">
        <v>51</v>
      </c>
      <c r="U1101" t="s">
        <v>51</v>
      </c>
      <c r="W1101" t="s">
        <v>4389</v>
      </c>
      <c r="Y1101" t="s">
        <v>4390</v>
      </c>
      <c r="Z1101">
        <v>8</v>
      </c>
      <c r="AE1101" t="s">
        <v>51</v>
      </c>
      <c r="AF1101" t="s">
        <v>51</v>
      </c>
      <c r="AG1101" t="s">
        <v>4391</v>
      </c>
      <c r="AI1101">
        <v>0</v>
      </c>
      <c r="AJ1101">
        <v>0</v>
      </c>
      <c r="AL1101">
        <v>0</v>
      </c>
      <c r="AM1101">
        <v>0</v>
      </c>
      <c r="AN1101">
        <v>0</v>
      </c>
      <c r="AO1101" t="s">
        <v>1032</v>
      </c>
      <c r="AP1101" t="s">
        <v>121</v>
      </c>
      <c r="AQ1101" t="s">
        <v>122</v>
      </c>
      <c r="AR1101" t="s">
        <v>123</v>
      </c>
      <c r="AS1101" t="s">
        <v>89</v>
      </c>
      <c r="AT1101" t="s">
        <v>90</v>
      </c>
      <c r="AU1101" t="s">
        <v>58</v>
      </c>
      <c r="AV1101" t="s">
        <v>4028</v>
      </c>
      <c r="AW1101" t="s">
        <v>51</v>
      </c>
      <c r="AX1101" s="1">
        <v>44552.837081979167</v>
      </c>
      <c r="AY1101" t="s">
        <v>51</v>
      </c>
    </row>
    <row r="1102" spans="1:51" x14ac:dyDescent="0.35">
      <c r="A1102">
        <v>6337</v>
      </c>
      <c r="B1102">
        <v>0</v>
      </c>
      <c r="C1102" t="s">
        <v>51</v>
      </c>
      <c r="D1102" t="s">
        <v>85</v>
      </c>
      <c r="E1102">
        <v>0</v>
      </c>
      <c r="G1102" t="s">
        <v>4392</v>
      </c>
      <c r="H1102" t="s">
        <v>4393</v>
      </c>
      <c r="I1102" t="s">
        <v>56</v>
      </c>
      <c r="T1102" t="s">
        <v>51</v>
      </c>
      <c r="U1102" t="s">
        <v>51</v>
      </c>
      <c r="Y1102" t="s">
        <v>4394</v>
      </c>
      <c r="Z1102">
        <v>8</v>
      </c>
      <c r="AE1102" t="s">
        <v>51</v>
      </c>
      <c r="AF1102" t="s">
        <v>51</v>
      </c>
      <c r="AG1102" t="s">
        <v>4395</v>
      </c>
      <c r="AI1102">
        <v>0</v>
      </c>
      <c r="AJ1102">
        <v>0</v>
      </c>
      <c r="AL1102">
        <v>0</v>
      </c>
      <c r="AM1102">
        <v>0</v>
      </c>
      <c r="AN1102">
        <v>0</v>
      </c>
      <c r="AO1102" t="s">
        <v>120</v>
      </c>
      <c r="AP1102" t="s">
        <v>121</v>
      </c>
      <c r="AQ1102" t="s">
        <v>122</v>
      </c>
      <c r="AR1102" t="s">
        <v>123</v>
      </c>
      <c r="AS1102" t="s">
        <v>89</v>
      </c>
      <c r="AT1102" t="s">
        <v>90</v>
      </c>
      <c r="AU1102" t="s">
        <v>58</v>
      </c>
      <c r="AV1102" t="s">
        <v>4028</v>
      </c>
      <c r="AW1102" t="s">
        <v>51</v>
      </c>
      <c r="AX1102" s="1">
        <v>44552.826903043984</v>
      </c>
      <c r="AY1102" t="s">
        <v>51</v>
      </c>
    </row>
    <row r="1103" spans="1:51" x14ac:dyDescent="0.35">
      <c r="A1103">
        <v>6336</v>
      </c>
      <c r="B1103">
        <v>0</v>
      </c>
      <c r="C1103" t="s">
        <v>51</v>
      </c>
      <c r="D1103" t="s">
        <v>52</v>
      </c>
      <c r="E1103" t="s">
        <v>51</v>
      </c>
      <c r="F1103" t="s">
        <v>51</v>
      </c>
      <c r="G1103" t="s">
        <v>4396</v>
      </c>
      <c r="H1103" t="s">
        <v>4397</v>
      </c>
      <c r="I1103" t="s">
        <v>56</v>
      </c>
      <c r="S1103" t="s">
        <v>4398</v>
      </c>
      <c r="U1103" t="s">
        <v>57</v>
      </c>
      <c r="W1103">
        <v>9619997859</v>
      </c>
      <c r="Y1103" t="s">
        <v>4399</v>
      </c>
      <c r="Z1103">
        <v>8</v>
      </c>
      <c r="AA1103">
        <v>27</v>
      </c>
      <c r="AD1103" t="s">
        <v>4400</v>
      </c>
      <c r="AE1103" t="s">
        <v>4401</v>
      </c>
      <c r="AF1103" t="s">
        <v>143</v>
      </c>
      <c r="AG1103" t="s">
        <v>4402</v>
      </c>
      <c r="AH1103" t="s">
        <v>4401</v>
      </c>
      <c r="AI1103">
        <v>0</v>
      </c>
      <c r="AJ1103">
        <v>0</v>
      </c>
      <c r="AL1103">
        <v>0</v>
      </c>
      <c r="AM1103">
        <v>0</v>
      </c>
      <c r="AN1103">
        <v>0</v>
      </c>
      <c r="AO1103" t="s">
        <v>51</v>
      </c>
      <c r="AP1103" t="s">
        <v>51</v>
      </c>
      <c r="AQ1103" t="s">
        <v>51</v>
      </c>
      <c r="AR1103" t="s">
        <v>51</v>
      </c>
      <c r="AS1103" t="s">
        <v>51</v>
      </c>
      <c r="AT1103" t="s">
        <v>51</v>
      </c>
      <c r="AU1103" t="s">
        <v>58</v>
      </c>
      <c r="AV1103" t="s">
        <v>4215</v>
      </c>
      <c r="AW1103" t="s">
        <v>51</v>
      </c>
      <c r="AX1103" s="1">
        <v>44552.772494710647</v>
      </c>
      <c r="AY1103" t="s">
        <v>51</v>
      </c>
    </row>
    <row r="1104" spans="1:51" x14ac:dyDescent="0.35">
      <c r="A1104">
        <v>6335</v>
      </c>
      <c r="B1104">
        <v>0</v>
      </c>
      <c r="C1104" t="s">
        <v>51</v>
      </c>
      <c r="D1104" t="s">
        <v>85</v>
      </c>
      <c r="E1104">
        <v>0</v>
      </c>
      <c r="G1104" t="s">
        <v>4403</v>
      </c>
      <c r="H1104" t="s">
        <v>4404</v>
      </c>
      <c r="I1104" t="s">
        <v>56</v>
      </c>
      <c r="S1104" t="s">
        <v>4405</v>
      </c>
      <c r="T1104" t="s">
        <v>51</v>
      </c>
      <c r="U1104" t="s">
        <v>51</v>
      </c>
      <c r="V1104" t="s">
        <v>4406</v>
      </c>
      <c r="W1104">
        <v>9599788983</v>
      </c>
      <c r="Y1104" t="s">
        <v>4407</v>
      </c>
      <c r="Z1104">
        <v>8</v>
      </c>
      <c r="AE1104" t="s">
        <v>51</v>
      </c>
      <c r="AF1104" t="s">
        <v>51</v>
      </c>
      <c r="AI1104">
        <v>0</v>
      </c>
      <c r="AJ1104">
        <v>0</v>
      </c>
      <c r="AL1104">
        <v>0</v>
      </c>
      <c r="AM1104">
        <v>0</v>
      </c>
      <c r="AN1104">
        <v>0</v>
      </c>
      <c r="AO1104" t="s">
        <v>4408</v>
      </c>
      <c r="AP1104" t="s">
        <v>121</v>
      </c>
      <c r="AQ1104" t="s">
        <v>122</v>
      </c>
      <c r="AR1104" t="s">
        <v>123</v>
      </c>
      <c r="AS1104" t="s">
        <v>89</v>
      </c>
      <c r="AT1104" t="s">
        <v>90</v>
      </c>
      <c r="AU1104" t="s">
        <v>58</v>
      </c>
      <c r="AV1104" t="s">
        <v>4028</v>
      </c>
      <c r="AW1104" t="s">
        <v>51</v>
      </c>
      <c r="AX1104" s="1">
        <v>44547.822794641201</v>
      </c>
      <c r="AY1104" t="s">
        <v>51</v>
      </c>
    </row>
    <row r="1105" spans="1:51" x14ac:dyDescent="0.35">
      <c r="A1105">
        <v>6334</v>
      </c>
      <c r="B1105">
        <v>0</v>
      </c>
      <c r="C1105" t="s">
        <v>51</v>
      </c>
      <c r="D1105" t="s">
        <v>85</v>
      </c>
      <c r="E1105">
        <v>0</v>
      </c>
      <c r="G1105" t="s">
        <v>4409</v>
      </c>
      <c r="H1105" t="s">
        <v>4410</v>
      </c>
      <c r="I1105" t="s">
        <v>56</v>
      </c>
      <c r="T1105" t="s">
        <v>51</v>
      </c>
      <c r="U1105" t="s">
        <v>51</v>
      </c>
      <c r="Z1105">
        <v>8</v>
      </c>
      <c r="AE1105" t="s">
        <v>51</v>
      </c>
      <c r="AF1105" t="s">
        <v>51</v>
      </c>
      <c r="AI1105">
        <v>0</v>
      </c>
      <c r="AJ1105">
        <v>0</v>
      </c>
      <c r="AL1105">
        <v>0</v>
      </c>
      <c r="AM1105">
        <v>0</v>
      </c>
      <c r="AN1105">
        <v>0</v>
      </c>
      <c r="AO1105" t="s">
        <v>230</v>
      </c>
      <c r="AU1105" t="s">
        <v>58</v>
      </c>
      <c r="AV1105" t="s">
        <v>3346</v>
      </c>
      <c r="AW1105" t="s">
        <v>51</v>
      </c>
      <c r="AX1105" s="1">
        <v>44547.645709375</v>
      </c>
      <c r="AY1105" t="s">
        <v>51</v>
      </c>
    </row>
    <row r="1106" spans="1:51" x14ac:dyDescent="0.35">
      <c r="A1106">
        <v>6333</v>
      </c>
      <c r="B1106">
        <v>0</v>
      </c>
      <c r="C1106" t="s">
        <v>51</v>
      </c>
      <c r="D1106" t="s">
        <v>52</v>
      </c>
      <c r="E1106" t="s">
        <v>51</v>
      </c>
      <c r="F1106" t="s">
        <v>51</v>
      </c>
      <c r="G1106" t="s">
        <v>4411</v>
      </c>
      <c r="H1106" t="s">
        <v>4412</v>
      </c>
      <c r="I1106" t="s">
        <v>277</v>
      </c>
      <c r="M1106" t="s">
        <v>4413</v>
      </c>
      <c r="N1106" t="s">
        <v>4414</v>
      </c>
      <c r="O1106" t="s">
        <v>62</v>
      </c>
      <c r="S1106">
        <v>62215659988</v>
      </c>
      <c r="U1106" t="s">
        <v>57</v>
      </c>
      <c r="Z1106">
        <v>2</v>
      </c>
      <c r="AA1106">
        <v>999999</v>
      </c>
      <c r="AE1106" t="s">
        <v>4415</v>
      </c>
      <c r="AF1106">
        <v>999999</v>
      </c>
      <c r="AG1106" t="s">
        <v>485</v>
      </c>
      <c r="AH1106" t="s">
        <v>4415</v>
      </c>
      <c r="AI1106">
        <v>0</v>
      </c>
      <c r="AJ1106">
        <v>0</v>
      </c>
      <c r="AL1106">
        <v>0</v>
      </c>
      <c r="AM1106">
        <v>0</v>
      </c>
      <c r="AN1106">
        <v>0</v>
      </c>
      <c r="AO1106" t="s">
        <v>51</v>
      </c>
      <c r="AP1106" t="s">
        <v>51</v>
      </c>
      <c r="AQ1106" t="s">
        <v>51</v>
      </c>
      <c r="AR1106" t="s">
        <v>51</v>
      </c>
      <c r="AS1106" t="s">
        <v>51</v>
      </c>
      <c r="AT1106" t="s">
        <v>51</v>
      </c>
      <c r="AU1106" t="s">
        <v>58</v>
      </c>
      <c r="AV1106" t="s">
        <v>4215</v>
      </c>
      <c r="AW1106" t="s">
        <v>196</v>
      </c>
      <c r="AX1106" s="1">
        <v>44546.653636608797</v>
      </c>
      <c r="AY1106" s="1">
        <v>44566.498946493055</v>
      </c>
    </row>
    <row r="1107" spans="1:51" x14ac:dyDescent="0.35">
      <c r="A1107">
        <v>6332</v>
      </c>
      <c r="B1107">
        <v>0</v>
      </c>
      <c r="C1107" t="s">
        <v>51</v>
      </c>
      <c r="D1107" t="s">
        <v>52</v>
      </c>
      <c r="E1107" t="s">
        <v>51</v>
      </c>
      <c r="F1107" t="s">
        <v>51</v>
      </c>
      <c r="G1107" t="s">
        <v>4416</v>
      </c>
      <c r="H1107" t="s">
        <v>4417</v>
      </c>
      <c r="I1107" t="s">
        <v>56</v>
      </c>
      <c r="N1107" t="s">
        <v>4417</v>
      </c>
      <c r="Z1107">
        <v>8</v>
      </c>
      <c r="AF1107" t="s">
        <v>596</v>
      </c>
      <c r="AI1107">
        <v>0</v>
      </c>
      <c r="AJ1107">
        <v>0</v>
      </c>
      <c r="AL1107">
        <v>0</v>
      </c>
      <c r="AM1107">
        <v>0</v>
      </c>
      <c r="AN1107">
        <v>0</v>
      </c>
      <c r="AO1107" t="s">
        <v>51</v>
      </c>
      <c r="AP1107" t="s">
        <v>51</v>
      </c>
      <c r="AQ1107" t="s">
        <v>51</v>
      </c>
      <c r="AR1107" t="s">
        <v>51</v>
      </c>
      <c r="AS1107" t="s">
        <v>51</v>
      </c>
      <c r="AT1107" t="s">
        <v>51</v>
      </c>
      <c r="AU1107" t="s">
        <v>58</v>
      </c>
      <c r="AV1107" t="s">
        <v>3346</v>
      </c>
      <c r="AW1107" t="s">
        <v>51</v>
      </c>
      <c r="AX1107" s="1">
        <v>44543.490392129628</v>
      </c>
      <c r="AY1107" t="s">
        <v>51</v>
      </c>
    </row>
    <row r="1108" spans="1:51" x14ac:dyDescent="0.35">
      <c r="A1108">
        <v>6331</v>
      </c>
      <c r="B1108">
        <v>0</v>
      </c>
      <c r="C1108" t="s">
        <v>51</v>
      </c>
      <c r="D1108" t="s">
        <v>85</v>
      </c>
      <c r="E1108">
        <v>0</v>
      </c>
      <c r="G1108" t="s">
        <v>4418</v>
      </c>
      <c r="H1108" t="s">
        <v>4419</v>
      </c>
      <c r="I1108" t="s">
        <v>56</v>
      </c>
      <c r="T1108" t="s">
        <v>51</v>
      </c>
      <c r="U1108" t="s">
        <v>51</v>
      </c>
      <c r="W1108">
        <v>9881134264</v>
      </c>
      <c r="Y1108" t="s">
        <v>4420</v>
      </c>
      <c r="Z1108">
        <v>8</v>
      </c>
      <c r="AE1108" t="s">
        <v>51</v>
      </c>
      <c r="AF1108" t="s">
        <v>51</v>
      </c>
      <c r="AG1108" t="s">
        <v>4421</v>
      </c>
      <c r="AI1108">
        <v>0</v>
      </c>
      <c r="AJ1108">
        <v>0</v>
      </c>
      <c r="AL1108">
        <v>0</v>
      </c>
      <c r="AM1108">
        <v>0</v>
      </c>
      <c r="AN1108">
        <v>0</v>
      </c>
      <c r="AO1108" t="s">
        <v>4181</v>
      </c>
      <c r="AP1108" t="s">
        <v>486</v>
      </c>
      <c r="AQ1108" t="s">
        <v>122</v>
      </c>
      <c r="AR1108" t="s">
        <v>4422</v>
      </c>
      <c r="AS1108" t="s">
        <v>62</v>
      </c>
      <c r="AU1108" t="s">
        <v>58</v>
      </c>
      <c r="AV1108" t="s">
        <v>4028</v>
      </c>
      <c r="AW1108" t="s">
        <v>51</v>
      </c>
      <c r="AX1108" s="1">
        <v>44540.743038923611</v>
      </c>
      <c r="AY1108" t="s">
        <v>51</v>
      </c>
    </row>
    <row r="1109" spans="1:51" x14ac:dyDescent="0.35">
      <c r="A1109">
        <v>6330</v>
      </c>
      <c r="B1109">
        <v>0</v>
      </c>
      <c r="C1109" t="s">
        <v>51</v>
      </c>
      <c r="D1109" t="s">
        <v>85</v>
      </c>
      <c r="E1109">
        <v>0</v>
      </c>
      <c r="G1109" t="s">
        <v>4423</v>
      </c>
      <c r="H1109" t="s">
        <v>4424</v>
      </c>
      <c r="I1109" t="s">
        <v>56</v>
      </c>
      <c r="T1109" t="s">
        <v>51</v>
      </c>
      <c r="U1109" t="s">
        <v>51</v>
      </c>
      <c r="W1109">
        <v>9307304216</v>
      </c>
      <c r="Y1109" t="s">
        <v>4425</v>
      </c>
      <c r="Z1109">
        <v>8</v>
      </c>
      <c r="AE1109" t="s">
        <v>51</v>
      </c>
      <c r="AF1109" t="s">
        <v>51</v>
      </c>
      <c r="AG1109" t="s">
        <v>4426</v>
      </c>
      <c r="AI1109">
        <v>0</v>
      </c>
      <c r="AJ1109">
        <v>0</v>
      </c>
      <c r="AL1109">
        <v>0</v>
      </c>
      <c r="AM1109">
        <v>0</v>
      </c>
      <c r="AN1109">
        <v>0</v>
      </c>
      <c r="AO1109" t="s">
        <v>120</v>
      </c>
      <c r="AP1109" t="s">
        <v>121</v>
      </c>
      <c r="AQ1109" t="s">
        <v>122</v>
      </c>
      <c r="AR1109" t="s">
        <v>123</v>
      </c>
      <c r="AS1109" t="s">
        <v>89</v>
      </c>
      <c r="AT1109" t="s">
        <v>90</v>
      </c>
      <c r="AU1109" t="s">
        <v>58</v>
      </c>
      <c r="AV1109" t="s">
        <v>4028</v>
      </c>
      <c r="AW1109" t="s">
        <v>51</v>
      </c>
      <c r="AX1109" s="1">
        <v>44538.685421180555</v>
      </c>
      <c r="AY1109" t="s">
        <v>51</v>
      </c>
    </row>
    <row r="1110" spans="1:51" x14ac:dyDescent="0.35">
      <c r="A1110">
        <v>6329</v>
      </c>
      <c r="B1110">
        <v>0</v>
      </c>
      <c r="C1110" t="s">
        <v>51</v>
      </c>
      <c r="D1110" t="s">
        <v>52</v>
      </c>
      <c r="E1110" t="s">
        <v>51</v>
      </c>
      <c r="F1110" t="s">
        <v>51</v>
      </c>
      <c r="G1110" t="s">
        <v>4427</v>
      </c>
      <c r="H1110" t="s">
        <v>4428</v>
      </c>
      <c r="I1110" t="s">
        <v>56</v>
      </c>
      <c r="O1110" t="s">
        <v>56</v>
      </c>
      <c r="U1110" t="s">
        <v>57</v>
      </c>
      <c r="Z1110">
        <v>8</v>
      </c>
      <c r="AA1110">
        <v>21</v>
      </c>
      <c r="AD1110" t="s">
        <v>258</v>
      </c>
      <c r="AE1110" t="s">
        <v>4429</v>
      </c>
      <c r="AF1110" t="s">
        <v>596</v>
      </c>
      <c r="AG1110" t="s">
        <v>259</v>
      </c>
      <c r="AH1110" t="s">
        <v>4429</v>
      </c>
      <c r="AI1110">
        <v>0</v>
      </c>
      <c r="AJ1110">
        <v>0</v>
      </c>
      <c r="AL1110">
        <v>0</v>
      </c>
      <c r="AM1110">
        <v>0</v>
      </c>
      <c r="AN1110">
        <v>0</v>
      </c>
      <c r="AO1110" t="s">
        <v>51</v>
      </c>
      <c r="AP1110" t="s">
        <v>51</v>
      </c>
      <c r="AQ1110" t="s">
        <v>51</v>
      </c>
      <c r="AR1110" t="s">
        <v>51</v>
      </c>
      <c r="AS1110" t="s">
        <v>51</v>
      </c>
      <c r="AT1110" t="s">
        <v>51</v>
      </c>
      <c r="AU1110" t="s">
        <v>58</v>
      </c>
      <c r="AV1110" t="s">
        <v>196</v>
      </c>
      <c r="AW1110" t="s">
        <v>919</v>
      </c>
      <c r="AX1110" s="1">
        <v>44538.43559108796</v>
      </c>
      <c r="AY1110" s="1">
        <v>45231.665600347224</v>
      </c>
    </row>
    <row r="1111" spans="1:51" x14ac:dyDescent="0.35">
      <c r="A1111">
        <v>6328</v>
      </c>
      <c r="B1111">
        <v>0</v>
      </c>
      <c r="C1111" t="s">
        <v>51</v>
      </c>
      <c r="D1111" t="s">
        <v>52</v>
      </c>
      <c r="E1111" t="s">
        <v>51</v>
      </c>
      <c r="F1111" t="s">
        <v>51</v>
      </c>
      <c r="G1111" t="s">
        <v>18831</v>
      </c>
      <c r="H1111" t="s">
        <v>4430</v>
      </c>
      <c r="I1111" t="s">
        <v>56</v>
      </c>
      <c r="M1111" t="s">
        <v>18831</v>
      </c>
      <c r="N1111" t="s">
        <v>4430</v>
      </c>
      <c r="O1111" t="s">
        <v>56</v>
      </c>
      <c r="U1111" t="s">
        <v>57</v>
      </c>
      <c r="Z1111">
        <v>8</v>
      </c>
      <c r="AF1111" t="s">
        <v>4431</v>
      </c>
      <c r="AI1111">
        <v>0</v>
      </c>
      <c r="AJ1111">
        <v>0</v>
      </c>
      <c r="AL1111">
        <v>0</v>
      </c>
      <c r="AM1111">
        <v>0</v>
      </c>
      <c r="AN1111">
        <v>0</v>
      </c>
      <c r="AO1111" t="s">
        <v>51</v>
      </c>
      <c r="AP1111" t="s">
        <v>51</v>
      </c>
      <c r="AQ1111" t="s">
        <v>51</v>
      </c>
      <c r="AR1111" t="s">
        <v>51</v>
      </c>
      <c r="AS1111" t="s">
        <v>51</v>
      </c>
      <c r="AT1111" t="s">
        <v>51</v>
      </c>
      <c r="AU1111" t="s">
        <v>58</v>
      </c>
      <c r="AV1111" t="s">
        <v>3346</v>
      </c>
      <c r="AW1111" t="s">
        <v>51</v>
      </c>
      <c r="AX1111" s="1">
        <v>44537.605810381945</v>
      </c>
      <c r="AY1111" t="s">
        <v>51</v>
      </c>
    </row>
    <row r="1112" spans="1:51" x14ac:dyDescent="0.35">
      <c r="A1112">
        <v>6327</v>
      </c>
      <c r="B1112">
        <v>0</v>
      </c>
      <c r="C1112" t="s">
        <v>51</v>
      </c>
      <c r="D1112" t="s">
        <v>85</v>
      </c>
      <c r="E1112">
        <v>0</v>
      </c>
      <c r="G1112" t="s">
        <v>4432</v>
      </c>
      <c r="H1112" t="s">
        <v>4433</v>
      </c>
      <c r="I1112" t="s">
        <v>56</v>
      </c>
      <c r="S1112" t="s">
        <v>4434</v>
      </c>
      <c r="T1112" t="s">
        <v>51</v>
      </c>
      <c r="U1112" t="s">
        <v>51</v>
      </c>
      <c r="V1112">
        <v>28508147</v>
      </c>
      <c r="Y1112" t="s">
        <v>4435</v>
      </c>
      <c r="Z1112">
        <v>8</v>
      </c>
      <c r="AE1112" t="s">
        <v>51</v>
      </c>
      <c r="AF1112" t="s">
        <v>51</v>
      </c>
      <c r="AG1112" t="s">
        <v>4436</v>
      </c>
      <c r="AI1112">
        <v>0</v>
      </c>
      <c r="AJ1112">
        <v>0</v>
      </c>
      <c r="AL1112">
        <v>0</v>
      </c>
      <c r="AM1112">
        <v>0</v>
      </c>
      <c r="AN1112">
        <v>0</v>
      </c>
      <c r="AO1112" t="s">
        <v>120</v>
      </c>
      <c r="AP1112" t="s">
        <v>121</v>
      </c>
      <c r="AQ1112" t="s">
        <v>122</v>
      </c>
      <c r="AR1112" t="s">
        <v>123</v>
      </c>
      <c r="AS1112" t="s">
        <v>89</v>
      </c>
      <c r="AT1112" t="s">
        <v>90</v>
      </c>
      <c r="AU1112" t="s">
        <v>58</v>
      </c>
      <c r="AV1112" t="s">
        <v>4028</v>
      </c>
      <c r="AW1112" t="s">
        <v>51</v>
      </c>
      <c r="AX1112" s="1">
        <v>44531.809999074074</v>
      </c>
      <c r="AY1112" t="s">
        <v>51</v>
      </c>
    </row>
    <row r="1113" spans="1:51" x14ac:dyDescent="0.35">
      <c r="A1113">
        <v>6326</v>
      </c>
      <c r="B1113">
        <v>0</v>
      </c>
      <c r="C1113" t="s">
        <v>51</v>
      </c>
      <c r="D1113" t="s">
        <v>52</v>
      </c>
      <c r="E1113" t="s">
        <v>51</v>
      </c>
      <c r="F1113" t="s">
        <v>51</v>
      </c>
      <c r="G1113" t="s">
        <v>18832</v>
      </c>
      <c r="H1113" t="s">
        <v>4437</v>
      </c>
      <c r="I1113" t="s">
        <v>56</v>
      </c>
      <c r="U1113" t="s">
        <v>202</v>
      </c>
      <c r="W1113">
        <v>9543053038</v>
      </c>
      <c r="Y1113" t="s">
        <v>4438</v>
      </c>
      <c r="Z1113">
        <v>8</v>
      </c>
      <c r="AA1113">
        <v>9</v>
      </c>
      <c r="AD1113" t="s">
        <v>4439</v>
      </c>
      <c r="AE1113" t="s">
        <v>2839</v>
      </c>
      <c r="AF1113" t="s">
        <v>67</v>
      </c>
      <c r="AG1113" t="s">
        <v>4440</v>
      </c>
      <c r="AH1113" t="s">
        <v>2839</v>
      </c>
      <c r="AI1113">
        <v>0</v>
      </c>
      <c r="AJ1113">
        <v>0</v>
      </c>
      <c r="AL1113">
        <v>0</v>
      </c>
      <c r="AM1113">
        <v>0</v>
      </c>
      <c r="AN1113">
        <v>0</v>
      </c>
      <c r="AO1113" t="s">
        <v>51</v>
      </c>
      <c r="AP1113" t="s">
        <v>51</v>
      </c>
      <c r="AQ1113" t="s">
        <v>51</v>
      </c>
      <c r="AR1113" t="s">
        <v>51</v>
      </c>
      <c r="AS1113" t="s">
        <v>51</v>
      </c>
      <c r="AT1113" t="s">
        <v>51</v>
      </c>
      <c r="AU1113" t="s">
        <v>58</v>
      </c>
      <c r="AV1113" t="s">
        <v>4215</v>
      </c>
      <c r="AW1113" t="s">
        <v>51</v>
      </c>
      <c r="AX1113" s="1">
        <v>44531.748886145833</v>
      </c>
      <c r="AY1113" t="s">
        <v>51</v>
      </c>
    </row>
    <row r="1114" spans="1:51" x14ac:dyDescent="0.35">
      <c r="A1114">
        <v>6325</v>
      </c>
      <c r="B1114">
        <v>0</v>
      </c>
      <c r="C1114" t="s">
        <v>51</v>
      </c>
      <c r="D1114" t="s">
        <v>85</v>
      </c>
      <c r="E1114">
        <v>0</v>
      </c>
      <c r="G1114" t="s">
        <v>4441</v>
      </c>
      <c r="H1114" t="s">
        <v>4442</v>
      </c>
      <c r="I1114" t="s">
        <v>56</v>
      </c>
      <c r="S1114" t="s">
        <v>4443</v>
      </c>
      <c r="T1114" t="s">
        <v>51</v>
      </c>
      <c r="U1114" t="s">
        <v>51</v>
      </c>
      <c r="V1114" t="s">
        <v>4444</v>
      </c>
      <c r="W1114" t="s">
        <v>4445</v>
      </c>
      <c r="Y1114" t="s">
        <v>4446</v>
      </c>
      <c r="Z1114">
        <v>8</v>
      </c>
      <c r="AE1114" t="s">
        <v>51</v>
      </c>
      <c r="AF1114" t="s">
        <v>51</v>
      </c>
      <c r="AI1114">
        <v>0</v>
      </c>
      <c r="AJ1114">
        <v>0</v>
      </c>
      <c r="AL1114">
        <v>0</v>
      </c>
      <c r="AM1114">
        <v>0</v>
      </c>
      <c r="AN1114">
        <v>0</v>
      </c>
      <c r="AO1114" t="s">
        <v>672</v>
      </c>
      <c r="AP1114" t="s">
        <v>121</v>
      </c>
      <c r="AQ1114" t="s">
        <v>122</v>
      </c>
      <c r="AS1114" t="s">
        <v>89</v>
      </c>
      <c r="AT1114" t="s">
        <v>90</v>
      </c>
      <c r="AU1114" t="s">
        <v>58</v>
      </c>
      <c r="AV1114" t="s">
        <v>4028</v>
      </c>
      <c r="AW1114" t="s">
        <v>51</v>
      </c>
      <c r="AX1114" s="1">
        <v>44529.719825266206</v>
      </c>
      <c r="AY1114" t="s">
        <v>51</v>
      </c>
    </row>
    <row r="1115" spans="1:51" x14ac:dyDescent="0.35">
      <c r="A1115">
        <v>6324</v>
      </c>
      <c r="B1115">
        <v>0</v>
      </c>
      <c r="C1115" t="s">
        <v>51</v>
      </c>
      <c r="D1115" t="s">
        <v>85</v>
      </c>
      <c r="E1115">
        <v>0</v>
      </c>
      <c r="G1115" t="s">
        <v>4447</v>
      </c>
      <c r="H1115" t="s">
        <v>4448</v>
      </c>
      <c r="I1115" t="s">
        <v>56</v>
      </c>
      <c r="T1115" t="s">
        <v>51</v>
      </c>
      <c r="U1115" t="s">
        <v>51</v>
      </c>
      <c r="W1115">
        <v>8264192927</v>
      </c>
      <c r="X1115" t="s">
        <v>4449</v>
      </c>
      <c r="Y1115" t="s">
        <v>4450</v>
      </c>
      <c r="Z1115">
        <v>8</v>
      </c>
      <c r="AE1115" t="s">
        <v>51</v>
      </c>
      <c r="AF1115" t="s">
        <v>51</v>
      </c>
      <c r="AI1115">
        <v>0</v>
      </c>
      <c r="AJ1115">
        <v>0</v>
      </c>
      <c r="AL1115">
        <v>0</v>
      </c>
      <c r="AM1115">
        <v>0</v>
      </c>
      <c r="AN1115">
        <v>0</v>
      </c>
      <c r="AO1115" t="s">
        <v>120</v>
      </c>
      <c r="AP1115" t="s">
        <v>121</v>
      </c>
      <c r="AQ1115" t="s">
        <v>122</v>
      </c>
      <c r="AR1115" t="s">
        <v>123</v>
      </c>
      <c r="AS1115" t="s">
        <v>89</v>
      </c>
      <c r="AU1115" t="s">
        <v>58</v>
      </c>
      <c r="AV1115" t="s">
        <v>4028</v>
      </c>
      <c r="AW1115" t="s">
        <v>51</v>
      </c>
      <c r="AX1115" s="1">
        <v>44524.850701539355</v>
      </c>
      <c r="AY1115" t="s">
        <v>51</v>
      </c>
    </row>
    <row r="1116" spans="1:51" x14ac:dyDescent="0.35">
      <c r="A1116">
        <v>6323</v>
      </c>
      <c r="B1116">
        <v>0</v>
      </c>
      <c r="C1116" t="s">
        <v>51</v>
      </c>
      <c r="D1116" t="s">
        <v>85</v>
      </c>
      <c r="E1116">
        <v>0</v>
      </c>
      <c r="G1116" t="s">
        <v>4451</v>
      </c>
      <c r="H1116" t="s">
        <v>4452</v>
      </c>
      <c r="I1116" t="s">
        <v>56</v>
      </c>
      <c r="S1116" t="s">
        <v>4453</v>
      </c>
      <c r="T1116" t="s">
        <v>51</v>
      </c>
      <c r="U1116" t="s">
        <v>51</v>
      </c>
      <c r="W1116">
        <v>9869225415</v>
      </c>
      <c r="Y1116" t="s">
        <v>4454</v>
      </c>
      <c r="Z1116">
        <v>8</v>
      </c>
      <c r="AE1116" t="s">
        <v>51</v>
      </c>
      <c r="AF1116" t="s">
        <v>51</v>
      </c>
      <c r="AG1116" t="s">
        <v>4455</v>
      </c>
      <c r="AI1116">
        <v>0</v>
      </c>
      <c r="AJ1116">
        <v>0</v>
      </c>
      <c r="AL1116">
        <v>0</v>
      </c>
      <c r="AM1116">
        <v>0</v>
      </c>
      <c r="AN1116">
        <v>0</v>
      </c>
      <c r="AO1116" t="s">
        <v>120</v>
      </c>
      <c r="AP1116" t="s">
        <v>121</v>
      </c>
      <c r="AQ1116" t="s">
        <v>122</v>
      </c>
      <c r="AR1116" t="s">
        <v>123</v>
      </c>
      <c r="AS1116" t="s">
        <v>89</v>
      </c>
      <c r="AT1116" t="s">
        <v>90</v>
      </c>
      <c r="AU1116" t="s">
        <v>58</v>
      </c>
      <c r="AV1116" t="s">
        <v>4028</v>
      </c>
      <c r="AW1116" t="s">
        <v>91</v>
      </c>
      <c r="AX1116" s="1">
        <v>44523.812913344904</v>
      </c>
      <c r="AY1116" s="1">
        <v>45821.743206944448</v>
      </c>
    </row>
    <row r="1117" spans="1:51" x14ac:dyDescent="0.35">
      <c r="A1117">
        <v>6322</v>
      </c>
      <c r="B1117">
        <v>0</v>
      </c>
      <c r="C1117" t="s">
        <v>51</v>
      </c>
      <c r="D1117" t="s">
        <v>85</v>
      </c>
      <c r="E1117">
        <v>0</v>
      </c>
      <c r="G1117" t="s">
        <v>4456</v>
      </c>
      <c r="H1117" t="s">
        <v>4457</v>
      </c>
      <c r="I1117" t="s">
        <v>56</v>
      </c>
      <c r="T1117" t="s">
        <v>51</v>
      </c>
      <c r="U1117" t="s">
        <v>51</v>
      </c>
      <c r="W1117">
        <v>7798933041</v>
      </c>
      <c r="Y1117" t="s">
        <v>4458</v>
      </c>
      <c r="Z1117">
        <v>8</v>
      </c>
      <c r="AE1117" t="s">
        <v>51</v>
      </c>
      <c r="AF1117" t="s">
        <v>51</v>
      </c>
      <c r="AI1117">
        <v>0</v>
      </c>
      <c r="AJ1117">
        <v>0</v>
      </c>
      <c r="AL1117">
        <v>0</v>
      </c>
      <c r="AM1117">
        <v>0</v>
      </c>
      <c r="AN1117">
        <v>0</v>
      </c>
      <c r="AO1117" t="s">
        <v>120</v>
      </c>
      <c r="AP1117" t="s">
        <v>486</v>
      </c>
      <c r="AQ1117" t="s">
        <v>122</v>
      </c>
      <c r="AR1117" t="s">
        <v>4422</v>
      </c>
      <c r="AS1117" t="s">
        <v>89</v>
      </c>
      <c r="AU1117" t="s">
        <v>58</v>
      </c>
      <c r="AV1117" t="s">
        <v>4028</v>
      </c>
      <c r="AW1117" t="s">
        <v>51</v>
      </c>
      <c r="AX1117" s="1">
        <v>44523.757193171296</v>
      </c>
      <c r="AY1117" t="s">
        <v>51</v>
      </c>
    </row>
    <row r="1118" spans="1:51" x14ac:dyDescent="0.35">
      <c r="A1118">
        <v>6321</v>
      </c>
      <c r="B1118">
        <v>0</v>
      </c>
      <c r="C1118" t="s">
        <v>51</v>
      </c>
      <c r="D1118" t="s">
        <v>52</v>
      </c>
      <c r="E1118" t="s">
        <v>51</v>
      </c>
      <c r="F1118" t="s">
        <v>51</v>
      </c>
      <c r="G1118" t="s">
        <v>4459</v>
      </c>
      <c r="H1118" t="s">
        <v>4460</v>
      </c>
      <c r="I1118" t="s">
        <v>56</v>
      </c>
      <c r="M1118" t="s">
        <v>4459</v>
      </c>
      <c r="N1118" t="s">
        <v>4460</v>
      </c>
      <c r="O1118" t="s">
        <v>56</v>
      </c>
      <c r="Z1118">
        <v>8</v>
      </c>
      <c r="AG1118" t="s">
        <v>4461</v>
      </c>
      <c r="AI1118">
        <v>0</v>
      </c>
      <c r="AJ1118">
        <v>0</v>
      </c>
      <c r="AL1118">
        <v>0</v>
      </c>
      <c r="AM1118">
        <v>0</v>
      </c>
      <c r="AN1118">
        <v>0</v>
      </c>
      <c r="AO1118" t="s">
        <v>51</v>
      </c>
      <c r="AP1118" t="s">
        <v>51</v>
      </c>
      <c r="AQ1118" t="s">
        <v>51</v>
      </c>
      <c r="AR1118" t="s">
        <v>51</v>
      </c>
      <c r="AS1118" t="s">
        <v>51</v>
      </c>
      <c r="AT1118" t="s">
        <v>51</v>
      </c>
      <c r="AU1118" t="s">
        <v>58</v>
      </c>
      <c r="AV1118" t="s">
        <v>3346</v>
      </c>
      <c r="AW1118" t="s">
        <v>3346</v>
      </c>
      <c r="AX1118" s="1">
        <v>44523.669185069448</v>
      </c>
      <c r="AY1118" s="1">
        <v>44523.66943804398</v>
      </c>
    </row>
    <row r="1119" spans="1:51" x14ac:dyDescent="0.35">
      <c r="A1119">
        <v>6320</v>
      </c>
      <c r="B1119">
        <v>0</v>
      </c>
      <c r="C1119" t="s">
        <v>51</v>
      </c>
      <c r="D1119" t="s">
        <v>52</v>
      </c>
      <c r="E1119" t="s">
        <v>51</v>
      </c>
      <c r="F1119" t="s">
        <v>51</v>
      </c>
      <c r="G1119" t="s">
        <v>2857</v>
      </c>
      <c r="H1119" t="s">
        <v>4462</v>
      </c>
      <c r="I1119" t="s">
        <v>56</v>
      </c>
      <c r="O1119" t="s">
        <v>56</v>
      </c>
      <c r="S1119" t="s">
        <v>4463</v>
      </c>
      <c r="U1119" t="s">
        <v>202</v>
      </c>
      <c r="V1119" t="s">
        <v>4464</v>
      </c>
      <c r="X1119" t="s">
        <v>3743</v>
      </c>
      <c r="Y1119" t="s">
        <v>4465</v>
      </c>
      <c r="Z1119">
        <v>8</v>
      </c>
      <c r="AA1119">
        <v>24</v>
      </c>
      <c r="AD1119" t="s">
        <v>349</v>
      </c>
      <c r="AE1119" t="s">
        <v>4466</v>
      </c>
      <c r="AF1119" t="s">
        <v>407</v>
      </c>
      <c r="AG1119" t="s">
        <v>350</v>
      </c>
      <c r="AH1119" t="s">
        <v>4466</v>
      </c>
      <c r="AI1119">
        <v>0</v>
      </c>
      <c r="AJ1119">
        <v>0</v>
      </c>
      <c r="AL1119">
        <v>0</v>
      </c>
      <c r="AM1119">
        <v>0</v>
      </c>
      <c r="AN1119">
        <v>0</v>
      </c>
      <c r="AO1119" t="s">
        <v>51</v>
      </c>
      <c r="AP1119" t="s">
        <v>51</v>
      </c>
      <c r="AQ1119" t="s">
        <v>51</v>
      </c>
      <c r="AR1119" t="s">
        <v>51</v>
      </c>
      <c r="AS1119" t="s">
        <v>51</v>
      </c>
      <c r="AT1119" t="s">
        <v>51</v>
      </c>
      <c r="AU1119" t="s">
        <v>58</v>
      </c>
      <c r="AV1119" t="s">
        <v>4215</v>
      </c>
      <c r="AW1119" t="s">
        <v>196</v>
      </c>
      <c r="AX1119" s="1">
        <v>44523.515884872686</v>
      </c>
      <c r="AY1119" s="1">
        <v>44715.425648298609</v>
      </c>
    </row>
    <row r="1120" spans="1:51" x14ac:dyDescent="0.35">
      <c r="A1120">
        <v>6319</v>
      </c>
      <c r="B1120">
        <v>0</v>
      </c>
      <c r="C1120" t="s">
        <v>51</v>
      </c>
      <c r="D1120" t="s">
        <v>85</v>
      </c>
      <c r="E1120">
        <v>0</v>
      </c>
      <c r="G1120" t="s">
        <v>4467</v>
      </c>
      <c r="H1120" t="s">
        <v>4468</v>
      </c>
      <c r="I1120" t="s">
        <v>56</v>
      </c>
      <c r="S1120" t="s">
        <v>4469</v>
      </c>
      <c r="T1120" t="s">
        <v>51</v>
      </c>
      <c r="U1120" t="s">
        <v>51</v>
      </c>
      <c r="W1120">
        <v>7498910878</v>
      </c>
      <c r="Y1120" t="s">
        <v>4470</v>
      </c>
      <c r="Z1120">
        <v>8</v>
      </c>
      <c r="AE1120" t="s">
        <v>51</v>
      </c>
      <c r="AF1120" t="s">
        <v>51</v>
      </c>
      <c r="AG1120" t="s">
        <v>4471</v>
      </c>
      <c r="AI1120">
        <v>0</v>
      </c>
      <c r="AJ1120">
        <v>0</v>
      </c>
      <c r="AL1120">
        <v>0</v>
      </c>
      <c r="AM1120">
        <v>0</v>
      </c>
      <c r="AN1120">
        <v>0</v>
      </c>
      <c r="AO1120" t="s">
        <v>120</v>
      </c>
      <c r="AP1120" t="s">
        <v>121</v>
      </c>
      <c r="AQ1120" t="s">
        <v>122</v>
      </c>
      <c r="AR1120" t="s">
        <v>123</v>
      </c>
      <c r="AS1120" t="s">
        <v>89</v>
      </c>
      <c r="AT1120" t="s">
        <v>90</v>
      </c>
      <c r="AU1120" t="s">
        <v>58</v>
      </c>
      <c r="AV1120" t="s">
        <v>4028</v>
      </c>
      <c r="AW1120" t="s">
        <v>51</v>
      </c>
      <c r="AX1120" s="1">
        <v>44522.735509456019</v>
      </c>
      <c r="AY1120" t="s">
        <v>51</v>
      </c>
    </row>
    <row r="1121" spans="1:51" x14ac:dyDescent="0.35">
      <c r="A1121">
        <v>6318</v>
      </c>
      <c r="B1121">
        <v>0</v>
      </c>
      <c r="C1121" t="s">
        <v>51</v>
      </c>
      <c r="D1121" t="s">
        <v>52</v>
      </c>
      <c r="E1121" t="s">
        <v>51</v>
      </c>
      <c r="F1121" t="s">
        <v>51</v>
      </c>
      <c r="G1121" t="s">
        <v>4472</v>
      </c>
      <c r="H1121" t="s">
        <v>4473</v>
      </c>
      <c r="I1121" t="s">
        <v>56</v>
      </c>
      <c r="S1121">
        <v>912066339672</v>
      </c>
      <c r="U1121" t="s">
        <v>202</v>
      </c>
      <c r="V1121">
        <v>912066339673</v>
      </c>
      <c r="W1121" t="s">
        <v>4474</v>
      </c>
      <c r="X1121" t="s">
        <v>4475</v>
      </c>
      <c r="Y1121" t="s">
        <v>4476</v>
      </c>
      <c r="Z1121">
        <v>8</v>
      </c>
      <c r="AA1121">
        <v>27</v>
      </c>
      <c r="AB1121" t="s">
        <v>4477</v>
      </c>
      <c r="AC1121" t="s">
        <v>4478</v>
      </c>
      <c r="AD1121" t="s">
        <v>4479</v>
      </c>
      <c r="AE1121" t="s">
        <v>2418</v>
      </c>
      <c r="AF1121" t="s">
        <v>280</v>
      </c>
      <c r="AG1121" t="s">
        <v>4480</v>
      </c>
      <c r="AH1121" t="s">
        <v>2418</v>
      </c>
      <c r="AI1121">
        <v>0</v>
      </c>
      <c r="AJ1121">
        <v>0</v>
      </c>
      <c r="AL1121">
        <v>0</v>
      </c>
      <c r="AM1121">
        <v>0</v>
      </c>
      <c r="AN1121">
        <v>0</v>
      </c>
      <c r="AO1121" t="s">
        <v>51</v>
      </c>
      <c r="AP1121" t="s">
        <v>51</v>
      </c>
      <c r="AQ1121" t="s">
        <v>51</v>
      </c>
      <c r="AR1121" t="s">
        <v>51</v>
      </c>
      <c r="AS1121" t="s">
        <v>51</v>
      </c>
      <c r="AT1121" t="s">
        <v>51</v>
      </c>
      <c r="AU1121" t="s">
        <v>58</v>
      </c>
      <c r="AV1121" t="s">
        <v>4215</v>
      </c>
      <c r="AW1121" t="s">
        <v>51</v>
      </c>
      <c r="AX1121" s="1">
        <v>44518.622390428238</v>
      </c>
      <c r="AY1121" t="s">
        <v>51</v>
      </c>
    </row>
    <row r="1122" spans="1:51" x14ac:dyDescent="0.35">
      <c r="A1122">
        <v>6317</v>
      </c>
      <c r="B1122">
        <v>0</v>
      </c>
      <c r="C1122" t="s">
        <v>51</v>
      </c>
      <c r="D1122" t="s">
        <v>52</v>
      </c>
      <c r="E1122" t="s">
        <v>51</v>
      </c>
      <c r="F1122" t="s">
        <v>51</v>
      </c>
      <c r="G1122" t="s">
        <v>4481</v>
      </c>
      <c r="H1122" t="s">
        <v>4482</v>
      </c>
      <c r="I1122" t="s">
        <v>56</v>
      </c>
      <c r="U1122" t="s">
        <v>57</v>
      </c>
      <c r="Z1122">
        <v>8</v>
      </c>
      <c r="AF1122" t="s">
        <v>3093</v>
      </c>
      <c r="AI1122">
        <v>0</v>
      </c>
      <c r="AJ1122">
        <v>0</v>
      </c>
      <c r="AL1122">
        <v>0</v>
      </c>
      <c r="AM1122">
        <v>0</v>
      </c>
      <c r="AN1122">
        <v>0</v>
      </c>
      <c r="AO1122" t="s">
        <v>51</v>
      </c>
      <c r="AP1122" t="s">
        <v>51</v>
      </c>
      <c r="AQ1122" t="s">
        <v>51</v>
      </c>
      <c r="AR1122" t="s">
        <v>51</v>
      </c>
      <c r="AS1122" t="s">
        <v>51</v>
      </c>
      <c r="AT1122" t="s">
        <v>51</v>
      </c>
      <c r="AU1122" t="s">
        <v>58</v>
      </c>
      <c r="AV1122" t="s">
        <v>4215</v>
      </c>
      <c r="AW1122" t="s">
        <v>51</v>
      </c>
      <c r="AX1122" s="1">
        <v>44518.528076469905</v>
      </c>
      <c r="AY1122" t="s">
        <v>51</v>
      </c>
    </row>
    <row r="1123" spans="1:51" x14ac:dyDescent="0.35">
      <c r="A1123">
        <v>5320</v>
      </c>
      <c r="B1123">
        <v>0</v>
      </c>
      <c r="C1123" t="s">
        <v>51</v>
      </c>
      <c r="D1123" t="s">
        <v>85</v>
      </c>
      <c r="E1123">
        <v>0</v>
      </c>
      <c r="G1123" t="s">
        <v>4483</v>
      </c>
      <c r="H1123" t="s">
        <v>4484</v>
      </c>
      <c r="I1123" t="s">
        <v>56</v>
      </c>
      <c r="T1123" t="s">
        <v>51</v>
      </c>
      <c r="U1123" t="s">
        <v>51</v>
      </c>
      <c r="W1123">
        <v>8956606828</v>
      </c>
      <c r="Y1123" t="s">
        <v>4485</v>
      </c>
      <c r="Z1123">
        <v>8</v>
      </c>
      <c r="AE1123" t="s">
        <v>51</v>
      </c>
      <c r="AF1123" t="s">
        <v>51</v>
      </c>
      <c r="AG1123" t="s">
        <v>4486</v>
      </c>
      <c r="AI1123">
        <v>0</v>
      </c>
      <c r="AJ1123">
        <v>0</v>
      </c>
      <c r="AL1123">
        <v>0</v>
      </c>
      <c r="AM1123">
        <v>0</v>
      </c>
      <c r="AN1123">
        <v>0</v>
      </c>
      <c r="AO1123" t="s">
        <v>4487</v>
      </c>
      <c r="AP1123" t="s">
        <v>486</v>
      </c>
      <c r="AQ1123" t="s">
        <v>122</v>
      </c>
      <c r="AR1123" t="s">
        <v>4422</v>
      </c>
      <c r="AS1123" t="s">
        <v>89</v>
      </c>
      <c r="AT1123" t="s">
        <v>90</v>
      </c>
      <c r="AU1123" t="s">
        <v>58</v>
      </c>
      <c r="AV1123" t="s">
        <v>4028</v>
      </c>
      <c r="AW1123" t="s">
        <v>51</v>
      </c>
      <c r="AX1123" s="1">
        <v>44516.641525694446</v>
      </c>
      <c r="AY1123" t="s">
        <v>51</v>
      </c>
    </row>
    <row r="1124" spans="1:51" x14ac:dyDescent="0.35">
      <c r="A1124">
        <v>5319</v>
      </c>
      <c r="B1124">
        <v>0</v>
      </c>
      <c r="C1124" t="s">
        <v>51</v>
      </c>
      <c r="D1124" t="s">
        <v>52</v>
      </c>
      <c r="E1124" t="s">
        <v>51</v>
      </c>
      <c r="F1124" t="s">
        <v>51</v>
      </c>
      <c r="G1124" t="s">
        <v>4488</v>
      </c>
      <c r="H1124" t="s">
        <v>4489</v>
      </c>
      <c r="I1124" t="s">
        <v>149</v>
      </c>
      <c r="S1124">
        <f>966-12-6759104</f>
        <v>-6758150</v>
      </c>
      <c r="U1124" t="s">
        <v>202</v>
      </c>
      <c r="V1124">
        <f>966-12-6192348</f>
        <v>-6191394</v>
      </c>
      <c r="W1124" t="s">
        <v>4490</v>
      </c>
      <c r="X1124" t="s">
        <v>4491</v>
      </c>
      <c r="Y1124" t="s">
        <v>4492</v>
      </c>
      <c r="Z1124">
        <v>2</v>
      </c>
      <c r="AE1124" t="s">
        <v>149</v>
      </c>
      <c r="AH1124" t="s">
        <v>149</v>
      </c>
      <c r="AI1124">
        <v>0</v>
      </c>
      <c r="AJ1124">
        <v>0</v>
      </c>
      <c r="AL1124">
        <v>0</v>
      </c>
      <c r="AM1124">
        <v>0</v>
      </c>
      <c r="AN1124">
        <v>0</v>
      </c>
      <c r="AO1124" t="s">
        <v>51</v>
      </c>
      <c r="AP1124" t="s">
        <v>51</v>
      </c>
      <c r="AQ1124" t="s">
        <v>51</v>
      </c>
      <c r="AR1124" t="s">
        <v>51</v>
      </c>
      <c r="AS1124" t="s">
        <v>51</v>
      </c>
      <c r="AT1124" t="s">
        <v>51</v>
      </c>
      <c r="AU1124" t="s">
        <v>58</v>
      </c>
      <c r="AV1124" t="s">
        <v>4215</v>
      </c>
      <c r="AW1124" t="s">
        <v>51</v>
      </c>
      <c r="AX1124" s="1">
        <v>44516.527549687497</v>
      </c>
      <c r="AY1124" t="s">
        <v>51</v>
      </c>
    </row>
    <row r="1125" spans="1:51" x14ac:dyDescent="0.35">
      <c r="A1125">
        <v>5318</v>
      </c>
      <c r="B1125">
        <v>0</v>
      </c>
      <c r="C1125" t="s">
        <v>51</v>
      </c>
      <c r="D1125" t="s">
        <v>52</v>
      </c>
      <c r="E1125" t="s">
        <v>51</v>
      </c>
      <c r="F1125" t="s">
        <v>51</v>
      </c>
      <c r="G1125" t="s">
        <v>4493</v>
      </c>
      <c r="H1125" t="s">
        <v>4494</v>
      </c>
      <c r="I1125" t="s">
        <v>4495</v>
      </c>
      <c r="O1125" t="s">
        <v>62</v>
      </c>
      <c r="S1125" t="s">
        <v>4496</v>
      </c>
      <c r="U1125" t="s">
        <v>202</v>
      </c>
      <c r="W1125">
        <v>918956378714</v>
      </c>
      <c r="X1125" t="s">
        <v>4497</v>
      </c>
      <c r="Y1125" t="s">
        <v>4498</v>
      </c>
      <c r="Z1125">
        <v>2</v>
      </c>
      <c r="AA1125">
        <v>999999</v>
      </c>
      <c r="AE1125" t="s">
        <v>4499</v>
      </c>
      <c r="AF1125" t="s">
        <v>4500</v>
      </c>
      <c r="AG1125" t="s">
        <v>485</v>
      </c>
      <c r="AH1125" t="s">
        <v>4499</v>
      </c>
      <c r="AI1125">
        <v>0</v>
      </c>
      <c r="AJ1125">
        <v>0</v>
      </c>
      <c r="AL1125">
        <v>0</v>
      </c>
      <c r="AM1125">
        <v>0</v>
      </c>
      <c r="AN1125">
        <v>0</v>
      </c>
      <c r="AO1125" t="s">
        <v>51</v>
      </c>
      <c r="AP1125" t="s">
        <v>51</v>
      </c>
      <c r="AQ1125" t="s">
        <v>51</v>
      </c>
      <c r="AR1125" t="s">
        <v>51</v>
      </c>
      <c r="AS1125" t="s">
        <v>51</v>
      </c>
      <c r="AT1125" t="s">
        <v>51</v>
      </c>
      <c r="AU1125" t="s">
        <v>58</v>
      </c>
      <c r="AV1125" t="s">
        <v>4215</v>
      </c>
      <c r="AW1125" t="s">
        <v>196</v>
      </c>
      <c r="AX1125" s="1">
        <v>44516.469289039349</v>
      </c>
      <c r="AY1125" s="1">
        <v>44632.68232792824</v>
      </c>
    </row>
    <row r="1126" spans="1:51" x14ac:dyDescent="0.35">
      <c r="A1126">
        <v>5317</v>
      </c>
      <c r="B1126">
        <v>0</v>
      </c>
      <c r="C1126" t="s">
        <v>51</v>
      </c>
      <c r="D1126" t="s">
        <v>52</v>
      </c>
      <c r="E1126" t="s">
        <v>51</v>
      </c>
      <c r="F1126" t="s">
        <v>51</v>
      </c>
      <c r="G1126" t="s">
        <v>18833</v>
      </c>
      <c r="H1126" t="s">
        <v>4501</v>
      </c>
      <c r="I1126" t="s">
        <v>56</v>
      </c>
      <c r="M1126" t="s">
        <v>18833</v>
      </c>
      <c r="N1126" t="s">
        <v>4501</v>
      </c>
      <c r="O1126" t="s">
        <v>56</v>
      </c>
      <c r="S1126" t="s">
        <v>62</v>
      </c>
      <c r="U1126" t="s">
        <v>57</v>
      </c>
      <c r="W1126" t="s">
        <v>62</v>
      </c>
      <c r="Y1126" t="s">
        <v>62</v>
      </c>
      <c r="Z1126">
        <v>8</v>
      </c>
      <c r="AA1126">
        <v>24</v>
      </c>
      <c r="AD1126" t="s">
        <v>4502</v>
      </c>
      <c r="AE1126" t="s">
        <v>4503</v>
      </c>
      <c r="AF1126" t="s">
        <v>4504</v>
      </c>
      <c r="AG1126" t="s">
        <v>4505</v>
      </c>
      <c r="AH1126" t="s">
        <v>4503</v>
      </c>
      <c r="AI1126">
        <v>0</v>
      </c>
      <c r="AJ1126">
        <v>0</v>
      </c>
      <c r="AL1126">
        <v>0</v>
      </c>
      <c r="AM1126">
        <v>0</v>
      </c>
      <c r="AN1126">
        <v>0</v>
      </c>
      <c r="AO1126" t="s">
        <v>51</v>
      </c>
      <c r="AP1126" t="s">
        <v>51</v>
      </c>
      <c r="AQ1126" t="s">
        <v>51</v>
      </c>
      <c r="AR1126" t="s">
        <v>51</v>
      </c>
      <c r="AS1126" t="s">
        <v>51</v>
      </c>
      <c r="AT1126" t="s">
        <v>51</v>
      </c>
      <c r="AU1126" t="s">
        <v>58</v>
      </c>
      <c r="AV1126" t="s">
        <v>4215</v>
      </c>
      <c r="AW1126" t="s">
        <v>919</v>
      </c>
      <c r="AX1126" s="1">
        <v>44515.753111493053</v>
      </c>
      <c r="AY1126" s="1">
        <v>45509.486526076391</v>
      </c>
    </row>
    <row r="1127" spans="1:51" x14ac:dyDescent="0.35">
      <c r="A1127">
        <v>5316</v>
      </c>
      <c r="B1127">
        <v>0</v>
      </c>
      <c r="C1127" t="s">
        <v>51</v>
      </c>
      <c r="D1127" t="s">
        <v>85</v>
      </c>
      <c r="E1127">
        <v>0</v>
      </c>
      <c r="G1127" t="s">
        <v>18834</v>
      </c>
      <c r="H1127" t="s">
        <v>4506</v>
      </c>
      <c r="I1127" t="s">
        <v>56</v>
      </c>
      <c r="T1127" t="s">
        <v>51</v>
      </c>
      <c r="U1127" t="s">
        <v>51</v>
      </c>
      <c r="Y1127" t="s">
        <v>4507</v>
      </c>
      <c r="Z1127">
        <v>8</v>
      </c>
      <c r="AE1127" t="s">
        <v>51</v>
      </c>
      <c r="AF1127" t="s">
        <v>51</v>
      </c>
      <c r="AG1127" t="s">
        <v>4508</v>
      </c>
      <c r="AI1127">
        <v>0</v>
      </c>
      <c r="AJ1127">
        <v>0</v>
      </c>
      <c r="AL1127">
        <v>0</v>
      </c>
      <c r="AM1127">
        <v>0</v>
      </c>
      <c r="AN1127">
        <v>0</v>
      </c>
      <c r="AO1127" t="s">
        <v>4181</v>
      </c>
      <c r="AP1127" t="s">
        <v>121</v>
      </c>
      <c r="AQ1127" t="s">
        <v>122</v>
      </c>
      <c r="AR1127" t="s">
        <v>123</v>
      </c>
      <c r="AT1127" t="s">
        <v>90</v>
      </c>
      <c r="AU1127" t="s">
        <v>58</v>
      </c>
      <c r="AV1127" t="s">
        <v>4028</v>
      </c>
      <c r="AW1127" t="s">
        <v>91</v>
      </c>
      <c r="AX1127" s="1">
        <v>44511.543996099535</v>
      </c>
      <c r="AY1127" s="1">
        <v>45569.466494525463</v>
      </c>
    </row>
    <row r="1128" spans="1:51" x14ac:dyDescent="0.35">
      <c r="A1128">
        <v>5315</v>
      </c>
      <c r="B1128">
        <v>0</v>
      </c>
      <c r="C1128" t="s">
        <v>51</v>
      </c>
      <c r="D1128" t="s">
        <v>52</v>
      </c>
      <c r="E1128" t="s">
        <v>51</v>
      </c>
      <c r="F1128" t="s">
        <v>51</v>
      </c>
      <c r="G1128" t="s">
        <v>4509</v>
      </c>
      <c r="H1128" t="s">
        <v>4510</v>
      </c>
      <c r="I1128" t="s">
        <v>56</v>
      </c>
      <c r="O1128" t="s">
        <v>56</v>
      </c>
      <c r="U1128" t="s">
        <v>57</v>
      </c>
      <c r="Z1128">
        <v>8</v>
      </c>
      <c r="AA1128">
        <v>3</v>
      </c>
      <c r="AE1128" t="s">
        <v>4511</v>
      </c>
      <c r="AF1128" t="s">
        <v>4512</v>
      </c>
      <c r="AG1128">
        <v>3</v>
      </c>
      <c r="AH1128" t="s">
        <v>4511</v>
      </c>
      <c r="AI1128">
        <v>0</v>
      </c>
      <c r="AJ1128">
        <v>0</v>
      </c>
      <c r="AL1128">
        <v>0</v>
      </c>
      <c r="AM1128">
        <v>0</v>
      </c>
      <c r="AN1128">
        <v>0</v>
      </c>
      <c r="AO1128" t="s">
        <v>51</v>
      </c>
      <c r="AP1128" t="s">
        <v>51</v>
      </c>
      <c r="AQ1128" t="s">
        <v>51</v>
      </c>
      <c r="AR1128" t="s">
        <v>51</v>
      </c>
      <c r="AS1128" t="s">
        <v>51</v>
      </c>
      <c r="AT1128" t="s">
        <v>51</v>
      </c>
      <c r="AU1128" t="s">
        <v>58</v>
      </c>
      <c r="AV1128" t="s">
        <v>196</v>
      </c>
      <c r="AW1128" t="s">
        <v>51</v>
      </c>
      <c r="AX1128" s="1">
        <v>44509.637368321761</v>
      </c>
      <c r="AY1128" t="s">
        <v>51</v>
      </c>
    </row>
    <row r="1129" spans="1:51" x14ac:dyDescent="0.35">
      <c r="A1129">
        <v>5314</v>
      </c>
      <c r="B1129">
        <v>0</v>
      </c>
      <c r="C1129" t="s">
        <v>51</v>
      </c>
      <c r="D1129" t="s">
        <v>85</v>
      </c>
      <c r="E1129">
        <v>0</v>
      </c>
      <c r="G1129" t="s">
        <v>4513</v>
      </c>
      <c r="H1129" t="s">
        <v>4514</v>
      </c>
      <c r="I1129" t="s">
        <v>56</v>
      </c>
      <c r="T1129" t="s">
        <v>51</v>
      </c>
      <c r="U1129" t="s">
        <v>51</v>
      </c>
      <c r="W1129" t="s">
        <v>4515</v>
      </c>
      <c r="Y1129" t="s">
        <v>4516</v>
      </c>
      <c r="Z1129">
        <v>8</v>
      </c>
      <c r="AE1129" t="s">
        <v>51</v>
      </c>
      <c r="AF1129" t="s">
        <v>51</v>
      </c>
      <c r="AG1129" t="s">
        <v>4517</v>
      </c>
      <c r="AI1129">
        <v>0</v>
      </c>
      <c r="AJ1129">
        <v>0</v>
      </c>
      <c r="AL1129">
        <v>0</v>
      </c>
      <c r="AM1129">
        <v>0</v>
      </c>
      <c r="AN1129">
        <v>0</v>
      </c>
      <c r="AO1129" t="s">
        <v>230</v>
      </c>
      <c r="AP1129" t="s">
        <v>121</v>
      </c>
      <c r="AQ1129" t="s">
        <v>122</v>
      </c>
      <c r="AR1129" t="s">
        <v>123</v>
      </c>
      <c r="AS1129" t="s">
        <v>89</v>
      </c>
      <c r="AT1129" t="s">
        <v>90</v>
      </c>
      <c r="AU1129" t="s">
        <v>58</v>
      </c>
      <c r="AV1129" t="s">
        <v>1668</v>
      </c>
      <c r="AW1129" t="s">
        <v>51</v>
      </c>
      <c r="AX1129" s="1">
        <v>44502.632164120369</v>
      </c>
      <c r="AY1129" t="s">
        <v>51</v>
      </c>
    </row>
    <row r="1130" spans="1:51" x14ac:dyDescent="0.35">
      <c r="A1130">
        <v>5313</v>
      </c>
      <c r="B1130">
        <v>0</v>
      </c>
      <c r="C1130" t="s">
        <v>51</v>
      </c>
      <c r="D1130" t="s">
        <v>52</v>
      </c>
      <c r="E1130" t="s">
        <v>51</v>
      </c>
      <c r="F1130" t="s">
        <v>51</v>
      </c>
      <c r="G1130" t="s">
        <v>4518</v>
      </c>
      <c r="H1130" t="s">
        <v>4519</v>
      </c>
      <c r="I1130" t="s">
        <v>56</v>
      </c>
      <c r="S1130" t="s">
        <v>4520</v>
      </c>
      <c r="U1130" t="s">
        <v>202</v>
      </c>
      <c r="V1130" t="s">
        <v>4521</v>
      </c>
      <c r="W1130" t="s">
        <v>4522</v>
      </c>
      <c r="Y1130" t="s">
        <v>4523</v>
      </c>
      <c r="Z1130">
        <v>8</v>
      </c>
      <c r="AA1130">
        <v>19</v>
      </c>
      <c r="AD1130" t="s">
        <v>4524</v>
      </c>
      <c r="AE1130" t="s">
        <v>4525</v>
      </c>
      <c r="AF1130" t="s">
        <v>1919</v>
      </c>
      <c r="AG1130" t="s">
        <v>4526</v>
      </c>
      <c r="AH1130" t="s">
        <v>4525</v>
      </c>
      <c r="AI1130">
        <v>0</v>
      </c>
      <c r="AJ1130">
        <v>0</v>
      </c>
      <c r="AL1130">
        <v>0</v>
      </c>
      <c r="AM1130">
        <v>0</v>
      </c>
      <c r="AN1130">
        <v>0</v>
      </c>
      <c r="AO1130" t="s">
        <v>51</v>
      </c>
      <c r="AP1130" t="s">
        <v>51</v>
      </c>
      <c r="AQ1130" t="s">
        <v>51</v>
      </c>
      <c r="AR1130" t="s">
        <v>51</v>
      </c>
      <c r="AS1130" t="s">
        <v>51</v>
      </c>
      <c r="AT1130" t="s">
        <v>51</v>
      </c>
      <c r="AU1130" t="s">
        <v>58</v>
      </c>
      <c r="AV1130" t="s">
        <v>4215</v>
      </c>
      <c r="AW1130" t="s">
        <v>51</v>
      </c>
      <c r="AX1130" s="1">
        <v>44502.525964270833</v>
      </c>
      <c r="AY1130" t="s">
        <v>51</v>
      </c>
    </row>
    <row r="1131" spans="1:51" x14ac:dyDescent="0.35">
      <c r="A1131">
        <v>5312</v>
      </c>
      <c r="B1131">
        <v>0</v>
      </c>
      <c r="C1131" t="s">
        <v>51</v>
      </c>
      <c r="D1131" t="s">
        <v>52</v>
      </c>
      <c r="E1131" t="s">
        <v>51</v>
      </c>
      <c r="F1131" t="s">
        <v>51</v>
      </c>
      <c r="G1131" t="s">
        <v>4527</v>
      </c>
      <c r="H1131" t="s">
        <v>4528</v>
      </c>
      <c r="I1131" t="s">
        <v>149</v>
      </c>
      <c r="M1131" t="s">
        <v>4529</v>
      </c>
      <c r="N1131" t="s">
        <v>4530</v>
      </c>
      <c r="O1131" t="s">
        <v>62</v>
      </c>
      <c r="S1131">
        <v>545914315</v>
      </c>
      <c r="U1131" t="s">
        <v>4021</v>
      </c>
      <c r="W1131">
        <f>966591066130/966545914315</f>
        <v>1.0000467146095506</v>
      </c>
      <c r="Y1131" t="s">
        <v>4531</v>
      </c>
      <c r="Z1131">
        <v>2</v>
      </c>
      <c r="AA1131">
        <v>999999</v>
      </c>
      <c r="AB1131" t="s">
        <v>4532</v>
      </c>
      <c r="AC1131" t="s">
        <v>4532</v>
      </c>
      <c r="AD1131" t="s">
        <v>649</v>
      </c>
      <c r="AE1131" t="s">
        <v>536</v>
      </c>
      <c r="AF1131" t="s">
        <v>536</v>
      </c>
      <c r="AG1131" t="s">
        <v>485</v>
      </c>
      <c r="AH1131" t="s">
        <v>536</v>
      </c>
      <c r="AI1131">
        <v>0</v>
      </c>
      <c r="AJ1131">
        <v>0</v>
      </c>
      <c r="AL1131">
        <v>0</v>
      </c>
      <c r="AM1131">
        <v>0</v>
      </c>
      <c r="AN1131">
        <v>0</v>
      </c>
      <c r="AO1131" t="s">
        <v>51</v>
      </c>
      <c r="AP1131" t="s">
        <v>51</v>
      </c>
      <c r="AQ1131" t="s">
        <v>51</v>
      </c>
      <c r="AR1131" t="s">
        <v>51</v>
      </c>
      <c r="AS1131" t="s">
        <v>51</v>
      </c>
      <c r="AT1131" t="s">
        <v>51</v>
      </c>
      <c r="AU1131" t="s">
        <v>58</v>
      </c>
      <c r="AV1131" t="s">
        <v>4215</v>
      </c>
      <c r="AW1131" t="s">
        <v>196</v>
      </c>
      <c r="AX1131" s="1">
        <v>44499.683057789349</v>
      </c>
      <c r="AY1131" s="1">
        <v>44672.618282986114</v>
      </c>
    </row>
    <row r="1132" spans="1:51" x14ac:dyDescent="0.35">
      <c r="A1132">
        <v>4312</v>
      </c>
      <c r="B1132">
        <v>0</v>
      </c>
      <c r="C1132" t="s">
        <v>51</v>
      </c>
      <c r="D1132" t="s">
        <v>85</v>
      </c>
      <c r="E1132">
        <v>0</v>
      </c>
      <c r="G1132" t="s">
        <v>4533</v>
      </c>
      <c r="H1132" t="s">
        <v>4534</v>
      </c>
      <c r="I1132" t="s">
        <v>56</v>
      </c>
      <c r="S1132">
        <v>9657720000</v>
      </c>
      <c r="T1132" t="s">
        <v>51</v>
      </c>
      <c r="U1132" t="s">
        <v>51</v>
      </c>
      <c r="W1132">
        <v>9730336608</v>
      </c>
      <c r="Y1132" t="s">
        <v>4535</v>
      </c>
      <c r="Z1132">
        <v>8</v>
      </c>
      <c r="AE1132" t="s">
        <v>51</v>
      </c>
      <c r="AF1132" t="s">
        <v>51</v>
      </c>
      <c r="AG1132" t="s">
        <v>4536</v>
      </c>
      <c r="AI1132">
        <v>0</v>
      </c>
      <c r="AJ1132">
        <v>0</v>
      </c>
      <c r="AL1132">
        <v>0</v>
      </c>
      <c r="AM1132">
        <v>0</v>
      </c>
      <c r="AN1132">
        <v>0</v>
      </c>
      <c r="AO1132" t="s">
        <v>672</v>
      </c>
      <c r="AP1132" t="s">
        <v>486</v>
      </c>
      <c r="AQ1132" t="s">
        <v>122</v>
      </c>
      <c r="AR1132" t="s">
        <v>4537</v>
      </c>
      <c r="AS1132" t="s">
        <v>89</v>
      </c>
      <c r="AT1132" t="s">
        <v>90</v>
      </c>
      <c r="AU1132" t="s">
        <v>58</v>
      </c>
      <c r="AV1132" t="s">
        <v>4028</v>
      </c>
      <c r="AW1132" t="s">
        <v>51</v>
      </c>
      <c r="AX1132" s="1">
        <v>44498.474838229165</v>
      </c>
      <c r="AY1132" t="s">
        <v>51</v>
      </c>
    </row>
    <row r="1133" spans="1:51" x14ac:dyDescent="0.35">
      <c r="A1133">
        <v>4311</v>
      </c>
      <c r="B1133">
        <v>0</v>
      </c>
      <c r="C1133" t="s">
        <v>51</v>
      </c>
      <c r="D1133" t="s">
        <v>64</v>
      </c>
      <c r="E1133" t="s">
        <v>51</v>
      </c>
      <c r="F1133" t="s">
        <v>51</v>
      </c>
      <c r="G1133" t="s">
        <v>4538</v>
      </c>
      <c r="H1133" t="s">
        <v>4539</v>
      </c>
      <c r="I1133" t="s">
        <v>56</v>
      </c>
      <c r="U1133" t="s">
        <v>57</v>
      </c>
      <c r="Z1133">
        <v>8</v>
      </c>
      <c r="AA1133">
        <v>9</v>
      </c>
      <c r="AE1133" t="s">
        <v>4540</v>
      </c>
      <c r="AF1133" t="s">
        <v>376</v>
      </c>
      <c r="AG1133">
        <v>9</v>
      </c>
      <c r="AH1133" t="s">
        <v>4540</v>
      </c>
      <c r="AI1133">
        <v>0</v>
      </c>
      <c r="AJ1133">
        <v>0</v>
      </c>
      <c r="AL1133">
        <v>0</v>
      </c>
      <c r="AM1133">
        <v>0</v>
      </c>
      <c r="AN1133">
        <v>0</v>
      </c>
      <c r="AO1133" t="s">
        <v>51</v>
      </c>
      <c r="AP1133" t="s">
        <v>51</v>
      </c>
      <c r="AQ1133" t="s">
        <v>51</v>
      </c>
      <c r="AR1133" t="s">
        <v>51</v>
      </c>
      <c r="AS1133" t="s">
        <v>51</v>
      </c>
      <c r="AT1133" t="s">
        <v>51</v>
      </c>
      <c r="AU1133" t="s">
        <v>58</v>
      </c>
      <c r="AV1133" t="s">
        <v>196</v>
      </c>
      <c r="AW1133" t="s">
        <v>51</v>
      </c>
      <c r="AX1133" s="1">
        <v>44495.622982326386</v>
      </c>
      <c r="AY1133" t="s">
        <v>51</v>
      </c>
    </row>
    <row r="1134" spans="1:51" x14ac:dyDescent="0.35">
      <c r="A1134">
        <v>4310</v>
      </c>
      <c r="B1134">
        <v>0</v>
      </c>
      <c r="C1134" t="s">
        <v>51</v>
      </c>
      <c r="D1134" t="s">
        <v>52</v>
      </c>
      <c r="E1134" t="s">
        <v>51</v>
      </c>
      <c r="F1134" t="s">
        <v>51</v>
      </c>
      <c r="G1134" t="s">
        <v>4541</v>
      </c>
      <c r="H1134" t="s">
        <v>4542</v>
      </c>
      <c r="I1134" t="s">
        <v>56</v>
      </c>
      <c r="S1134" t="s">
        <v>4543</v>
      </c>
      <c r="U1134" t="s">
        <v>202</v>
      </c>
      <c r="V1134" t="s">
        <v>4544</v>
      </c>
      <c r="Y1134" t="s">
        <v>4545</v>
      </c>
      <c r="Z1134">
        <v>8</v>
      </c>
      <c r="AA1134">
        <v>37</v>
      </c>
      <c r="AB1134" t="s">
        <v>4546</v>
      </c>
      <c r="AC1134" t="s">
        <v>4547</v>
      </c>
      <c r="AD1134" t="s">
        <v>157</v>
      </c>
      <c r="AE1134" t="s">
        <v>158</v>
      </c>
      <c r="AF1134" t="s">
        <v>134</v>
      </c>
      <c r="AG1134" t="s">
        <v>159</v>
      </c>
      <c r="AH1134" t="s">
        <v>158</v>
      </c>
      <c r="AI1134">
        <v>0</v>
      </c>
      <c r="AJ1134">
        <v>0</v>
      </c>
      <c r="AL1134">
        <v>0</v>
      </c>
      <c r="AM1134">
        <v>0</v>
      </c>
      <c r="AN1134">
        <v>0</v>
      </c>
      <c r="AO1134" t="s">
        <v>51</v>
      </c>
      <c r="AP1134" t="s">
        <v>51</v>
      </c>
      <c r="AQ1134" t="s">
        <v>51</v>
      </c>
      <c r="AR1134" t="s">
        <v>51</v>
      </c>
      <c r="AS1134" t="s">
        <v>51</v>
      </c>
      <c r="AT1134" t="s">
        <v>51</v>
      </c>
      <c r="AU1134" t="s">
        <v>58</v>
      </c>
      <c r="AV1134" t="s">
        <v>4215</v>
      </c>
      <c r="AW1134" t="s">
        <v>51</v>
      </c>
      <c r="AX1134" s="1">
        <v>44491.736694525462</v>
      </c>
      <c r="AY1134" t="s">
        <v>51</v>
      </c>
    </row>
    <row r="1135" spans="1:51" x14ac:dyDescent="0.35">
      <c r="A1135">
        <v>4309</v>
      </c>
      <c r="B1135">
        <v>0</v>
      </c>
      <c r="C1135" t="s">
        <v>51</v>
      </c>
      <c r="D1135" t="s">
        <v>52</v>
      </c>
      <c r="E1135" t="s">
        <v>51</v>
      </c>
      <c r="F1135" t="s">
        <v>51</v>
      </c>
      <c r="G1135" t="s">
        <v>4548</v>
      </c>
      <c r="H1135" t="s">
        <v>4549</v>
      </c>
      <c r="I1135" t="s">
        <v>56</v>
      </c>
      <c r="O1135" t="s">
        <v>62</v>
      </c>
      <c r="S1135">
        <f>91-7763816944</f>
        <v>-7763816853</v>
      </c>
      <c r="U1135" t="s">
        <v>202</v>
      </c>
      <c r="W1135">
        <f>91-7763816944</f>
        <v>-7763816853</v>
      </c>
      <c r="Y1135" t="s">
        <v>4550</v>
      </c>
      <c r="Z1135">
        <v>8</v>
      </c>
      <c r="AA1135">
        <v>10</v>
      </c>
      <c r="AD1135" t="s">
        <v>4551</v>
      </c>
      <c r="AE1135" t="s">
        <v>4552</v>
      </c>
      <c r="AF1135" t="s">
        <v>101</v>
      </c>
      <c r="AG1135" t="s">
        <v>4553</v>
      </c>
      <c r="AH1135" t="s">
        <v>4552</v>
      </c>
      <c r="AI1135">
        <v>0</v>
      </c>
      <c r="AJ1135">
        <v>0</v>
      </c>
      <c r="AL1135">
        <v>0</v>
      </c>
      <c r="AM1135">
        <v>0</v>
      </c>
      <c r="AN1135">
        <v>0</v>
      </c>
      <c r="AO1135" t="s">
        <v>51</v>
      </c>
      <c r="AP1135" t="s">
        <v>51</v>
      </c>
      <c r="AQ1135" t="s">
        <v>51</v>
      </c>
      <c r="AR1135" t="s">
        <v>51</v>
      </c>
      <c r="AS1135" t="s">
        <v>51</v>
      </c>
      <c r="AT1135" t="s">
        <v>51</v>
      </c>
      <c r="AU1135" t="s">
        <v>58</v>
      </c>
      <c r="AV1135" t="s">
        <v>4215</v>
      </c>
      <c r="AW1135" t="s">
        <v>196</v>
      </c>
      <c r="AX1135" s="1">
        <v>44488.618712002317</v>
      </c>
      <c r="AY1135" s="1">
        <v>44578.722680636572</v>
      </c>
    </row>
    <row r="1136" spans="1:51" x14ac:dyDescent="0.35">
      <c r="A1136">
        <v>3309</v>
      </c>
      <c r="B1136">
        <v>0</v>
      </c>
      <c r="C1136" t="s">
        <v>51</v>
      </c>
      <c r="D1136" t="s">
        <v>85</v>
      </c>
      <c r="E1136">
        <v>3</v>
      </c>
      <c r="F1136" t="s">
        <v>1049</v>
      </c>
      <c r="G1136" t="s">
        <v>4554</v>
      </c>
      <c r="H1136" t="s">
        <v>4555</v>
      </c>
      <c r="I1136" t="s">
        <v>56</v>
      </c>
      <c r="S1136" t="s">
        <v>62</v>
      </c>
      <c r="T1136" t="s">
        <v>51</v>
      </c>
      <c r="U1136" t="s">
        <v>51</v>
      </c>
      <c r="V1136" t="s">
        <v>62</v>
      </c>
      <c r="W1136">
        <v>9370326169</v>
      </c>
      <c r="X1136" t="s">
        <v>62</v>
      </c>
      <c r="Y1136" t="s">
        <v>62</v>
      </c>
      <c r="Z1136">
        <v>8</v>
      </c>
      <c r="AD1136" t="s">
        <v>62</v>
      </c>
      <c r="AE1136" t="s">
        <v>51</v>
      </c>
      <c r="AF1136" t="s">
        <v>51</v>
      </c>
      <c r="AG1136" t="s">
        <v>62</v>
      </c>
      <c r="AI1136">
        <v>0</v>
      </c>
      <c r="AJ1136">
        <v>0</v>
      </c>
      <c r="AL1136">
        <v>0</v>
      </c>
      <c r="AM1136">
        <v>0</v>
      </c>
      <c r="AN1136">
        <v>0</v>
      </c>
      <c r="AO1136" t="s">
        <v>230</v>
      </c>
      <c r="AP1136" t="s">
        <v>62</v>
      </c>
      <c r="AQ1136" t="s">
        <v>122</v>
      </c>
      <c r="AR1136" t="s">
        <v>62</v>
      </c>
      <c r="AS1136" t="s">
        <v>62</v>
      </c>
      <c r="AT1136" t="s">
        <v>90</v>
      </c>
      <c r="AU1136" t="s">
        <v>58</v>
      </c>
      <c r="AV1136" t="s">
        <v>4028</v>
      </c>
      <c r="AW1136" t="s">
        <v>51</v>
      </c>
      <c r="AX1136" s="1">
        <v>44487.526739733796</v>
      </c>
      <c r="AY1136" t="s">
        <v>51</v>
      </c>
    </row>
    <row r="1137" spans="1:51" x14ac:dyDescent="0.35">
      <c r="A1137">
        <v>3308</v>
      </c>
      <c r="B1137">
        <v>0</v>
      </c>
      <c r="C1137" t="s">
        <v>51</v>
      </c>
      <c r="D1137" t="s">
        <v>85</v>
      </c>
      <c r="E1137">
        <v>0</v>
      </c>
      <c r="G1137" t="s">
        <v>4556</v>
      </c>
      <c r="H1137" t="s">
        <v>4557</v>
      </c>
      <c r="I1137" t="s">
        <v>56</v>
      </c>
      <c r="T1137" t="s">
        <v>51</v>
      </c>
      <c r="U1137" t="s">
        <v>51</v>
      </c>
      <c r="W1137">
        <v>9130917973</v>
      </c>
      <c r="Y1137" t="s">
        <v>4558</v>
      </c>
      <c r="Z1137">
        <v>8</v>
      </c>
      <c r="AD1137" t="s">
        <v>4559</v>
      </c>
      <c r="AE1137" t="s">
        <v>51</v>
      </c>
      <c r="AF1137" t="s">
        <v>51</v>
      </c>
      <c r="AG1137" t="s">
        <v>4560</v>
      </c>
      <c r="AI1137">
        <v>0</v>
      </c>
      <c r="AJ1137">
        <v>0</v>
      </c>
      <c r="AL1137">
        <v>0</v>
      </c>
      <c r="AM1137">
        <v>0</v>
      </c>
      <c r="AN1137">
        <v>0</v>
      </c>
      <c r="AO1137" t="s">
        <v>120</v>
      </c>
      <c r="AP1137" t="s">
        <v>121</v>
      </c>
      <c r="AQ1137" t="s">
        <v>122</v>
      </c>
      <c r="AR1137" t="s">
        <v>123</v>
      </c>
      <c r="AS1137" t="s">
        <v>89</v>
      </c>
      <c r="AT1137" t="s">
        <v>90</v>
      </c>
      <c r="AU1137" t="s">
        <v>58</v>
      </c>
      <c r="AV1137" t="s">
        <v>4028</v>
      </c>
      <c r="AW1137" t="s">
        <v>51</v>
      </c>
      <c r="AX1137" s="1">
        <v>44477.520183680557</v>
      </c>
      <c r="AY1137" t="s">
        <v>51</v>
      </c>
    </row>
    <row r="1138" spans="1:51" x14ac:dyDescent="0.35">
      <c r="A1138">
        <v>3307</v>
      </c>
      <c r="B1138">
        <v>0</v>
      </c>
      <c r="C1138" t="s">
        <v>51</v>
      </c>
      <c r="D1138" t="s">
        <v>85</v>
      </c>
      <c r="E1138">
        <v>0</v>
      </c>
      <c r="G1138" t="s">
        <v>4561</v>
      </c>
      <c r="H1138" t="s">
        <v>4562</v>
      </c>
      <c r="I1138" t="s">
        <v>56</v>
      </c>
      <c r="S1138" t="s">
        <v>4563</v>
      </c>
      <c r="T1138" t="s">
        <v>51</v>
      </c>
      <c r="U1138" t="s">
        <v>51</v>
      </c>
      <c r="Y1138" t="s">
        <v>4564</v>
      </c>
      <c r="Z1138">
        <v>8</v>
      </c>
      <c r="AE1138" t="s">
        <v>51</v>
      </c>
      <c r="AF1138" t="s">
        <v>51</v>
      </c>
      <c r="AI1138">
        <v>0</v>
      </c>
      <c r="AJ1138">
        <v>0</v>
      </c>
      <c r="AL1138">
        <v>0</v>
      </c>
      <c r="AM1138">
        <v>0</v>
      </c>
      <c r="AN1138">
        <v>0</v>
      </c>
      <c r="AO1138" t="s">
        <v>120</v>
      </c>
      <c r="AP1138" t="s">
        <v>121</v>
      </c>
      <c r="AQ1138" t="s">
        <v>122</v>
      </c>
      <c r="AR1138" t="s">
        <v>123</v>
      </c>
      <c r="AS1138" t="s">
        <v>89</v>
      </c>
      <c r="AT1138" t="s">
        <v>90</v>
      </c>
      <c r="AU1138" t="s">
        <v>58</v>
      </c>
      <c r="AV1138" t="s">
        <v>4028</v>
      </c>
      <c r="AW1138" t="s">
        <v>51</v>
      </c>
      <c r="AX1138" s="1">
        <v>44466.797873379626</v>
      </c>
      <c r="AY1138" t="s">
        <v>51</v>
      </c>
    </row>
    <row r="1139" spans="1:51" x14ac:dyDescent="0.35">
      <c r="A1139">
        <v>3306</v>
      </c>
      <c r="B1139">
        <v>0</v>
      </c>
      <c r="C1139" t="s">
        <v>51</v>
      </c>
      <c r="D1139" t="s">
        <v>52</v>
      </c>
      <c r="E1139" t="s">
        <v>51</v>
      </c>
      <c r="F1139" t="s">
        <v>51</v>
      </c>
      <c r="G1139" t="s">
        <v>4565</v>
      </c>
      <c r="H1139" t="s">
        <v>4566</v>
      </c>
      <c r="I1139" t="s">
        <v>56</v>
      </c>
      <c r="S1139">
        <v>9444126946</v>
      </c>
      <c r="U1139" t="s">
        <v>202</v>
      </c>
      <c r="W1139">
        <v>8925598557</v>
      </c>
      <c r="Y1139" t="s">
        <v>4567</v>
      </c>
      <c r="Z1139">
        <v>8</v>
      </c>
      <c r="AA1139">
        <v>33</v>
      </c>
      <c r="AD1139" t="s">
        <v>4568</v>
      </c>
      <c r="AE1139" t="s">
        <v>4569</v>
      </c>
      <c r="AF1139" t="s">
        <v>1734</v>
      </c>
      <c r="AG1139" t="s">
        <v>4570</v>
      </c>
      <c r="AH1139" t="s">
        <v>4569</v>
      </c>
      <c r="AI1139">
        <v>0</v>
      </c>
      <c r="AJ1139">
        <v>0</v>
      </c>
      <c r="AL1139">
        <v>0</v>
      </c>
      <c r="AM1139">
        <v>0</v>
      </c>
      <c r="AN1139">
        <v>0</v>
      </c>
      <c r="AO1139" t="s">
        <v>51</v>
      </c>
      <c r="AP1139" t="s">
        <v>51</v>
      </c>
      <c r="AQ1139" t="s">
        <v>51</v>
      </c>
      <c r="AR1139" t="s">
        <v>51</v>
      </c>
      <c r="AS1139" t="s">
        <v>51</v>
      </c>
      <c r="AT1139" t="s">
        <v>51</v>
      </c>
      <c r="AU1139" t="s">
        <v>58</v>
      </c>
      <c r="AV1139" t="s">
        <v>4215</v>
      </c>
      <c r="AW1139" t="s">
        <v>51</v>
      </c>
      <c r="AX1139" s="1">
        <v>44466.638684953701</v>
      </c>
      <c r="AY1139" t="s">
        <v>51</v>
      </c>
    </row>
    <row r="1140" spans="1:51" x14ac:dyDescent="0.35">
      <c r="A1140">
        <v>3305</v>
      </c>
      <c r="B1140">
        <v>0</v>
      </c>
      <c r="C1140" t="s">
        <v>51</v>
      </c>
      <c r="D1140" t="s">
        <v>52</v>
      </c>
      <c r="E1140" t="s">
        <v>51</v>
      </c>
      <c r="F1140" t="s">
        <v>51</v>
      </c>
      <c r="G1140" t="s">
        <v>4571</v>
      </c>
      <c r="H1140" t="s">
        <v>4572</v>
      </c>
      <c r="I1140" t="s">
        <v>1885</v>
      </c>
      <c r="S1140" t="s">
        <v>4573</v>
      </c>
      <c r="U1140" t="s">
        <v>57</v>
      </c>
      <c r="V1140" t="s">
        <v>4574</v>
      </c>
      <c r="Y1140" t="s">
        <v>4575</v>
      </c>
      <c r="Z1140">
        <v>2</v>
      </c>
      <c r="AE1140" t="s">
        <v>1889</v>
      </c>
      <c r="AF1140" t="s">
        <v>1885</v>
      </c>
      <c r="AH1140" t="s">
        <v>1889</v>
      </c>
      <c r="AI1140">
        <v>0</v>
      </c>
      <c r="AJ1140">
        <v>0</v>
      </c>
      <c r="AL1140">
        <v>0</v>
      </c>
      <c r="AM1140">
        <v>0</v>
      </c>
      <c r="AN1140">
        <v>0</v>
      </c>
      <c r="AO1140" t="s">
        <v>51</v>
      </c>
      <c r="AP1140" t="s">
        <v>51</v>
      </c>
      <c r="AQ1140" t="s">
        <v>51</v>
      </c>
      <c r="AR1140" t="s">
        <v>51</v>
      </c>
      <c r="AS1140" t="s">
        <v>51</v>
      </c>
      <c r="AT1140" t="s">
        <v>51</v>
      </c>
      <c r="AU1140" t="s">
        <v>58</v>
      </c>
      <c r="AV1140" t="s">
        <v>4215</v>
      </c>
      <c r="AW1140" t="s">
        <v>51</v>
      </c>
      <c r="AX1140" s="1">
        <v>44463.711182673615</v>
      </c>
      <c r="AY1140" t="s">
        <v>51</v>
      </c>
    </row>
    <row r="1141" spans="1:51" x14ac:dyDescent="0.35">
      <c r="A1141">
        <v>3304</v>
      </c>
      <c r="B1141">
        <v>0</v>
      </c>
      <c r="C1141" t="s">
        <v>51</v>
      </c>
      <c r="D1141" t="s">
        <v>52</v>
      </c>
      <c r="E1141" t="s">
        <v>51</v>
      </c>
      <c r="F1141" t="s">
        <v>51</v>
      </c>
      <c r="G1141" t="s">
        <v>4576</v>
      </c>
      <c r="H1141" t="s">
        <v>4577</v>
      </c>
      <c r="I1141" t="s">
        <v>56</v>
      </c>
      <c r="S1141">
        <f>91-9674630393</f>
        <v>-9674630302</v>
      </c>
      <c r="U1141" t="s">
        <v>202</v>
      </c>
      <c r="W1141">
        <f>91-9088435609</f>
        <v>-9088435518</v>
      </c>
      <c r="Y1141" t="s">
        <v>4578</v>
      </c>
      <c r="Z1141">
        <v>8</v>
      </c>
      <c r="AA1141">
        <v>36</v>
      </c>
      <c r="AD1141" t="s">
        <v>4579</v>
      </c>
      <c r="AE1141" t="s">
        <v>411</v>
      </c>
      <c r="AF1141" t="s">
        <v>4580</v>
      </c>
      <c r="AG1141" t="s">
        <v>4581</v>
      </c>
      <c r="AH1141" t="s">
        <v>411</v>
      </c>
      <c r="AI1141">
        <v>0</v>
      </c>
      <c r="AJ1141">
        <v>0</v>
      </c>
      <c r="AL1141">
        <v>0</v>
      </c>
      <c r="AM1141">
        <v>0</v>
      </c>
      <c r="AN1141">
        <v>0</v>
      </c>
      <c r="AO1141" t="s">
        <v>51</v>
      </c>
      <c r="AP1141" t="s">
        <v>51</v>
      </c>
      <c r="AQ1141" t="s">
        <v>51</v>
      </c>
      <c r="AR1141" t="s">
        <v>51</v>
      </c>
      <c r="AS1141" t="s">
        <v>51</v>
      </c>
      <c r="AT1141" t="s">
        <v>51</v>
      </c>
      <c r="AU1141" t="s">
        <v>58</v>
      </c>
      <c r="AV1141" t="s">
        <v>4215</v>
      </c>
      <c r="AW1141" t="s">
        <v>51</v>
      </c>
      <c r="AX1141" s="1">
        <v>44463.701694791664</v>
      </c>
      <c r="AY1141" t="s">
        <v>51</v>
      </c>
    </row>
    <row r="1142" spans="1:51" x14ac:dyDescent="0.35">
      <c r="A1142">
        <v>3303</v>
      </c>
      <c r="B1142">
        <v>0</v>
      </c>
      <c r="C1142" t="s">
        <v>51</v>
      </c>
      <c r="D1142" t="s">
        <v>85</v>
      </c>
      <c r="E1142">
        <v>0</v>
      </c>
      <c r="G1142" t="s">
        <v>4582</v>
      </c>
      <c r="H1142" t="s">
        <v>4583</v>
      </c>
      <c r="I1142" t="s">
        <v>15600</v>
      </c>
      <c r="S1142">
        <v>8613348117865</v>
      </c>
      <c r="T1142" t="s">
        <v>51</v>
      </c>
      <c r="U1142" t="s">
        <v>51</v>
      </c>
      <c r="W1142">
        <v>8613348117865</v>
      </c>
      <c r="Y1142" t="s">
        <v>4584</v>
      </c>
      <c r="Z1142">
        <v>2</v>
      </c>
      <c r="AE1142" t="s">
        <v>51</v>
      </c>
      <c r="AF1142" t="s">
        <v>51</v>
      </c>
      <c r="AI1142">
        <v>0</v>
      </c>
      <c r="AJ1142">
        <v>0</v>
      </c>
      <c r="AL1142">
        <v>0</v>
      </c>
      <c r="AM1142">
        <v>0</v>
      </c>
      <c r="AN1142">
        <v>0</v>
      </c>
      <c r="AO1142" t="s">
        <v>230</v>
      </c>
      <c r="AP1142" t="s">
        <v>121</v>
      </c>
      <c r="AQ1142" t="s">
        <v>224</v>
      </c>
      <c r="AR1142" t="s">
        <v>123</v>
      </c>
      <c r="AS1142" t="s">
        <v>89</v>
      </c>
      <c r="AT1142" t="s">
        <v>90</v>
      </c>
      <c r="AU1142" t="s">
        <v>58</v>
      </c>
      <c r="AV1142" t="s">
        <v>4028</v>
      </c>
      <c r="AW1142" t="s">
        <v>51</v>
      </c>
      <c r="AX1142" s="1">
        <v>44460.675185185188</v>
      </c>
      <c r="AY1142" t="s">
        <v>51</v>
      </c>
    </row>
    <row r="1143" spans="1:51" x14ac:dyDescent="0.35">
      <c r="A1143">
        <v>3302</v>
      </c>
      <c r="B1143">
        <v>0</v>
      </c>
      <c r="C1143" t="s">
        <v>51</v>
      </c>
      <c r="D1143" t="s">
        <v>85</v>
      </c>
      <c r="E1143">
        <v>0</v>
      </c>
      <c r="G1143" t="s">
        <v>4585</v>
      </c>
      <c r="H1143" t="s">
        <v>4586</v>
      </c>
      <c r="I1143" t="s">
        <v>56</v>
      </c>
      <c r="T1143" t="s">
        <v>51</v>
      </c>
      <c r="U1143" t="s">
        <v>51</v>
      </c>
      <c r="W1143" t="s">
        <v>4587</v>
      </c>
      <c r="Y1143" t="s">
        <v>4588</v>
      </c>
      <c r="Z1143">
        <v>8</v>
      </c>
      <c r="AE1143" t="s">
        <v>51</v>
      </c>
      <c r="AF1143" t="s">
        <v>51</v>
      </c>
      <c r="AI1143">
        <v>0</v>
      </c>
      <c r="AJ1143">
        <v>0</v>
      </c>
      <c r="AL1143">
        <v>0</v>
      </c>
      <c r="AM1143">
        <v>0</v>
      </c>
      <c r="AN1143">
        <v>0</v>
      </c>
      <c r="AO1143" t="s">
        <v>120</v>
      </c>
      <c r="AP1143" t="s">
        <v>121</v>
      </c>
      <c r="AQ1143" t="s">
        <v>122</v>
      </c>
      <c r="AR1143" t="s">
        <v>123</v>
      </c>
      <c r="AS1143" t="s">
        <v>89</v>
      </c>
      <c r="AT1143" t="s">
        <v>90</v>
      </c>
      <c r="AU1143" t="s">
        <v>58</v>
      </c>
      <c r="AV1143" t="s">
        <v>91</v>
      </c>
      <c r="AW1143" t="s">
        <v>51</v>
      </c>
      <c r="AX1143" s="1">
        <v>44459.793012418981</v>
      </c>
      <c r="AY1143" t="s">
        <v>51</v>
      </c>
    </row>
    <row r="1144" spans="1:51" x14ac:dyDescent="0.35">
      <c r="A1144">
        <v>3301</v>
      </c>
      <c r="B1144">
        <v>0</v>
      </c>
      <c r="C1144" t="s">
        <v>51</v>
      </c>
      <c r="D1144" t="s">
        <v>52</v>
      </c>
      <c r="E1144" t="s">
        <v>51</v>
      </c>
      <c r="F1144" t="s">
        <v>51</v>
      </c>
      <c r="G1144" t="s">
        <v>4589</v>
      </c>
      <c r="H1144" t="s">
        <v>4590</v>
      </c>
      <c r="I1144" t="s">
        <v>56</v>
      </c>
      <c r="M1144" t="s">
        <v>4591</v>
      </c>
      <c r="N1144" t="s">
        <v>4592</v>
      </c>
      <c r="O1144" t="s">
        <v>56</v>
      </c>
      <c r="S1144">
        <v>9930309556</v>
      </c>
      <c r="U1144" t="s">
        <v>57</v>
      </c>
      <c r="W1144">
        <v>7715952111</v>
      </c>
      <c r="Y1144" t="s">
        <v>4593</v>
      </c>
      <c r="Z1144">
        <v>8</v>
      </c>
      <c r="AA1144">
        <v>27</v>
      </c>
      <c r="AD1144" t="s">
        <v>4594</v>
      </c>
      <c r="AE1144" t="s">
        <v>4595</v>
      </c>
      <c r="AF1144" t="s">
        <v>280</v>
      </c>
      <c r="AG1144" t="s">
        <v>4596</v>
      </c>
      <c r="AH1144" t="s">
        <v>4595</v>
      </c>
      <c r="AI1144">
        <v>0</v>
      </c>
      <c r="AJ1144">
        <v>0</v>
      </c>
      <c r="AL1144">
        <v>0</v>
      </c>
      <c r="AM1144">
        <v>0</v>
      </c>
      <c r="AN1144">
        <v>0</v>
      </c>
      <c r="AO1144" t="s">
        <v>51</v>
      </c>
      <c r="AP1144" t="s">
        <v>51</v>
      </c>
      <c r="AQ1144" t="s">
        <v>51</v>
      </c>
      <c r="AR1144" t="s">
        <v>51</v>
      </c>
      <c r="AS1144" t="s">
        <v>51</v>
      </c>
      <c r="AT1144" t="s">
        <v>51</v>
      </c>
      <c r="AU1144" t="s">
        <v>58</v>
      </c>
      <c r="AV1144" t="s">
        <v>4215</v>
      </c>
      <c r="AW1144" t="s">
        <v>51</v>
      </c>
      <c r="AX1144" s="1">
        <v>44448.663057604164</v>
      </c>
      <c r="AY1144" t="s">
        <v>51</v>
      </c>
    </row>
    <row r="1145" spans="1:51" x14ac:dyDescent="0.35">
      <c r="A1145">
        <v>3300</v>
      </c>
      <c r="B1145">
        <v>0</v>
      </c>
      <c r="C1145" t="s">
        <v>51</v>
      </c>
      <c r="D1145" t="s">
        <v>85</v>
      </c>
      <c r="E1145">
        <v>0</v>
      </c>
      <c r="G1145" t="s">
        <v>4597</v>
      </c>
      <c r="H1145" t="s">
        <v>4598</v>
      </c>
      <c r="I1145" t="s">
        <v>56</v>
      </c>
      <c r="T1145" t="s">
        <v>51</v>
      </c>
      <c r="U1145" t="s">
        <v>51</v>
      </c>
      <c r="W1145">
        <v>9822446577</v>
      </c>
      <c r="Y1145" t="s">
        <v>4599</v>
      </c>
      <c r="Z1145">
        <v>8</v>
      </c>
      <c r="AE1145" t="s">
        <v>51</v>
      </c>
      <c r="AF1145" t="s">
        <v>51</v>
      </c>
      <c r="AI1145">
        <v>0</v>
      </c>
      <c r="AJ1145">
        <v>0</v>
      </c>
      <c r="AL1145">
        <v>0</v>
      </c>
      <c r="AM1145">
        <v>0</v>
      </c>
      <c r="AN1145">
        <v>0</v>
      </c>
      <c r="AO1145" t="s">
        <v>120</v>
      </c>
      <c r="AP1145" t="s">
        <v>121</v>
      </c>
      <c r="AQ1145" t="s">
        <v>122</v>
      </c>
      <c r="AR1145" t="s">
        <v>123</v>
      </c>
      <c r="AS1145" t="s">
        <v>89</v>
      </c>
      <c r="AT1145" t="s">
        <v>90</v>
      </c>
      <c r="AU1145" t="s">
        <v>58</v>
      </c>
      <c r="AV1145" t="s">
        <v>91</v>
      </c>
      <c r="AW1145" t="s">
        <v>51</v>
      </c>
      <c r="AX1145" s="1">
        <v>44441.618653900463</v>
      </c>
      <c r="AY1145" t="s">
        <v>51</v>
      </c>
    </row>
    <row r="1146" spans="1:51" x14ac:dyDescent="0.35">
      <c r="A1146">
        <v>3299</v>
      </c>
      <c r="B1146">
        <v>0</v>
      </c>
      <c r="C1146" t="s">
        <v>51</v>
      </c>
      <c r="D1146" t="s">
        <v>85</v>
      </c>
      <c r="E1146">
        <v>0</v>
      </c>
      <c r="G1146" t="s">
        <v>4600</v>
      </c>
      <c r="H1146" t="s">
        <v>4601</v>
      </c>
      <c r="I1146" t="s">
        <v>56</v>
      </c>
      <c r="T1146" t="s">
        <v>51</v>
      </c>
      <c r="U1146" t="s">
        <v>51</v>
      </c>
      <c r="W1146" t="s">
        <v>4602</v>
      </c>
      <c r="Y1146" t="s">
        <v>4603</v>
      </c>
      <c r="Z1146">
        <v>8</v>
      </c>
      <c r="AE1146" t="s">
        <v>51</v>
      </c>
      <c r="AF1146" t="s">
        <v>51</v>
      </c>
      <c r="AI1146">
        <v>0</v>
      </c>
      <c r="AJ1146">
        <v>0</v>
      </c>
      <c r="AL1146">
        <v>0</v>
      </c>
      <c r="AM1146">
        <v>0</v>
      </c>
      <c r="AN1146">
        <v>0</v>
      </c>
      <c r="AO1146" t="s">
        <v>120</v>
      </c>
      <c r="AP1146" t="s">
        <v>121</v>
      </c>
      <c r="AQ1146" t="s">
        <v>122</v>
      </c>
      <c r="AR1146" t="s">
        <v>123</v>
      </c>
      <c r="AS1146" t="s">
        <v>89</v>
      </c>
      <c r="AT1146" t="s">
        <v>90</v>
      </c>
      <c r="AU1146" t="s">
        <v>58</v>
      </c>
      <c r="AV1146" t="s">
        <v>91</v>
      </c>
      <c r="AW1146" t="s">
        <v>51</v>
      </c>
      <c r="AX1146" s="1">
        <v>44441.511879432874</v>
      </c>
      <c r="AY1146" t="s">
        <v>51</v>
      </c>
    </row>
    <row r="1147" spans="1:51" x14ac:dyDescent="0.35">
      <c r="A1147">
        <v>3298</v>
      </c>
      <c r="B1147">
        <v>0</v>
      </c>
      <c r="C1147" t="s">
        <v>51</v>
      </c>
      <c r="D1147" t="s">
        <v>85</v>
      </c>
      <c r="E1147">
        <v>0</v>
      </c>
      <c r="G1147" t="s">
        <v>4604</v>
      </c>
      <c r="H1147" t="s">
        <v>4605</v>
      </c>
      <c r="I1147" t="s">
        <v>56</v>
      </c>
      <c r="T1147" t="s">
        <v>51</v>
      </c>
      <c r="U1147" t="s">
        <v>51</v>
      </c>
      <c r="W1147" t="s">
        <v>4606</v>
      </c>
      <c r="Z1147">
        <v>8</v>
      </c>
      <c r="AE1147" t="s">
        <v>51</v>
      </c>
      <c r="AF1147" t="s">
        <v>51</v>
      </c>
      <c r="AI1147">
        <v>0</v>
      </c>
      <c r="AJ1147">
        <v>0</v>
      </c>
      <c r="AL1147">
        <v>0</v>
      </c>
      <c r="AM1147">
        <v>0</v>
      </c>
      <c r="AN1147">
        <v>0</v>
      </c>
      <c r="AO1147" t="s">
        <v>120</v>
      </c>
      <c r="AP1147" t="s">
        <v>121</v>
      </c>
      <c r="AQ1147" t="s">
        <v>122</v>
      </c>
      <c r="AR1147" t="s">
        <v>123</v>
      </c>
      <c r="AS1147" t="s">
        <v>89</v>
      </c>
      <c r="AT1147" t="s">
        <v>90</v>
      </c>
      <c r="AU1147" t="s">
        <v>58</v>
      </c>
      <c r="AV1147" t="s">
        <v>91</v>
      </c>
      <c r="AW1147" t="s">
        <v>51</v>
      </c>
      <c r="AX1147" s="1">
        <v>44439.697131018518</v>
      </c>
      <c r="AY1147" t="s">
        <v>51</v>
      </c>
    </row>
    <row r="1148" spans="1:51" x14ac:dyDescent="0.35">
      <c r="A1148">
        <v>3297</v>
      </c>
      <c r="B1148">
        <v>0</v>
      </c>
      <c r="C1148" t="s">
        <v>51</v>
      </c>
      <c r="D1148" t="s">
        <v>85</v>
      </c>
      <c r="E1148">
        <v>0</v>
      </c>
      <c r="G1148" t="s">
        <v>4607</v>
      </c>
      <c r="H1148" t="s">
        <v>4608</v>
      </c>
      <c r="I1148" t="s">
        <v>56</v>
      </c>
      <c r="T1148" t="s">
        <v>51</v>
      </c>
      <c r="U1148" t="s">
        <v>51</v>
      </c>
      <c r="W1148">
        <v>9762915853</v>
      </c>
      <c r="Y1148" t="s">
        <v>4609</v>
      </c>
      <c r="Z1148">
        <v>2</v>
      </c>
      <c r="AE1148" t="s">
        <v>51</v>
      </c>
      <c r="AF1148" t="s">
        <v>51</v>
      </c>
      <c r="AG1148" t="s">
        <v>4610</v>
      </c>
      <c r="AI1148">
        <v>0</v>
      </c>
      <c r="AJ1148">
        <v>0</v>
      </c>
      <c r="AL1148">
        <v>0</v>
      </c>
      <c r="AM1148">
        <v>0</v>
      </c>
      <c r="AN1148">
        <v>0</v>
      </c>
      <c r="AO1148" t="s">
        <v>120</v>
      </c>
      <c r="AP1148" t="s">
        <v>121</v>
      </c>
      <c r="AQ1148" t="s">
        <v>122</v>
      </c>
      <c r="AR1148" t="s">
        <v>123</v>
      </c>
      <c r="AS1148" t="s">
        <v>89</v>
      </c>
      <c r="AU1148" t="s">
        <v>58</v>
      </c>
      <c r="AV1148" t="s">
        <v>4028</v>
      </c>
      <c r="AW1148" t="s">
        <v>51</v>
      </c>
      <c r="AX1148" s="1">
        <v>44439.551848379633</v>
      </c>
      <c r="AY1148" t="s">
        <v>51</v>
      </c>
    </row>
    <row r="1149" spans="1:51" x14ac:dyDescent="0.35">
      <c r="A1149">
        <v>3296</v>
      </c>
      <c r="B1149">
        <v>0</v>
      </c>
      <c r="C1149" t="s">
        <v>51</v>
      </c>
      <c r="D1149" t="s">
        <v>52</v>
      </c>
      <c r="E1149" t="s">
        <v>51</v>
      </c>
      <c r="F1149" t="s">
        <v>51</v>
      </c>
      <c r="G1149" t="s">
        <v>4611</v>
      </c>
      <c r="H1149" t="s">
        <v>4612</v>
      </c>
      <c r="I1149" t="s">
        <v>56</v>
      </c>
      <c r="O1149" t="s">
        <v>62</v>
      </c>
      <c r="S1149">
        <v>8077284764</v>
      </c>
      <c r="U1149" t="s">
        <v>57</v>
      </c>
      <c r="W1149">
        <v>9997455777</v>
      </c>
      <c r="Y1149" t="s">
        <v>4613</v>
      </c>
      <c r="Z1149">
        <v>8</v>
      </c>
      <c r="AA1149">
        <v>9</v>
      </c>
      <c r="AE1149" t="s">
        <v>4614</v>
      </c>
      <c r="AF1149" t="s">
        <v>376</v>
      </c>
      <c r="AG1149" t="s">
        <v>4615</v>
      </c>
      <c r="AH1149" t="s">
        <v>4614</v>
      </c>
      <c r="AI1149">
        <v>0</v>
      </c>
      <c r="AJ1149">
        <v>0</v>
      </c>
      <c r="AL1149">
        <v>0</v>
      </c>
      <c r="AM1149">
        <v>0</v>
      </c>
      <c r="AN1149">
        <v>0</v>
      </c>
      <c r="AO1149" t="s">
        <v>51</v>
      </c>
      <c r="AP1149" t="s">
        <v>51</v>
      </c>
      <c r="AQ1149" t="s">
        <v>51</v>
      </c>
      <c r="AR1149" t="s">
        <v>51</v>
      </c>
      <c r="AS1149" t="s">
        <v>51</v>
      </c>
      <c r="AT1149" t="s">
        <v>51</v>
      </c>
      <c r="AU1149" t="s">
        <v>58</v>
      </c>
      <c r="AV1149" t="s">
        <v>4215</v>
      </c>
      <c r="AW1149" t="s">
        <v>196</v>
      </c>
      <c r="AX1149" s="1">
        <v>44438.676573807868</v>
      </c>
      <c r="AY1149" s="1">
        <v>44544.555175266207</v>
      </c>
    </row>
    <row r="1150" spans="1:51" x14ac:dyDescent="0.35">
      <c r="A1150">
        <v>3295</v>
      </c>
      <c r="B1150">
        <v>0</v>
      </c>
      <c r="C1150" t="s">
        <v>51</v>
      </c>
      <c r="D1150" t="s">
        <v>52</v>
      </c>
      <c r="E1150" t="s">
        <v>51</v>
      </c>
      <c r="F1150" t="s">
        <v>51</v>
      </c>
      <c r="G1150" t="s">
        <v>18835</v>
      </c>
      <c r="H1150" t="s">
        <v>4616</v>
      </c>
      <c r="I1150" t="s">
        <v>56</v>
      </c>
      <c r="U1150" t="s">
        <v>79</v>
      </c>
      <c r="Z1150">
        <v>8</v>
      </c>
      <c r="AA1150">
        <v>8</v>
      </c>
      <c r="AE1150" t="s">
        <v>4617</v>
      </c>
      <c r="AF1150" t="s">
        <v>3259</v>
      </c>
      <c r="AG1150" t="s">
        <v>4461</v>
      </c>
      <c r="AH1150" t="s">
        <v>4617</v>
      </c>
      <c r="AI1150">
        <v>0</v>
      </c>
      <c r="AJ1150">
        <v>0</v>
      </c>
      <c r="AL1150">
        <v>0</v>
      </c>
      <c r="AM1150">
        <v>0</v>
      </c>
      <c r="AN1150">
        <v>0</v>
      </c>
      <c r="AO1150" t="s">
        <v>51</v>
      </c>
      <c r="AP1150" t="s">
        <v>51</v>
      </c>
      <c r="AQ1150" t="s">
        <v>51</v>
      </c>
      <c r="AR1150" t="s">
        <v>51</v>
      </c>
      <c r="AS1150" t="s">
        <v>51</v>
      </c>
      <c r="AT1150" t="s">
        <v>51</v>
      </c>
      <c r="AU1150" t="s">
        <v>58</v>
      </c>
      <c r="AV1150" t="s">
        <v>196</v>
      </c>
      <c r="AW1150" t="s">
        <v>51</v>
      </c>
      <c r="AX1150" s="1">
        <v>44436.624926736113</v>
      </c>
      <c r="AY1150" t="s">
        <v>51</v>
      </c>
    </row>
    <row r="1151" spans="1:51" x14ac:dyDescent="0.35">
      <c r="A1151">
        <v>3294</v>
      </c>
      <c r="B1151">
        <v>0</v>
      </c>
      <c r="C1151" t="s">
        <v>51</v>
      </c>
      <c r="D1151" t="s">
        <v>52</v>
      </c>
      <c r="E1151" t="s">
        <v>51</v>
      </c>
      <c r="F1151" t="s">
        <v>51</v>
      </c>
      <c r="G1151" t="s">
        <v>4618</v>
      </c>
      <c r="H1151" t="s">
        <v>4619</v>
      </c>
      <c r="I1151" t="s">
        <v>56</v>
      </c>
      <c r="S1151">
        <f>91-11-66153444</f>
        <v>-66153364</v>
      </c>
      <c r="U1151" t="s">
        <v>202</v>
      </c>
      <c r="W1151">
        <f>91-9999865793</f>
        <v>-9999865702</v>
      </c>
      <c r="Y1151" t="s">
        <v>4620</v>
      </c>
      <c r="Z1151">
        <v>8</v>
      </c>
      <c r="AA1151">
        <v>7</v>
      </c>
      <c r="AD1151" t="s">
        <v>4621</v>
      </c>
      <c r="AE1151" t="s">
        <v>4622</v>
      </c>
      <c r="AF1151" t="s">
        <v>3093</v>
      </c>
      <c r="AG1151" t="s">
        <v>4623</v>
      </c>
      <c r="AH1151" t="s">
        <v>4622</v>
      </c>
      <c r="AI1151">
        <v>0</v>
      </c>
      <c r="AJ1151">
        <v>0</v>
      </c>
      <c r="AL1151">
        <v>0</v>
      </c>
      <c r="AM1151">
        <v>0</v>
      </c>
      <c r="AN1151">
        <v>0</v>
      </c>
      <c r="AO1151" t="s">
        <v>51</v>
      </c>
      <c r="AP1151" t="s">
        <v>51</v>
      </c>
      <c r="AQ1151" t="s">
        <v>51</v>
      </c>
      <c r="AR1151" t="s">
        <v>51</v>
      </c>
      <c r="AS1151" t="s">
        <v>51</v>
      </c>
      <c r="AT1151" t="s">
        <v>51</v>
      </c>
      <c r="AU1151" t="s">
        <v>58</v>
      </c>
      <c r="AV1151" t="s">
        <v>4215</v>
      </c>
      <c r="AW1151" t="s">
        <v>4215</v>
      </c>
      <c r="AX1151" s="1">
        <v>44433.732788425928</v>
      </c>
      <c r="AY1151" s="1">
        <v>44433.732896030095</v>
      </c>
    </row>
    <row r="1152" spans="1:51" x14ac:dyDescent="0.35">
      <c r="A1152">
        <v>3293</v>
      </c>
      <c r="B1152">
        <v>0</v>
      </c>
      <c r="C1152" t="s">
        <v>51</v>
      </c>
      <c r="D1152" t="s">
        <v>52</v>
      </c>
      <c r="E1152" t="s">
        <v>51</v>
      </c>
      <c r="F1152" t="s">
        <v>51</v>
      </c>
      <c r="G1152" t="s">
        <v>4624</v>
      </c>
      <c r="H1152" t="s">
        <v>4625</v>
      </c>
      <c r="I1152" t="s">
        <v>56</v>
      </c>
      <c r="S1152" t="s">
        <v>4626</v>
      </c>
      <c r="U1152" t="s">
        <v>202</v>
      </c>
      <c r="W1152" t="s">
        <v>4627</v>
      </c>
      <c r="Y1152" t="s">
        <v>4628</v>
      </c>
      <c r="Z1152">
        <v>8</v>
      </c>
      <c r="AA1152">
        <v>29</v>
      </c>
      <c r="AB1152" t="s">
        <v>4629</v>
      </c>
      <c r="AC1152" t="s">
        <v>4630</v>
      </c>
      <c r="AD1152" t="s">
        <v>4631</v>
      </c>
      <c r="AE1152" t="s">
        <v>4630</v>
      </c>
      <c r="AF1152" t="s">
        <v>338</v>
      </c>
      <c r="AG1152" t="s">
        <v>4632</v>
      </c>
      <c r="AH1152" t="s">
        <v>4630</v>
      </c>
      <c r="AI1152">
        <v>0</v>
      </c>
      <c r="AJ1152">
        <v>0</v>
      </c>
      <c r="AL1152">
        <v>0</v>
      </c>
      <c r="AM1152">
        <v>0</v>
      </c>
      <c r="AN1152">
        <v>0</v>
      </c>
      <c r="AO1152" t="s">
        <v>51</v>
      </c>
      <c r="AP1152" t="s">
        <v>51</v>
      </c>
      <c r="AQ1152" t="s">
        <v>51</v>
      </c>
      <c r="AR1152" t="s">
        <v>51</v>
      </c>
      <c r="AS1152" t="s">
        <v>51</v>
      </c>
      <c r="AT1152" t="s">
        <v>51</v>
      </c>
      <c r="AU1152" t="s">
        <v>58</v>
      </c>
      <c r="AV1152" t="s">
        <v>4215</v>
      </c>
      <c r="AW1152" t="s">
        <v>51</v>
      </c>
      <c r="AX1152" s="1">
        <v>44433.641629201389</v>
      </c>
      <c r="AY1152" t="s">
        <v>51</v>
      </c>
    </row>
    <row r="1153" spans="1:51" x14ac:dyDescent="0.35">
      <c r="A1153">
        <v>3292</v>
      </c>
      <c r="B1153">
        <v>0</v>
      </c>
      <c r="C1153" t="s">
        <v>51</v>
      </c>
      <c r="D1153" t="s">
        <v>52</v>
      </c>
      <c r="E1153" t="s">
        <v>51</v>
      </c>
      <c r="F1153" t="s">
        <v>51</v>
      </c>
      <c r="G1153" t="s">
        <v>4633</v>
      </c>
      <c r="H1153" t="s">
        <v>4634</v>
      </c>
      <c r="I1153" t="s">
        <v>56</v>
      </c>
      <c r="S1153" t="s">
        <v>4635</v>
      </c>
      <c r="U1153" t="s">
        <v>57</v>
      </c>
      <c r="V1153" t="s">
        <v>4636</v>
      </c>
      <c r="W1153">
        <v>7534000243</v>
      </c>
      <c r="Y1153" t="s">
        <v>4637</v>
      </c>
      <c r="Z1153">
        <v>8</v>
      </c>
      <c r="AA1153">
        <v>5</v>
      </c>
      <c r="AD1153" t="s">
        <v>4638</v>
      </c>
      <c r="AE1153" t="s">
        <v>4639</v>
      </c>
      <c r="AF1153" t="s">
        <v>2512</v>
      </c>
      <c r="AG1153" t="s">
        <v>4640</v>
      </c>
      <c r="AH1153" t="s">
        <v>4639</v>
      </c>
      <c r="AI1153">
        <v>0</v>
      </c>
      <c r="AJ1153">
        <v>0</v>
      </c>
      <c r="AL1153">
        <v>0</v>
      </c>
      <c r="AM1153">
        <v>0</v>
      </c>
      <c r="AN1153">
        <v>0</v>
      </c>
      <c r="AO1153" t="s">
        <v>51</v>
      </c>
      <c r="AP1153" t="s">
        <v>51</v>
      </c>
      <c r="AQ1153" t="s">
        <v>51</v>
      </c>
      <c r="AR1153" t="s">
        <v>51</v>
      </c>
      <c r="AS1153" t="s">
        <v>51</v>
      </c>
      <c r="AT1153" t="s">
        <v>51</v>
      </c>
      <c r="AU1153" t="s">
        <v>58</v>
      </c>
      <c r="AV1153" t="s">
        <v>4215</v>
      </c>
      <c r="AW1153" t="s">
        <v>51</v>
      </c>
      <c r="AX1153" s="1">
        <v>44433.628347256941</v>
      </c>
      <c r="AY1153" t="s">
        <v>51</v>
      </c>
    </row>
    <row r="1154" spans="1:51" x14ac:dyDescent="0.35">
      <c r="A1154">
        <v>3291</v>
      </c>
      <c r="B1154">
        <v>0</v>
      </c>
      <c r="C1154" t="s">
        <v>51</v>
      </c>
      <c r="D1154" t="s">
        <v>52</v>
      </c>
      <c r="E1154" t="s">
        <v>51</v>
      </c>
      <c r="F1154" t="s">
        <v>51</v>
      </c>
      <c r="G1154" t="s">
        <v>18836</v>
      </c>
      <c r="H1154" t="s">
        <v>4641</v>
      </c>
      <c r="I1154" t="s">
        <v>56</v>
      </c>
      <c r="O1154" t="s">
        <v>62</v>
      </c>
      <c r="S1154">
        <v>9343961585</v>
      </c>
      <c r="U1154" t="s">
        <v>57</v>
      </c>
      <c r="W1154">
        <v>9343961585</v>
      </c>
      <c r="Y1154" t="s">
        <v>4642</v>
      </c>
      <c r="Z1154">
        <v>8</v>
      </c>
      <c r="AA1154">
        <v>19</v>
      </c>
      <c r="AD1154" t="s">
        <v>4643</v>
      </c>
      <c r="AE1154" t="s">
        <v>4644</v>
      </c>
      <c r="AF1154" t="s">
        <v>3287</v>
      </c>
      <c r="AG1154" t="s">
        <v>4645</v>
      </c>
      <c r="AH1154" t="s">
        <v>4644</v>
      </c>
      <c r="AI1154">
        <v>0</v>
      </c>
      <c r="AJ1154">
        <v>0</v>
      </c>
      <c r="AL1154">
        <v>0</v>
      </c>
      <c r="AM1154">
        <v>0</v>
      </c>
      <c r="AN1154">
        <v>0</v>
      </c>
      <c r="AO1154" t="s">
        <v>51</v>
      </c>
      <c r="AP1154" t="s">
        <v>51</v>
      </c>
      <c r="AQ1154" t="s">
        <v>51</v>
      </c>
      <c r="AR1154" t="s">
        <v>51</v>
      </c>
      <c r="AS1154" t="s">
        <v>51</v>
      </c>
      <c r="AT1154" t="s">
        <v>51</v>
      </c>
      <c r="AU1154" t="s">
        <v>58</v>
      </c>
      <c r="AV1154" t="s">
        <v>4215</v>
      </c>
      <c r="AW1154" t="s">
        <v>919</v>
      </c>
      <c r="AX1154" s="1">
        <v>44433.49314259259</v>
      </c>
      <c r="AY1154" s="1">
        <v>45601.618934571758</v>
      </c>
    </row>
    <row r="1155" spans="1:51" x14ac:dyDescent="0.35">
      <c r="A1155">
        <v>3290</v>
      </c>
      <c r="B1155">
        <v>0</v>
      </c>
      <c r="C1155" t="s">
        <v>51</v>
      </c>
      <c r="D1155" t="s">
        <v>85</v>
      </c>
      <c r="E1155">
        <v>0</v>
      </c>
      <c r="G1155" t="s">
        <v>4646</v>
      </c>
      <c r="H1155" t="s">
        <v>4647</v>
      </c>
      <c r="I1155" t="s">
        <v>56</v>
      </c>
      <c r="T1155" t="s">
        <v>51</v>
      </c>
      <c r="U1155" t="s">
        <v>51</v>
      </c>
      <c r="W1155">
        <v>9822542660</v>
      </c>
      <c r="Y1155" t="s">
        <v>4648</v>
      </c>
      <c r="Z1155">
        <v>8</v>
      </c>
      <c r="AE1155" t="s">
        <v>51</v>
      </c>
      <c r="AF1155" t="s">
        <v>51</v>
      </c>
      <c r="AG1155" t="s">
        <v>4649</v>
      </c>
      <c r="AI1155">
        <v>0</v>
      </c>
      <c r="AJ1155">
        <v>0</v>
      </c>
      <c r="AL1155">
        <v>0</v>
      </c>
      <c r="AM1155">
        <v>0</v>
      </c>
      <c r="AN1155">
        <v>0</v>
      </c>
      <c r="AO1155" t="s">
        <v>1032</v>
      </c>
      <c r="AP1155" t="s">
        <v>121</v>
      </c>
      <c r="AQ1155" t="s">
        <v>122</v>
      </c>
      <c r="AR1155" t="s">
        <v>123</v>
      </c>
      <c r="AS1155" t="s">
        <v>89</v>
      </c>
      <c r="AU1155" t="s">
        <v>58</v>
      </c>
      <c r="AV1155" t="s">
        <v>4028</v>
      </c>
      <c r="AW1155" t="s">
        <v>51</v>
      </c>
      <c r="AX1155" s="1">
        <v>44432.799519641201</v>
      </c>
      <c r="AY1155" t="s">
        <v>51</v>
      </c>
    </row>
    <row r="1156" spans="1:51" x14ac:dyDescent="0.35">
      <c r="A1156">
        <v>3289</v>
      </c>
      <c r="B1156">
        <v>0</v>
      </c>
      <c r="C1156" t="s">
        <v>51</v>
      </c>
      <c r="D1156" t="s">
        <v>85</v>
      </c>
      <c r="E1156">
        <v>0</v>
      </c>
      <c r="G1156" t="s">
        <v>4650</v>
      </c>
      <c r="H1156" t="s">
        <v>4651</v>
      </c>
      <c r="I1156" t="s">
        <v>56</v>
      </c>
      <c r="T1156" t="s">
        <v>51</v>
      </c>
      <c r="U1156" t="s">
        <v>51</v>
      </c>
      <c r="W1156">
        <v>8411855955</v>
      </c>
      <c r="Y1156" t="s">
        <v>4652</v>
      </c>
      <c r="Z1156">
        <v>8</v>
      </c>
      <c r="AE1156" t="s">
        <v>51</v>
      </c>
      <c r="AF1156" t="s">
        <v>51</v>
      </c>
      <c r="AG1156" t="s">
        <v>4653</v>
      </c>
      <c r="AI1156">
        <v>0</v>
      </c>
      <c r="AJ1156">
        <v>0</v>
      </c>
      <c r="AL1156">
        <v>0</v>
      </c>
      <c r="AM1156">
        <v>0</v>
      </c>
      <c r="AN1156">
        <v>0</v>
      </c>
      <c r="AO1156" t="s">
        <v>4487</v>
      </c>
      <c r="AP1156" t="s">
        <v>121</v>
      </c>
      <c r="AQ1156" t="s">
        <v>122</v>
      </c>
      <c r="AR1156" t="s">
        <v>123</v>
      </c>
      <c r="AS1156" t="s">
        <v>89</v>
      </c>
      <c r="AT1156" t="s">
        <v>90</v>
      </c>
      <c r="AU1156" t="s">
        <v>58</v>
      </c>
      <c r="AV1156" t="s">
        <v>4028</v>
      </c>
      <c r="AW1156" t="s">
        <v>51</v>
      </c>
      <c r="AX1156" s="1">
        <v>44428.688610497687</v>
      </c>
      <c r="AY1156" t="s">
        <v>51</v>
      </c>
    </row>
    <row r="1157" spans="1:51" x14ac:dyDescent="0.35">
      <c r="A1157">
        <v>3288</v>
      </c>
      <c r="B1157">
        <v>0</v>
      </c>
      <c r="C1157" t="s">
        <v>51</v>
      </c>
      <c r="D1157" t="s">
        <v>52</v>
      </c>
      <c r="E1157" t="s">
        <v>51</v>
      </c>
      <c r="F1157" t="s">
        <v>51</v>
      </c>
      <c r="G1157" t="s">
        <v>4654</v>
      </c>
      <c r="H1157" t="s">
        <v>4655</v>
      </c>
      <c r="I1157" t="s">
        <v>56</v>
      </c>
      <c r="S1157" t="s">
        <v>4656</v>
      </c>
      <c r="U1157" t="s">
        <v>202</v>
      </c>
      <c r="V1157" t="s">
        <v>4657</v>
      </c>
      <c r="W1157">
        <v>9811720521</v>
      </c>
      <c r="X1157" t="s">
        <v>4658</v>
      </c>
      <c r="Y1157" t="s">
        <v>4659</v>
      </c>
      <c r="Z1157">
        <v>8</v>
      </c>
      <c r="AA1157">
        <v>7</v>
      </c>
      <c r="AD1157" t="s">
        <v>4621</v>
      </c>
      <c r="AE1157" t="s">
        <v>4595</v>
      </c>
      <c r="AF1157" t="s">
        <v>280</v>
      </c>
      <c r="AG1157" t="s">
        <v>4623</v>
      </c>
      <c r="AH1157" t="s">
        <v>4595</v>
      </c>
      <c r="AI1157">
        <v>0</v>
      </c>
      <c r="AJ1157">
        <v>0</v>
      </c>
      <c r="AL1157">
        <v>0</v>
      </c>
      <c r="AM1157">
        <v>0</v>
      </c>
      <c r="AN1157">
        <v>0</v>
      </c>
      <c r="AO1157" t="s">
        <v>51</v>
      </c>
      <c r="AP1157" t="s">
        <v>51</v>
      </c>
      <c r="AQ1157" t="s">
        <v>51</v>
      </c>
      <c r="AR1157" t="s">
        <v>51</v>
      </c>
      <c r="AS1157" t="s">
        <v>51</v>
      </c>
      <c r="AT1157" t="s">
        <v>51</v>
      </c>
      <c r="AU1157" t="s">
        <v>58</v>
      </c>
      <c r="AV1157" t="s">
        <v>4215</v>
      </c>
      <c r="AW1157" t="s">
        <v>51</v>
      </c>
      <c r="AX1157" s="1">
        <v>44424.742095833331</v>
      </c>
      <c r="AY1157" t="s">
        <v>51</v>
      </c>
    </row>
    <row r="1158" spans="1:51" x14ac:dyDescent="0.35">
      <c r="A1158">
        <v>3287</v>
      </c>
      <c r="B1158">
        <v>0</v>
      </c>
      <c r="C1158" t="s">
        <v>51</v>
      </c>
      <c r="D1158" t="s">
        <v>85</v>
      </c>
      <c r="E1158">
        <v>0</v>
      </c>
      <c r="G1158" t="s">
        <v>4660</v>
      </c>
      <c r="H1158" t="s">
        <v>4661</v>
      </c>
      <c r="I1158" t="s">
        <v>56</v>
      </c>
      <c r="T1158" t="s">
        <v>51</v>
      </c>
      <c r="U1158" t="s">
        <v>51</v>
      </c>
      <c r="W1158">
        <v>9422403767</v>
      </c>
      <c r="Z1158">
        <v>8</v>
      </c>
      <c r="AE1158" t="s">
        <v>51</v>
      </c>
      <c r="AF1158" t="s">
        <v>51</v>
      </c>
      <c r="AI1158">
        <v>0</v>
      </c>
      <c r="AJ1158">
        <v>0</v>
      </c>
      <c r="AL1158">
        <v>0</v>
      </c>
      <c r="AM1158">
        <v>0</v>
      </c>
      <c r="AN1158">
        <v>0</v>
      </c>
      <c r="AO1158" t="s">
        <v>120</v>
      </c>
      <c r="AP1158" t="s">
        <v>121</v>
      </c>
      <c r="AQ1158" t="s">
        <v>255</v>
      </c>
      <c r="AR1158" t="s">
        <v>673</v>
      </c>
      <c r="AS1158" t="s">
        <v>89</v>
      </c>
      <c r="AT1158" t="s">
        <v>90</v>
      </c>
      <c r="AU1158" t="s">
        <v>58</v>
      </c>
      <c r="AV1158" t="s">
        <v>91</v>
      </c>
      <c r="AW1158" t="s">
        <v>51</v>
      </c>
      <c r="AX1158" s="1">
        <v>44424.492587881941</v>
      </c>
      <c r="AY1158" t="s">
        <v>51</v>
      </c>
    </row>
    <row r="1159" spans="1:51" x14ac:dyDescent="0.35">
      <c r="A1159">
        <v>3286</v>
      </c>
      <c r="B1159">
        <v>0</v>
      </c>
      <c r="C1159" t="s">
        <v>51</v>
      </c>
      <c r="D1159" t="s">
        <v>85</v>
      </c>
      <c r="E1159">
        <v>0</v>
      </c>
      <c r="G1159" t="s">
        <v>4662</v>
      </c>
      <c r="H1159" t="s">
        <v>4663</v>
      </c>
      <c r="I1159" t="s">
        <v>19538</v>
      </c>
      <c r="S1159">
        <v>61754916988</v>
      </c>
      <c r="T1159" t="s">
        <v>51</v>
      </c>
      <c r="U1159" t="s">
        <v>51</v>
      </c>
      <c r="V1159">
        <v>61754916792</v>
      </c>
      <c r="X1159" t="s">
        <v>4665</v>
      </c>
      <c r="Y1159" t="s">
        <v>4666</v>
      </c>
      <c r="Z1159">
        <v>2</v>
      </c>
      <c r="AE1159" t="s">
        <v>51</v>
      </c>
      <c r="AF1159" t="s">
        <v>51</v>
      </c>
      <c r="AI1159">
        <v>0</v>
      </c>
      <c r="AJ1159">
        <v>0</v>
      </c>
      <c r="AL1159">
        <v>0</v>
      </c>
      <c r="AM1159">
        <v>0</v>
      </c>
      <c r="AN1159">
        <v>0</v>
      </c>
      <c r="AO1159" t="s">
        <v>538</v>
      </c>
      <c r="AP1159" t="s">
        <v>121</v>
      </c>
      <c r="AQ1159" t="s">
        <v>487</v>
      </c>
      <c r="AR1159" t="s">
        <v>123</v>
      </c>
      <c r="AS1159" t="s">
        <v>3903</v>
      </c>
      <c r="AU1159" t="s">
        <v>58</v>
      </c>
      <c r="AV1159" t="s">
        <v>4028</v>
      </c>
      <c r="AW1159" t="s">
        <v>51</v>
      </c>
      <c r="AX1159" s="1">
        <v>44417.833663310186</v>
      </c>
      <c r="AY1159" t="s">
        <v>51</v>
      </c>
    </row>
    <row r="1160" spans="1:51" x14ac:dyDescent="0.35">
      <c r="A1160">
        <v>3285</v>
      </c>
      <c r="B1160">
        <v>0</v>
      </c>
      <c r="C1160" t="s">
        <v>51</v>
      </c>
      <c r="D1160" t="s">
        <v>85</v>
      </c>
      <c r="E1160">
        <v>0</v>
      </c>
      <c r="G1160" t="s">
        <v>4667</v>
      </c>
      <c r="H1160" t="s">
        <v>4668</v>
      </c>
      <c r="I1160" t="s">
        <v>56</v>
      </c>
      <c r="T1160" t="s">
        <v>51</v>
      </c>
      <c r="U1160" t="s">
        <v>51</v>
      </c>
      <c r="W1160">
        <v>9699107127</v>
      </c>
      <c r="Y1160" t="s">
        <v>4669</v>
      </c>
      <c r="Z1160">
        <v>8</v>
      </c>
      <c r="AE1160" t="s">
        <v>51</v>
      </c>
      <c r="AF1160" t="s">
        <v>51</v>
      </c>
      <c r="AI1160">
        <v>0</v>
      </c>
      <c r="AJ1160">
        <v>0</v>
      </c>
      <c r="AL1160">
        <v>0</v>
      </c>
      <c r="AM1160">
        <v>0</v>
      </c>
      <c r="AN1160">
        <v>0</v>
      </c>
      <c r="AO1160" t="s">
        <v>120</v>
      </c>
      <c r="AP1160" t="s">
        <v>121</v>
      </c>
      <c r="AQ1160" t="s">
        <v>122</v>
      </c>
      <c r="AR1160" t="s">
        <v>123</v>
      </c>
      <c r="AS1160" t="s">
        <v>89</v>
      </c>
      <c r="AT1160" t="s">
        <v>90</v>
      </c>
      <c r="AU1160" t="s">
        <v>58</v>
      </c>
      <c r="AV1160" t="s">
        <v>91</v>
      </c>
      <c r="AW1160" t="s">
        <v>51</v>
      </c>
      <c r="AX1160" s="1">
        <v>44417.739533796295</v>
      </c>
      <c r="AY1160" t="s">
        <v>51</v>
      </c>
    </row>
    <row r="1161" spans="1:51" x14ac:dyDescent="0.35">
      <c r="A1161">
        <v>3284</v>
      </c>
      <c r="B1161">
        <v>0</v>
      </c>
      <c r="C1161" t="s">
        <v>51</v>
      </c>
      <c r="D1161" t="s">
        <v>52</v>
      </c>
      <c r="E1161" t="s">
        <v>51</v>
      </c>
      <c r="F1161" t="s">
        <v>51</v>
      </c>
      <c r="G1161" t="s">
        <v>4670</v>
      </c>
      <c r="H1161" t="s">
        <v>4671</v>
      </c>
      <c r="I1161" t="s">
        <v>56</v>
      </c>
      <c r="S1161" t="s">
        <v>4672</v>
      </c>
      <c r="U1161" t="s">
        <v>202</v>
      </c>
      <c r="V1161" t="s">
        <v>4672</v>
      </c>
      <c r="W1161">
        <v>9328868727</v>
      </c>
      <c r="Y1161" t="s">
        <v>4673</v>
      </c>
      <c r="Z1161">
        <v>8</v>
      </c>
      <c r="AA1161">
        <v>24</v>
      </c>
      <c r="AD1161" t="s">
        <v>4674</v>
      </c>
      <c r="AE1161" t="s">
        <v>1945</v>
      </c>
      <c r="AF1161" t="s">
        <v>138</v>
      </c>
      <c r="AG1161" t="s">
        <v>4675</v>
      </c>
      <c r="AH1161" t="s">
        <v>1945</v>
      </c>
      <c r="AI1161">
        <v>0</v>
      </c>
      <c r="AJ1161">
        <v>0</v>
      </c>
      <c r="AL1161">
        <v>0</v>
      </c>
      <c r="AM1161">
        <v>0</v>
      </c>
      <c r="AN1161">
        <v>0</v>
      </c>
      <c r="AO1161" t="s">
        <v>51</v>
      </c>
      <c r="AP1161" t="s">
        <v>51</v>
      </c>
      <c r="AQ1161" t="s">
        <v>51</v>
      </c>
      <c r="AR1161" t="s">
        <v>51</v>
      </c>
      <c r="AS1161" t="s">
        <v>51</v>
      </c>
      <c r="AT1161" t="s">
        <v>51</v>
      </c>
      <c r="AU1161" t="s">
        <v>58</v>
      </c>
      <c r="AV1161" t="s">
        <v>4215</v>
      </c>
      <c r="AW1161" t="s">
        <v>51</v>
      </c>
      <c r="AX1161" s="1">
        <v>44413.710923761573</v>
      </c>
      <c r="AY1161" t="s">
        <v>51</v>
      </c>
    </row>
    <row r="1162" spans="1:51" x14ac:dyDescent="0.35">
      <c r="A1162">
        <v>3283</v>
      </c>
      <c r="B1162">
        <v>0</v>
      </c>
      <c r="C1162" t="s">
        <v>51</v>
      </c>
      <c r="D1162" t="s">
        <v>85</v>
      </c>
      <c r="E1162">
        <v>0</v>
      </c>
      <c r="G1162" t="s">
        <v>4676</v>
      </c>
      <c r="H1162" t="s">
        <v>4677</v>
      </c>
      <c r="I1162" t="s">
        <v>56</v>
      </c>
      <c r="T1162" t="s">
        <v>51</v>
      </c>
      <c r="U1162" t="s">
        <v>51</v>
      </c>
      <c r="W1162" t="s">
        <v>4678</v>
      </c>
      <c r="Y1162" t="s">
        <v>4679</v>
      </c>
      <c r="Z1162">
        <v>8</v>
      </c>
      <c r="AE1162" t="s">
        <v>51</v>
      </c>
      <c r="AF1162" t="s">
        <v>51</v>
      </c>
      <c r="AI1162">
        <v>0</v>
      </c>
      <c r="AJ1162">
        <v>0</v>
      </c>
      <c r="AL1162">
        <v>0</v>
      </c>
      <c r="AM1162">
        <v>0</v>
      </c>
      <c r="AN1162">
        <v>0</v>
      </c>
      <c r="AO1162" t="s">
        <v>120</v>
      </c>
      <c r="AP1162" t="s">
        <v>121</v>
      </c>
      <c r="AQ1162" t="s">
        <v>122</v>
      </c>
      <c r="AR1162" t="s">
        <v>123</v>
      </c>
      <c r="AS1162" t="s">
        <v>89</v>
      </c>
      <c r="AT1162" t="s">
        <v>90</v>
      </c>
      <c r="AU1162" t="s">
        <v>58</v>
      </c>
      <c r="AV1162" t="s">
        <v>91</v>
      </c>
      <c r="AW1162" t="s">
        <v>51</v>
      </c>
      <c r="AX1162" s="1">
        <v>44412.597215821763</v>
      </c>
      <c r="AY1162" t="s">
        <v>51</v>
      </c>
    </row>
    <row r="1163" spans="1:51" x14ac:dyDescent="0.35">
      <c r="A1163">
        <v>3282</v>
      </c>
      <c r="B1163">
        <v>0</v>
      </c>
      <c r="C1163" t="s">
        <v>51</v>
      </c>
      <c r="D1163" t="s">
        <v>85</v>
      </c>
      <c r="E1163">
        <v>0</v>
      </c>
      <c r="G1163" t="s">
        <v>4680</v>
      </c>
      <c r="H1163" t="s">
        <v>4681</v>
      </c>
      <c r="I1163" t="s">
        <v>56</v>
      </c>
      <c r="T1163" t="s">
        <v>51</v>
      </c>
      <c r="U1163" t="s">
        <v>51</v>
      </c>
      <c r="W1163">
        <v>9619881861</v>
      </c>
      <c r="Y1163" t="s">
        <v>4682</v>
      </c>
      <c r="Z1163">
        <v>8</v>
      </c>
      <c r="AE1163" t="s">
        <v>51</v>
      </c>
      <c r="AF1163" t="s">
        <v>51</v>
      </c>
      <c r="AG1163" t="s">
        <v>4683</v>
      </c>
      <c r="AI1163">
        <v>0</v>
      </c>
      <c r="AJ1163">
        <v>0</v>
      </c>
      <c r="AL1163">
        <v>0</v>
      </c>
      <c r="AM1163">
        <v>0</v>
      </c>
      <c r="AN1163">
        <v>0</v>
      </c>
      <c r="AO1163" t="s">
        <v>120</v>
      </c>
      <c r="AP1163" t="s">
        <v>121</v>
      </c>
      <c r="AQ1163" t="s">
        <v>122</v>
      </c>
      <c r="AR1163" t="s">
        <v>123</v>
      </c>
      <c r="AS1163" t="s">
        <v>89</v>
      </c>
      <c r="AT1163" t="s">
        <v>90</v>
      </c>
      <c r="AU1163" t="s">
        <v>58</v>
      </c>
      <c r="AV1163" t="s">
        <v>91</v>
      </c>
      <c r="AW1163" t="s">
        <v>51</v>
      </c>
      <c r="AX1163" s="1">
        <v>44411.605537002317</v>
      </c>
      <c r="AY1163" t="s">
        <v>51</v>
      </c>
    </row>
    <row r="1164" spans="1:51" x14ac:dyDescent="0.35">
      <c r="A1164">
        <v>3281</v>
      </c>
      <c r="B1164">
        <v>0</v>
      </c>
      <c r="C1164" t="s">
        <v>51</v>
      </c>
      <c r="D1164" t="s">
        <v>52</v>
      </c>
      <c r="E1164" t="s">
        <v>51</v>
      </c>
      <c r="F1164" t="s">
        <v>51</v>
      </c>
      <c r="G1164" t="s">
        <v>4684</v>
      </c>
      <c r="H1164" t="s">
        <v>4685</v>
      </c>
      <c r="I1164" t="s">
        <v>56</v>
      </c>
      <c r="O1164" t="s">
        <v>62</v>
      </c>
      <c r="S1164" t="s">
        <v>4686</v>
      </c>
      <c r="U1164" t="s">
        <v>202</v>
      </c>
      <c r="W1164" t="s">
        <v>4687</v>
      </c>
      <c r="Y1164" t="s">
        <v>4688</v>
      </c>
      <c r="Z1164">
        <v>8</v>
      </c>
      <c r="AA1164">
        <v>37</v>
      </c>
      <c r="AD1164" t="s">
        <v>462</v>
      </c>
      <c r="AE1164" t="s">
        <v>3076</v>
      </c>
      <c r="AF1164" t="s">
        <v>134</v>
      </c>
      <c r="AG1164" t="s">
        <v>1257</v>
      </c>
      <c r="AH1164" t="s">
        <v>3076</v>
      </c>
      <c r="AI1164">
        <v>0</v>
      </c>
      <c r="AJ1164">
        <v>0</v>
      </c>
      <c r="AL1164">
        <v>0</v>
      </c>
      <c r="AM1164">
        <v>0</v>
      </c>
      <c r="AN1164">
        <v>0</v>
      </c>
      <c r="AO1164" t="s">
        <v>51</v>
      </c>
      <c r="AP1164" t="s">
        <v>51</v>
      </c>
      <c r="AQ1164" t="s">
        <v>51</v>
      </c>
      <c r="AR1164" t="s">
        <v>51</v>
      </c>
      <c r="AS1164" t="s">
        <v>51</v>
      </c>
      <c r="AT1164" t="s">
        <v>51</v>
      </c>
      <c r="AU1164" t="s">
        <v>58</v>
      </c>
      <c r="AV1164" t="s">
        <v>4215</v>
      </c>
      <c r="AW1164" t="s">
        <v>4215</v>
      </c>
      <c r="AX1164" s="1">
        <v>44407.492668784726</v>
      </c>
      <c r="AY1164" s="1">
        <v>44407.712724189812</v>
      </c>
    </row>
    <row r="1165" spans="1:51" x14ac:dyDescent="0.35">
      <c r="A1165">
        <v>3280</v>
      </c>
      <c r="B1165">
        <v>0</v>
      </c>
      <c r="C1165" t="s">
        <v>51</v>
      </c>
      <c r="D1165" t="s">
        <v>85</v>
      </c>
      <c r="E1165">
        <v>0</v>
      </c>
      <c r="G1165" t="s">
        <v>4689</v>
      </c>
      <c r="H1165" t="s">
        <v>4690</v>
      </c>
      <c r="I1165" t="s">
        <v>56</v>
      </c>
      <c r="T1165" t="s">
        <v>51</v>
      </c>
      <c r="U1165" t="s">
        <v>51</v>
      </c>
      <c r="W1165">
        <v>7391053541</v>
      </c>
      <c r="Y1165" t="s">
        <v>4691</v>
      </c>
      <c r="Z1165">
        <v>8</v>
      </c>
      <c r="AE1165" t="s">
        <v>51</v>
      </c>
      <c r="AF1165" t="s">
        <v>51</v>
      </c>
      <c r="AI1165">
        <v>0</v>
      </c>
      <c r="AJ1165">
        <v>0</v>
      </c>
      <c r="AL1165">
        <v>0</v>
      </c>
      <c r="AM1165">
        <v>0</v>
      </c>
      <c r="AN1165">
        <v>0</v>
      </c>
      <c r="AO1165" t="s">
        <v>120</v>
      </c>
      <c r="AP1165" t="s">
        <v>486</v>
      </c>
      <c r="AQ1165" t="s">
        <v>122</v>
      </c>
      <c r="AR1165" t="s">
        <v>123</v>
      </c>
      <c r="AS1165" t="s">
        <v>89</v>
      </c>
      <c r="AT1165" t="s">
        <v>90</v>
      </c>
      <c r="AU1165" t="s">
        <v>58</v>
      </c>
      <c r="AV1165" t="s">
        <v>91</v>
      </c>
      <c r="AW1165" t="s">
        <v>51</v>
      </c>
      <c r="AX1165" s="1">
        <v>44407.439921608799</v>
      </c>
      <c r="AY1165" t="s">
        <v>51</v>
      </c>
    </row>
    <row r="1166" spans="1:51" x14ac:dyDescent="0.35">
      <c r="A1166">
        <v>3279</v>
      </c>
      <c r="B1166">
        <v>0</v>
      </c>
      <c r="C1166" t="s">
        <v>51</v>
      </c>
      <c r="D1166" t="s">
        <v>85</v>
      </c>
      <c r="E1166">
        <v>0</v>
      </c>
      <c r="G1166" t="s">
        <v>4692</v>
      </c>
      <c r="H1166" t="s">
        <v>4693</v>
      </c>
      <c r="I1166" t="s">
        <v>56</v>
      </c>
      <c r="T1166" t="s">
        <v>51</v>
      </c>
      <c r="U1166" t="s">
        <v>51</v>
      </c>
      <c r="W1166">
        <v>9172384611</v>
      </c>
      <c r="Y1166" t="s">
        <v>4694</v>
      </c>
      <c r="Z1166">
        <v>8</v>
      </c>
      <c r="AE1166" t="s">
        <v>51</v>
      </c>
      <c r="AF1166" t="s">
        <v>51</v>
      </c>
      <c r="AI1166">
        <v>0</v>
      </c>
      <c r="AJ1166">
        <v>0</v>
      </c>
      <c r="AL1166">
        <v>0</v>
      </c>
      <c r="AM1166">
        <v>0</v>
      </c>
      <c r="AN1166">
        <v>0</v>
      </c>
      <c r="AO1166" t="s">
        <v>120</v>
      </c>
      <c r="AP1166" t="s">
        <v>121</v>
      </c>
      <c r="AQ1166" t="s">
        <v>122</v>
      </c>
      <c r="AR1166" t="s">
        <v>123</v>
      </c>
      <c r="AS1166" t="s">
        <v>89</v>
      </c>
      <c r="AT1166" t="s">
        <v>90</v>
      </c>
      <c r="AU1166" t="s">
        <v>58</v>
      </c>
      <c r="AV1166" t="s">
        <v>91</v>
      </c>
      <c r="AW1166" t="s">
        <v>51</v>
      </c>
      <c r="AX1166" s="1">
        <v>44403.728130752315</v>
      </c>
      <c r="AY1166" t="s">
        <v>51</v>
      </c>
    </row>
    <row r="1167" spans="1:51" x14ac:dyDescent="0.35">
      <c r="A1167">
        <v>3278</v>
      </c>
      <c r="B1167">
        <v>0</v>
      </c>
      <c r="C1167" t="s">
        <v>51</v>
      </c>
      <c r="D1167" t="s">
        <v>85</v>
      </c>
      <c r="E1167">
        <v>0</v>
      </c>
      <c r="G1167" t="s">
        <v>4695</v>
      </c>
      <c r="H1167" t="s">
        <v>4696</v>
      </c>
      <c r="I1167" t="s">
        <v>56</v>
      </c>
      <c r="T1167" t="s">
        <v>51</v>
      </c>
      <c r="U1167" t="s">
        <v>51</v>
      </c>
      <c r="W1167">
        <v>7666110545</v>
      </c>
      <c r="Y1167" t="s">
        <v>4697</v>
      </c>
      <c r="Z1167">
        <v>8</v>
      </c>
      <c r="AE1167" t="s">
        <v>51</v>
      </c>
      <c r="AF1167" t="s">
        <v>51</v>
      </c>
      <c r="AI1167">
        <v>0</v>
      </c>
      <c r="AJ1167">
        <v>0</v>
      </c>
      <c r="AL1167">
        <v>0</v>
      </c>
      <c r="AM1167">
        <v>0</v>
      </c>
      <c r="AN1167">
        <v>0</v>
      </c>
      <c r="AO1167" t="s">
        <v>120</v>
      </c>
      <c r="AP1167" t="s">
        <v>121</v>
      </c>
      <c r="AQ1167" t="s">
        <v>122</v>
      </c>
      <c r="AR1167" t="s">
        <v>123</v>
      </c>
      <c r="AS1167" t="s">
        <v>89</v>
      </c>
      <c r="AT1167" t="s">
        <v>90</v>
      </c>
      <c r="AU1167" t="s">
        <v>58</v>
      </c>
      <c r="AV1167" t="s">
        <v>91</v>
      </c>
      <c r="AW1167" t="s">
        <v>51</v>
      </c>
      <c r="AX1167" s="1">
        <v>44400.61855983796</v>
      </c>
      <c r="AY1167" t="s">
        <v>51</v>
      </c>
    </row>
    <row r="1168" spans="1:51" x14ac:dyDescent="0.35">
      <c r="A1168">
        <v>3277</v>
      </c>
      <c r="B1168">
        <v>0</v>
      </c>
      <c r="C1168" t="s">
        <v>51</v>
      </c>
      <c r="D1168" t="s">
        <v>85</v>
      </c>
      <c r="E1168">
        <v>0</v>
      </c>
      <c r="G1168" t="s">
        <v>4698</v>
      </c>
      <c r="H1168" t="s">
        <v>4699</v>
      </c>
      <c r="I1168" t="s">
        <v>56</v>
      </c>
      <c r="T1168" t="s">
        <v>51</v>
      </c>
      <c r="U1168" t="s">
        <v>51</v>
      </c>
      <c r="W1168">
        <v>9619998069</v>
      </c>
      <c r="Y1168" t="s">
        <v>4700</v>
      </c>
      <c r="Z1168">
        <v>8</v>
      </c>
      <c r="AE1168" t="s">
        <v>51</v>
      </c>
      <c r="AF1168" t="s">
        <v>51</v>
      </c>
      <c r="AI1168">
        <v>0</v>
      </c>
      <c r="AJ1168">
        <v>0</v>
      </c>
      <c r="AL1168">
        <v>0</v>
      </c>
      <c r="AM1168">
        <v>0</v>
      </c>
      <c r="AN1168">
        <v>0</v>
      </c>
      <c r="AO1168" t="s">
        <v>538</v>
      </c>
      <c r="AP1168" t="s">
        <v>121</v>
      </c>
      <c r="AS1168" t="s">
        <v>89</v>
      </c>
      <c r="AT1168" t="s">
        <v>90</v>
      </c>
      <c r="AU1168" t="s">
        <v>58</v>
      </c>
      <c r="AV1168" t="s">
        <v>4028</v>
      </c>
      <c r="AW1168" t="s">
        <v>51</v>
      </c>
      <c r="AX1168" s="1">
        <v>44399.829308564818</v>
      </c>
      <c r="AY1168" t="s">
        <v>51</v>
      </c>
    </row>
    <row r="1169" spans="1:51" x14ac:dyDescent="0.35">
      <c r="A1169">
        <v>3276</v>
      </c>
      <c r="B1169">
        <v>0</v>
      </c>
      <c r="C1169" t="s">
        <v>51</v>
      </c>
      <c r="D1169" t="s">
        <v>85</v>
      </c>
      <c r="E1169">
        <v>0</v>
      </c>
      <c r="G1169" t="s">
        <v>4701</v>
      </c>
      <c r="H1169" t="s">
        <v>4702</v>
      </c>
      <c r="I1169" t="s">
        <v>56</v>
      </c>
      <c r="T1169" t="s">
        <v>51</v>
      </c>
      <c r="U1169" t="s">
        <v>51</v>
      </c>
      <c r="W1169">
        <v>9082831682</v>
      </c>
      <c r="Z1169">
        <v>8</v>
      </c>
      <c r="AE1169" t="s">
        <v>51</v>
      </c>
      <c r="AF1169" t="s">
        <v>51</v>
      </c>
      <c r="AI1169">
        <v>0</v>
      </c>
      <c r="AJ1169">
        <v>0</v>
      </c>
      <c r="AL1169">
        <v>0</v>
      </c>
      <c r="AM1169">
        <v>0</v>
      </c>
      <c r="AN1169">
        <v>0</v>
      </c>
      <c r="AO1169" t="s">
        <v>120</v>
      </c>
      <c r="AP1169" t="s">
        <v>121</v>
      </c>
      <c r="AQ1169" t="s">
        <v>122</v>
      </c>
      <c r="AU1169" t="s">
        <v>58</v>
      </c>
      <c r="AV1169" t="s">
        <v>4028</v>
      </c>
      <c r="AW1169" t="s">
        <v>51</v>
      </c>
      <c r="AX1169" s="1">
        <v>44399.660716238424</v>
      </c>
      <c r="AY1169" t="s">
        <v>51</v>
      </c>
    </row>
    <row r="1170" spans="1:51" x14ac:dyDescent="0.35">
      <c r="A1170">
        <v>3275</v>
      </c>
      <c r="B1170">
        <v>0</v>
      </c>
      <c r="C1170" t="s">
        <v>51</v>
      </c>
      <c r="D1170" t="s">
        <v>85</v>
      </c>
      <c r="E1170">
        <v>0</v>
      </c>
      <c r="G1170" t="s">
        <v>4703</v>
      </c>
      <c r="H1170" t="s">
        <v>4704</v>
      </c>
      <c r="I1170" t="s">
        <v>15600</v>
      </c>
      <c r="T1170" t="s">
        <v>51</v>
      </c>
      <c r="U1170" t="s">
        <v>51</v>
      </c>
      <c r="W1170">
        <f>86-13589993122</f>
        <v>-13589993036</v>
      </c>
      <c r="Y1170" t="s">
        <v>4027</v>
      </c>
      <c r="Z1170">
        <v>2</v>
      </c>
      <c r="AE1170" t="s">
        <v>51</v>
      </c>
      <c r="AF1170" t="s">
        <v>51</v>
      </c>
      <c r="AI1170">
        <v>0</v>
      </c>
      <c r="AJ1170">
        <v>0</v>
      </c>
      <c r="AL1170">
        <v>0</v>
      </c>
      <c r="AM1170">
        <v>0</v>
      </c>
      <c r="AN1170">
        <v>0</v>
      </c>
      <c r="AO1170" t="s">
        <v>120</v>
      </c>
      <c r="AP1170" t="s">
        <v>121</v>
      </c>
      <c r="AQ1170" t="s">
        <v>487</v>
      </c>
      <c r="AR1170" t="s">
        <v>123</v>
      </c>
      <c r="AS1170" t="s">
        <v>89</v>
      </c>
      <c r="AT1170" t="s">
        <v>90</v>
      </c>
      <c r="AU1170" t="s">
        <v>58</v>
      </c>
      <c r="AV1170" t="s">
        <v>4028</v>
      </c>
      <c r="AW1170" t="s">
        <v>51</v>
      </c>
      <c r="AX1170" s="1">
        <v>44393.855367048614</v>
      </c>
      <c r="AY1170" t="s">
        <v>51</v>
      </c>
    </row>
    <row r="1171" spans="1:51" x14ac:dyDescent="0.35">
      <c r="A1171">
        <v>3274</v>
      </c>
      <c r="B1171">
        <v>0</v>
      </c>
      <c r="C1171" t="s">
        <v>51</v>
      </c>
      <c r="D1171" t="s">
        <v>85</v>
      </c>
      <c r="E1171">
        <v>0</v>
      </c>
      <c r="G1171" t="s">
        <v>4705</v>
      </c>
      <c r="H1171" t="s">
        <v>4706</v>
      </c>
      <c r="I1171" t="s">
        <v>56</v>
      </c>
      <c r="S1171">
        <v>9227120924</v>
      </c>
      <c r="T1171" t="s">
        <v>51</v>
      </c>
      <c r="U1171" t="s">
        <v>51</v>
      </c>
      <c r="W1171">
        <v>9227120924</v>
      </c>
      <c r="Z1171">
        <v>8</v>
      </c>
      <c r="AE1171" t="s">
        <v>51</v>
      </c>
      <c r="AF1171" t="s">
        <v>51</v>
      </c>
      <c r="AI1171">
        <v>0</v>
      </c>
      <c r="AJ1171">
        <v>0</v>
      </c>
      <c r="AL1171">
        <v>0</v>
      </c>
      <c r="AM1171">
        <v>0</v>
      </c>
      <c r="AN1171">
        <v>0</v>
      </c>
      <c r="AO1171" t="s">
        <v>230</v>
      </c>
      <c r="AU1171" t="s">
        <v>58</v>
      </c>
      <c r="AV1171" t="s">
        <v>4707</v>
      </c>
      <c r="AW1171" t="s">
        <v>51</v>
      </c>
      <c r="AX1171" s="1">
        <v>44392.729307488429</v>
      </c>
      <c r="AY1171" t="s">
        <v>51</v>
      </c>
    </row>
    <row r="1172" spans="1:51" x14ac:dyDescent="0.35">
      <c r="A1172">
        <v>3273</v>
      </c>
      <c r="B1172">
        <v>0</v>
      </c>
      <c r="C1172" t="s">
        <v>51</v>
      </c>
      <c r="D1172" t="s">
        <v>85</v>
      </c>
      <c r="E1172">
        <v>0</v>
      </c>
      <c r="G1172" t="s">
        <v>4708</v>
      </c>
      <c r="H1172" t="s">
        <v>4709</v>
      </c>
      <c r="I1172" t="s">
        <v>56</v>
      </c>
      <c r="T1172" t="s">
        <v>51</v>
      </c>
      <c r="U1172" t="s">
        <v>51</v>
      </c>
      <c r="W1172" t="s">
        <v>4710</v>
      </c>
      <c r="Y1172" t="s">
        <v>4711</v>
      </c>
      <c r="Z1172">
        <v>8</v>
      </c>
      <c r="AE1172" t="s">
        <v>51</v>
      </c>
      <c r="AF1172" t="s">
        <v>51</v>
      </c>
      <c r="AI1172">
        <v>0</v>
      </c>
      <c r="AJ1172">
        <v>0</v>
      </c>
      <c r="AL1172">
        <v>0</v>
      </c>
      <c r="AM1172">
        <v>0</v>
      </c>
      <c r="AN1172">
        <v>0</v>
      </c>
      <c r="AO1172" t="s">
        <v>120</v>
      </c>
      <c r="AP1172" t="s">
        <v>121</v>
      </c>
      <c r="AQ1172" t="s">
        <v>122</v>
      </c>
      <c r="AR1172" t="s">
        <v>123</v>
      </c>
      <c r="AS1172" t="s">
        <v>89</v>
      </c>
      <c r="AT1172" t="s">
        <v>90</v>
      </c>
      <c r="AU1172" t="s">
        <v>58</v>
      </c>
      <c r="AV1172" t="s">
        <v>91</v>
      </c>
      <c r="AW1172" t="s">
        <v>51</v>
      </c>
      <c r="AX1172" s="1">
        <v>44386.462007719907</v>
      </c>
      <c r="AY1172" t="s">
        <v>51</v>
      </c>
    </row>
    <row r="1173" spans="1:51" x14ac:dyDescent="0.35">
      <c r="A1173">
        <v>3272</v>
      </c>
      <c r="B1173">
        <v>0</v>
      </c>
      <c r="C1173" t="s">
        <v>51</v>
      </c>
      <c r="D1173" t="s">
        <v>85</v>
      </c>
      <c r="E1173">
        <v>0</v>
      </c>
      <c r="G1173" t="s">
        <v>4712</v>
      </c>
      <c r="H1173" t="s">
        <v>4713</v>
      </c>
      <c r="I1173" t="s">
        <v>56</v>
      </c>
      <c r="T1173" t="s">
        <v>51</v>
      </c>
      <c r="U1173" t="s">
        <v>51</v>
      </c>
      <c r="W1173">
        <v>9833249730</v>
      </c>
      <c r="Y1173" t="s">
        <v>4714</v>
      </c>
      <c r="Z1173">
        <v>8</v>
      </c>
      <c r="AE1173" t="s">
        <v>51</v>
      </c>
      <c r="AF1173" t="s">
        <v>51</v>
      </c>
      <c r="AI1173">
        <v>0</v>
      </c>
      <c r="AJ1173">
        <v>0</v>
      </c>
      <c r="AL1173">
        <v>0</v>
      </c>
      <c r="AM1173">
        <v>0</v>
      </c>
      <c r="AN1173">
        <v>0</v>
      </c>
      <c r="AO1173" t="s">
        <v>120</v>
      </c>
      <c r="AP1173" t="s">
        <v>121</v>
      </c>
      <c r="AQ1173" t="s">
        <v>122</v>
      </c>
      <c r="AR1173" t="s">
        <v>123</v>
      </c>
      <c r="AS1173" t="s">
        <v>89</v>
      </c>
      <c r="AT1173" t="s">
        <v>90</v>
      </c>
      <c r="AU1173" t="s">
        <v>58</v>
      </c>
      <c r="AV1173" t="s">
        <v>91</v>
      </c>
      <c r="AW1173" t="s">
        <v>51</v>
      </c>
      <c r="AX1173" s="1">
        <v>44384.488839432874</v>
      </c>
      <c r="AY1173" t="s">
        <v>51</v>
      </c>
    </row>
    <row r="1174" spans="1:51" x14ac:dyDescent="0.35">
      <c r="A1174">
        <v>3271</v>
      </c>
      <c r="B1174">
        <v>0</v>
      </c>
      <c r="C1174" t="s">
        <v>51</v>
      </c>
      <c r="D1174" t="s">
        <v>85</v>
      </c>
      <c r="E1174">
        <v>0</v>
      </c>
      <c r="G1174" t="s">
        <v>4715</v>
      </c>
      <c r="H1174" t="s">
        <v>4716</v>
      </c>
      <c r="I1174" t="s">
        <v>56</v>
      </c>
      <c r="T1174" t="s">
        <v>51</v>
      </c>
      <c r="U1174" t="s">
        <v>51</v>
      </c>
      <c r="W1174" t="s">
        <v>4717</v>
      </c>
      <c r="Y1174" t="s">
        <v>4718</v>
      </c>
      <c r="Z1174">
        <v>8</v>
      </c>
      <c r="AE1174" t="s">
        <v>51</v>
      </c>
      <c r="AF1174" t="s">
        <v>51</v>
      </c>
      <c r="AI1174">
        <v>0</v>
      </c>
      <c r="AJ1174">
        <v>0</v>
      </c>
      <c r="AL1174">
        <v>0</v>
      </c>
      <c r="AM1174">
        <v>0</v>
      </c>
      <c r="AN1174">
        <v>0</v>
      </c>
      <c r="AO1174" t="s">
        <v>120</v>
      </c>
      <c r="AP1174" t="s">
        <v>121</v>
      </c>
      <c r="AQ1174" t="s">
        <v>122</v>
      </c>
      <c r="AR1174" t="s">
        <v>123</v>
      </c>
      <c r="AS1174" t="s">
        <v>89</v>
      </c>
      <c r="AT1174" t="s">
        <v>90</v>
      </c>
      <c r="AU1174" t="s">
        <v>58</v>
      </c>
      <c r="AV1174" t="s">
        <v>91</v>
      </c>
      <c r="AW1174" t="s">
        <v>51</v>
      </c>
      <c r="AX1174" s="1">
        <v>44383.726960497683</v>
      </c>
      <c r="AY1174" t="s">
        <v>51</v>
      </c>
    </row>
    <row r="1175" spans="1:51" x14ac:dyDescent="0.35">
      <c r="A1175">
        <v>3270</v>
      </c>
      <c r="B1175">
        <v>0</v>
      </c>
      <c r="C1175" t="s">
        <v>51</v>
      </c>
      <c r="D1175" t="s">
        <v>85</v>
      </c>
      <c r="E1175">
        <v>0</v>
      </c>
      <c r="G1175" t="s">
        <v>4719</v>
      </c>
      <c r="H1175" t="s">
        <v>4720</v>
      </c>
      <c r="I1175" t="s">
        <v>56</v>
      </c>
      <c r="T1175" t="s">
        <v>51</v>
      </c>
      <c r="U1175" t="s">
        <v>51</v>
      </c>
      <c r="W1175">
        <v>9825079868</v>
      </c>
      <c r="Y1175" t="s">
        <v>4721</v>
      </c>
      <c r="Z1175">
        <v>8</v>
      </c>
      <c r="AE1175" t="s">
        <v>51</v>
      </c>
      <c r="AF1175" t="s">
        <v>51</v>
      </c>
      <c r="AI1175">
        <v>0</v>
      </c>
      <c r="AJ1175">
        <v>0</v>
      </c>
      <c r="AL1175">
        <v>0</v>
      </c>
      <c r="AM1175">
        <v>0</v>
      </c>
      <c r="AN1175">
        <v>0</v>
      </c>
      <c r="AO1175" t="s">
        <v>120</v>
      </c>
      <c r="AP1175" t="s">
        <v>121</v>
      </c>
      <c r="AQ1175" t="s">
        <v>122</v>
      </c>
      <c r="AR1175" t="s">
        <v>123</v>
      </c>
      <c r="AS1175" t="s">
        <v>89</v>
      </c>
      <c r="AT1175" t="s">
        <v>90</v>
      </c>
      <c r="AU1175" t="s">
        <v>58</v>
      </c>
      <c r="AV1175" t="s">
        <v>91</v>
      </c>
      <c r="AW1175" t="s">
        <v>51</v>
      </c>
      <c r="AX1175" s="1">
        <v>44383.695937928242</v>
      </c>
      <c r="AY1175" t="s">
        <v>51</v>
      </c>
    </row>
    <row r="1176" spans="1:51" x14ac:dyDescent="0.35">
      <c r="A1176">
        <v>3269</v>
      </c>
      <c r="B1176">
        <v>0</v>
      </c>
      <c r="C1176" t="s">
        <v>51</v>
      </c>
      <c r="D1176" t="s">
        <v>85</v>
      </c>
      <c r="E1176">
        <v>0</v>
      </c>
      <c r="G1176" t="s">
        <v>4722</v>
      </c>
      <c r="H1176" t="s">
        <v>4723</v>
      </c>
      <c r="I1176" t="s">
        <v>56</v>
      </c>
      <c r="T1176" t="s">
        <v>51</v>
      </c>
      <c r="U1176" t="s">
        <v>51</v>
      </c>
      <c r="W1176">
        <v>9881318433</v>
      </c>
      <c r="Z1176">
        <v>8</v>
      </c>
      <c r="AE1176" t="s">
        <v>51</v>
      </c>
      <c r="AF1176" t="s">
        <v>51</v>
      </c>
      <c r="AI1176">
        <v>0</v>
      </c>
      <c r="AJ1176">
        <v>0</v>
      </c>
      <c r="AL1176">
        <v>0</v>
      </c>
      <c r="AM1176">
        <v>0</v>
      </c>
      <c r="AN1176">
        <v>0</v>
      </c>
      <c r="AO1176" t="s">
        <v>230</v>
      </c>
      <c r="AP1176" t="s">
        <v>121</v>
      </c>
      <c r="AQ1176" t="s">
        <v>122</v>
      </c>
      <c r="AU1176" t="s">
        <v>58</v>
      </c>
      <c r="AV1176" t="s">
        <v>91</v>
      </c>
      <c r="AW1176" t="s">
        <v>51</v>
      </c>
      <c r="AX1176" s="1">
        <v>44382.496928437497</v>
      </c>
      <c r="AY1176" t="s">
        <v>51</v>
      </c>
    </row>
    <row r="1177" spans="1:51" x14ac:dyDescent="0.35">
      <c r="A1177">
        <v>3268</v>
      </c>
      <c r="B1177">
        <v>0</v>
      </c>
      <c r="C1177" t="s">
        <v>51</v>
      </c>
      <c r="D1177" t="s">
        <v>85</v>
      </c>
      <c r="E1177">
        <v>0</v>
      </c>
      <c r="G1177" t="s">
        <v>18837</v>
      </c>
      <c r="H1177" t="s">
        <v>4724</v>
      </c>
      <c r="I1177" t="s">
        <v>56</v>
      </c>
      <c r="T1177" t="s">
        <v>51</v>
      </c>
      <c r="U1177" t="s">
        <v>51</v>
      </c>
      <c r="W1177" s="2">
        <v>8.3277046387735203E+29</v>
      </c>
      <c r="Y1177" t="s">
        <v>4725</v>
      </c>
      <c r="Z1177">
        <v>8</v>
      </c>
      <c r="AE1177" t="s">
        <v>51</v>
      </c>
      <c r="AF1177" t="s">
        <v>51</v>
      </c>
      <c r="AI1177">
        <v>0</v>
      </c>
      <c r="AJ1177">
        <v>0</v>
      </c>
      <c r="AL1177">
        <v>0</v>
      </c>
      <c r="AM1177">
        <v>0</v>
      </c>
      <c r="AN1177">
        <v>0</v>
      </c>
      <c r="AO1177" t="s">
        <v>120</v>
      </c>
      <c r="AU1177" t="s">
        <v>58</v>
      </c>
      <c r="AV1177" t="s">
        <v>4028</v>
      </c>
      <c r="AW1177" t="s">
        <v>51</v>
      </c>
      <c r="AX1177" s="1">
        <v>44379.572606481481</v>
      </c>
      <c r="AY1177" t="s">
        <v>51</v>
      </c>
    </row>
    <row r="1178" spans="1:51" x14ac:dyDescent="0.35">
      <c r="A1178">
        <v>3267</v>
      </c>
      <c r="B1178">
        <v>0</v>
      </c>
      <c r="C1178" t="s">
        <v>51</v>
      </c>
      <c r="D1178" t="s">
        <v>52</v>
      </c>
      <c r="E1178" t="s">
        <v>51</v>
      </c>
      <c r="F1178" t="s">
        <v>51</v>
      </c>
      <c r="G1178" t="s">
        <v>18838</v>
      </c>
      <c r="H1178" t="s">
        <v>4726</v>
      </c>
      <c r="I1178" t="s">
        <v>56</v>
      </c>
      <c r="S1178" t="s">
        <v>4727</v>
      </c>
      <c r="U1178" t="s">
        <v>57</v>
      </c>
      <c r="Y1178" t="s">
        <v>4728</v>
      </c>
      <c r="Z1178">
        <v>8</v>
      </c>
      <c r="AA1178">
        <v>29</v>
      </c>
      <c r="AD1178" t="s">
        <v>4729</v>
      </c>
      <c r="AE1178" t="s">
        <v>4730</v>
      </c>
      <c r="AF1178" t="s">
        <v>2759</v>
      </c>
      <c r="AG1178" t="s">
        <v>4731</v>
      </c>
      <c r="AH1178" t="s">
        <v>4730</v>
      </c>
      <c r="AI1178">
        <v>0</v>
      </c>
      <c r="AJ1178">
        <v>0</v>
      </c>
      <c r="AL1178">
        <v>0</v>
      </c>
      <c r="AM1178">
        <v>0</v>
      </c>
      <c r="AN1178">
        <v>0</v>
      </c>
      <c r="AO1178" t="s">
        <v>51</v>
      </c>
      <c r="AP1178" t="s">
        <v>51</v>
      </c>
      <c r="AQ1178" t="s">
        <v>51</v>
      </c>
      <c r="AR1178" t="s">
        <v>51</v>
      </c>
      <c r="AS1178" t="s">
        <v>51</v>
      </c>
      <c r="AT1178" t="s">
        <v>51</v>
      </c>
      <c r="AU1178" t="s">
        <v>58</v>
      </c>
      <c r="AV1178" t="s">
        <v>4215</v>
      </c>
      <c r="AW1178" t="s">
        <v>51</v>
      </c>
      <c r="AX1178" s="1">
        <v>44378.495586111108</v>
      </c>
      <c r="AY1178" t="s">
        <v>51</v>
      </c>
    </row>
    <row r="1179" spans="1:51" x14ac:dyDescent="0.35">
      <c r="A1179">
        <v>3266</v>
      </c>
      <c r="B1179">
        <v>0</v>
      </c>
      <c r="C1179" t="s">
        <v>51</v>
      </c>
      <c r="D1179" t="s">
        <v>52</v>
      </c>
      <c r="E1179" t="s">
        <v>51</v>
      </c>
      <c r="F1179" t="s">
        <v>51</v>
      </c>
      <c r="G1179" t="s">
        <v>4732</v>
      </c>
      <c r="H1179" t="s">
        <v>4733</v>
      </c>
      <c r="I1179" t="s">
        <v>56</v>
      </c>
      <c r="S1179" t="s">
        <v>4734</v>
      </c>
      <c r="U1179" t="s">
        <v>202</v>
      </c>
      <c r="W1179" t="s">
        <v>4734</v>
      </c>
      <c r="Y1179" t="s">
        <v>4735</v>
      </c>
      <c r="Z1179">
        <v>8</v>
      </c>
      <c r="AA1179">
        <v>36</v>
      </c>
      <c r="AD1179" t="s">
        <v>4736</v>
      </c>
      <c r="AE1179" t="s">
        <v>4737</v>
      </c>
      <c r="AF1179" t="s">
        <v>4738</v>
      </c>
      <c r="AG1179" t="s">
        <v>4739</v>
      </c>
      <c r="AH1179" t="s">
        <v>4737</v>
      </c>
      <c r="AI1179">
        <v>0</v>
      </c>
      <c r="AJ1179">
        <v>0</v>
      </c>
      <c r="AL1179">
        <v>0</v>
      </c>
      <c r="AM1179">
        <v>0</v>
      </c>
      <c r="AN1179">
        <v>0</v>
      </c>
      <c r="AO1179" t="s">
        <v>51</v>
      </c>
      <c r="AP1179" t="s">
        <v>51</v>
      </c>
      <c r="AQ1179" t="s">
        <v>51</v>
      </c>
      <c r="AR1179" t="s">
        <v>51</v>
      </c>
      <c r="AS1179" t="s">
        <v>51</v>
      </c>
      <c r="AT1179" t="s">
        <v>51</v>
      </c>
      <c r="AU1179" t="s">
        <v>58</v>
      </c>
      <c r="AV1179" t="s">
        <v>4215</v>
      </c>
      <c r="AW1179" t="s">
        <v>51</v>
      </c>
      <c r="AX1179" s="1">
        <v>44377.500216747685</v>
      </c>
      <c r="AY1179" t="s">
        <v>51</v>
      </c>
    </row>
    <row r="1180" spans="1:51" x14ac:dyDescent="0.35">
      <c r="A1180">
        <v>3265</v>
      </c>
      <c r="B1180">
        <v>0</v>
      </c>
      <c r="C1180" t="s">
        <v>51</v>
      </c>
      <c r="D1180" t="s">
        <v>85</v>
      </c>
      <c r="E1180">
        <v>0</v>
      </c>
      <c r="G1180" t="s">
        <v>4740</v>
      </c>
      <c r="H1180" t="s">
        <v>4741</v>
      </c>
      <c r="I1180" t="s">
        <v>56</v>
      </c>
      <c r="T1180" t="s">
        <v>51</v>
      </c>
      <c r="U1180" t="s">
        <v>51</v>
      </c>
      <c r="W1180">
        <v>9821600740</v>
      </c>
      <c r="Y1180" t="s">
        <v>4742</v>
      </c>
      <c r="Z1180">
        <v>8</v>
      </c>
      <c r="AE1180" t="s">
        <v>51</v>
      </c>
      <c r="AF1180" t="s">
        <v>51</v>
      </c>
      <c r="AI1180">
        <v>0</v>
      </c>
      <c r="AJ1180">
        <v>0</v>
      </c>
      <c r="AL1180">
        <v>0</v>
      </c>
      <c r="AM1180">
        <v>0</v>
      </c>
      <c r="AN1180">
        <v>0</v>
      </c>
      <c r="AO1180" t="s">
        <v>120</v>
      </c>
      <c r="AP1180" t="s">
        <v>121</v>
      </c>
      <c r="AQ1180" t="s">
        <v>122</v>
      </c>
      <c r="AR1180" t="s">
        <v>123</v>
      </c>
      <c r="AS1180" t="s">
        <v>89</v>
      </c>
      <c r="AT1180" t="s">
        <v>90</v>
      </c>
      <c r="AU1180" t="s">
        <v>58</v>
      </c>
      <c r="AV1180" t="s">
        <v>91</v>
      </c>
      <c r="AW1180" t="s">
        <v>51</v>
      </c>
      <c r="AX1180" s="1">
        <v>44375.714990775465</v>
      </c>
      <c r="AY1180" t="s">
        <v>51</v>
      </c>
    </row>
    <row r="1181" spans="1:51" x14ac:dyDescent="0.35">
      <c r="A1181">
        <v>3264</v>
      </c>
      <c r="B1181">
        <v>0</v>
      </c>
      <c r="C1181" t="s">
        <v>51</v>
      </c>
      <c r="D1181" t="s">
        <v>52</v>
      </c>
      <c r="E1181" t="s">
        <v>51</v>
      </c>
      <c r="F1181" t="s">
        <v>51</v>
      </c>
      <c r="G1181" t="s">
        <v>4743</v>
      </c>
      <c r="H1181" t="s">
        <v>4744</v>
      </c>
      <c r="I1181" t="s">
        <v>287</v>
      </c>
      <c r="S1181" t="s">
        <v>4745</v>
      </c>
      <c r="U1181" t="s">
        <v>202</v>
      </c>
      <c r="W1181" t="s">
        <v>4745</v>
      </c>
      <c r="Y1181" t="s">
        <v>4746</v>
      </c>
      <c r="Z1181">
        <v>2</v>
      </c>
      <c r="AI1181">
        <v>0</v>
      </c>
      <c r="AJ1181">
        <v>0</v>
      </c>
      <c r="AL1181">
        <v>0</v>
      </c>
      <c r="AM1181">
        <v>0</v>
      </c>
      <c r="AN1181">
        <v>0</v>
      </c>
      <c r="AO1181" t="s">
        <v>51</v>
      </c>
      <c r="AP1181" t="s">
        <v>51</v>
      </c>
      <c r="AQ1181" t="s">
        <v>51</v>
      </c>
      <c r="AR1181" t="s">
        <v>51</v>
      </c>
      <c r="AS1181" t="s">
        <v>51</v>
      </c>
      <c r="AT1181" t="s">
        <v>51</v>
      </c>
      <c r="AU1181" t="s">
        <v>58</v>
      </c>
      <c r="AV1181" t="s">
        <v>4215</v>
      </c>
      <c r="AW1181" t="s">
        <v>51</v>
      </c>
      <c r="AX1181" s="1">
        <v>44375.500276388892</v>
      </c>
      <c r="AY1181" t="s">
        <v>51</v>
      </c>
    </row>
    <row r="1182" spans="1:51" x14ac:dyDescent="0.35">
      <c r="A1182">
        <v>3263</v>
      </c>
      <c r="B1182">
        <v>0</v>
      </c>
      <c r="C1182" t="s">
        <v>51</v>
      </c>
      <c r="D1182" t="s">
        <v>85</v>
      </c>
      <c r="E1182">
        <v>0</v>
      </c>
      <c r="G1182" t="s">
        <v>4747</v>
      </c>
      <c r="H1182" t="s">
        <v>4748</v>
      </c>
      <c r="I1182" t="s">
        <v>56</v>
      </c>
      <c r="T1182" t="s">
        <v>51</v>
      </c>
      <c r="U1182" t="s">
        <v>51</v>
      </c>
      <c r="W1182">
        <v>7972758456</v>
      </c>
      <c r="Y1182" t="s">
        <v>4749</v>
      </c>
      <c r="Z1182">
        <v>8</v>
      </c>
      <c r="AE1182" t="s">
        <v>51</v>
      </c>
      <c r="AF1182" t="s">
        <v>51</v>
      </c>
      <c r="AI1182">
        <v>0</v>
      </c>
      <c r="AJ1182">
        <v>0</v>
      </c>
      <c r="AL1182">
        <v>0</v>
      </c>
      <c r="AM1182">
        <v>0</v>
      </c>
      <c r="AN1182">
        <v>0</v>
      </c>
      <c r="AO1182" t="s">
        <v>4750</v>
      </c>
      <c r="AP1182" t="s">
        <v>121</v>
      </c>
      <c r="AQ1182" t="s">
        <v>122</v>
      </c>
      <c r="AR1182" t="s">
        <v>123</v>
      </c>
      <c r="AS1182" t="s">
        <v>89</v>
      </c>
      <c r="AT1182" t="s">
        <v>90</v>
      </c>
      <c r="AU1182" t="s">
        <v>58</v>
      </c>
      <c r="AV1182" t="s">
        <v>91</v>
      </c>
      <c r="AW1182" t="s">
        <v>51</v>
      </c>
      <c r="AX1182" s="1">
        <v>44373.470950578703</v>
      </c>
      <c r="AY1182" t="s">
        <v>51</v>
      </c>
    </row>
    <row r="1183" spans="1:51" x14ac:dyDescent="0.35">
      <c r="A1183">
        <v>3262</v>
      </c>
      <c r="B1183">
        <v>0</v>
      </c>
      <c r="C1183" t="s">
        <v>51</v>
      </c>
      <c r="D1183" t="s">
        <v>85</v>
      </c>
      <c r="E1183">
        <v>0</v>
      </c>
      <c r="G1183" t="s">
        <v>4751</v>
      </c>
      <c r="H1183" t="s">
        <v>4752</v>
      </c>
      <c r="I1183" t="s">
        <v>6854</v>
      </c>
      <c r="S1183" t="s">
        <v>4753</v>
      </c>
      <c r="T1183" t="s">
        <v>51</v>
      </c>
      <c r="U1183" t="s">
        <v>51</v>
      </c>
      <c r="W1183" t="s">
        <v>4753</v>
      </c>
      <c r="Y1183" t="s">
        <v>4754</v>
      </c>
      <c r="Z1183">
        <v>2</v>
      </c>
      <c r="AE1183" t="s">
        <v>51</v>
      </c>
      <c r="AF1183" t="s">
        <v>51</v>
      </c>
      <c r="AI1183">
        <v>0</v>
      </c>
      <c r="AJ1183">
        <v>0</v>
      </c>
      <c r="AL1183">
        <v>0</v>
      </c>
      <c r="AM1183">
        <v>0</v>
      </c>
      <c r="AN1183">
        <v>0</v>
      </c>
      <c r="AO1183" t="s">
        <v>120</v>
      </c>
      <c r="AP1183" t="s">
        <v>121</v>
      </c>
      <c r="AQ1183" t="s">
        <v>487</v>
      </c>
      <c r="AS1183" t="s">
        <v>89</v>
      </c>
      <c r="AU1183" t="s">
        <v>58</v>
      </c>
      <c r="AV1183" t="s">
        <v>4028</v>
      </c>
      <c r="AW1183" t="s">
        <v>51</v>
      </c>
      <c r="AX1183" s="1">
        <v>44372.764869293984</v>
      </c>
      <c r="AY1183" t="s">
        <v>51</v>
      </c>
    </row>
    <row r="1184" spans="1:51" x14ac:dyDescent="0.35">
      <c r="A1184">
        <v>3261</v>
      </c>
      <c r="B1184">
        <v>0</v>
      </c>
      <c r="C1184" t="s">
        <v>51</v>
      </c>
      <c r="D1184" t="s">
        <v>85</v>
      </c>
      <c r="E1184">
        <v>0</v>
      </c>
      <c r="G1184" t="s">
        <v>4755</v>
      </c>
      <c r="H1184" t="s">
        <v>4756</v>
      </c>
      <c r="I1184" t="s">
        <v>56</v>
      </c>
      <c r="T1184" t="s">
        <v>51</v>
      </c>
      <c r="U1184" t="s">
        <v>51</v>
      </c>
      <c r="W1184">
        <v>8087862643</v>
      </c>
      <c r="Z1184">
        <v>8</v>
      </c>
      <c r="AE1184" t="s">
        <v>51</v>
      </c>
      <c r="AF1184" t="s">
        <v>51</v>
      </c>
      <c r="AI1184">
        <v>0</v>
      </c>
      <c r="AJ1184">
        <v>0</v>
      </c>
      <c r="AL1184">
        <v>0</v>
      </c>
      <c r="AM1184">
        <v>0</v>
      </c>
      <c r="AN1184">
        <v>0</v>
      </c>
      <c r="AO1184" t="s">
        <v>230</v>
      </c>
      <c r="AU1184" t="s">
        <v>58</v>
      </c>
      <c r="AV1184" t="s">
        <v>91</v>
      </c>
      <c r="AW1184" t="s">
        <v>51</v>
      </c>
      <c r="AX1184" s="1">
        <v>44371.63399869213</v>
      </c>
      <c r="AY1184" t="s">
        <v>51</v>
      </c>
    </row>
    <row r="1185" spans="1:51" x14ac:dyDescent="0.35">
      <c r="A1185">
        <v>3260</v>
      </c>
      <c r="B1185">
        <v>0</v>
      </c>
      <c r="C1185" t="s">
        <v>51</v>
      </c>
      <c r="D1185" t="s">
        <v>52</v>
      </c>
      <c r="E1185" t="s">
        <v>51</v>
      </c>
      <c r="F1185" t="s">
        <v>51</v>
      </c>
      <c r="G1185" t="s">
        <v>4757</v>
      </c>
      <c r="H1185" t="s">
        <v>4758</v>
      </c>
      <c r="I1185" t="s">
        <v>56</v>
      </c>
      <c r="S1185" t="s">
        <v>4759</v>
      </c>
      <c r="U1185" t="s">
        <v>202</v>
      </c>
      <c r="W1185" t="s">
        <v>4759</v>
      </c>
      <c r="Y1185" t="s">
        <v>4760</v>
      </c>
      <c r="Z1185">
        <v>8</v>
      </c>
      <c r="AA1185">
        <v>9</v>
      </c>
      <c r="AD1185" t="s">
        <v>4761</v>
      </c>
      <c r="AE1185" t="s">
        <v>376</v>
      </c>
      <c r="AF1185" t="s">
        <v>4762</v>
      </c>
      <c r="AG1185" t="s">
        <v>4763</v>
      </c>
      <c r="AH1185" t="s">
        <v>376</v>
      </c>
      <c r="AI1185">
        <v>0</v>
      </c>
      <c r="AJ1185">
        <v>0</v>
      </c>
      <c r="AL1185">
        <v>0</v>
      </c>
      <c r="AM1185">
        <v>0</v>
      </c>
      <c r="AN1185">
        <v>0</v>
      </c>
      <c r="AO1185" t="s">
        <v>51</v>
      </c>
      <c r="AP1185" t="s">
        <v>51</v>
      </c>
      <c r="AQ1185" t="s">
        <v>51</v>
      </c>
      <c r="AR1185" t="s">
        <v>51</v>
      </c>
      <c r="AS1185" t="s">
        <v>51</v>
      </c>
      <c r="AT1185" t="s">
        <v>51</v>
      </c>
      <c r="AU1185" t="s">
        <v>58</v>
      </c>
      <c r="AV1185" t="s">
        <v>4215</v>
      </c>
      <c r="AW1185" t="s">
        <v>51</v>
      </c>
      <c r="AX1185" s="1">
        <v>44370.774167557873</v>
      </c>
      <c r="AY1185" t="s">
        <v>51</v>
      </c>
    </row>
    <row r="1186" spans="1:51" x14ac:dyDescent="0.35">
      <c r="A1186">
        <v>3259</v>
      </c>
      <c r="B1186">
        <v>0</v>
      </c>
      <c r="C1186" t="s">
        <v>51</v>
      </c>
      <c r="D1186" t="s">
        <v>85</v>
      </c>
      <c r="E1186">
        <v>0</v>
      </c>
      <c r="G1186" t="s">
        <v>4764</v>
      </c>
      <c r="H1186" t="s">
        <v>4765</v>
      </c>
      <c r="I1186" t="s">
        <v>56</v>
      </c>
      <c r="T1186" t="s">
        <v>51</v>
      </c>
      <c r="U1186" t="s">
        <v>51</v>
      </c>
      <c r="Y1186" t="s">
        <v>4766</v>
      </c>
      <c r="Z1186">
        <v>8</v>
      </c>
      <c r="AE1186" t="s">
        <v>51</v>
      </c>
      <c r="AF1186" t="s">
        <v>51</v>
      </c>
      <c r="AI1186">
        <v>0</v>
      </c>
      <c r="AJ1186">
        <v>0</v>
      </c>
      <c r="AL1186">
        <v>0</v>
      </c>
      <c r="AM1186">
        <v>0</v>
      </c>
      <c r="AN1186">
        <v>0</v>
      </c>
      <c r="AO1186" t="s">
        <v>120</v>
      </c>
      <c r="AP1186" t="s">
        <v>121</v>
      </c>
      <c r="AQ1186" t="s">
        <v>122</v>
      </c>
      <c r="AR1186" t="s">
        <v>123</v>
      </c>
      <c r="AS1186" t="s">
        <v>89</v>
      </c>
      <c r="AT1186" t="s">
        <v>90</v>
      </c>
      <c r="AU1186" t="s">
        <v>58</v>
      </c>
      <c r="AV1186" t="s">
        <v>91</v>
      </c>
      <c r="AW1186" t="s">
        <v>51</v>
      </c>
      <c r="AX1186" s="1">
        <v>44366.665422997685</v>
      </c>
      <c r="AY1186" t="s">
        <v>51</v>
      </c>
    </row>
    <row r="1187" spans="1:51" x14ac:dyDescent="0.35">
      <c r="A1187">
        <v>3258</v>
      </c>
      <c r="B1187">
        <v>0</v>
      </c>
      <c r="C1187" t="s">
        <v>51</v>
      </c>
      <c r="D1187" t="s">
        <v>85</v>
      </c>
      <c r="E1187">
        <v>0</v>
      </c>
      <c r="G1187" t="s">
        <v>4767</v>
      </c>
      <c r="H1187" t="s">
        <v>4768</v>
      </c>
      <c r="I1187" t="s">
        <v>56</v>
      </c>
      <c r="T1187" t="s">
        <v>51</v>
      </c>
      <c r="U1187" t="s">
        <v>51</v>
      </c>
      <c r="W1187">
        <f>91-22-48973337</f>
        <v>-48973268</v>
      </c>
      <c r="Y1187" t="s">
        <v>4769</v>
      </c>
      <c r="Z1187">
        <v>8</v>
      </c>
      <c r="AE1187" t="s">
        <v>51</v>
      </c>
      <c r="AF1187" t="s">
        <v>51</v>
      </c>
      <c r="AI1187">
        <v>0</v>
      </c>
      <c r="AJ1187">
        <v>0</v>
      </c>
      <c r="AL1187">
        <v>0</v>
      </c>
      <c r="AM1187">
        <v>0</v>
      </c>
      <c r="AN1187">
        <v>0</v>
      </c>
      <c r="AO1187" t="s">
        <v>120</v>
      </c>
      <c r="AP1187" t="s">
        <v>121</v>
      </c>
      <c r="AQ1187" t="s">
        <v>122</v>
      </c>
      <c r="AR1187" t="s">
        <v>123</v>
      </c>
      <c r="AS1187" t="s">
        <v>89</v>
      </c>
      <c r="AT1187" t="s">
        <v>90</v>
      </c>
      <c r="AU1187" t="s">
        <v>58</v>
      </c>
      <c r="AV1187" t="s">
        <v>91</v>
      </c>
      <c r="AW1187" t="s">
        <v>51</v>
      </c>
      <c r="AX1187" s="1">
        <v>44363.648819409726</v>
      </c>
      <c r="AY1187" t="s">
        <v>51</v>
      </c>
    </row>
    <row r="1188" spans="1:51" x14ac:dyDescent="0.35">
      <c r="A1188">
        <v>3257</v>
      </c>
      <c r="B1188">
        <v>0</v>
      </c>
      <c r="C1188" t="s">
        <v>51</v>
      </c>
      <c r="D1188" t="s">
        <v>85</v>
      </c>
      <c r="E1188">
        <v>0</v>
      </c>
      <c r="G1188" t="s">
        <v>4770</v>
      </c>
      <c r="H1188" t="s">
        <v>4771</v>
      </c>
      <c r="I1188" t="s">
        <v>56</v>
      </c>
      <c r="T1188" t="s">
        <v>51</v>
      </c>
      <c r="U1188" t="s">
        <v>51</v>
      </c>
      <c r="W1188">
        <v>9822191261</v>
      </c>
      <c r="Z1188">
        <v>8</v>
      </c>
      <c r="AE1188" t="s">
        <v>51</v>
      </c>
      <c r="AF1188" t="s">
        <v>51</v>
      </c>
      <c r="AI1188">
        <v>0</v>
      </c>
      <c r="AJ1188">
        <v>0</v>
      </c>
      <c r="AL1188">
        <v>0</v>
      </c>
      <c r="AM1188">
        <v>0</v>
      </c>
      <c r="AN1188">
        <v>0</v>
      </c>
      <c r="AO1188" t="s">
        <v>672</v>
      </c>
      <c r="AP1188" t="s">
        <v>121</v>
      </c>
      <c r="AQ1188" t="s">
        <v>122</v>
      </c>
      <c r="AR1188" t="s">
        <v>123</v>
      </c>
      <c r="AS1188" t="s">
        <v>89</v>
      </c>
      <c r="AT1188" t="s">
        <v>90</v>
      </c>
      <c r="AU1188" t="s">
        <v>58</v>
      </c>
      <c r="AV1188" t="s">
        <v>91</v>
      </c>
      <c r="AW1188" t="s">
        <v>51</v>
      </c>
      <c r="AX1188" s="1">
        <v>44361.479780289352</v>
      </c>
      <c r="AY1188" t="s">
        <v>51</v>
      </c>
    </row>
    <row r="1189" spans="1:51" x14ac:dyDescent="0.35">
      <c r="A1189">
        <v>3256</v>
      </c>
      <c r="B1189">
        <v>0</v>
      </c>
      <c r="C1189" t="s">
        <v>51</v>
      </c>
      <c r="D1189" t="s">
        <v>85</v>
      </c>
      <c r="E1189">
        <v>0</v>
      </c>
      <c r="G1189" t="s">
        <v>4772</v>
      </c>
      <c r="H1189" t="s">
        <v>4773</v>
      </c>
      <c r="I1189" t="s">
        <v>56</v>
      </c>
      <c r="T1189" t="s">
        <v>51</v>
      </c>
      <c r="U1189" t="s">
        <v>51</v>
      </c>
      <c r="W1189">
        <v>9881134309</v>
      </c>
      <c r="Y1189" t="s">
        <v>4774</v>
      </c>
      <c r="Z1189">
        <v>8</v>
      </c>
      <c r="AE1189" t="s">
        <v>51</v>
      </c>
      <c r="AF1189" t="s">
        <v>51</v>
      </c>
      <c r="AI1189">
        <v>0</v>
      </c>
      <c r="AJ1189">
        <v>0</v>
      </c>
      <c r="AL1189">
        <v>0</v>
      </c>
      <c r="AM1189">
        <v>0</v>
      </c>
      <c r="AN1189">
        <v>0</v>
      </c>
      <c r="AO1189" t="s">
        <v>1032</v>
      </c>
      <c r="AP1189" t="s">
        <v>121</v>
      </c>
      <c r="AQ1189" t="s">
        <v>122</v>
      </c>
      <c r="AS1189" t="s">
        <v>3903</v>
      </c>
      <c r="AU1189" t="s">
        <v>58</v>
      </c>
      <c r="AV1189" t="s">
        <v>4028</v>
      </c>
      <c r="AW1189" t="s">
        <v>51</v>
      </c>
      <c r="AX1189" s="1">
        <v>44358.832408182869</v>
      </c>
      <c r="AY1189" t="s">
        <v>51</v>
      </c>
    </row>
    <row r="1190" spans="1:51" x14ac:dyDescent="0.35">
      <c r="A1190">
        <v>3255</v>
      </c>
      <c r="B1190">
        <v>0</v>
      </c>
      <c r="C1190" t="s">
        <v>51</v>
      </c>
      <c r="D1190" t="s">
        <v>85</v>
      </c>
      <c r="E1190">
        <v>0</v>
      </c>
      <c r="G1190" t="s">
        <v>4775</v>
      </c>
      <c r="H1190" t="s">
        <v>4776</v>
      </c>
      <c r="I1190" t="s">
        <v>56</v>
      </c>
      <c r="T1190" t="s">
        <v>51</v>
      </c>
      <c r="U1190" t="s">
        <v>51</v>
      </c>
      <c r="W1190">
        <v>7757952153</v>
      </c>
      <c r="Y1190" t="s">
        <v>4777</v>
      </c>
      <c r="Z1190">
        <v>8</v>
      </c>
      <c r="AE1190" t="s">
        <v>51</v>
      </c>
      <c r="AF1190" t="s">
        <v>51</v>
      </c>
      <c r="AI1190">
        <v>0</v>
      </c>
      <c r="AJ1190">
        <v>0</v>
      </c>
      <c r="AL1190">
        <v>0</v>
      </c>
      <c r="AM1190">
        <v>0</v>
      </c>
      <c r="AN1190">
        <v>0</v>
      </c>
      <c r="AO1190" t="s">
        <v>120</v>
      </c>
      <c r="AP1190" t="s">
        <v>121</v>
      </c>
      <c r="AQ1190" t="s">
        <v>122</v>
      </c>
      <c r="AR1190" t="s">
        <v>123</v>
      </c>
      <c r="AS1190" t="s">
        <v>89</v>
      </c>
      <c r="AU1190" t="s">
        <v>58</v>
      </c>
      <c r="AV1190" t="s">
        <v>91</v>
      </c>
      <c r="AW1190" t="s">
        <v>51</v>
      </c>
      <c r="AX1190" s="1">
        <v>44357.71331929398</v>
      </c>
      <c r="AY1190" t="s">
        <v>51</v>
      </c>
    </row>
    <row r="1191" spans="1:51" x14ac:dyDescent="0.35">
      <c r="A1191">
        <v>3254</v>
      </c>
      <c r="B1191">
        <v>0</v>
      </c>
      <c r="C1191" t="s">
        <v>51</v>
      </c>
      <c r="D1191" t="s">
        <v>85</v>
      </c>
      <c r="E1191">
        <v>3</v>
      </c>
      <c r="F1191" t="s">
        <v>1049</v>
      </c>
      <c r="G1191" t="s">
        <v>4778</v>
      </c>
      <c r="H1191" t="s">
        <v>4779</v>
      </c>
      <c r="I1191" t="s">
        <v>56</v>
      </c>
      <c r="S1191" t="s">
        <v>4780</v>
      </c>
      <c r="T1191" t="s">
        <v>51</v>
      </c>
      <c r="U1191" t="s">
        <v>51</v>
      </c>
      <c r="W1191" t="s">
        <v>4780</v>
      </c>
      <c r="X1191" t="s">
        <v>4781</v>
      </c>
      <c r="Y1191" t="s">
        <v>4782</v>
      </c>
      <c r="Z1191">
        <v>8</v>
      </c>
      <c r="AE1191" t="s">
        <v>51</v>
      </c>
      <c r="AF1191" t="s">
        <v>51</v>
      </c>
      <c r="AI1191">
        <v>0</v>
      </c>
      <c r="AJ1191">
        <v>0</v>
      </c>
      <c r="AL1191">
        <v>0</v>
      </c>
      <c r="AM1191">
        <v>0</v>
      </c>
      <c r="AN1191">
        <v>0</v>
      </c>
      <c r="AO1191" t="s">
        <v>230</v>
      </c>
      <c r="AP1191" t="s">
        <v>121</v>
      </c>
      <c r="AQ1191" t="s">
        <v>122</v>
      </c>
      <c r="AR1191" t="s">
        <v>123</v>
      </c>
      <c r="AS1191" t="s">
        <v>89</v>
      </c>
      <c r="AT1191" t="s">
        <v>90</v>
      </c>
      <c r="AU1191" t="s">
        <v>58</v>
      </c>
      <c r="AV1191" t="s">
        <v>4215</v>
      </c>
      <c r="AW1191" t="s">
        <v>4028</v>
      </c>
      <c r="AX1191" s="1">
        <v>44356.659026307869</v>
      </c>
      <c r="AY1191" s="1">
        <v>44511.547925347222</v>
      </c>
    </row>
    <row r="1192" spans="1:51" x14ac:dyDescent="0.35">
      <c r="A1192">
        <v>3253</v>
      </c>
      <c r="B1192">
        <v>0</v>
      </c>
      <c r="C1192" t="s">
        <v>51</v>
      </c>
      <c r="D1192" t="s">
        <v>52</v>
      </c>
      <c r="E1192" t="s">
        <v>51</v>
      </c>
      <c r="F1192" t="s">
        <v>51</v>
      </c>
      <c r="G1192" t="s">
        <v>4783</v>
      </c>
      <c r="H1192" t="s">
        <v>4784</v>
      </c>
      <c r="I1192" t="s">
        <v>277</v>
      </c>
      <c r="S1192">
        <f>62-21-29036485</f>
        <v>-29036444</v>
      </c>
      <c r="U1192" t="s">
        <v>57</v>
      </c>
      <c r="V1192">
        <f>62-21-29036485</f>
        <v>-29036444</v>
      </c>
      <c r="W1192">
        <f>62-81912747604</f>
        <v>-81912747542</v>
      </c>
      <c r="X1192" t="s">
        <v>4785</v>
      </c>
      <c r="Y1192" t="s">
        <v>4786</v>
      </c>
      <c r="Z1192">
        <v>2</v>
      </c>
      <c r="AI1192">
        <v>0</v>
      </c>
      <c r="AJ1192">
        <v>0</v>
      </c>
      <c r="AL1192">
        <v>0</v>
      </c>
      <c r="AM1192">
        <v>0</v>
      </c>
      <c r="AN1192">
        <v>0</v>
      </c>
      <c r="AO1192" t="s">
        <v>51</v>
      </c>
      <c r="AP1192" t="s">
        <v>51</v>
      </c>
      <c r="AQ1192" t="s">
        <v>51</v>
      </c>
      <c r="AR1192" t="s">
        <v>51</v>
      </c>
      <c r="AS1192" t="s">
        <v>51</v>
      </c>
      <c r="AT1192" t="s">
        <v>51</v>
      </c>
      <c r="AU1192" t="s">
        <v>58</v>
      </c>
      <c r="AV1192" t="s">
        <v>4215</v>
      </c>
      <c r="AW1192" t="s">
        <v>51</v>
      </c>
      <c r="AX1192" s="1">
        <v>44351.639181562503</v>
      </c>
      <c r="AY1192" t="s">
        <v>51</v>
      </c>
    </row>
    <row r="1193" spans="1:51" x14ac:dyDescent="0.35">
      <c r="A1193">
        <v>3252</v>
      </c>
      <c r="B1193">
        <v>0</v>
      </c>
      <c r="C1193" t="s">
        <v>51</v>
      </c>
      <c r="D1193" t="s">
        <v>52</v>
      </c>
      <c r="E1193" t="s">
        <v>51</v>
      </c>
      <c r="F1193" t="s">
        <v>51</v>
      </c>
      <c r="G1193" t="s">
        <v>4787</v>
      </c>
      <c r="H1193" t="s">
        <v>4788</v>
      </c>
      <c r="I1193" t="s">
        <v>2142</v>
      </c>
      <c r="O1193" t="s">
        <v>62</v>
      </c>
      <c r="S1193" t="s">
        <v>4789</v>
      </c>
      <c r="U1193" t="s">
        <v>57</v>
      </c>
      <c r="V1193" t="s">
        <v>4790</v>
      </c>
      <c r="W1193" t="s">
        <v>4791</v>
      </c>
      <c r="Y1193" t="s">
        <v>4792</v>
      </c>
      <c r="Z1193">
        <v>2</v>
      </c>
      <c r="AA1193">
        <v>999999</v>
      </c>
      <c r="AE1193" t="s">
        <v>4793</v>
      </c>
      <c r="AF1193" t="s">
        <v>4793</v>
      </c>
      <c r="AG1193" t="s">
        <v>4793</v>
      </c>
      <c r="AH1193" t="s">
        <v>4793</v>
      </c>
      <c r="AI1193">
        <v>0</v>
      </c>
      <c r="AJ1193">
        <v>0</v>
      </c>
      <c r="AL1193">
        <v>0</v>
      </c>
      <c r="AM1193">
        <v>0</v>
      </c>
      <c r="AN1193">
        <v>0</v>
      </c>
      <c r="AO1193" t="s">
        <v>51</v>
      </c>
      <c r="AP1193" t="s">
        <v>51</v>
      </c>
      <c r="AQ1193" t="s">
        <v>51</v>
      </c>
      <c r="AR1193" t="s">
        <v>51</v>
      </c>
      <c r="AS1193" t="s">
        <v>51</v>
      </c>
      <c r="AT1193" t="s">
        <v>51</v>
      </c>
      <c r="AU1193" t="s">
        <v>58</v>
      </c>
      <c r="AV1193" t="s">
        <v>4215</v>
      </c>
      <c r="AW1193" t="s">
        <v>196</v>
      </c>
      <c r="AX1193" s="1">
        <v>44350.772417280095</v>
      </c>
      <c r="AY1193" s="1">
        <v>44368.489046527779</v>
      </c>
    </row>
    <row r="1194" spans="1:51" x14ac:dyDescent="0.35">
      <c r="A1194">
        <v>3251</v>
      </c>
      <c r="B1194">
        <v>0</v>
      </c>
      <c r="C1194" t="s">
        <v>51</v>
      </c>
      <c r="D1194" t="s">
        <v>85</v>
      </c>
      <c r="E1194">
        <v>0</v>
      </c>
      <c r="G1194" t="s">
        <v>4794</v>
      </c>
      <c r="H1194" t="s">
        <v>4795</v>
      </c>
      <c r="I1194" t="s">
        <v>56</v>
      </c>
      <c r="S1194" t="s">
        <v>4796</v>
      </c>
      <c r="T1194" t="s">
        <v>51</v>
      </c>
      <c r="U1194" t="s">
        <v>51</v>
      </c>
      <c r="W1194">
        <v>9833672241</v>
      </c>
      <c r="Y1194" t="s">
        <v>4797</v>
      </c>
      <c r="Z1194">
        <v>8</v>
      </c>
      <c r="AE1194" t="s">
        <v>51</v>
      </c>
      <c r="AF1194" t="s">
        <v>51</v>
      </c>
      <c r="AI1194">
        <v>0</v>
      </c>
      <c r="AJ1194">
        <v>0</v>
      </c>
      <c r="AL1194">
        <v>0</v>
      </c>
      <c r="AM1194">
        <v>0</v>
      </c>
      <c r="AN1194">
        <v>0</v>
      </c>
      <c r="AO1194" t="s">
        <v>120</v>
      </c>
      <c r="AP1194" t="s">
        <v>121</v>
      </c>
      <c r="AQ1194" t="s">
        <v>122</v>
      </c>
      <c r="AR1194" t="s">
        <v>123</v>
      </c>
      <c r="AS1194" t="s">
        <v>89</v>
      </c>
      <c r="AT1194" t="s">
        <v>90</v>
      </c>
      <c r="AU1194" t="s">
        <v>58</v>
      </c>
      <c r="AV1194" t="s">
        <v>91</v>
      </c>
      <c r="AW1194" t="s">
        <v>91</v>
      </c>
      <c r="AX1194" s="1">
        <v>44350.708951886576</v>
      </c>
      <c r="AY1194" s="1">
        <v>44361.495424687499</v>
      </c>
    </row>
    <row r="1195" spans="1:51" x14ac:dyDescent="0.35">
      <c r="A1195">
        <v>3250</v>
      </c>
      <c r="B1195">
        <v>0</v>
      </c>
      <c r="C1195" t="s">
        <v>51</v>
      </c>
      <c r="D1195" t="s">
        <v>52</v>
      </c>
      <c r="E1195" t="s">
        <v>51</v>
      </c>
      <c r="F1195" t="s">
        <v>51</v>
      </c>
      <c r="G1195" t="s">
        <v>4798</v>
      </c>
      <c r="H1195" t="s">
        <v>4799</v>
      </c>
      <c r="I1195" t="s">
        <v>56</v>
      </c>
      <c r="M1195" t="s">
        <v>4798</v>
      </c>
      <c r="N1195" t="s">
        <v>4799</v>
      </c>
      <c r="O1195" t="s">
        <v>62</v>
      </c>
      <c r="U1195" t="s">
        <v>57</v>
      </c>
      <c r="Z1195">
        <v>8</v>
      </c>
      <c r="AA1195">
        <v>37</v>
      </c>
      <c r="AD1195" t="s">
        <v>4761</v>
      </c>
      <c r="AE1195" t="s">
        <v>4800</v>
      </c>
      <c r="AF1195" t="s">
        <v>134</v>
      </c>
      <c r="AG1195" t="s">
        <v>4801</v>
      </c>
      <c r="AH1195" t="s">
        <v>4800</v>
      </c>
      <c r="AI1195">
        <v>0</v>
      </c>
      <c r="AJ1195">
        <v>0</v>
      </c>
      <c r="AL1195">
        <v>0</v>
      </c>
      <c r="AM1195">
        <v>0</v>
      </c>
      <c r="AN1195">
        <v>0</v>
      </c>
      <c r="AO1195" t="s">
        <v>51</v>
      </c>
      <c r="AP1195" t="s">
        <v>51</v>
      </c>
      <c r="AQ1195" t="s">
        <v>51</v>
      </c>
      <c r="AR1195" t="s">
        <v>51</v>
      </c>
      <c r="AS1195" t="s">
        <v>51</v>
      </c>
      <c r="AT1195" t="s">
        <v>51</v>
      </c>
      <c r="AU1195" t="s">
        <v>58</v>
      </c>
      <c r="AV1195" t="s">
        <v>4802</v>
      </c>
      <c r="AW1195" t="s">
        <v>4215</v>
      </c>
      <c r="AX1195" s="1">
        <v>44347.663743136574</v>
      </c>
      <c r="AY1195" s="1">
        <v>44522.496819016204</v>
      </c>
    </row>
    <row r="1196" spans="1:51" x14ac:dyDescent="0.35">
      <c r="A1196">
        <v>3249</v>
      </c>
      <c r="B1196">
        <v>0</v>
      </c>
      <c r="C1196" t="s">
        <v>51</v>
      </c>
      <c r="D1196" t="s">
        <v>52</v>
      </c>
      <c r="E1196" t="s">
        <v>51</v>
      </c>
      <c r="F1196" t="s">
        <v>51</v>
      </c>
      <c r="G1196" t="s">
        <v>4803</v>
      </c>
      <c r="H1196" t="s">
        <v>4804</v>
      </c>
      <c r="I1196" t="s">
        <v>56</v>
      </c>
      <c r="S1196" t="s">
        <v>4805</v>
      </c>
      <c r="U1196" t="s">
        <v>57</v>
      </c>
      <c r="V1196" t="s">
        <v>4806</v>
      </c>
      <c r="W1196" t="s">
        <v>4807</v>
      </c>
      <c r="X1196" t="s">
        <v>4808</v>
      </c>
      <c r="Y1196" t="s">
        <v>4809</v>
      </c>
      <c r="Z1196">
        <v>8</v>
      </c>
      <c r="AA1196">
        <v>36</v>
      </c>
      <c r="AD1196" t="s">
        <v>759</v>
      </c>
      <c r="AE1196" t="s">
        <v>4810</v>
      </c>
      <c r="AF1196" t="s">
        <v>1513</v>
      </c>
      <c r="AG1196" t="s">
        <v>1630</v>
      </c>
      <c r="AH1196" t="s">
        <v>4810</v>
      </c>
      <c r="AI1196">
        <v>0</v>
      </c>
      <c r="AJ1196">
        <v>0</v>
      </c>
      <c r="AL1196">
        <v>0</v>
      </c>
      <c r="AM1196">
        <v>0</v>
      </c>
      <c r="AN1196">
        <v>0</v>
      </c>
      <c r="AO1196" t="s">
        <v>51</v>
      </c>
      <c r="AP1196" t="s">
        <v>51</v>
      </c>
      <c r="AQ1196" t="s">
        <v>51</v>
      </c>
      <c r="AR1196" t="s">
        <v>51</v>
      </c>
      <c r="AS1196" t="s">
        <v>51</v>
      </c>
      <c r="AT1196" t="s">
        <v>51</v>
      </c>
      <c r="AU1196" t="s">
        <v>58</v>
      </c>
      <c r="AV1196" t="s">
        <v>4215</v>
      </c>
      <c r="AW1196" t="s">
        <v>51</v>
      </c>
      <c r="AX1196" s="1">
        <v>44341.738046331018</v>
      </c>
      <c r="AY1196" t="s">
        <v>51</v>
      </c>
    </row>
    <row r="1197" spans="1:51" x14ac:dyDescent="0.35">
      <c r="A1197">
        <v>3248</v>
      </c>
      <c r="B1197">
        <v>0</v>
      </c>
      <c r="C1197" t="s">
        <v>51</v>
      </c>
      <c r="D1197" t="s">
        <v>52</v>
      </c>
      <c r="E1197" t="s">
        <v>51</v>
      </c>
      <c r="F1197" t="s">
        <v>51</v>
      </c>
      <c r="G1197" t="s">
        <v>4811</v>
      </c>
      <c r="H1197" t="s">
        <v>4812</v>
      </c>
      <c r="I1197" t="s">
        <v>56</v>
      </c>
      <c r="U1197" t="s">
        <v>57</v>
      </c>
      <c r="Y1197" t="s">
        <v>4813</v>
      </c>
      <c r="Z1197">
        <v>8</v>
      </c>
      <c r="AA1197">
        <v>36</v>
      </c>
      <c r="AD1197" t="s">
        <v>4814</v>
      </c>
      <c r="AE1197" t="s">
        <v>4815</v>
      </c>
      <c r="AF1197" t="s">
        <v>1513</v>
      </c>
      <c r="AG1197" t="s">
        <v>4816</v>
      </c>
      <c r="AH1197" t="s">
        <v>4815</v>
      </c>
      <c r="AI1197">
        <v>0</v>
      </c>
      <c r="AJ1197">
        <v>0</v>
      </c>
      <c r="AL1197">
        <v>0</v>
      </c>
      <c r="AM1197">
        <v>0</v>
      </c>
      <c r="AN1197">
        <v>0</v>
      </c>
      <c r="AO1197" t="s">
        <v>51</v>
      </c>
      <c r="AP1197" t="s">
        <v>51</v>
      </c>
      <c r="AQ1197" t="s">
        <v>51</v>
      </c>
      <c r="AR1197" t="s">
        <v>51</v>
      </c>
      <c r="AS1197" t="s">
        <v>51</v>
      </c>
      <c r="AT1197" t="s">
        <v>51</v>
      </c>
      <c r="AU1197" t="s">
        <v>58</v>
      </c>
      <c r="AV1197" t="s">
        <v>4215</v>
      </c>
      <c r="AW1197" t="s">
        <v>51</v>
      </c>
      <c r="AX1197" s="1">
        <v>44340.673728275462</v>
      </c>
      <c r="AY1197" t="s">
        <v>51</v>
      </c>
    </row>
    <row r="1198" spans="1:51" x14ac:dyDescent="0.35">
      <c r="A1198">
        <v>3247</v>
      </c>
      <c r="B1198">
        <v>0</v>
      </c>
      <c r="C1198" t="s">
        <v>51</v>
      </c>
      <c r="D1198" t="s">
        <v>52</v>
      </c>
      <c r="E1198" t="s">
        <v>51</v>
      </c>
      <c r="F1198" t="s">
        <v>51</v>
      </c>
      <c r="G1198" t="s">
        <v>4817</v>
      </c>
      <c r="H1198" t="s">
        <v>4818</v>
      </c>
      <c r="I1198" t="s">
        <v>56</v>
      </c>
      <c r="S1198" t="s">
        <v>4819</v>
      </c>
      <c r="U1198" t="s">
        <v>57</v>
      </c>
      <c r="W1198" t="s">
        <v>4820</v>
      </c>
      <c r="Y1198" t="s">
        <v>4821</v>
      </c>
      <c r="Z1198">
        <v>8</v>
      </c>
      <c r="AA1198">
        <v>33</v>
      </c>
      <c r="AD1198" t="s">
        <v>4822</v>
      </c>
      <c r="AE1198" t="s">
        <v>4823</v>
      </c>
      <c r="AF1198" t="s">
        <v>1734</v>
      </c>
      <c r="AG1198" t="s">
        <v>4824</v>
      </c>
      <c r="AH1198" t="s">
        <v>4823</v>
      </c>
      <c r="AI1198">
        <v>0</v>
      </c>
      <c r="AJ1198">
        <v>0</v>
      </c>
      <c r="AL1198">
        <v>0</v>
      </c>
      <c r="AM1198">
        <v>0</v>
      </c>
      <c r="AN1198">
        <v>0</v>
      </c>
      <c r="AO1198" t="s">
        <v>51</v>
      </c>
      <c r="AP1198" t="s">
        <v>51</v>
      </c>
      <c r="AQ1198" t="s">
        <v>51</v>
      </c>
      <c r="AR1198" t="s">
        <v>51</v>
      </c>
      <c r="AS1198" t="s">
        <v>51</v>
      </c>
      <c r="AT1198" t="s">
        <v>51</v>
      </c>
      <c r="AU1198" t="s">
        <v>58</v>
      </c>
      <c r="AV1198" t="s">
        <v>4215</v>
      </c>
      <c r="AW1198" t="s">
        <v>4215</v>
      </c>
      <c r="AX1198" s="1">
        <v>44340.639934722225</v>
      </c>
      <c r="AY1198" s="1">
        <v>44340.640025925924</v>
      </c>
    </row>
    <row r="1199" spans="1:51" x14ac:dyDescent="0.35">
      <c r="A1199">
        <v>3246</v>
      </c>
      <c r="B1199">
        <v>0</v>
      </c>
      <c r="C1199" t="s">
        <v>51</v>
      </c>
      <c r="D1199" t="s">
        <v>52</v>
      </c>
      <c r="E1199" t="s">
        <v>51</v>
      </c>
      <c r="F1199" t="s">
        <v>51</v>
      </c>
      <c r="G1199" t="s">
        <v>4825</v>
      </c>
      <c r="H1199" t="s">
        <v>4826</v>
      </c>
      <c r="I1199" t="s">
        <v>56</v>
      </c>
      <c r="S1199">
        <v>4424377051</v>
      </c>
      <c r="U1199" t="s">
        <v>202</v>
      </c>
      <c r="Y1199" t="s">
        <v>4760</v>
      </c>
      <c r="Z1199">
        <v>8</v>
      </c>
      <c r="AA1199">
        <v>33</v>
      </c>
      <c r="AD1199" t="s">
        <v>4761</v>
      </c>
      <c r="AE1199" t="s">
        <v>4827</v>
      </c>
      <c r="AF1199" t="s">
        <v>1735</v>
      </c>
      <c r="AG1199" t="s">
        <v>4828</v>
      </c>
      <c r="AH1199" t="s">
        <v>4827</v>
      </c>
      <c r="AI1199">
        <v>0</v>
      </c>
      <c r="AJ1199">
        <v>0</v>
      </c>
      <c r="AL1199">
        <v>0</v>
      </c>
      <c r="AM1199">
        <v>0</v>
      </c>
      <c r="AN1199">
        <v>0</v>
      </c>
      <c r="AO1199" t="s">
        <v>51</v>
      </c>
      <c r="AP1199" t="s">
        <v>51</v>
      </c>
      <c r="AQ1199" t="s">
        <v>51</v>
      </c>
      <c r="AR1199" t="s">
        <v>51</v>
      </c>
      <c r="AS1199" t="s">
        <v>51</v>
      </c>
      <c r="AT1199" t="s">
        <v>51</v>
      </c>
      <c r="AU1199" t="s">
        <v>58</v>
      </c>
      <c r="AV1199" t="s">
        <v>4215</v>
      </c>
      <c r="AW1199" t="s">
        <v>4215</v>
      </c>
      <c r="AX1199" s="1">
        <v>44340.57704621528</v>
      </c>
      <c r="AY1199" s="1">
        <v>44340.579046180559</v>
      </c>
    </row>
    <row r="1200" spans="1:51" x14ac:dyDescent="0.35">
      <c r="A1200">
        <v>3245</v>
      </c>
      <c r="B1200">
        <v>0</v>
      </c>
      <c r="C1200" t="s">
        <v>51</v>
      </c>
      <c r="D1200" t="s">
        <v>85</v>
      </c>
      <c r="E1200">
        <v>3</v>
      </c>
      <c r="F1200" t="s">
        <v>1049</v>
      </c>
      <c r="G1200" t="s">
        <v>4829</v>
      </c>
      <c r="H1200" t="s">
        <v>4830</v>
      </c>
      <c r="I1200" t="s">
        <v>56</v>
      </c>
      <c r="S1200" t="s">
        <v>4831</v>
      </c>
      <c r="T1200" t="s">
        <v>51</v>
      </c>
      <c r="U1200" t="s">
        <v>51</v>
      </c>
      <c r="W1200" t="s">
        <v>4831</v>
      </c>
      <c r="X1200" t="s">
        <v>4832</v>
      </c>
      <c r="Y1200" t="s">
        <v>4833</v>
      </c>
      <c r="Z1200">
        <v>8</v>
      </c>
      <c r="AD1200" t="s">
        <v>4834</v>
      </c>
      <c r="AE1200" t="s">
        <v>51</v>
      </c>
      <c r="AG1200" t="s">
        <v>4835</v>
      </c>
      <c r="AI1200">
        <v>0</v>
      </c>
      <c r="AJ1200">
        <v>0</v>
      </c>
      <c r="AL1200">
        <v>0</v>
      </c>
      <c r="AM1200">
        <v>0</v>
      </c>
      <c r="AN1200">
        <v>0</v>
      </c>
      <c r="AO1200" t="s">
        <v>4836</v>
      </c>
      <c r="AP1200" t="s">
        <v>486</v>
      </c>
      <c r="AQ1200" t="s">
        <v>122</v>
      </c>
      <c r="AR1200" t="s">
        <v>123</v>
      </c>
      <c r="AS1200" t="s">
        <v>89</v>
      </c>
      <c r="AT1200" t="s">
        <v>90</v>
      </c>
      <c r="AU1200" t="s">
        <v>58</v>
      </c>
      <c r="AV1200" t="s">
        <v>4215</v>
      </c>
      <c r="AW1200" t="s">
        <v>51</v>
      </c>
      <c r="AX1200" s="1">
        <v>44336.640132372682</v>
      </c>
      <c r="AY1200" t="s">
        <v>51</v>
      </c>
    </row>
    <row r="1201" spans="1:51" x14ac:dyDescent="0.35">
      <c r="A1201">
        <v>3244</v>
      </c>
      <c r="B1201">
        <v>0</v>
      </c>
      <c r="C1201" t="s">
        <v>51</v>
      </c>
      <c r="D1201" t="s">
        <v>85</v>
      </c>
      <c r="E1201">
        <v>0</v>
      </c>
      <c r="G1201" t="s">
        <v>18839</v>
      </c>
      <c r="H1201" t="s">
        <v>4837</v>
      </c>
      <c r="I1201" t="s">
        <v>56</v>
      </c>
      <c r="T1201" t="s">
        <v>51</v>
      </c>
      <c r="U1201" t="s">
        <v>51</v>
      </c>
      <c r="W1201">
        <v>804003880</v>
      </c>
      <c r="Y1201" t="s">
        <v>4838</v>
      </c>
      <c r="Z1201">
        <v>8</v>
      </c>
      <c r="AE1201" t="s">
        <v>51</v>
      </c>
      <c r="AI1201">
        <v>0</v>
      </c>
      <c r="AJ1201">
        <v>0</v>
      </c>
      <c r="AL1201">
        <v>0</v>
      </c>
      <c r="AM1201">
        <v>0</v>
      </c>
      <c r="AN1201">
        <v>0</v>
      </c>
      <c r="AO1201" t="s">
        <v>120</v>
      </c>
      <c r="AP1201" t="s">
        <v>121</v>
      </c>
      <c r="AQ1201" t="s">
        <v>122</v>
      </c>
      <c r="AR1201" t="s">
        <v>123</v>
      </c>
      <c r="AS1201" t="s">
        <v>89</v>
      </c>
      <c r="AT1201" t="s">
        <v>90</v>
      </c>
      <c r="AU1201" t="s">
        <v>58</v>
      </c>
      <c r="AV1201" t="s">
        <v>91</v>
      </c>
      <c r="AW1201" t="s">
        <v>91</v>
      </c>
      <c r="AX1201" s="1">
        <v>44336.512506631945</v>
      </c>
      <c r="AY1201" s="1">
        <v>44336.521277581021</v>
      </c>
    </row>
    <row r="1202" spans="1:51" x14ac:dyDescent="0.35">
      <c r="A1202">
        <v>3243</v>
      </c>
      <c r="B1202">
        <v>0</v>
      </c>
      <c r="C1202" t="s">
        <v>51</v>
      </c>
      <c r="D1202" t="s">
        <v>85</v>
      </c>
      <c r="E1202">
        <v>0</v>
      </c>
      <c r="G1202" t="s">
        <v>18840</v>
      </c>
      <c r="H1202" t="s">
        <v>18841</v>
      </c>
      <c r="I1202" t="s">
        <v>56</v>
      </c>
      <c r="T1202" t="s">
        <v>51</v>
      </c>
      <c r="U1202" t="s">
        <v>51</v>
      </c>
      <c r="W1202">
        <v>7550288788</v>
      </c>
      <c r="Y1202" t="s">
        <v>4839</v>
      </c>
      <c r="Z1202">
        <v>8</v>
      </c>
      <c r="AE1202" t="s">
        <v>51</v>
      </c>
      <c r="AI1202">
        <v>0</v>
      </c>
      <c r="AJ1202">
        <v>0</v>
      </c>
      <c r="AL1202">
        <v>0</v>
      </c>
      <c r="AM1202">
        <v>0</v>
      </c>
      <c r="AN1202">
        <v>0</v>
      </c>
      <c r="AO1202" t="s">
        <v>120</v>
      </c>
      <c r="AP1202" t="s">
        <v>121</v>
      </c>
      <c r="AQ1202" t="s">
        <v>122</v>
      </c>
      <c r="AR1202" t="s">
        <v>123</v>
      </c>
      <c r="AS1202" t="s">
        <v>89</v>
      </c>
      <c r="AT1202" t="s">
        <v>90</v>
      </c>
      <c r="AU1202" t="s">
        <v>58</v>
      </c>
      <c r="AV1202" t="s">
        <v>91</v>
      </c>
      <c r="AW1202" t="s">
        <v>51</v>
      </c>
      <c r="AX1202" s="1">
        <v>44333.791243055559</v>
      </c>
      <c r="AY1202" t="s">
        <v>51</v>
      </c>
    </row>
    <row r="1203" spans="1:51" x14ac:dyDescent="0.35">
      <c r="A1203">
        <v>3242</v>
      </c>
      <c r="B1203">
        <v>0</v>
      </c>
      <c r="C1203" t="s">
        <v>51</v>
      </c>
      <c r="D1203" t="s">
        <v>52</v>
      </c>
      <c r="E1203" t="s">
        <v>51</v>
      </c>
      <c r="F1203" t="s">
        <v>51</v>
      </c>
      <c r="G1203" t="s">
        <v>4840</v>
      </c>
      <c r="H1203" t="s">
        <v>4841</v>
      </c>
      <c r="I1203" t="s">
        <v>4842</v>
      </c>
      <c r="S1203">
        <v>97317358729</v>
      </c>
      <c r="U1203" t="s">
        <v>202</v>
      </c>
      <c r="W1203">
        <v>97317358729</v>
      </c>
      <c r="Y1203" t="s">
        <v>4843</v>
      </c>
      <c r="Z1203">
        <v>2</v>
      </c>
      <c r="AI1203">
        <v>0</v>
      </c>
      <c r="AJ1203">
        <v>0</v>
      </c>
      <c r="AL1203">
        <v>0</v>
      </c>
      <c r="AM1203">
        <v>0</v>
      </c>
      <c r="AN1203">
        <v>0</v>
      </c>
      <c r="AO1203" t="s">
        <v>51</v>
      </c>
      <c r="AP1203" t="s">
        <v>51</v>
      </c>
      <c r="AQ1203" t="s">
        <v>51</v>
      </c>
      <c r="AR1203" t="s">
        <v>51</v>
      </c>
      <c r="AS1203" t="s">
        <v>51</v>
      </c>
      <c r="AT1203" t="s">
        <v>51</v>
      </c>
      <c r="AU1203" t="s">
        <v>58</v>
      </c>
      <c r="AV1203" t="s">
        <v>4215</v>
      </c>
      <c r="AW1203" t="s">
        <v>51</v>
      </c>
      <c r="AX1203" s="1">
        <v>44328.600424652781</v>
      </c>
      <c r="AY1203" t="s">
        <v>51</v>
      </c>
    </row>
    <row r="1204" spans="1:51" x14ac:dyDescent="0.35">
      <c r="A1204">
        <v>3241</v>
      </c>
      <c r="B1204">
        <v>0</v>
      </c>
      <c r="C1204" t="s">
        <v>51</v>
      </c>
      <c r="D1204" t="s">
        <v>85</v>
      </c>
      <c r="E1204">
        <v>0</v>
      </c>
      <c r="G1204" t="s">
        <v>4844</v>
      </c>
      <c r="H1204" t="s">
        <v>4845</v>
      </c>
      <c r="I1204" t="s">
        <v>56</v>
      </c>
      <c r="T1204" t="s">
        <v>51</v>
      </c>
      <c r="U1204" t="s">
        <v>51</v>
      </c>
      <c r="W1204" t="s">
        <v>4846</v>
      </c>
      <c r="Y1204" t="s">
        <v>4847</v>
      </c>
      <c r="Z1204">
        <v>8</v>
      </c>
      <c r="AE1204" t="s">
        <v>51</v>
      </c>
      <c r="AI1204">
        <v>0</v>
      </c>
      <c r="AJ1204">
        <v>0</v>
      </c>
      <c r="AL1204">
        <v>0</v>
      </c>
      <c r="AM1204">
        <v>0</v>
      </c>
      <c r="AN1204">
        <v>0</v>
      </c>
      <c r="AO1204" t="s">
        <v>120</v>
      </c>
      <c r="AP1204" t="s">
        <v>121</v>
      </c>
      <c r="AQ1204" t="s">
        <v>122</v>
      </c>
      <c r="AR1204" t="s">
        <v>123</v>
      </c>
      <c r="AS1204" t="s">
        <v>89</v>
      </c>
      <c r="AT1204" t="s">
        <v>90</v>
      </c>
      <c r="AU1204" t="s">
        <v>58</v>
      </c>
      <c r="AV1204" t="s">
        <v>91</v>
      </c>
      <c r="AW1204" t="s">
        <v>51</v>
      </c>
      <c r="AX1204" s="1">
        <v>44327.784219328707</v>
      </c>
      <c r="AY1204" t="s">
        <v>51</v>
      </c>
    </row>
    <row r="1205" spans="1:51" x14ac:dyDescent="0.35">
      <c r="A1205">
        <v>3240</v>
      </c>
      <c r="B1205">
        <v>0</v>
      </c>
      <c r="C1205" t="s">
        <v>51</v>
      </c>
      <c r="D1205" t="s">
        <v>85</v>
      </c>
      <c r="E1205">
        <v>0</v>
      </c>
      <c r="G1205" t="s">
        <v>4848</v>
      </c>
      <c r="H1205" t="s">
        <v>4849</v>
      </c>
      <c r="I1205" t="s">
        <v>56</v>
      </c>
      <c r="T1205" t="s">
        <v>51</v>
      </c>
      <c r="U1205" t="s">
        <v>51</v>
      </c>
      <c r="W1205" s="2">
        <v>9.2256131029225603E+19</v>
      </c>
      <c r="Y1205" t="s">
        <v>4850</v>
      </c>
      <c r="Z1205">
        <v>8</v>
      </c>
      <c r="AE1205" t="s">
        <v>51</v>
      </c>
      <c r="AF1205" t="s">
        <v>51</v>
      </c>
      <c r="AI1205">
        <v>0</v>
      </c>
      <c r="AJ1205">
        <v>0</v>
      </c>
      <c r="AL1205">
        <v>0</v>
      </c>
      <c r="AM1205">
        <v>0</v>
      </c>
      <c r="AN1205">
        <v>0</v>
      </c>
      <c r="AO1205" t="s">
        <v>120</v>
      </c>
      <c r="AP1205" t="s">
        <v>121</v>
      </c>
      <c r="AQ1205" t="s">
        <v>122</v>
      </c>
      <c r="AR1205" t="s">
        <v>123</v>
      </c>
      <c r="AS1205" t="s">
        <v>89</v>
      </c>
      <c r="AT1205" t="s">
        <v>90</v>
      </c>
      <c r="AU1205" t="s">
        <v>58</v>
      </c>
      <c r="AV1205" t="s">
        <v>91</v>
      </c>
      <c r="AW1205" t="s">
        <v>91</v>
      </c>
      <c r="AX1205" s="1">
        <v>44324.714789965277</v>
      </c>
      <c r="AY1205" s="1">
        <v>44393.567101851855</v>
      </c>
    </row>
    <row r="1206" spans="1:51" x14ac:dyDescent="0.35">
      <c r="A1206">
        <v>3239</v>
      </c>
      <c r="B1206">
        <v>0</v>
      </c>
      <c r="C1206" t="s">
        <v>51</v>
      </c>
      <c r="D1206" t="s">
        <v>85</v>
      </c>
      <c r="E1206">
        <v>0</v>
      </c>
      <c r="G1206" t="s">
        <v>4851</v>
      </c>
      <c r="H1206" t="s">
        <v>4852</v>
      </c>
      <c r="I1206" t="s">
        <v>56</v>
      </c>
      <c r="T1206" t="s">
        <v>51</v>
      </c>
      <c r="U1206" t="s">
        <v>51</v>
      </c>
      <c r="W1206">
        <v>9730021721</v>
      </c>
      <c r="Y1206" t="s">
        <v>4853</v>
      </c>
      <c r="Z1206">
        <v>8</v>
      </c>
      <c r="AE1206" t="s">
        <v>51</v>
      </c>
      <c r="AI1206">
        <v>0</v>
      </c>
      <c r="AJ1206">
        <v>0</v>
      </c>
      <c r="AL1206">
        <v>0</v>
      </c>
      <c r="AM1206">
        <v>0</v>
      </c>
      <c r="AN1206">
        <v>0</v>
      </c>
      <c r="AO1206" t="s">
        <v>672</v>
      </c>
      <c r="AP1206" t="s">
        <v>121</v>
      </c>
      <c r="AQ1206" t="s">
        <v>122</v>
      </c>
      <c r="AR1206" t="s">
        <v>123</v>
      </c>
      <c r="AS1206" t="s">
        <v>89</v>
      </c>
      <c r="AT1206" t="s">
        <v>90</v>
      </c>
      <c r="AU1206" t="s">
        <v>58</v>
      </c>
      <c r="AV1206" t="s">
        <v>91</v>
      </c>
      <c r="AW1206" t="s">
        <v>51</v>
      </c>
      <c r="AX1206" s="1">
        <v>44322.532479363428</v>
      </c>
      <c r="AY1206" t="s">
        <v>51</v>
      </c>
    </row>
    <row r="1207" spans="1:51" x14ac:dyDescent="0.35">
      <c r="A1207">
        <v>3238</v>
      </c>
      <c r="B1207">
        <v>0</v>
      </c>
      <c r="C1207" t="s">
        <v>51</v>
      </c>
      <c r="D1207" t="s">
        <v>85</v>
      </c>
      <c r="E1207">
        <v>0</v>
      </c>
      <c r="G1207" t="s">
        <v>4854</v>
      </c>
      <c r="H1207" t="s">
        <v>4855</v>
      </c>
      <c r="I1207" t="s">
        <v>56</v>
      </c>
      <c r="T1207" t="s">
        <v>51</v>
      </c>
      <c r="U1207" t="s">
        <v>51</v>
      </c>
      <c r="W1207">
        <v>9423005123</v>
      </c>
      <c r="Y1207" t="s">
        <v>4856</v>
      </c>
      <c r="Z1207">
        <v>8</v>
      </c>
      <c r="AE1207" t="s">
        <v>51</v>
      </c>
      <c r="AI1207">
        <v>0</v>
      </c>
      <c r="AJ1207">
        <v>0</v>
      </c>
      <c r="AL1207">
        <v>0</v>
      </c>
      <c r="AM1207">
        <v>0</v>
      </c>
      <c r="AN1207">
        <v>0</v>
      </c>
      <c r="AO1207" t="s">
        <v>120</v>
      </c>
      <c r="AP1207" t="s">
        <v>121</v>
      </c>
      <c r="AQ1207" t="s">
        <v>122</v>
      </c>
      <c r="AR1207" t="s">
        <v>123</v>
      </c>
      <c r="AS1207" t="s">
        <v>89</v>
      </c>
      <c r="AT1207" t="s">
        <v>90</v>
      </c>
      <c r="AU1207" t="s">
        <v>58</v>
      </c>
      <c r="AV1207" t="s">
        <v>91</v>
      </c>
      <c r="AW1207" t="s">
        <v>51</v>
      </c>
      <c r="AX1207" s="1">
        <v>44321.77402827546</v>
      </c>
      <c r="AY1207" t="s">
        <v>51</v>
      </c>
    </row>
    <row r="1208" spans="1:51" x14ac:dyDescent="0.35">
      <c r="A1208">
        <v>3237</v>
      </c>
      <c r="B1208">
        <v>0</v>
      </c>
      <c r="C1208" t="s">
        <v>51</v>
      </c>
      <c r="D1208" t="s">
        <v>52</v>
      </c>
      <c r="E1208" t="s">
        <v>51</v>
      </c>
      <c r="F1208" t="s">
        <v>51</v>
      </c>
      <c r="G1208" t="s">
        <v>4857</v>
      </c>
      <c r="H1208" t="s">
        <v>18842</v>
      </c>
      <c r="I1208" t="s">
        <v>56</v>
      </c>
      <c r="O1208" t="s">
        <v>62</v>
      </c>
      <c r="S1208">
        <f>91-20 - 30614563</f>
        <v>-30614492</v>
      </c>
      <c r="U1208" t="s">
        <v>202</v>
      </c>
      <c r="V1208">
        <f>91-20-30614509</f>
        <v>-30614438</v>
      </c>
      <c r="W1208">
        <v>8411005956</v>
      </c>
      <c r="Y1208" t="s">
        <v>4858</v>
      </c>
      <c r="Z1208">
        <v>8</v>
      </c>
      <c r="AA1208">
        <v>18</v>
      </c>
      <c r="AD1208" t="s">
        <v>4859</v>
      </c>
      <c r="AE1208" t="s">
        <v>4860</v>
      </c>
      <c r="AF1208" t="s">
        <v>2638</v>
      </c>
      <c r="AG1208" t="s">
        <v>4861</v>
      </c>
      <c r="AH1208" t="s">
        <v>4860</v>
      </c>
      <c r="AI1208">
        <v>0</v>
      </c>
      <c r="AJ1208">
        <v>0</v>
      </c>
      <c r="AL1208">
        <v>0</v>
      </c>
      <c r="AM1208">
        <v>0</v>
      </c>
      <c r="AN1208">
        <v>0</v>
      </c>
      <c r="AO1208" t="s">
        <v>51</v>
      </c>
      <c r="AP1208" t="s">
        <v>51</v>
      </c>
      <c r="AQ1208" t="s">
        <v>51</v>
      </c>
      <c r="AR1208" t="s">
        <v>51</v>
      </c>
      <c r="AS1208" t="s">
        <v>51</v>
      </c>
      <c r="AT1208" t="s">
        <v>51</v>
      </c>
      <c r="AU1208" t="s">
        <v>58</v>
      </c>
      <c r="AV1208" t="s">
        <v>4215</v>
      </c>
      <c r="AW1208" t="s">
        <v>196</v>
      </c>
      <c r="AX1208" s="1">
        <v>44320.696308946761</v>
      </c>
      <c r="AY1208" s="1">
        <v>44357.524838854166</v>
      </c>
    </row>
    <row r="1209" spans="1:51" x14ac:dyDescent="0.35">
      <c r="A1209">
        <v>3236</v>
      </c>
      <c r="B1209">
        <v>0</v>
      </c>
      <c r="C1209" t="s">
        <v>51</v>
      </c>
      <c r="D1209" t="s">
        <v>85</v>
      </c>
      <c r="E1209">
        <v>0</v>
      </c>
      <c r="G1209" t="s">
        <v>4862</v>
      </c>
      <c r="H1209" t="s">
        <v>18800</v>
      </c>
      <c r="I1209" t="s">
        <v>56</v>
      </c>
      <c r="T1209" t="s">
        <v>51</v>
      </c>
      <c r="U1209" t="s">
        <v>51</v>
      </c>
      <c r="W1209">
        <f>91-20-27110109</f>
        <v>-27110038</v>
      </c>
      <c r="Y1209" t="s">
        <v>4863</v>
      </c>
      <c r="Z1209">
        <v>8</v>
      </c>
      <c r="AE1209" t="s">
        <v>51</v>
      </c>
      <c r="AI1209">
        <v>0</v>
      </c>
      <c r="AJ1209">
        <v>0</v>
      </c>
      <c r="AL1209">
        <v>0</v>
      </c>
      <c r="AM1209">
        <v>0</v>
      </c>
      <c r="AN1209">
        <v>0</v>
      </c>
      <c r="AO1209" t="s">
        <v>1651</v>
      </c>
      <c r="AP1209" t="s">
        <v>121</v>
      </c>
      <c r="AQ1209" t="s">
        <v>122</v>
      </c>
      <c r="AR1209" t="s">
        <v>123</v>
      </c>
      <c r="AS1209" t="s">
        <v>89</v>
      </c>
      <c r="AT1209" t="s">
        <v>90</v>
      </c>
      <c r="AU1209" t="s">
        <v>58</v>
      </c>
      <c r="AV1209" t="s">
        <v>91</v>
      </c>
      <c r="AW1209" t="s">
        <v>51</v>
      </c>
      <c r="AX1209" s="1">
        <v>44319.641319212962</v>
      </c>
      <c r="AY1209" t="s">
        <v>51</v>
      </c>
    </row>
    <row r="1210" spans="1:51" x14ac:dyDescent="0.35">
      <c r="A1210">
        <v>3235</v>
      </c>
      <c r="B1210">
        <v>0</v>
      </c>
      <c r="C1210" t="s">
        <v>51</v>
      </c>
      <c r="D1210" t="s">
        <v>52</v>
      </c>
      <c r="E1210" t="s">
        <v>51</v>
      </c>
      <c r="F1210" t="s">
        <v>51</v>
      </c>
      <c r="G1210" t="s">
        <v>4864</v>
      </c>
      <c r="H1210" t="s">
        <v>4865</v>
      </c>
      <c r="I1210" t="s">
        <v>56</v>
      </c>
      <c r="S1210">
        <v>9650149921</v>
      </c>
      <c r="U1210" t="s">
        <v>202</v>
      </c>
      <c r="W1210">
        <v>9650149921</v>
      </c>
      <c r="Y1210" t="s">
        <v>4866</v>
      </c>
      <c r="Z1210">
        <v>8</v>
      </c>
      <c r="AA1210">
        <v>7</v>
      </c>
      <c r="AD1210" t="s">
        <v>4867</v>
      </c>
      <c r="AE1210" t="s">
        <v>4868</v>
      </c>
      <c r="AF1210" t="s">
        <v>3093</v>
      </c>
      <c r="AG1210" t="s">
        <v>4869</v>
      </c>
      <c r="AH1210" t="s">
        <v>4868</v>
      </c>
      <c r="AI1210">
        <v>0</v>
      </c>
      <c r="AJ1210">
        <v>0</v>
      </c>
      <c r="AL1210">
        <v>0</v>
      </c>
      <c r="AM1210">
        <v>0</v>
      </c>
      <c r="AN1210">
        <v>0</v>
      </c>
      <c r="AO1210" t="s">
        <v>51</v>
      </c>
      <c r="AP1210" t="s">
        <v>51</v>
      </c>
      <c r="AQ1210" t="s">
        <v>51</v>
      </c>
      <c r="AR1210" t="s">
        <v>51</v>
      </c>
      <c r="AS1210" t="s">
        <v>51</v>
      </c>
      <c r="AT1210" t="s">
        <v>51</v>
      </c>
      <c r="AU1210" t="s">
        <v>58</v>
      </c>
      <c r="AV1210" t="s">
        <v>4215</v>
      </c>
      <c r="AW1210" t="s">
        <v>51</v>
      </c>
      <c r="AX1210" s="1">
        <v>44312.629085069442</v>
      </c>
      <c r="AY1210" t="s">
        <v>51</v>
      </c>
    </row>
    <row r="1211" spans="1:51" x14ac:dyDescent="0.35">
      <c r="A1211">
        <v>3234</v>
      </c>
      <c r="B1211">
        <v>0</v>
      </c>
      <c r="C1211" t="s">
        <v>51</v>
      </c>
      <c r="D1211" t="s">
        <v>85</v>
      </c>
      <c r="E1211">
        <v>0</v>
      </c>
      <c r="G1211" t="s">
        <v>4870</v>
      </c>
      <c r="H1211" t="s">
        <v>4871</v>
      </c>
      <c r="I1211" t="s">
        <v>56</v>
      </c>
      <c r="T1211" t="s">
        <v>51</v>
      </c>
      <c r="U1211" t="s">
        <v>51</v>
      </c>
      <c r="W1211">
        <v>8128682088</v>
      </c>
      <c r="Y1211" t="s">
        <v>4872</v>
      </c>
      <c r="Z1211">
        <v>8</v>
      </c>
      <c r="AE1211" t="s">
        <v>51</v>
      </c>
      <c r="AI1211">
        <v>0</v>
      </c>
      <c r="AJ1211">
        <v>0</v>
      </c>
      <c r="AL1211">
        <v>0</v>
      </c>
      <c r="AM1211">
        <v>0</v>
      </c>
      <c r="AN1211">
        <v>0</v>
      </c>
      <c r="AO1211" t="s">
        <v>4873</v>
      </c>
      <c r="AP1211" t="s">
        <v>121</v>
      </c>
      <c r="AQ1211" t="s">
        <v>122</v>
      </c>
      <c r="AR1211" t="s">
        <v>123</v>
      </c>
      <c r="AS1211" t="s">
        <v>89</v>
      </c>
      <c r="AT1211" t="s">
        <v>90</v>
      </c>
      <c r="AU1211" t="s">
        <v>58</v>
      </c>
      <c r="AV1211" t="s">
        <v>91</v>
      </c>
      <c r="AW1211" t="s">
        <v>51</v>
      </c>
      <c r="AX1211" s="1">
        <v>44310.469677511574</v>
      </c>
      <c r="AY1211" t="s">
        <v>51</v>
      </c>
    </row>
    <row r="1212" spans="1:51" x14ac:dyDescent="0.35">
      <c r="A1212">
        <v>3233</v>
      </c>
      <c r="B1212">
        <v>0</v>
      </c>
      <c r="C1212" t="s">
        <v>51</v>
      </c>
      <c r="D1212" t="s">
        <v>85</v>
      </c>
      <c r="E1212">
        <v>0</v>
      </c>
      <c r="G1212" t="s">
        <v>18843</v>
      </c>
      <c r="H1212" t="s">
        <v>18844</v>
      </c>
      <c r="I1212" t="s">
        <v>56</v>
      </c>
      <c r="T1212" t="s">
        <v>51</v>
      </c>
      <c r="U1212" t="s">
        <v>51</v>
      </c>
      <c r="W1212">
        <v>7447754396</v>
      </c>
      <c r="Y1212" t="s">
        <v>4874</v>
      </c>
      <c r="Z1212">
        <v>8</v>
      </c>
      <c r="AE1212" t="s">
        <v>51</v>
      </c>
      <c r="AI1212">
        <v>0</v>
      </c>
      <c r="AJ1212">
        <v>0</v>
      </c>
      <c r="AL1212">
        <v>0</v>
      </c>
      <c r="AM1212">
        <v>0</v>
      </c>
      <c r="AN1212">
        <v>0</v>
      </c>
      <c r="AO1212" t="s">
        <v>120</v>
      </c>
      <c r="AP1212" t="s">
        <v>121</v>
      </c>
      <c r="AQ1212" t="s">
        <v>122</v>
      </c>
      <c r="AR1212" t="s">
        <v>123</v>
      </c>
      <c r="AS1212" t="s">
        <v>89</v>
      </c>
      <c r="AT1212" t="s">
        <v>90</v>
      </c>
      <c r="AU1212" t="s">
        <v>58</v>
      </c>
      <c r="AV1212" t="s">
        <v>91</v>
      </c>
      <c r="AW1212" t="s">
        <v>51</v>
      </c>
      <c r="AX1212" s="1">
        <v>44309.753352349537</v>
      </c>
      <c r="AY1212" t="s">
        <v>51</v>
      </c>
    </row>
    <row r="1213" spans="1:51" x14ac:dyDescent="0.35">
      <c r="A1213">
        <v>3232</v>
      </c>
      <c r="B1213">
        <v>0</v>
      </c>
      <c r="C1213" t="s">
        <v>51</v>
      </c>
      <c r="D1213" t="s">
        <v>85</v>
      </c>
      <c r="E1213">
        <v>0</v>
      </c>
      <c r="G1213" t="s">
        <v>18845</v>
      </c>
      <c r="H1213" t="s">
        <v>4875</v>
      </c>
      <c r="I1213" t="s">
        <v>56</v>
      </c>
      <c r="T1213" t="s">
        <v>51</v>
      </c>
      <c r="U1213" t="s">
        <v>51</v>
      </c>
      <c r="W1213">
        <v>9940151166</v>
      </c>
      <c r="Y1213" t="s">
        <v>4876</v>
      </c>
      <c r="Z1213">
        <v>8</v>
      </c>
      <c r="AE1213" t="s">
        <v>51</v>
      </c>
      <c r="AI1213">
        <v>0</v>
      </c>
      <c r="AJ1213">
        <v>0</v>
      </c>
      <c r="AL1213">
        <v>0</v>
      </c>
      <c r="AM1213">
        <v>0</v>
      </c>
      <c r="AN1213">
        <v>0</v>
      </c>
      <c r="AO1213" t="s">
        <v>120</v>
      </c>
      <c r="AP1213" t="s">
        <v>121</v>
      </c>
      <c r="AQ1213" t="s">
        <v>122</v>
      </c>
      <c r="AR1213" t="s">
        <v>123</v>
      </c>
      <c r="AS1213" t="s">
        <v>89</v>
      </c>
      <c r="AT1213" t="s">
        <v>90</v>
      </c>
      <c r="AU1213" t="s">
        <v>58</v>
      </c>
      <c r="AV1213" t="s">
        <v>91</v>
      </c>
      <c r="AW1213" t="s">
        <v>51</v>
      </c>
      <c r="AX1213" s="1">
        <v>44309.724229548614</v>
      </c>
      <c r="AY1213" t="s">
        <v>51</v>
      </c>
    </row>
    <row r="1214" spans="1:51" x14ac:dyDescent="0.35">
      <c r="A1214">
        <v>3231</v>
      </c>
      <c r="B1214">
        <v>0</v>
      </c>
      <c r="C1214" t="s">
        <v>51</v>
      </c>
      <c r="D1214" t="s">
        <v>85</v>
      </c>
      <c r="E1214">
        <v>0</v>
      </c>
      <c r="G1214" t="s">
        <v>4877</v>
      </c>
      <c r="H1214" t="s">
        <v>4878</v>
      </c>
      <c r="I1214" t="s">
        <v>56</v>
      </c>
      <c r="T1214" t="s">
        <v>51</v>
      </c>
      <c r="U1214" t="s">
        <v>51</v>
      </c>
      <c r="W1214">
        <v>9923056552</v>
      </c>
      <c r="Y1214" t="s">
        <v>4879</v>
      </c>
      <c r="Z1214">
        <v>8</v>
      </c>
      <c r="AE1214" t="s">
        <v>51</v>
      </c>
      <c r="AI1214">
        <v>0</v>
      </c>
      <c r="AJ1214">
        <v>0</v>
      </c>
      <c r="AL1214">
        <v>0</v>
      </c>
      <c r="AM1214">
        <v>0</v>
      </c>
      <c r="AN1214">
        <v>0</v>
      </c>
      <c r="AO1214" t="s">
        <v>120</v>
      </c>
      <c r="AP1214" t="s">
        <v>121</v>
      </c>
      <c r="AQ1214" t="s">
        <v>122</v>
      </c>
      <c r="AR1214" t="s">
        <v>123</v>
      </c>
      <c r="AS1214" t="s">
        <v>89</v>
      </c>
      <c r="AT1214" t="s">
        <v>90</v>
      </c>
      <c r="AU1214" t="s">
        <v>58</v>
      </c>
      <c r="AV1214" t="s">
        <v>91</v>
      </c>
      <c r="AW1214" t="s">
        <v>51</v>
      </c>
      <c r="AX1214" s="1">
        <v>44308.763827858798</v>
      </c>
      <c r="AY1214" t="s">
        <v>51</v>
      </c>
    </row>
    <row r="1215" spans="1:51" x14ac:dyDescent="0.35">
      <c r="A1215">
        <v>3230</v>
      </c>
      <c r="B1215">
        <v>0</v>
      </c>
      <c r="C1215" t="s">
        <v>51</v>
      </c>
      <c r="D1215" t="s">
        <v>85</v>
      </c>
      <c r="E1215">
        <v>0</v>
      </c>
      <c r="G1215" t="s">
        <v>4880</v>
      </c>
      <c r="H1215" t="s">
        <v>4881</v>
      </c>
      <c r="I1215" t="s">
        <v>56</v>
      </c>
      <c r="T1215" t="s">
        <v>51</v>
      </c>
      <c r="U1215" t="s">
        <v>51</v>
      </c>
      <c r="W1215">
        <v>9225650680</v>
      </c>
      <c r="Y1215" t="s">
        <v>4882</v>
      </c>
      <c r="Z1215">
        <v>8</v>
      </c>
      <c r="AE1215" t="s">
        <v>51</v>
      </c>
      <c r="AI1215">
        <v>0</v>
      </c>
      <c r="AJ1215">
        <v>0</v>
      </c>
      <c r="AL1215">
        <v>0</v>
      </c>
      <c r="AM1215">
        <v>0</v>
      </c>
      <c r="AN1215">
        <v>0</v>
      </c>
      <c r="AO1215" t="s">
        <v>120</v>
      </c>
      <c r="AP1215" t="s">
        <v>121</v>
      </c>
      <c r="AQ1215" t="s">
        <v>122</v>
      </c>
      <c r="AR1215" t="s">
        <v>123</v>
      </c>
      <c r="AS1215" t="s">
        <v>89</v>
      </c>
      <c r="AT1215" t="s">
        <v>90</v>
      </c>
      <c r="AU1215" t="s">
        <v>58</v>
      </c>
      <c r="AV1215" t="s">
        <v>91</v>
      </c>
      <c r="AW1215" t="s">
        <v>51</v>
      </c>
      <c r="AX1215" s="1">
        <v>44308.749743518521</v>
      </c>
      <c r="AY1215" t="s">
        <v>51</v>
      </c>
    </row>
    <row r="1216" spans="1:51" x14ac:dyDescent="0.35">
      <c r="A1216">
        <v>3229</v>
      </c>
      <c r="B1216">
        <v>0</v>
      </c>
      <c r="C1216" t="s">
        <v>51</v>
      </c>
      <c r="D1216" t="s">
        <v>85</v>
      </c>
      <c r="E1216">
        <v>0</v>
      </c>
      <c r="G1216" t="s">
        <v>4883</v>
      </c>
      <c r="H1216" t="s">
        <v>18846</v>
      </c>
      <c r="I1216" t="s">
        <v>56</v>
      </c>
      <c r="S1216">
        <v>8027834996</v>
      </c>
      <c r="T1216" t="s">
        <v>51</v>
      </c>
      <c r="U1216" t="s">
        <v>51</v>
      </c>
      <c r="W1216">
        <v>9632105577</v>
      </c>
      <c r="Y1216" t="s">
        <v>4884</v>
      </c>
      <c r="Z1216">
        <v>8</v>
      </c>
      <c r="AE1216" t="s">
        <v>51</v>
      </c>
      <c r="AI1216">
        <v>0</v>
      </c>
      <c r="AJ1216">
        <v>0</v>
      </c>
      <c r="AL1216">
        <v>0</v>
      </c>
      <c r="AM1216">
        <v>0</v>
      </c>
      <c r="AN1216">
        <v>0</v>
      </c>
      <c r="AO1216" t="s">
        <v>120</v>
      </c>
      <c r="AP1216" t="s">
        <v>121</v>
      </c>
      <c r="AQ1216" t="s">
        <v>122</v>
      </c>
      <c r="AR1216" t="s">
        <v>123</v>
      </c>
      <c r="AS1216" t="s">
        <v>89</v>
      </c>
      <c r="AT1216" t="s">
        <v>90</v>
      </c>
      <c r="AU1216" t="s">
        <v>58</v>
      </c>
      <c r="AV1216" t="s">
        <v>91</v>
      </c>
      <c r="AW1216" t="s">
        <v>51</v>
      </c>
      <c r="AX1216" s="1">
        <v>44308.734444444446</v>
      </c>
      <c r="AY1216" t="s">
        <v>51</v>
      </c>
    </row>
    <row r="1217" spans="1:51" x14ac:dyDescent="0.35">
      <c r="A1217">
        <v>3228</v>
      </c>
      <c r="B1217">
        <v>0</v>
      </c>
      <c r="C1217" t="s">
        <v>51</v>
      </c>
      <c r="D1217" t="s">
        <v>52</v>
      </c>
      <c r="E1217" t="s">
        <v>51</v>
      </c>
      <c r="F1217" t="s">
        <v>51</v>
      </c>
      <c r="G1217" t="s">
        <v>4885</v>
      </c>
      <c r="H1217" t="s">
        <v>4886</v>
      </c>
      <c r="I1217" t="s">
        <v>890</v>
      </c>
      <c r="S1217" t="s">
        <v>4887</v>
      </c>
      <c r="U1217" t="s">
        <v>57</v>
      </c>
      <c r="V1217" t="s">
        <v>4888</v>
      </c>
      <c r="X1217" t="s">
        <v>4889</v>
      </c>
      <c r="Y1217" t="s">
        <v>4890</v>
      </c>
      <c r="Z1217">
        <v>2</v>
      </c>
      <c r="AI1217">
        <v>0</v>
      </c>
      <c r="AJ1217">
        <v>0</v>
      </c>
      <c r="AL1217">
        <v>0</v>
      </c>
      <c r="AM1217">
        <v>0</v>
      </c>
      <c r="AN1217">
        <v>0</v>
      </c>
      <c r="AO1217" t="s">
        <v>51</v>
      </c>
      <c r="AP1217" t="s">
        <v>51</v>
      </c>
      <c r="AQ1217" t="s">
        <v>51</v>
      </c>
      <c r="AR1217" t="s">
        <v>51</v>
      </c>
      <c r="AS1217" t="s">
        <v>51</v>
      </c>
      <c r="AT1217" t="s">
        <v>51</v>
      </c>
      <c r="AU1217" t="s">
        <v>58</v>
      </c>
      <c r="AV1217" t="s">
        <v>4215</v>
      </c>
      <c r="AW1217" t="s">
        <v>51</v>
      </c>
      <c r="AX1217" s="1">
        <v>44305.600493090278</v>
      </c>
      <c r="AY1217" t="s">
        <v>51</v>
      </c>
    </row>
    <row r="1218" spans="1:51" x14ac:dyDescent="0.35">
      <c r="A1218">
        <v>3227</v>
      </c>
      <c r="B1218">
        <v>0</v>
      </c>
      <c r="C1218" t="s">
        <v>51</v>
      </c>
      <c r="D1218" t="s">
        <v>85</v>
      </c>
      <c r="E1218">
        <v>0</v>
      </c>
      <c r="G1218" t="s">
        <v>4891</v>
      </c>
      <c r="H1218" t="s">
        <v>4892</v>
      </c>
      <c r="I1218" t="s">
        <v>56</v>
      </c>
      <c r="T1218" t="s">
        <v>51</v>
      </c>
      <c r="U1218" t="s">
        <v>51</v>
      </c>
      <c r="W1218">
        <v>9822196771</v>
      </c>
      <c r="Y1218" t="s">
        <v>4893</v>
      </c>
      <c r="Z1218">
        <v>8</v>
      </c>
      <c r="AE1218" t="s">
        <v>51</v>
      </c>
      <c r="AI1218">
        <v>0</v>
      </c>
      <c r="AJ1218">
        <v>0</v>
      </c>
      <c r="AL1218">
        <v>0</v>
      </c>
      <c r="AM1218">
        <v>0</v>
      </c>
      <c r="AN1218">
        <v>0</v>
      </c>
      <c r="AO1218" t="s">
        <v>672</v>
      </c>
      <c r="AP1218" t="s">
        <v>121</v>
      </c>
      <c r="AQ1218" t="s">
        <v>122</v>
      </c>
      <c r="AR1218" t="s">
        <v>123</v>
      </c>
      <c r="AS1218" t="s">
        <v>89</v>
      </c>
      <c r="AT1218" t="s">
        <v>95</v>
      </c>
      <c r="AU1218" t="s">
        <v>58</v>
      </c>
      <c r="AV1218" t="s">
        <v>91</v>
      </c>
      <c r="AW1218" t="s">
        <v>91</v>
      </c>
      <c r="AX1218" s="1">
        <v>44303.468076238423</v>
      </c>
      <c r="AY1218" s="1">
        <v>44303.469206134258</v>
      </c>
    </row>
    <row r="1219" spans="1:51" x14ac:dyDescent="0.35">
      <c r="A1219">
        <v>3226</v>
      </c>
      <c r="B1219">
        <v>0</v>
      </c>
      <c r="C1219" t="s">
        <v>51</v>
      </c>
      <c r="D1219" t="s">
        <v>85</v>
      </c>
      <c r="E1219">
        <v>0</v>
      </c>
      <c r="G1219" t="s">
        <v>18847</v>
      </c>
      <c r="H1219" t="s">
        <v>4894</v>
      </c>
      <c r="I1219" t="s">
        <v>56</v>
      </c>
      <c r="S1219" t="s">
        <v>4895</v>
      </c>
      <c r="T1219" t="s">
        <v>51</v>
      </c>
      <c r="U1219" t="s">
        <v>51</v>
      </c>
      <c r="W1219">
        <v>7904259379</v>
      </c>
      <c r="Y1219" t="s">
        <v>4896</v>
      </c>
      <c r="Z1219">
        <v>8</v>
      </c>
      <c r="AE1219" t="s">
        <v>51</v>
      </c>
      <c r="AI1219">
        <v>0</v>
      </c>
      <c r="AJ1219">
        <v>0</v>
      </c>
      <c r="AL1219">
        <v>0</v>
      </c>
      <c r="AM1219">
        <v>0</v>
      </c>
      <c r="AN1219">
        <v>0</v>
      </c>
      <c r="AO1219" t="s">
        <v>538</v>
      </c>
      <c r="AP1219" t="s">
        <v>121</v>
      </c>
      <c r="AQ1219" t="s">
        <v>122</v>
      </c>
      <c r="AR1219" t="s">
        <v>123</v>
      </c>
      <c r="AS1219" t="s">
        <v>89</v>
      </c>
      <c r="AT1219" t="s">
        <v>90</v>
      </c>
      <c r="AU1219" t="s">
        <v>58</v>
      </c>
      <c r="AV1219" t="s">
        <v>4028</v>
      </c>
      <c r="AW1219" t="s">
        <v>51</v>
      </c>
      <c r="AX1219" s="1">
        <v>44300.654515775466</v>
      </c>
      <c r="AY1219" t="s">
        <v>51</v>
      </c>
    </row>
    <row r="1220" spans="1:51" x14ac:dyDescent="0.35">
      <c r="A1220">
        <v>3225</v>
      </c>
      <c r="B1220">
        <v>0</v>
      </c>
      <c r="C1220" t="s">
        <v>51</v>
      </c>
      <c r="D1220" t="s">
        <v>52</v>
      </c>
      <c r="E1220" t="s">
        <v>51</v>
      </c>
      <c r="F1220" t="s">
        <v>51</v>
      </c>
      <c r="G1220" t="s">
        <v>4897</v>
      </c>
      <c r="H1220" t="s">
        <v>4898</v>
      </c>
      <c r="I1220" t="s">
        <v>56</v>
      </c>
      <c r="O1220" t="s">
        <v>62</v>
      </c>
      <c r="S1220" t="s">
        <v>4899</v>
      </c>
      <c r="U1220" t="s">
        <v>202</v>
      </c>
      <c r="W1220" t="s">
        <v>4900</v>
      </c>
      <c r="X1220" t="s">
        <v>4901</v>
      </c>
      <c r="Y1220" t="s">
        <v>4902</v>
      </c>
      <c r="Z1220">
        <v>8</v>
      </c>
      <c r="AA1220">
        <v>24</v>
      </c>
      <c r="AD1220" t="s">
        <v>3423</v>
      </c>
      <c r="AE1220" t="s">
        <v>3424</v>
      </c>
      <c r="AF1220" t="s">
        <v>407</v>
      </c>
      <c r="AG1220" t="s">
        <v>3425</v>
      </c>
      <c r="AH1220" t="s">
        <v>3424</v>
      </c>
      <c r="AI1220">
        <v>0</v>
      </c>
      <c r="AJ1220">
        <v>0</v>
      </c>
      <c r="AL1220">
        <v>0</v>
      </c>
      <c r="AM1220">
        <v>0</v>
      </c>
      <c r="AN1220">
        <v>0</v>
      </c>
      <c r="AO1220" t="s">
        <v>51</v>
      </c>
      <c r="AP1220" t="s">
        <v>51</v>
      </c>
      <c r="AQ1220" t="s">
        <v>51</v>
      </c>
      <c r="AR1220" t="s">
        <v>51</v>
      </c>
      <c r="AS1220" t="s">
        <v>51</v>
      </c>
      <c r="AT1220" t="s">
        <v>51</v>
      </c>
      <c r="AU1220" t="s">
        <v>58</v>
      </c>
      <c r="AV1220" t="s">
        <v>4215</v>
      </c>
      <c r="AW1220" t="s">
        <v>3157</v>
      </c>
      <c r="AX1220" s="1">
        <v>44298.430668287037</v>
      </c>
      <c r="AY1220" s="1">
        <v>44992.67981292824</v>
      </c>
    </row>
    <row r="1221" spans="1:51" x14ac:dyDescent="0.35">
      <c r="A1221">
        <v>3224</v>
      </c>
      <c r="B1221">
        <v>0</v>
      </c>
      <c r="C1221" t="s">
        <v>51</v>
      </c>
      <c r="D1221" t="s">
        <v>85</v>
      </c>
      <c r="E1221">
        <v>0</v>
      </c>
      <c r="G1221" t="s">
        <v>4903</v>
      </c>
      <c r="H1221" t="s">
        <v>4904</v>
      </c>
      <c r="I1221" t="s">
        <v>56</v>
      </c>
      <c r="S1221">
        <f>912266595930-1</f>
        <v>912266595929</v>
      </c>
      <c r="T1221" t="s">
        <v>51</v>
      </c>
      <c r="U1221" t="s">
        <v>51</v>
      </c>
      <c r="W1221">
        <v>9869449621</v>
      </c>
      <c r="Y1221" t="s">
        <v>4905</v>
      </c>
      <c r="Z1221">
        <v>8</v>
      </c>
      <c r="AE1221" t="s">
        <v>51</v>
      </c>
      <c r="AI1221">
        <v>0</v>
      </c>
      <c r="AJ1221">
        <v>0</v>
      </c>
      <c r="AL1221">
        <v>0</v>
      </c>
      <c r="AM1221">
        <v>0</v>
      </c>
      <c r="AN1221">
        <v>0</v>
      </c>
      <c r="AO1221" t="s">
        <v>4906</v>
      </c>
      <c r="AP1221" t="s">
        <v>121</v>
      </c>
      <c r="AQ1221" t="s">
        <v>122</v>
      </c>
      <c r="AR1221" t="s">
        <v>123</v>
      </c>
      <c r="AS1221" t="s">
        <v>89</v>
      </c>
      <c r="AT1221" t="s">
        <v>90</v>
      </c>
      <c r="AU1221" t="s">
        <v>58</v>
      </c>
      <c r="AV1221" t="s">
        <v>4028</v>
      </c>
      <c r="AW1221" t="s">
        <v>51</v>
      </c>
      <c r="AX1221" s="1">
        <v>44295.618194212962</v>
      </c>
      <c r="AY1221" t="s">
        <v>51</v>
      </c>
    </row>
    <row r="1222" spans="1:51" x14ac:dyDescent="0.35">
      <c r="A1222">
        <v>3223</v>
      </c>
      <c r="B1222">
        <v>0</v>
      </c>
      <c r="C1222" t="s">
        <v>51</v>
      </c>
      <c r="D1222" t="s">
        <v>85</v>
      </c>
      <c r="E1222">
        <v>0</v>
      </c>
      <c r="G1222" t="s">
        <v>18848</v>
      </c>
      <c r="H1222" t="s">
        <v>4907</v>
      </c>
      <c r="I1222" t="s">
        <v>56</v>
      </c>
      <c r="T1222" t="s">
        <v>51</v>
      </c>
      <c r="U1222" t="s">
        <v>51</v>
      </c>
      <c r="W1222">
        <v>9595101418</v>
      </c>
      <c r="Y1222" t="s">
        <v>4908</v>
      </c>
      <c r="Z1222">
        <v>8</v>
      </c>
      <c r="AE1222" t="s">
        <v>51</v>
      </c>
      <c r="AG1222" t="s">
        <v>4909</v>
      </c>
      <c r="AI1222">
        <v>0</v>
      </c>
      <c r="AJ1222">
        <v>0</v>
      </c>
      <c r="AL1222">
        <v>0</v>
      </c>
      <c r="AM1222">
        <v>0</v>
      </c>
      <c r="AN1222">
        <v>0</v>
      </c>
      <c r="AO1222" t="s">
        <v>120</v>
      </c>
      <c r="AP1222" t="s">
        <v>121</v>
      </c>
      <c r="AQ1222" t="s">
        <v>122</v>
      </c>
      <c r="AR1222" t="s">
        <v>123</v>
      </c>
      <c r="AS1222" t="s">
        <v>89</v>
      </c>
      <c r="AT1222" t="s">
        <v>90</v>
      </c>
      <c r="AU1222" t="s">
        <v>58</v>
      </c>
      <c r="AV1222" t="s">
        <v>91</v>
      </c>
      <c r="AW1222" t="s">
        <v>51</v>
      </c>
      <c r="AX1222" s="1">
        <v>44293.626507141205</v>
      </c>
      <c r="AY1222" t="s">
        <v>51</v>
      </c>
    </row>
    <row r="1223" spans="1:51" x14ac:dyDescent="0.35">
      <c r="A1223">
        <v>3222</v>
      </c>
      <c r="B1223">
        <v>0</v>
      </c>
      <c r="C1223" t="s">
        <v>51</v>
      </c>
      <c r="D1223" t="s">
        <v>52</v>
      </c>
      <c r="E1223" t="s">
        <v>51</v>
      </c>
      <c r="F1223" t="s">
        <v>51</v>
      </c>
      <c r="G1223" t="s">
        <v>4910</v>
      </c>
      <c r="H1223" t="s">
        <v>4911</v>
      </c>
      <c r="I1223" t="s">
        <v>56</v>
      </c>
      <c r="S1223">
        <v>9892298664</v>
      </c>
      <c r="U1223" t="s">
        <v>57</v>
      </c>
      <c r="W1223">
        <v>9892298664</v>
      </c>
      <c r="X1223" t="s">
        <v>4912</v>
      </c>
      <c r="Y1223" t="s">
        <v>4913</v>
      </c>
      <c r="Z1223">
        <v>8</v>
      </c>
      <c r="AA1223">
        <v>27</v>
      </c>
      <c r="AD1223" t="s">
        <v>4914</v>
      </c>
      <c r="AE1223" t="s">
        <v>4915</v>
      </c>
      <c r="AF1223" t="s">
        <v>280</v>
      </c>
      <c r="AG1223" t="s">
        <v>4916</v>
      </c>
      <c r="AH1223" t="s">
        <v>4915</v>
      </c>
      <c r="AI1223">
        <v>0</v>
      </c>
      <c r="AJ1223">
        <v>0</v>
      </c>
      <c r="AL1223">
        <v>0</v>
      </c>
      <c r="AM1223">
        <v>0</v>
      </c>
      <c r="AN1223">
        <v>0</v>
      </c>
      <c r="AO1223" t="s">
        <v>51</v>
      </c>
      <c r="AP1223" t="s">
        <v>51</v>
      </c>
      <c r="AQ1223" t="s">
        <v>51</v>
      </c>
      <c r="AR1223" t="s">
        <v>51</v>
      </c>
      <c r="AS1223" t="s">
        <v>51</v>
      </c>
      <c r="AT1223" t="s">
        <v>51</v>
      </c>
      <c r="AU1223" t="s">
        <v>58</v>
      </c>
      <c r="AV1223" t="s">
        <v>4215</v>
      </c>
      <c r="AW1223" t="s">
        <v>51</v>
      </c>
      <c r="AX1223" s="1">
        <v>44291.545447488425</v>
      </c>
      <c r="AY1223" t="s">
        <v>51</v>
      </c>
    </row>
    <row r="1224" spans="1:51" x14ac:dyDescent="0.35">
      <c r="A1224">
        <v>3221</v>
      </c>
      <c r="B1224">
        <v>0</v>
      </c>
      <c r="C1224" t="s">
        <v>51</v>
      </c>
      <c r="D1224" t="s">
        <v>85</v>
      </c>
      <c r="E1224">
        <v>0</v>
      </c>
      <c r="G1224" t="s">
        <v>4917</v>
      </c>
      <c r="H1224" t="s">
        <v>4918</v>
      </c>
      <c r="I1224" t="s">
        <v>56</v>
      </c>
      <c r="T1224" t="s">
        <v>51</v>
      </c>
      <c r="U1224" t="s">
        <v>51</v>
      </c>
      <c r="W1224">
        <v>9373548480</v>
      </c>
      <c r="Y1224" t="s">
        <v>4919</v>
      </c>
      <c r="Z1224">
        <v>8</v>
      </c>
      <c r="AE1224" t="s">
        <v>51</v>
      </c>
      <c r="AI1224">
        <v>0</v>
      </c>
      <c r="AJ1224">
        <v>0</v>
      </c>
      <c r="AL1224">
        <v>0</v>
      </c>
      <c r="AM1224">
        <v>0</v>
      </c>
      <c r="AN1224">
        <v>0</v>
      </c>
      <c r="AO1224" t="s">
        <v>120</v>
      </c>
      <c r="AP1224" t="s">
        <v>121</v>
      </c>
      <c r="AQ1224" t="s">
        <v>122</v>
      </c>
      <c r="AR1224" t="s">
        <v>123</v>
      </c>
      <c r="AS1224" t="s">
        <v>89</v>
      </c>
      <c r="AT1224" t="s">
        <v>90</v>
      </c>
      <c r="AU1224" t="s">
        <v>58</v>
      </c>
      <c r="AV1224" t="s">
        <v>91</v>
      </c>
      <c r="AW1224" t="s">
        <v>51</v>
      </c>
      <c r="AX1224" s="1">
        <v>44291.430233761574</v>
      </c>
      <c r="AY1224" t="s">
        <v>51</v>
      </c>
    </row>
    <row r="1225" spans="1:51" x14ac:dyDescent="0.35">
      <c r="A1225">
        <v>3220</v>
      </c>
      <c r="B1225">
        <v>0</v>
      </c>
      <c r="C1225" t="s">
        <v>51</v>
      </c>
      <c r="D1225" t="s">
        <v>52</v>
      </c>
      <c r="E1225" t="s">
        <v>51</v>
      </c>
      <c r="F1225" t="s">
        <v>51</v>
      </c>
      <c r="G1225" t="s">
        <v>4920</v>
      </c>
      <c r="H1225" t="s">
        <v>4921</v>
      </c>
      <c r="I1225" t="s">
        <v>56</v>
      </c>
      <c r="S1225" t="s">
        <v>4922</v>
      </c>
      <c r="U1225" t="s">
        <v>202</v>
      </c>
      <c r="V1225" t="s">
        <v>4923</v>
      </c>
      <c r="Y1225" t="s">
        <v>4924</v>
      </c>
      <c r="Z1225">
        <v>8</v>
      </c>
      <c r="AA1225">
        <v>9</v>
      </c>
      <c r="AD1225" t="s">
        <v>283</v>
      </c>
      <c r="AE1225" t="s">
        <v>4925</v>
      </c>
      <c r="AF1225" t="s">
        <v>63</v>
      </c>
      <c r="AG1225" t="s">
        <v>728</v>
      </c>
      <c r="AH1225" t="s">
        <v>4925</v>
      </c>
      <c r="AI1225">
        <v>0</v>
      </c>
      <c r="AJ1225">
        <v>0</v>
      </c>
      <c r="AL1225">
        <v>0</v>
      </c>
      <c r="AM1225">
        <v>0</v>
      </c>
      <c r="AN1225">
        <v>0</v>
      </c>
      <c r="AO1225" t="s">
        <v>51</v>
      </c>
      <c r="AP1225" t="s">
        <v>51</v>
      </c>
      <c r="AQ1225" t="s">
        <v>51</v>
      </c>
      <c r="AR1225" t="s">
        <v>51</v>
      </c>
      <c r="AS1225" t="s">
        <v>51</v>
      </c>
      <c r="AT1225" t="s">
        <v>51</v>
      </c>
      <c r="AU1225" t="s">
        <v>58</v>
      </c>
      <c r="AV1225" t="s">
        <v>4215</v>
      </c>
      <c r="AW1225" t="s">
        <v>51</v>
      </c>
      <c r="AX1225" s="1">
        <v>44289.65523128472</v>
      </c>
      <c r="AY1225" t="s">
        <v>51</v>
      </c>
    </row>
    <row r="1226" spans="1:51" x14ac:dyDescent="0.35">
      <c r="A1226">
        <v>3219</v>
      </c>
      <c r="B1226">
        <v>0</v>
      </c>
      <c r="C1226" t="s">
        <v>51</v>
      </c>
      <c r="D1226" t="s">
        <v>85</v>
      </c>
      <c r="E1226">
        <v>0</v>
      </c>
      <c r="G1226" t="s">
        <v>4926</v>
      </c>
      <c r="H1226" t="s">
        <v>4927</v>
      </c>
      <c r="I1226" t="s">
        <v>56</v>
      </c>
      <c r="T1226" t="s">
        <v>51</v>
      </c>
      <c r="U1226" t="s">
        <v>51</v>
      </c>
      <c r="W1226">
        <v>9510403677</v>
      </c>
      <c r="Y1226" t="s">
        <v>4928</v>
      </c>
      <c r="Z1226">
        <v>8</v>
      </c>
      <c r="AE1226" t="s">
        <v>51</v>
      </c>
      <c r="AI1226">
        <v>0</v>
      </c>
      <c r="AJ1226">
        <v>0</v>
      </c>
      <c r="AL1226">
        <v>0</v>
      </c>
      <c r="AM1226">
        <v>0</v>
      </c>
      <c r="AN1226">
        <v>0</v>
      </c>
      <c r="AO1226" t="s">
        <v>230</v>
      </c>
      <c r="AP1226" t="s">
        <v>121</v>
      </c>
      <c r="AQ1226" t="s">
        <v>122</v>
      </c>
      <c r="AR1226" t="s">
        <v>123</v>
      </c>
      <c r="AS1226" t="s">
        <v>89</v>
      </c>
      <c r="AT1226" t="s">
        <v>90</v>
      </c>
      <c r="AU1226" t="s">
        <v>58</v>
      </c>
      <c r="AV1226" t="s">
        <v>4028</v>
      </c>
      <c r="AW1226" t="s">
        <v>4028</v>
      </c>
      <c r="AX1226" s="1">
        <v>44287.815314432868</v>
      </c>
      <c r="AY1226" s="1">
        <v>44288.457487268519</v>
      </c>
    </row>
    <row r="1227" spans="1:51" x14ac:dyDescent="0.35">
      <c r="A1227">
        <v>3218</v>
      </c>
      <c r="B1227">
        <v>0</v>
      </c>
      <c r="C1227" t="s">
        <v>51</v>
      </c>
      <c r="D1227" t="s">
        <v>85</v>
      </c>
      <c r="E1227">
        <v>0</v>
      </c>
      <c r="G1227" t="s">
        <v>4929</v>
      </c>
      <c r="H1227" t="s">
        <v>4930</v>
      </c>
      <c r="I1227" t="s">
        <v>56</v>
      </c>
      <c r="T1227" t="s">
        <v>51</v>
      </c>
      <c r="U1227" t="s">
        <v>51</v>
      </c>
      <c r="Z1227">
        <v>8</v>
      </c>
      <c r="AE1227" t="s">
        <v>51</v>
      </c>
      <c r="AI1227">
        <v>0</v>
      </c>
      <c r="AJ1227">
        <v>0</v>
      </c>
      <c r="AL1227">
        <v>0</v>
      </c>
      <c r="AM1227">
        <v>0</v>
      </c>
      <c r="AN1227">
        <v>0</v>
      </c>
      <c r="AO1227" t="s">
        <v>120</v>
      </c>
      <c r="AU1227" t="s">
        <v>58</v>
      </c>
      <c r="AV1227" t="s">
        <v>91</v>
      </c>
      <c r="AW1227" t="s">
        <v>51</v>
      </c>
      <c r="AX1227" s="1">
        <v>44287.739656053243</v>
      </c>
      <c r="AY1227" t="s">
        <v>51</v>
      </c>
    </row>
    <row r="1228" spans="1:51" x14ac:dyDescent="0.35">
      <c r="A1228">
        <v>3217</v>
      </c>
      <c r="B1228">
        <v>0</v>
      </c>
      <c r="C1228" t="s">
        <v>51</v>
      </c>
      <c r="D1228" t="s">
        <v>85</v>
      </c>
      <c r="E1228">
        <v>0</v>
      </c>
      <c r="G1228" t="s">
        <v>4931</v>
      </c>
      <c r="H1228" t="s">
        <v>4932</v>
      </c>
      <c r="I1228" t="s">
        <v>56</v>
      </c>
      <c r="T1228" t="s">
        <v>51</v>
      </c>
      <c r="U1228" t="s">
        <v>51</v>
      </c>
      <c r="W1228">
        <v>9152008751</v>
      </c>
      <c r="Y1228" t="s">
        <v>4933</v>
      </c>
      <c r="Z1228">
        <v>8</v>
      </c>
      <c r="AE1228" t="s">
        <v>51</v>
      </c>
      <c r="AG1228" t="s">
        <v>4934</v>
      </c>
      <c r="AI1228">
        <v>0</v>
      </c>
      <c r="AJ1228">
        <v>0</v>
      </c>
      <c r="AL1228">
        <v>0</v>
      </c>
      <c r="AM1228">
        <v>0</v>
      </c>
      <c r="AN1228">
        <v>0</v>
      </c>
      <c r="AO1228" t="s">
        <v>230</v>
      </c>
      <c r="AP1228" t="s">
        <v>121</v>
      </c>
      <c r="AQ1228" t="s">
        <v>122</v>
      </c>
      <c r="AR1228" t="s">
        <v>123</v>
      </c>
      <c r="AS1228" t="s">
        <v>89</v>
      </c>
      <c r="AT1228" t="s">
        <v>90</v>
      </c>
      <c r="AU1228" t="s">
        <v>58</v>
      </c>
      <c r="AV1228" t="s">
        <v>4028</v>
      </c>
      <c r="AW1228" t="s">
        <v>51</v>
      </c>
      <c r="AX1228" s="1">
        <v>44286.810453703707</v>
      </c>
      <c r="AY1228" t="s">
        <v>51</v>
      </c>
    </row>
    <row r="1229" spans="1:51" x14ac:dyDescent="0.35">
      <c r="A1229">
        <v>3216</v>
      </c>
      <c r="B1229">
        <v>0</v>
      </c>
      <c r="C1229" t="s">
        <v>51</v>
      </c>
      <c r="D1229" t="s">
        <v>52</v>
      </c>
      <c r="E1229" t="s">
        <v>51</v>
      </c>
      <c r="F1229" t="s">
        <v>51</v>
      </c>
      <c r="G1229" t="s">
        <v>4935</v>
      </c>
      <c r="H1229" t="s">
        <v>4936</v>
      </c>
      <c r="I1229" t="s">
        <v>56</v>
      </c>
      <c r="M1229" t="s">
        <v>4935</v>
      </c>
      <c r="N1229" t="s">
        <v>4936</v>
      </c>
      <c r="O1229" t="s">
        <v>56</v>
      </c>
      <c r="W1229">
        <v>7796297604</v>
      </c>
      <c r="Z1229">
        <v>8</v>
      </c>
      <c r="AA1229">
        <v>27</v>
      </c>
      <c r="AF1229" t="s">
        <v>280</v>
      </c>
      <c r="AG1229" t="s">
        <v>4937</v>
      </c>
      <c r="AI1229">
        <v>0</v>
      </c>
      <c r="AJ1229">
        <v>0</v>
      </c>
      <c r="AL1229">
        <v>0</v>
      </c>
      <c r="AM1229">
        <v>0</v>
      </c>
      <c r="AN1229">
        <v>0</v>
      </c>
      <c r="AO1229" t="s">
        <v>51</v>
      </c>
      <c r="AP1229" t="s">
        <v>51</v>
      </c>
      <c r="AQ1229" t="s">
        <v>51</v>
      </c>
      <c r="AR1229" t="s">
        <v>51</v>
      </c>
      <c r="AS1229" t="s">
        <v>51</v>
      </c>
      <c r="AT1229" t="s">
        <v>51</v>
      </c>
      <c r="AU1229" t="s">
        <v>58</v>
      </c>
      <c r="AV1229" t="s">
        <v>4802</v>
      </c>
      <c r="AW1229" t="s">
        <v>51</v>
      </c>
      <c r="AX1229" s="1">
        <v>44285.420363391204</v>
      </c>
      <c r="AY1229" t="s">
        <v>51</v>
      </c>
    </row>
    <row r="1230" spans="1:51" x14ac:dyDescent="0.35">
      <c r="A1230">
        <v>3215</v>
      </c>
      <c r="B1230">
        <v>0</v>
      </c>
      <c r="C1230" t="s">
        <v>51</v>
      </c>
      <c r="D1230" t="s">
        <v>85</v>
      </c>
      <c r="E1230">
        <v>0</v>
      </c>
      <c r="G1230" t="s">
        <v>4938</v>
      </c>
      <c r="H1230" t="s">
        <v>4939</v>
      </c>
      <c r="I1230" t="s">
        <v>56</v>
      </c>
      <c r="T1230" t="s">
        <v>51</v>
      </c>
      <c r="U1230" t="s">
        <v>51</v>
      </c>
      <c r="W1230" s="2">
        <v>9.0110422357722006E+19</v>
      </c>
      <c r="Y1230" t="s">
        <v>4940</v>
      </c>
      <c r="Z1230">
        <v>8</v>
      </c>
      <c r="AE1230" t="s">
        <v>51</v>
      </c>
      <c r="AF1230" t="s">
        <v>51</v>
      </c>
      <c r="AG1230" t="s">
        <v>4941</v>
      </c>
      <c r="AI1230">
        <v>0</v>
      </c>
      <c r="AJ1230">
        <v>0</v>
      </c>
      <c r="AL1230">
        <v>0</v>
      </c>
      <c r="AM1230">
        <v>0</v>
      </c>
      <c r="AN1230">
        <v>0</v>
      </c>
      <c r="AO1230" t="s">
        <v>120</v>
      </c>
      <c r="AP1230" t="s">
        <v>121</v>
      </c>
      <c r="AQ1230" t="s">
        <v>122</v>
      </c>
      <c r="AR1230" t="s">
        <v>123</v>
      </c>
      <c r="AS1230" t="s">
        <v>89</v>
      </c>
      <c r="AT1230" t="s">
        <v>90</v>
      </c>
      <c r="AU1230" t="s">
        <v>58</v>
      </c>
      <c r="AV1230" t="s">
        <v>91</v>
      </c>
      <c r="AW1230" t="s">
        <v>91</v>
      </c>
      <c r="AX1230" s="1">
        <v>44282.728176736113</v>
      </c>
      <c r="AY1230" s="1">
        <v>45546.633475497685</v>
      </c>
    </row>
    <row r="1231" spans="1:51" x14ac:dyDescent="0.35">
      <c r="A1231">
        <v>3214</v>
      </c>
      <c r="B1231">
        <v>0</v>
      </c>
      <c r="C1231" t="s">
        <v>51</v>
      </c>
      <c r="D1231" t="s">
        <v>52</v>
      </c>
      <c r="E1231" t="s">
        <v>51</v>
      </c>
      <c r="F1231" t="s">
        <v>51</v>
      </c>
      <c r="G1231" t="s">
        <v>18849</v>
      </c>
      <c r="H1231" t="s">
        <v>4942</v>
      </c>
      <c r="I1231" t="s">
        <v>56</v>
      </c>
      <c r="O1231" t="s">
        <v>62</v>
      </c>
      <c r="S1231" t="s">
        <v>4943</v>
      </c>
      <c r="U1231" t="s">
        <v>57</v>
      </c>
      <c r="W1231" t="s">
        <v>4943</v>
      </c>
      <c r="Y1231" t="s">
        <v>4944</v>
      </c>
      <c r="Z1231">
        <v>8</v>
      </c>
      <c r="AA1231">
        <v>3</v>
      </c>
      <c r="AD1231" t="s">
        <v>4945</v>
      </c>
      <c r="AE1231" t="s">
        <v>4946</v>
      </c>
      <c r="AF1231" t="s">
        <v>4512</v>
      </c>
      <c r="AG1231" t="s">
        <v>297</v>
      </c>
      <c r="AH1231" t="s">
        <v>4946</v>
      </c>
      <c r="AI1231">
        <v>0</v>
      </c>
      <c r="AJ1231">
        <v>0</v>
      </c>
      <c r="AL1231">
        <v>0</v>
      </c>
      <c r="AM1231">
        <v>0</v>
      </c>
      <c r="AN1231">
        <v>0</v>
      </c>
      <c r="AO1231" t="s">
        <v>51</v>
      </c>
      <c r="AP1231" t="s">
        <v>51</v>
      </c>
      <c r="AQ1231" t="s">
        <v>51</v>
      </c>
      <c r="AR1231" t="s">
        <v>51</v>
      </c>
      <c r="AS1231" t="s">
        <v>51</v>
      </c>
      <c r="AT1231" t="s">
        <v>51</v>
      </c>
      <c r="AU1231" t="s">
        <v>58</v>
      </c>
      <c r="AV1231" t="s">
        <v>4215</v>
      </c>
      <c r="AW1231" t="s">
        <v>196</v>
      </c>
      <c r="AX1231" s="1">
        <v>44280.731697453703</v>
      </c>
      <c r="AY1231" s="1">
        <v>44559.731811956015</v>
      </c>
    </row>
    <row r="1232" spans="1:51" x14ac:dyDescent="0.35">
      <c r="A1232">
        <v>3213</v>
      </c>
      <c r="B1232">
        <v>0</v>
      </c>
      <c r="C1232" t="s">
        <v>51</v>
      </c>
      <c r="D1232" t="s">
        <v>52</v>
      </c>
      <c r="E1232" t="s">
        <v>51</v>
      </c>
      <c r="F1232" t="s">
        <v>51</v>
      </c>
      <c r="G1232" t="s">
        <v>4947</v>
      </c>
      <c r="H1232" t="s">
        <v>4948</v>
      </c>
      <c r="I1232" t="s">
        <v>56</v>
      </c>
      <c r="S1232" t="s">
        <v>4949</v>
      </c>
      <c r="U1232" t="s">
        <v>202</v>
      </c>
      <c r="W1232" t="s">
        <v>4949</v>
      </c>
      <c r="Y1232" t="s">
        <v>4950</v>
      </c>
      <c r="Z1232">
        <v>8</v>
      </c>
      <c r="AA1232">
        <v>8</v>
      </c>
      <c r="AD1232" t="s">
        <v>4951</v>
      </c>
      <c r="AE1232" t="s">
        <v>4595</v>
      </c>
      <c r="AF1232" t="s">
        <v>280</v>
      </c>
      <c r="AG1232" t="s">
        <v>4461</v>
      </c>
      <c r="AH1232" t="s">
        <v>4595</v>
      </c>
      <c r="AI1232">
        <v>0</v>
      </c>
      <c r="AJ1232">
        <v>0</v>
      </c>
      <c r="AL1232">
        <v>0</v>
      </c>
      <c r="AM1232">
        <v>0</v>
      </c>
      <c r="AN1232">
        <v>0</v>
      </c>
      <c r="AO1232" t="s">
        <v>51</v>
      </c>
      <c r="AP1232" t="s">
        <v>51</v>
      </c>
      <c r="AQ1232" t="s">
        <v>51</v>
      </c>
      <c r="AR1232" t="s">
        <v>51</v>
      </c>
      <c r="AS1232" t="s">
        <v>51</v>
      </c>
      <c r="AT1232" t="s">
        <v>51</v>
      </c>
      <c r="AU1232" t="s">
        <v>58</v>
      </c>
      <c r="AV1232" t="s">
        <v>4215</v>
      </c>
      <c r="AW1232" t="s">
        <v>51</v>
      </c>
      <c r="AX1232" s="1">
        <v>44278.716482951386</v>
      </c>
      <c r="AY1232" t="s">
        <v>51</v>
      </c>
    </row>
    <row r="1233" spans="1:51" x14ac:dyDescent="0.35">
      <c r="A1233">
        <v>3212</v>
      </c>
      <c r="B1233">
        <v>0</v>
      </c>
      <c r="C1233" t="s">
        <v>51</v>
      </c>
      <c r="D1233" t="s">
        <v>52</v>
      </c>
      <c r="E1233" t="s">
        <v>51</v>
      </c>
      <c r="F1233" t="s">
        <v>51</v>
      </c>
      <c r="G1233" t="s">
        <v>4952</v>
      </c>
      <c r="H1233" t="s">
        <v>4953</v>
      </c>
      <c r="I1233" t="s">
        <v>3513</v>
      </c>
      <c r="S1233" t="s">
        <v>4954</v>
      </c>
      <c r="U1233" t="s">
        <v>202</v>
      </c>
      <c r="V1233" t="s">
        <v>4955</v>
      </c>
      <c r="W1233" t="s">
        <v>4956</v>
      </c>
      <c r="X1233" t="s">
        <v>4957</v>
      </c>
      <c r="Y1233" t="s">
        <v>4958</v>
      </c>
      <c r="Z1233">
        <v>2</v>
      </c>
      <c r="AI1233">
        <v>0</v>
      </c>
      <c r="AJ1233">
        <v>0</v>
      </c>
      <c r="AL1233">
        <v>0</v>
      </c>
      <c r="AM1233">
        <v>0</v>
      </c>
      <c r="AN1233">
        <v>0</v>
      </c>
      <c r="AO1233" t="s">
        <v>51</v>
      </c>
      <c r="AP1233" t="s">
        <v>51</v>
      </c>
      <c r="AQ1233" t="s">
        <v>51</v>
      </c>
      <c r="AR1233" t="s">
        <v>51</v>
      </c>
      <c r="AS1233" t="s">
        <v>51</v>
      </c>
      <c r="AT1233" t="s">
        <v>51</v>
      </c>
      <c r="AU1233" t="s">
        <v>58</v>
      </c>
      <c r="AV1233" t="s">
        <v>4215</v>
      </c>
      <c r="AW1233" t="s">
        <v>51</v>
      </c>
      <c r="AX1233" s="1">
        <v>44277.626122835645</v>
      </c>
      <c r="AY1233" t="s">
        <v>51</v>
      </c>
    </row>
    <row r="1234" spans="1:51" x14ac:dyDescent="0.35">
      <c r="A1234">
        <v>3211</v>
      </c>
      <c r="B1234">
        <v>0</v>
      </c>
      <c r="C1234" t="s">
        <v>51</v>
      </c>
      <c r="D1234" t="s">
        <v>85</v>
      </c>
      <c r="E1234">
        <v>0</v>
      </c>
      <c r="G1234" t="s">
        <v>4959</v>
      </c>
      <c r="H1234" t="s">
        <v>4960</v>
      </c>
      <c r="I1234" t="s">
        <v>56</v>
      </c>
      <c r="T1234" t="s">
        <v>51</v>
      </c>
      <c r="U1234" t="s">
        <v>51</v>
      </c>
      <c r="W1234">
        <v>9448477572</v>
      </c>
      <c r="Y1234" t="s">
        <v>4961</v>
      </c>
      <c r="Z1234">
        <v>8</v>
      </c>
      <c r="AE1234" t="s">
        <v>51</v>
      </c>
      <c r="AI1234">
        <v>0</v>
      </c>
      <c r="AJ1234">
        <v>0</v>
      </c>
      <c r="AL1234">
        <v>0</v>
      </c>
      <c r="AM1234">
        <v>0</v>
      </c>
      <c r="AN1234">
        <v>0</v>
      </c>
      <c r="AO1234" t="s">
        <v>120</v>
      </c>
      <c r="AP1234" t="s">
        <v>121</v>
      </c>
      <c r="AQ1234" t="s">
        <v>122</v>
      </c>
      <c r="AS1234" t="s">
        <v>89</v>
      </c>
      <c r="AT1234" t="s">
        <v>90</v>
      </c>
      <c r="AU1234" t="s">
        <v>58</v>
      </c>
      <c r="AV1234" t="s">
        <v>91</v>
      </c>
      <c r="AW1234" t="s">
        <v>51</v>
      </c>
      <c r="AX1234" s="1">
        <v>44275.652460763886</v>
      </c>
      <c r="AY1234" t="s">
        <v>51</v>
      </c>
    </row>
    <row r="1235" spans="1:51" x14ac:dyDescent="0.35">
      <c r="A1235">
        <v>3210</v>
      </c>
      <c r="B1235">
        <v>0</v>
      </c>
      <c r="C1235" t="s">
        <v>51</v>
      </c>
      <c r="D1235" t="s">
        <v>52</v>
      </c>
      <c r="E1235" t="s">
        <v>51</v>
      </c>
      <c r="F1235" t="s">
        <v>51</v>
      </c>
      <c r="G1235" t="s">
        <v>4962</v>
      </c>
      <c r="H1235" t="s">
        <v>4963</v>
      </c>
      <c r="I1235" t="s">
        <v>56</v>
      </c>
      <c r="O1235" t="s">
        <v>55</v>
      </c>
      <c r="S1235">
        <v>7447420887</v>
      </c>
      <c r="U1235" t="s">
        <v>202</v>
      </c>
      <c r="W1235">
        <v>7447420887</v>
      </c>
      <c r="X1235" t="s">
        <v>4964</v>
      </c>
      <c r="Y1235" t="s">
        <v>4965</v>
      </c>
      <c r="Z1235">
        <v>8</v>
      </c>
      <c r="AA1235">
        <v>27</v>
      </c>
      <c r="AD1235" t="s">
        <v>364</v>
      </c>
      <c r="AE1235" t="s">
        <v>4966</v>
      </c>
      <c r="AF1235" t="s">
        <v>143</v>
      </c>
      <c r="AG1235" t="s">
        <v>365</v>
      </c>
      <c r="AH1235" t="s">
        <v>4966</v>
      </c>
      <c r="AI1235">
        <v>0</v>
      </c>
      <c r="AJ1235">
        <v>0</v>
      </c>
      <c r="AL1235">
        <v>0</v>
      </c>
      <c r="AM1235">
        <v>0</v>
      </c>
      <c r="AN1235">
        <v>0</v>
      </c>
      <c r="AO1235" t="s">
        <v>51</v>
      </c>
      <c r="AP1235" t="s">
        <v>51</v>
      </c>
      <c r="AQ1235" t="s">
        <v>51</v>
      </c>
      <c r="AR1235" t="s">
        <v>51</v>
      </c>
      <c r="AS1235" t="s">
        <v>51</v>
      </c>
      <c r="AT1235" t="s">
        <v>51</v>
      </c>
      <c r="AU1235" t="s">
        <v>58</v>
      </c>
      <c r="AV1235" t="s">
        <v>4215</v>
      </c>
      <c r="AW1235" t="s">
        <v>196</v>
      </c>
      <c r="AX1235" s="1">
        <v>44275.627357986108</v>
      </c>
      <c r="AY1235" s="1">
        <v>44778.720618206018</v>
      </c>
    </row>
    <row r="1236" spans="1:51" x14ac:dyDescent="0.35">
      <c r="A1236">
        <v>3209</v>
      </c>
      <c r="B1236">
        <v>0</v>
      </c>
      <c r="C1236" t="s">
        <v>51</v>
      </c>
      <c r="D1236" t="s">
        <v>52</v>
      </c>
      <c r="E1236" t="s">
        <v>51</v>
      </c>
      <c r="F1236" t="s">
        <v>51</v>
      </c>
      <c r="G1236" t="s">
        <v>4967</v>
      </c>
      <c r="H1236" t="s">
        <v>4968</v>
      </c>
      <c r="I1236" t="s">
        <v>56</v>
      </c>
      <c r="O1236" t="s">
        <v>56</v>
      </c>
      <c r="S1236">
        <f>91-9337548065</f>
        <v>-9337547974</v>
      </c>
      <c r="V1236" t="s">
        <v>4969</v>
      </c>
      <c r="W1236">
        <f>91-9337548065</f>
        <v>-9337547974</v>
      </c>
      <c r="Y1236" t="s">
        <v>4970</v>
      </c>
      <c r="Z1236">
        <v>8</v>
      </c>
      <c r="AA1236">
        <v>21</v>
      </c>
      <c r="AD1236" t="s">
        <v>4971</v>
      </c>
      <c r="AE1236" t="s">
        <v>4972</v>
      </c>
      <c r="AF1236" t="s">
        <v>82</v>
      </c>
      <c r="AG1236" t="s">
        <v>4973</v>
      </c>
      <c r="AH1236" t="s">
        <v>4972</v>
      </c>
      <c r="AI1236">
        <v>0</v>
      </c>
      <c r="AJ1236">
        <v>0</v>
      </c>
      <c r="AL1236">
        <v>0</v>
      </c>
      <c r="AM1236">
        <v>0</v>
      </c>
      <c r="AN1236">
        <v>0</v>
      </c>
      <c r="AO1236" t="s">
        <v>51</v>
      </c>
      <c r="AP1236" t="s">
        <v>51</v>
      </c>
      <c r="AQ1236" t="s">
        <v>51</v>
      </c>
      <c r="AR1236" t="s">
        <v>51</v>
      </c>
      <c r="AS1236" t="s">
        <v>51</v>
      </c>
      <c r="AT1236" t="s">
        <v>51</v>
      </c>
      <c r="AU1236" t="s">
        <v>58</v>
      </c>
      <c r="AV1236" t="s">
        <v>4215</v>
      </c>
      <c r="AW1236" t="s">
        <v>4215</v>
      </c>
      <c r="AX1236" s="1">
        <v>44273.489554513886</v>
      </c>
      <c r="AY1236" s="1">
        <v>44273.527150034723</v>
      </c>
    </row>
    <row r="1237" spans="1:51" x14ac:dyDescent="0.35">
      <c r="A1237">
        <v>3208</v>
      </c>
      <c r="B1237">
        <v>0</v>
      </c>
      <c r="C1237" t="s">
        <v>51</v>
      </c>
      <c r="D1237" t="s">
        <v>52</v>
      </c>
      <c r="E1237" t="s">
        <v>51</v>
      </c>
      <c r="F1237" t="s">
        <v>51</v>
      </c>
      <c r="G1237" t="s">
        <v>4974</v>
      </c>
      <c r="H1237" t="s">
        <v>4975</v>
      </c>
      <c r="I1237" t="s">
        <v>56</v>
      </c>
      <c r="O1237" t="s">
        <v>56</v>
      </c>
      <c r="S1237">
        <v>9650991816</v>
      </c>
      <c r="W1237">
        <v>9471000526</v>
      </c>
      <c r="Y1237" t="s">
        <v>4976</v>
      </c>
      <c r="Z1237">
        <v>8</v>
      </c>
      <c r="AA1237">
        <v>20</v>
      </c>
      <c r="AD1237" t="s">
        <v>4977</v>
      </c>
      <c r="AE1237" t="s">
        <v>4978</v>
      </c>
      <c r="AF1237" t="s">
        <v>2355</v>
      </c>
      <c r="AG1237" t="s">
        <v>4979</v>
      </c>
      <c r="AH1237" t="s">
        <v>4978</v>
      </c>
      <c r="AI1237">
        <v>0</v>
      </c>
      <c r="AJ1237">
        <v>0</v>
      </c>
      <c r="AL1237">
        <v>0</v>
      </c>
      <c r="AM1237">
        <v>0</v>
      </c>
      <c r="AN1237">
        <v>0</v>
      </c>
      <c r="AO1237" t="s">
        <v>51</v>
      </c>
      <c r="AP1237" t="s">
        <v>51</v>
      </c>
      <c r="AQ1237" t="s">
        <v>51</v>
      </c>
      <c r="AR1237" t="s">
        <v>51</v>
      </c>
      <c r="AS1237" t="s">
        <v>51</v>
      </c>
      <c r="AT1237" t="s">
        <v>51</v>
      </c>
      <c r="AU1237" t="s">
        <v>58</v>
      </c>
      <c r="AV1237" t="s">
        <v>4215</v>
      </c>
      <c r="AW1237" t="s">
        <v>196</v>
      </c>
      <c r="AX1237" s="1">
        <v>44273.465000312499</v>
      </c>
      <c r="AY1237" s="1">
        <v>44285.615758877313</v>
      </c>
    </row>
    <row r="1238" spans="1:51" x14ac:dyDescent="0.35">
      <c r="A1238">
        <v>3207</v>
      </c>
      <c r="B1238">
        <v>0</v>
      </c>
      <c r="C1238" t="s">
        <v>51</v>
      </c>
      <c r="D1238" t="s">
        <v>52</v>
      </c>
      <c r="E1238" t="s">
        <v>51</v>
      </c>
      <c r="F1238" t="s">
        <v>51</v>
      </c>
      <c r="G1238" t="s">
        <v>18850</v>
      </c>
      <c r="H1238" t="s">
        <v>4980</v>
      </c>
      <c r="I1238" t="s">
        <v>56</v>
      </c>
      <c r="S1238" t="s">
        <v>4981</v>
      </c>
      <c r="V1238" t="s">
        <v>4982</v>
      </c>
      <c r="W1238">
        <v>7680023093</v>
      </c>
      <c r="Y1238" t="s">
        <v>3404</v>
      </c>
      <c r="Z1238">
        <v>8</v>
      </c>
      <c r="AA1238">
        <v>37</v>
      </c>
      <c r="AD1238" t="s">
        <v>3405</v>
      </c>
      <c r="AE1238" t="s">
        <v>4983</v>
      </c>
      <c r="AF1238" t="s">
        <v>134</v>
      </c>
      <c r="AG1238" t="s">
        <v>3407</v>
      </c>
      <c r="AH1238" t="s">
        <v>4983</v>
      </c>
      <c r="AI1238">
        <v>0</v>
      </c>
      <c r="AJ1238">
        <v>0</v>
      </c>
      <c r="AL1238">
        <v>0</v>
      </c>
      <c r="AM1238">
        <v>0</v>
      </c>
      <c r="AN1238">
        <v>0</v>
      </c>
      <c r="AO1238" t="s">
        <v>51</v>
      </c>
      <c r="AP1238" t="s">
        <v>51</v>
      </c>
      <c r="AQ1238" t="s">
        <v>51</v>
      </c>
      <c r="AR1238" t="s">
        <v>51</v>
      </c>
      <c r="AS1238" t="s">
        <v>51</v>
      </c>
      <c r="AT1238" t="s">
        <v>51</v>
      </c>
      <c r="AU1238" t="s">
        <v>58</v>
      </c>
      <c r="AV1238" t="s">
        <v>4215</v>
      </c>
      <c r="AW1238" t="s">
        <v>51</v>
      </c>
      <c r="AX1238" s="1">
        <v>44272.750094178242</v>
      </c>
      <c r="AY1238" t="s">
        <v>51</v>
      </c>
    </row>
    <row r="1239" spans="1:51" x14ac:dyDescent="0.35">
      <c r="A1239">
        <v>3206</v>
      </c>
      <c r="B1239">
        <v>0</v>
      </c>
      <c r="C1239" t="s">
        <v>51</v>
      </c>
      <c r="D1239" t="s">
        <v>85</v>
      </c>
      <c r="E1239">
        <v>0</v>
      </c>
      <c r="G1239" t="s">
        <v>4984</v>
      </c>
      <c r="H1239" t="s">
        <v>4985</v>
      </c>
      <c r="I1239" t="s">
        <v>56</v>
      </c>
      <c r="T1239" t="s">
        <v>51</v>
      </c>
      <c r="U1239" t="s">
        <v>51</v>
      </c>
      <c r="W1239">
        <v>9821601218</v>
      </c>
      <c r="Y1239" t="s">
        <v>4986</v>
      </c>
      <c r="Z1239">
        <v>8</v>
      </c>
      <c r="AE1239" t="s">
        <v>51</v>
      </c>
      <c r="AI1239">
        <v>0</v>
      </c>
      <c r="AJ1239">
        <v>0</v>
      </c>
      <c r="AL1239">
        <v>0</v>
      </c>
      <c r="AM1239">
        <v>0</v>
      </c>
      <c r="AN1239">
        <v>0</v>
      </c>
      <c r="AO1239" t="s">
        <v>120</v>
      </c>
      <c r="AP1239" t="s">
        <v>486</v>
      </c>
      <c r="AQ1239" t="s">
        <v>122</v>
      </c>
      <c r="AR1239" t="s">
        <v>123</v>
      </c>
      <c r="AS1239" t="s">
        <v>89</v>
      </c>
      <c r="AU1239" t="s">
        <v>58</v>
      </c>
      <c r="AV1239" t="s">
        <v>4028</v>
      </c>
      <c r="AW1239" t="s">
        <v>51</v>
      </c>
      <c r="AX1239" s="1">
        <v>44267.798186770837</v>
      </c>
      <c r="AY1239" t="s">
        <v>51</v>
      </c>
    </row>
    <row r="1240" spans="1:51" x14ac:dyDescent="0.35">
      <c r="A1240">
        <v>3205</v>
      </c>
      <c r="B1240">
        <v>0</v>
      </c>
      <c r="C1240" t="s">
        <v>51</v>
      </c>
      <c r="D1240" t="s">
        <v>85</v>
      </c>
      <c r="E1240">
        <v>0</v>
      </c>
      <c r="G1240" t="s">
        <v>18851</v>
      </c>
      <c r="H1240" t="s">
        <v>4987</v>
      </c>
      <c r="I1240" t="s">
        <v>56</v>
      </c>
      <c r="S1240" t="s">
        <v>4988</v>
      </c>
      <c r="T1240" t="s">
        <v>51</v>
      </c>
      <c r="U1240" t="s">
        <v>51</v>
      </c>
      <c r="W1240">
        <v>9152008751</v>
      </c>
      <c r="Y1240" t="s">
        <v>4933</v>
      </c>
      <c r="Z1240">
        <v>8</v>
      </c>
      <c r="AE1240" t="s">
        <v>51</v>
      </c>
      <c r="AI1240">
        <v>0</v>
      </c>
      <c r="AJ1240">
        <v>0</v>
      </c>
      <c r="AL1240">
        <v>0</v>
      </c>
      <c r="AM1240">
        <v>0</v>
      </c>
      <c r="AN1240">
        <v>0</v>
      </c>
      <c r="AO1240" t="s">
        <v>230</v>
      </c>
      <c r="AP1240" t="s">
        <v>121</v>
      </c>
      <c r="AQ1240" t="s">
        <v>122</v>
      </c>
      <c r="AR1240" t="s">
        <v>123</v>
      </c>
      <c r="AS1240" t="s">
        <v>89</v>
      </c>
      <c r="AU1240" t="s">
        <v>58</v>
      </c>
      <c r="AV1240" t="s">
        <v>4028</v>
      </c>
      <c r="AW1240" t="s">
        <v>51</v>
      </c>
      <c r="AX1240" s="1">
        <v>44266.75724471065</v>
      </c>
      <c r="AY1240" t="s">
        <v>51</v>
      </c>
    </row>
    <row r="1241" spans="1:51" x14ac:dyDescent="0.35">
      <c r="A1241">
        <v>3204</v>
      </c>
      <c r="B1241">
        <v>0</v>
      </c>
      <c r="C1241" t="s">
        <v>51</v>
      </c>
      <c r="D1241" t="s">
        <v>52</v>
      </c>
      <c r="E1241" t="s">
        <v>51</v>
      </c>
      <c r="F1241" t="s">
        <v>51</v>
      </c>
      <c r="G1241" t="s">
        <v>18852</v>
      </c>
      <c r="H1241" t="s">
        <v>18853</v>
      </c>
      <c r="I1241" t="s">
        <v>56</v>
      </c>
      <c r="O1241" t="s">
        <v>62</v>
      </c>
      <c r="S1241" t="s">
        <v>4989</v>
      </c>
      <c r="U1241" t="s">
        <v>57</v>
      </c>
      <c r="W1241" t="s">
        <v>4990</v>
      </c>
      <c r="X1241" t="s">
        <v>4991</v>
      </c>
      <c r="Y1241" t="s">
        <v>4992</v>
      </c>
      <c r="Z1241">
        <v>8</v>
      </c>
      <c r="AA1241">
        <v>9</v>
      </c>
      <c r="AD1241" t="s">
        <v>4993</v>
      </c>
      <c r="AE1241" t="s">
        <v>4994</v>
      </c>
      <c r="AF1241" t="s">
        <v>376</v>
      </c>
      <c r="AG1241" t="s">
        <v>4995</v>
      </c>
      <c r="AH1241" t="s">
        <v>4994</v>
      </c>
      <c r="AI1241">
        <v>0</v>
      </c>
      <c r="AJ1241">
        <v>0</v>
      </c>
      <c r="AL1241">
        <v>0</v>
      </c>
      <c r="AM1241">
        <v>0</v>
      </c>
      <c r="AN1241">
        <v>0</v>
      </c>
      <c r="AO1241" t="s">
        <v>51</v>
      </c>
      <c r="AP1241" t="s">
        <v>51</v>
      </c>
      <c r="AQ1241" t="s">
        <v>51</v>
      </c>
      <c r="AR1241" t="s">
        <v>51</v>
      </c>
      <c r="AS1241" t="s">
        <v>51</v>
      </c>
      <c r="AT1241" t="s">
        <v>51</v>
      </c>
      <c r="AU1241" t="s">
        <v>58</v>
      </c>
      <c r="AV1241" t="s">
        <v>4215</v>
      </c>
      <c r="AW1241" t="s">
        <v>196</v>
      </c>
      <c r="AX1241" s="1">
        <v>44266.686254131942</v>
      </c>
      <c r="AY1241" s="1">
        <v>44400.475644293983</v>
      </c>
    </row>
    <row r="1242" spans="1:51" x14ac:dyDescent="0.35">
      <c r="A1242">
        <v>3203</v>
      </c>
      <c r="B1242">
        <v>0</v>
      </c>
      <c r="C1242" t="s">
        <v>51</v>
      </c>
      <c r="D1242" t="s">
        <v>85</v>
      </c>
      <c r="E1242">
        <v>0</v>
      </c>
      <c r="G1242" t="s">
        <v>4996</v>
      </c>
      <c r="H1242" t="s">
        <v>4997</v>
      </c>
      <c r="I1242" t="s">
        <v>56</v>
      </c>
      <c r="S1242" t="s">
        <v>4998</v>
      </c>
      <c r="T1242" t="s">
        <v>51</v>
      </c>
      <c r="U1242" t="s">
        <v>51</v>
      </c>
      <c r="W1242">
        <v>9766954163</v>
      </c>
      <c r="Y1242" t="s">
        <v>4999</v>
      </c>
      <c r="Z1242">
        <v>8</v>
      </c>
      <c r="AE1242" t="s">
        <v>51</v>
      </c>
      <c r="AI1242">
        <v>0</v>
      </c>
      <c r="AJ1242">
        <v>0</v>
      </c>
      <c r="AL1242">
        <v>0</v>
      </c>
      <c r="AM1242">
        <v>0</v>
      </c>
      <c r="AN1242">
        <v>0</v>
      </c>
      <c r="AO1242" t="s">
        <v>120</v>
      </c>
      <c r="AP1242" t="s">
        <v>121</v>
      </c>
      <c r="AQ1242" t="s">
        <v>122</v>
      </c>
      <c r="AR1242" t="s">
        <v>123</v>
      </c>
      <c r="AS1242" t="s">
        <v>89</v>
      </c>
      <c r="AT1242" t="s">
        <v>90</v>
      </c>
      <c r="AU1242" t="s">
        <v>58</v>
      </c>
      <c r="AV1242" t="s">
        <v>4028</v>
      </c>
      <c r="AW1242" t="s">
        <v>51</v>
      </c>
      <c r="AX1242" s="1">
        <v>44266.668852511575</v>
      </c>
      <c r="AY1242" t="s">
        <v>51</v>
      </c>
    </row>
    <row r="1243" spans="1:51" x14ac:dyDescent="0.35">
      <c r="A1243">
        <v>3202</v>
      </c>
      <c r="B1243">
        <v>0</v>
      </c>
      <c r="C1243" t="s">
        <v>51</v>
      </c>
      <c r="D1243" t="s">
        <v>52</v>
      </c>
      <c r="E1243" t="s">
        <v>51</v>
      </c>
      <c r="F1243" t="s">
        <v>51</v>
      </c>
      <c r="G1243" t="s">
        <v>5000</v>
      </c>
      <c r="H1243" t="s">
        <v>5001</v>
      </c>
      <c r="I1243" t="s">
        <v>149</v>
      </c>
      <c r="U1243" t="s">
        <v>57</v>
      </c>
      <c r="Z1243">
        <v>2</v>
      </c>
      <c r="AA1243" t="s">
        <v>485</v>
      </c>
      <c r="AE1243" t="s">
        <v>5002</v>
      </c>
      <c r="AF1243" t="s">
        <v>536</v>
      </c>
      <c r="AG1243" t="s">
        <v>485</v>
      </c>
      <c r="AH1243" t="s">
        <v>5002</v>
      </c>
      <c r="AI1243">
        <v>0</v>
      </c>
      <c r="AJ1243">
        <v>0</v>
      </c>
      <c r="AL1243">
        <v>0</v>
      </c>
      <c r="AM1243">
        <v>0</v>
      </c>
      <c r="AN1243">
        <v>0</v>
      </c>
      <c r="AO1243" t="s">
        <v>51</v>
      </c>
      <c r="AP1243" t="s">
        <v>51</v>
      </c>
      <c r="AQ1243" t="s">
        <v>51</v>
      </c>
      <c r="AR1243" t="s">
        <v>51</v>
      </c>
      <c r="AS1243" t="s">
        <v>51</v>
      </c>
      <c r="AT1243" t="s">
        <v>51</v>
      </c>
      <c r="AU1243" t="s">
        <v>58</v>
      </c>
      <c r="AV1243" t="s">
        <v>196</v>
      </c>
      <c r="AW1243" t="s">
        <v>51</v>
      </c>
      <c r="AX1243" s="1">
        <v>44266.438924733797</v>
      </c>
      <c r="AY1243" t="s">
        <v>51</v>
      </c>
    </row>
    <row r="1244" spans="1:51" x14ac:dyDescent="0.35">
      <c r="A1244">
        <v>3201</v>
      </c>
      <c r="B1244">
        <v>0</v>
      </c>
      <c r="C1244" t="s">
        <v>51</v>
      </c>
      <c r="D1244" t="s">
        <v>85</v>
      </c>
      <c r="E1244">
        <v>0</v>
      </c>
      <c r="G1244" t="s">
        <v>18854</v>
      </c>
      <c r="H1244" t="s">
        <v>5003</v>
      </c>
      <c r="I1244" t="s">
        <v>56</v>
      </c>
      <c r="S1244" t="s">
        <v>5004</v>
      </c>
      <c r="T1244" t="s">
        <v>51</v>
      </c>
      <c r="U1244" t="s">
        <v>51</v>
      </c>
      <c r="V1244" t="s">
        <v>5005</v>
      </c>
      <c r="Y1244" t="s">
        <v>5006</v>
      </c>
      <c r="Z1244">
        <v>8</v>
      </c>
      <c r="AE1244" t="s">
        <v>51</v>
      </c>
      <c r="AI1244">
        <v>0</v>
      </c>
      <c r="AJ1244">
        <v>0</v>
      </c>
      <c r="AL1244">
        <v>0</v>
      </c>
      <c r="AM1244">
        <v>0</v>
      </c>
      <c r="AN1244">
        <v>0</v>
      </c>
      <c r="AO1244" t="s">
        <v>120</v>
      </c>
      <c r="AP1244" t="s">
        <v>121</v>
      </c>
      <c r="AQ1244" t="s">
        <v>122</v>
      </c>
      <c r="AR1244" t="s">
        <v>123</v>
      </c>
      <c r="AS1244" t="s">
        <v>89</v>
      </c>
      <c r="AT1244" t="s">
        <v>90</v>
      </c>
      <c r="AU1244" t="s">
        <v>58</v>
      </c>
      <c r="AV1244" t="s">
        <v>4028</v>
      </c>
      <c r="AW1244" t="s">
        <v>51</v>
      </c>
      <c r="AX1244" s="1">
        <v>44263.675315081018</v>
      </c>
      <c r="AY1244" t="s">
        <v>51</v>
      </c>
    </row>
    <row r="1245" spans="1:51" x14ac:dyDescent="0.35">
      <c r="A1245">
        <v>3200</v>
      </c>
      <c r="B1245">
        <v>0</v>
      </c>
      <c r="C1245" t="s">
        <v>51</v>
      </c>
      <c r="D1245" t="s">
        <v>85</v>
      </c>
      <c r="E1245">
        <v>0</v>
      </c>
      <c r="G1245" t="s">
        <v>5007</v>
      </c>
      <c r="H1245" t="s">
        <v>5008</v>
      </c>
      <c r="I1245" t="s">
        <v>3513</v>
      </c>
      <c r="S1245" t="s">
        <v>4954</v>
      </c>
      <c r="T1245" t="s">
        <v>51</v>
      </c>
      <c r="U1245" t="s">
        <v>51</v>
      </c>
      <c r="V1245" t="s">
        <v>4955</v>
      </c>
      <c r="W1245" t="s">
        <v>4956</v>
      </c>
      <c r="Y1245" t="s">
        <v>4958</v>
      </c>
      <c r="Z1245">
        <v>12</v>
      </c>
      <c r="AE1245" t="s">
        <v>51</v>
      </c>
      <c r="AI1245">
        <v>0</v>
      </c>
      <c r="AJ1245">
        <v>0</v>
      </c>
      <c r="AL1245">
        <v>0</v>
      </c>
      <c r="AM1245">
        <v>0</v>
      </c>
      <c r="AN1245">
        <v>0</v>
      </c>
      <c r="AO1245" t="s">
        <v>4181</v>
      </c>
      <c r="AP1245" t="s">
        <v>121</v>
      </c>
      <c r="AQ1245" t="s">
        <v>487</v>
      </c>
      <c r="AR1245" t="s">
        <v>123</v>
      </c>
      <c r="AS1245" t="s">
        <v>89</v>
      </c>
      <c r="AT1245" t="s">
        <v>90</v>
      </c>
      <c r="AU1245" t="s">
        <v>58</v>
      </c>
      <c r="AV1245" t="s">
        <v>4028</v>
      </c>
      <c r="AW1245" t="s">
        <v>51</v>
      </c>
      <c r="AX1245" s="1">
        <v>44259.52527337963</v>
      </c>
      <c r="AY1245" t="s">
        <v>51</v>
      </c>
    </row>
    <row r="1246" spans="1:51" x14ac:dyDescent="0.35">
      <c r="A1246">
        <v>3199</v>
      </c>
      <c r="B1246">
        <v>0</v>
      </c>
      <c r="C1246" t="s">
        <v>51</v>
      </c>
      <c r="D1246" t="s">
        <v>52</v>
      </c>
      <c r="E1246" t="s">
        <v>51</v>
      </c>
      <c r="F1246" t="s">
        <v>51</v>
      </c>
      <c r="G1246" t="s">
        <v>5009</v>
      </c>
      <c r="H1246" t="s">
        <v>5010</v>
      </c>
      <c r="I1246" t="s">
        <v>4201</v>
      </c>
      <c r="M1246" t="s">
        <v>5009</v>
      </c>
      <c r="N1246" t="s">
        <v>5010</v>
      </c>
      <c r="O1246" t="s">
        <v>4201</v>
      </c>
      <c r="S1246">
        <v>48602388404</v>
      </c>
      <c r="U1246" t="s">
        <v>202</v>
      </c>
      <c r="V1246" t="s">
        <v>62</v>
      </c>
      <c r="W1246">
        <v>48602388404</v>
      </c>
      <c r="X1246" t="s">
        <v>5011</v>
      </c>
      <c r="Y1246" t="s">
        <v>5012</v>
      </c>
      <c r="Z1246">
        <v>2</v>
      </c>
      <c r="AI1246">
        <v>0</v>
      </c>
      <c r="AJ1246">
        <v>0</v>
      </c>
      <c r="AL1246">
        <v>0</v>
      </c>
      <c r="AM1246">
        <v>0</v>
      </c>
      <c r="AN1246">
        <v>0</v>
      </c>
      <c r="AO1246" t="s">
        <v>51</v>
      </c>
      <c r="AP1246" t="s">
        <v>51</v>
      </c>
      <c r="AQ1246" t="s">
        <v>51</v>
      </c>
      <c r="AR1246" t="s">
        <v>51</v>
      </c>
      <c r="AS1246" t="s">
        <v>51</v>
      </c>
      <c r="AT1246" t="s">
        <v>51</v>
      </c>
      <c r="AU1246" t="s">
        <v>58</v>
      </c>
      <c r="AV1246" t="s">
        <v>4215</v>
      </c>
      <c r="AW1246" t="s">
        <v>4202</v>
      </c>
      <c r="AX1246" s="1">
        <v>44258.639504398147</v>
      </c>
      <c r="AY1246" s="1">
        <v>44645.740957754628</v>
      </c>
    </row>
    <row r="1247" spans="1:51" x14ac:dyDescent="0.35">
      <c r="A1247">
        <v>3198</v>
      </c>
      <c r="B1247">
        <v>0</v>
      </c>
      <c r="C1247" t="s">
        <v>51</v>
      </c>
      <c r="D1247" t="s">
        <v>85</v>
      </c>
      <c r="E1247">
        <v>0</v>
      </c>
      <c r="G1247" t="s">
        <v>5013</v>
      </c>
      <c r="H1247" t="s">
        <v>5014</v>
      </c>
      <c r="I1247" t="s">
        <v>56</v>
      </c>
      <c r="T1247" t="s">
        <v>51</v>
      </c>
      <c r="U1247" t="s">
        <v>51</v>
      </c>
      <c r="W1247">
        <v>8888399333</v>
      </c>
      <c r="Y1247" t="s">
        <v>5015</v>
      </c>
      <c r="Z1247">
        <v>8</v>
      </c>
      <c r="AE1247" t="s">
        <v>51</v>
      </c>
      <c r="AF1247" t="s">
        <v>51</v>
      </c>
      <c r="AI1247">
        <v>0</v>
      </c>
      <c r="AJ1247">
        <v>0</v>
      </c>
      <c r="AL1247">
        <v>0</v>
      </c>
      <c r="AM1247">
        <v>0</v>
      </c>
      <c r="AN1247">
        <v>0</v>
      </c>
      <c r="AO1247" t="s">
        <v>1651</v>
      </c>
      <c r="AP1247" t="s">
        <v>121</v>
      </c>
      <c r="AQ1247" t="s">
        <v>122</v>
      </c>
      <c r="AR1247" t="s">
        <v>123</v>
      </c>
      <c r="AS1247" t="s">
        <v>89</v>
      </c>
      <c r="AT1247" t="s">
        <v>90</v>
      </c>
      <c r="AU1247" t="s">
        <v>58</v>
      </c>
      <c r="AV1247" t="s">
        <v>4028</v>
      </c>
      <c r="AW1247" t="s">
        <v>4028</v>
      </c>
      <c r="AX1247" s="1">
        <v>44253.699431678244</v>
      </c>
      <c r="AY1247" s="1">
        <v>44439.547694363428</v>
      </c>
    </row>
    <row r="1248" spans="1:51" x14ac:dyDescent="0.35">
      <c r="A1248">
        <v>3197</v>
      </c>
      <c r="B1248">
        <v>0</v>
      </c>
      <c r="C1248" t="s">
        <v>51</v>
      </c>
      <c r="D1248" t="s">
        <v>85</v>
      </c>
      <c r="E1248">
        <v>0</v>
      </c>
      <c r="G1248" t="s">
        <v>18855</v>
      </c>
      <c r="H1248" t="s">
        <v>5016</v>
      </c>
      <c r="I1248" t="s">
        <v>56</v>
      </c>
      <c r="T1248" t="s">
        <v>51</v>
      </c>
      <c r="U1248" t="s">
        <v>51</v>
      </c>
      <c r="W1248">
        <v>9321872662</v>
      </c>
      <c r="Y1248" t="s">
        <v>3929</v>
      </c>
      <c r="Z1248">
        <v>8</v>
      </c>
      <c r="AE1248" t="s">
        <v>51</v>
      </c>
      <c r="AI1248">
        <v>0</v>
      </c>
      <c r="AJ1248">
        <v>0</v>
      </c>
      <c r="AL1248">
        <v>0</v>
      </c>
      <c r="AM1248">
        <v>0</v>
      </c>
      <c r="AN1248">
        <v>0</v>
      </c>
      <c r="AO1248" t="s">
        <v>120</v>
      </c>
      <c r="AP1248" t="s">
        <v>121</v>
      </c>
      <c r="AQ1248" t="s">
        <v>122</v>
      </c>
      <c r="AS1248" t="s">
        <v>89</v>
      </c>
      <c r="AT1248" t="s">
        <v>90</v>
      </c>
      <c r="AU1248" t="s">
        <v>58</v>
      </c>
      <c r="AV1248" t="s">
        <v>91</v>
      </c>
      <c r="AW1248" t="s">
        <v>91</v>
      </c>
      <c r="AX1248" s="1">
        <v>44253.438049999997</v>
      </c>
      <c r="AY1248" s="1">
        <v>44256.438275613429</v>
      </c>
    </row>
    <row r="1249" spans="1:51" x14ac:dyDescent="0.35">
      <c r="A1249">
        <v>3196</v>
      </c>
      <c r="B1249">
        <v>0</v>
      </c>
      <c r="C1249" t="s">
        <v>51</v>
      </c>
      <c r="D1249" t="s">
        <v>85</v>
      </c>
      <c r="E1249">
        <v>0</v>
      </c>
      <c r="G1249" t="s">
        <v>5017</v>
      </c>
      <c r="H1249" t="s">
        <v>5018</v>
      </c>
      <c r="I1249" t="s">
        <v>56</v>
      </c>
      <c r="T1249" t="s">
        <v>51</v>
      </c>
      <c r="U1249" t="s">
        <v>51</v>
      </c>
      <c r="W1249">
        <v>9359200787</v>
      </c>
      <c r="Y1249" t="s">
        <v>5019</v>
      </c>
      <c r="Z1249">
        <v>8</v>
      </c>
      <c r="AE1249" t="s">
        <v>51</v>
      </c>
      <c r="AI1249">
        <v>0</v>
      </c>
      <c r="AJ1249">
        <v>0</v>
      </c>
      <c r="AL1249">
        <v>0</v>
      </c>
      <c r="AM1249">
        <v>0</v>
      </c>
      <c r="AN1249">
        <v>0</v>
      </c>
      <c r="AO1249" t="s">
        <v>1651</v>
      </c>
      <c r="AP1249" t="s">
        <v>121</v>
      </c>
      <c r="AQ1249" t="s">
        <v>122</v>
      </c>
      <c r="AS1249" t="s">
        <v>89</v>
      </c>
      <c r="AT1249" t="s">
        <v>90</v>
      </c>
      <c r="AU1249" t="s">
        <v>58</v>
      </c>
      <c r="AV1249" t="s">
        <v>4028</v>
      </c>
      <c r="AW1249" t="s">
        <v>51</v>
      </c>
      <c r="AX1249" s="1">
        <v>44252.73086427083</v>
      </c>
      <c r="AY1249" t="s">
        <v>51</v>
      </c>
    </row>
    <row r="1250" spans="1:51" x14ac:dyDescent="0.35">
      <c r="A1250">
        <v>3195</v>
      </c>
      <c r="B1250">
        <v>0</v>
      </c>
      <c r="C1250" t="s">
        <v>51</v>
      </c>
      <c r="D1250" t="s">
        <v>85</v>
      </c>
      <c r="E1250">
        <v>0</v>
      </c>
      <c r="G1250" t="s">
        <v>5020</v>
      </c>
      <c r="H1250" t="s">
        <v>5021</v>
      </c>
      <c r="I1250" t="s">
        <v>56</v>
      </c>
      <c r="T1250" t="s">
        <v>51</v>
      </c>
      <c r="U1250" t="s">
        <v>51</v>
      </c>
      <c r="W1250">
        <v>9762083497</v>
      </c>
      <c r="Y1250" t="s">
        <v>5022</v>
      </c>
      <c r="Z1250">
        <v>8</v>
      </c>
      <c r="AE1250" t="s">
        <v>51</v>
      </c>
      <c r="AI1250">
        <v>0</v>
      </c>
      <c r="AJ1250">
        <v>0</v>
      </c>
      <c r="AL1250">
        <v>0</v>
      </c>
      <c r="AM1250">
        <v>0</v>
      </c>
      <c r="AN1250">
        <v>0</v>
      </c>
      <c r="AO1250" t="s">
        <v>1032</v>
      </c>
      <c r="AU1250" t="s">
        <v>58</v>
      </c>
      <c r="AV1250" t="s">
        <v>4028</v>
      </c>
      <c r="AW1250" t="s">
        <v>51</v>
      </c>
      <c r="AX1250" s="1">
        <v>44251.608591782409</v>
      </c>
      <c r="AY1250" t="s">
        <v>51</v>
      </c>
    </row>
    <row r="1251" spans="1:51" x14ac:dyDescent="0.35">
      <c r="A1251">
        <v>3194</v>
      </c>
      <c r="B1251">
        <v>0</v>
      </c>
      <c r="C1251" t="s">
        <v>51</v>
      </c>
      <c r="D1251" t="s">
        <v>52</v>
      </c>
      <c r="E1251" t="s">
        <v>51</v>
      </c>
      <c r="F1251" t="s">
        <v>51</v>
      </c>
      <c r="G1251" t="s">
        <v>18856</v>
      </c>
      <c r="H1251" t="s">
        <v>5023</v>
      </c>
      <c r="I1251" t="s">
        <v>56</v>
      </c>
      <c r="S1251" t="s">
        <v>4246</v>
      </c>
      <c r="U1251" t="s">
        <v>202</v>
      </c>
      <c r="V1251" t="s">
        <v>5024</v>
      </c>
      <c r="X1251" t="s">
        <v>5025</v>
      </c>
      <c r="Y1251" t="s">
        <v>5026</v>
      </c>
      <c r="Z1251">
        <v>8</v>
      </c>
      <c r="AA1251">
        <v>33</v>
      </c>
      <c r="AD1251" t="s">
        <v>4056</v>
      </c>
      <c r="AE1251" t="s">
        <v>5027</v>
      </c>
      <c r="AF1251" t="s">
        <v>1735</v>
      </c>
      <c r="AG1251" t="s">
        <v>5028</v>
      </c>
      <c r="AH1251" t="s">
        <v>5027</v>
      </c>
      <c r="AI1251">
        <v>0</v>
      </c>
      <c r="AJ1251">
        <v>0</v>
      </c>
      <c r="AL1251">
        <v>0</v>
      </c>
      <c r="AM1251">
        <v>0</v>
      </c>
      <c r="AN1251">
        <v>0</v>
      </c>
      <c r="AO1251" t="s">
        <v>51</v>
      </c>
      <c r="AP1251" t="s">
        <v>51</v>
      </c>
      <c r="AQ1251" t="s">
        <v>51</v>
      </c>
      <c r="AR1251" t="s">
        <v>51</v>
      </c>
      <c r="AS1251" t="s">
        <v>51</v>
      </c>
      <c r="AT1251" t="s">
        <v>51</v>
      </c>
      <c r="AU1251" t="s">
        <v>58</v>
      </c>
      <c r="AV1251" t="s">
        <v>4215</v>
      </c>
      <c r="AW1251" t="s">
        <v>51</v>
      </c>
      <c r="AX1251" s="1">
        <v>44245.635088159725</v>
      </c>
      <c r="AY1251" t="s">
        <v>51</v>
      </c>
    </row>
    <row r="1252" spans="1:51" x14ac:dyDescent="0.35">
      <c r="A1252">
        <v>3193</v>
      </c>
      <c r="B1252">
        <v>0</v>
      </c>
      <c r="C1252" t="s">
        <v>51</v>
      </c>
      <c r="D1252" t="s">
        <v>52</v>
      </c>
      <c r="E1252" t="s">
        <v>51</v>
      </c>
      <c r="F1252" t="s">
        <v>51</v>
      </c>
      <c r="G1252" t="s">
        <v>5029</v>
      </c>
      <c r="H1252" t="s">
        <v>5030</v>
      </c>
      <c r="I1252" t="s">
        <v>56</v>
      </c>
      <c r="M1252" t="s">
        <v>5029</v>
      </c>
      <c r="N1252" t="s">
        <v>5030</v>
      </c>
      <c r="O1252" t="s">
        <v>56</v>
      </c>
      <c r="S1252">
        <v>9425807017</v>
      </c>
      <c r="U1252" t="s">
        <v>79</v>
      </c>
      <c r="V1252" t="s">
        <v>62</v>
      </c>
      <c r="W1252">
        <v>9425807096</v>
      </c>
      <c r="X1252" t="s">
        <v>62</v>
      </c>
      <c r="Y1252" t="s">
        <v>5031</v>
      </c>
      <c r="Z1252">
        <v>8</v>
      </c>
      <c r="AA1252">
        <v>23</v>
      </c>
      <c r="AB1252" t="s">
        <v>62</v>
      </c>
      <c r="AC1252" t="s">
        <v>62</v>
      </c>
      <c r="AD1252" t="s">
        <v>5032</v>
      </c>
      <c r="AE1252" t="s">
        <v>3907</v>
      </c>
      <c r="AF1252" t="s">
        <v>128</v>
      </c>
      <c r="AG1252" t="s">
        <v>664</v>
      </c>
      <c r="AH1252" t="s">
        <v>3907</v>
      </c>
      <c r="AI1252">
        <v>0</v>
      </c>
      <c r="AJ1252">
        <v>0</v>
      </c>
      <c r="AL1252">
        <v>0</v>
      </c>
      <c r="AM1252">
        <v>0</v>
      </c>
      <c r="AN1252">
        <v>0</v>
      </c>
      <c r="AO1252" t="s">
        <v>51</v>
      </c>
      <c r="AP1252" t="s">
        <v>51</v>
      </c>
      <c r="AQ1252" t="s">
        <v>51</v>
      </c>
      <c r="AR1252" t="s">
        <v>51</v>
      </c>
      <c r="AS1252" t="s">
        <v>51</v>
      </c>
      <c r="AT1252" t="s">
        <v>51</v>
      </c>
      <c r="AU1252" t="s">
        <v>58</v>
      </c>
      <c r="AV1252" t="s">
        <v>4215</v>
      </c>
      <c r="AW1252" t="s">
        <v>196</v>
      </c>
      <c r="AX1252" s="1">
        <v>44244.664201192129</v>
      </c>
      <c r="AY1252" s="1">
        <v>44267.642246724536</v>
      </c>
    </row>
    <row r="1253" spans="1:51" x14ac:dyDescent="0.35">
      <c r="A1253">
        <v>3192</v>
      </c>
      <c r="B1253">
        <v>0</v>
      </c>
      <c r="C1253" t="s">
        <v>51</v>
      </c>
      <c r="D1253" t="s">
        <v>52</v>
      </c>
      <c r="E1253" t="s">
        <v>51</v>
      </c>
      <c r="F1253" t="s">
        <v>51</v>
      </c>
      <c r="G1253" t="s">
        <v>5033</v>
      </c>
      <c r="H1253" t="s">
        <v>5034</v>
      </c>
      <c r="I1253" t="s">
        <v>56</v>
      </c>
      <c r="M1253" t="s">
        <v>5033</v>
      </c>
      <c r="N1253" t="s">
        <v>5034</v>
      </c>
      <c r="S1253" t="s">
        <v>62</v>
      </c>
      <c r="U1253" t="s">
        <v>79</v>
      </c>
      <c r="V1253" t="s">
        <v>62</v>
      </c>
      <c r="W1253" t="s">
        <v>62</v>
      </c>
      <c r="X1253" t="s">
        <v>62</v>
      </c>
      <c r="Y1253" t="s">
        <v>5035</v>
      </c>
      <c r="Z1253">
        <v>8</v>
      </c>
      <c r="AA1253" t="s">
        <v>62</v>
      </c>
      <c r="AB1253" t="s">
        <v>62</v>
      </c>
      <c r="AC1253" t="s">
        <v>62</v>
      </c>
      <c r="AD1253" t="s">
        <v>62</v>
      </c>
      <c r="AE1253" t="s">
        <v>3471</v>
      </c>
      <c r="AF1253" t="s">
        <v>3287</v>
      </c>
      <c r="AG1253" t="s">
        <v>62</v>
      </c>
      <c r="AH1253" t="s">
        <v>3471</v>
      </c>
      <c r="AI1253">
        <v>0</v>
      </c>
      <c r="AJ1253">
        <v>0</v>
      </c>
      <c r="AL1253">
        <v>0</v>
      </c>
      <c r="AM1253">
        <v>0</v>
      </c>
      <c r="AN1253">
        <v>0</v>
      </c>
      <c r="AO1253" t="s">
        <v>51</v>
      </c>
      <c r="AP1253" t="s">
        <v>51</v>
      </c>
      <c r="AQ1253" t="s">
        <v>51</v>
      </c>
      <c r="AR1253" t="s">
        <v>51</v>
      </c>
      <c r="AS1253" t="s">
        <v>51</v>
      </c>
      <c r="AT1253" t="s">
        <v>51</v>
      </c>
      <c r="AU1253" t="s">
        <v>58</v>
      </c>
      <c r="AV1253" t="s">
        <v>4215</v>
      </c>
      <c r="AW1253" t="s">
        <v>51</v>
      </c>
      <c r="AX1253" s="1">
        <v>44244.647603935184</v>
      </c>
      <c r="AY1253" t="s">
        <v>51</v>
      </c>
    </row>
    <row r="1254" spans="1:51" x14ac:dyDescent="0.35">
      <c r="A1254">
        <v>3191</v>
      </c>
      <c r="B1254">
        <v>0</v>
      </c>
      <c r="C1254" t="s">
        <v>51</v>
      </c>
      <c r="D1254" t="s">
        <v>52</v>
      </c>
      <c r="E1254" t="s">
        <v>51</v>
      </c>
      <c r="F1254" t="s">
        <v>51</v>
      </c>
      <c r="G1254" t="s">
        <v>5036</v>
      </c>
      <c r="H1254" t="s">
        <v>5037</v>
      </c>
      <c r="I1254" t="s">
        <v>277</v>
      </c>
      <c r="M1254" t="s">
        <v>5036</v>
      </c>
      <c r="N1254" t="s">
        <v>5037</v>
      </c>
      <c r="O1254" t="s">
        <v>55</v>
      </c>
      <c r="S1254">
        <v>620212765130103</v>
      </c>
      <c r="U1254" t="s">
        <v>57</v>
      </c>
      <c r="V1254">
        <v>6202127651303</v>
      </c>
      <c r="W1254" t="s">
        <v>2259</v>
      </c>
      <c r="Y1254" t="s">
        <v>5038</v>
      </c>
      <c r="Z1254">
        <v>2</v>
      </c>
      <c r="AA1254" t="s">
        <v>631</v>
      </c>
      <c r="AG1254" t="s">
        <v>631</v>
      </c>
      <c r="AI1254">
        <v>0</v>
      </c>
      <c r="AJ1254">
        <v>0</v>
      </c>
      <c r="AL1254">
        <v>0</v>
      </c>
      <c r="AM1254">
        <v>0</v>
      </c>
      <c r="AN1254">
        <v>0</v>
      </c>
      <c r="AO1254" t="s">
        <v>51</v>
      </c>
      <c r="AP1254" t="s">
        <v>51</v>
      </c>
      <c r="AQ1254" t="s">
        <v>51</v>
      </c>
      <c r="AR1254" t="s">
        <v>51</v>
      </c>
      <c r="AS1254" t="s">
        <v>51</v>
      </c>
      <c r="AT1254" t="s">
        <v>51</v>
      </c>
      <c r="AU1254" t="s">
        <v>58</v>
      </c>
      <c r="AV1254" t="s">
        <v>4215</v>
      </c>
      <c r="AW1254" t="s">
        <v>4215</v>
      </c>
      <c r="AX1254" s="1">
        <v>44243.716610567128</v>
      </c>
      <c r="AY1254" s="1">
        <v>44245.609983449074</v>
      </c>
    </row>
    <row r="1255" spans="1:51" x14ac:dyDescent="0.35">
      <c r="A1255">
        <v>3190</v>
      </c>
      <c r="B1255">
        <v>0</v>
      </c>
      <c r="C1255" t="s">
        <v>51</v>
      </c>
      <c r="D1255" t="s">
        <v>85</v>
      </c>
      <c r="E1255">
        <v>0</v>
      </c>
      <c r="G1255" t="s">
        <v>5039</v>
      </c>
      <c r="H1255" t="s">
        <v>5040</v>
      </c>
      <c r="I1255" t="s">
        <v>56</v>
      </c>
      <c r="T1255" t="s">
        <v>51</v>
      </c>
      <c r="U1255" t="s">
        <v>51</v>
      </c>
      <c r="W1255">
        <v>7405725462</v>
      </c>
      <c r="Y1255" t="s">
        <v>5041</v>
      </c>
      <c r="Z1255">
        <v>8</v>
      </c>
      <c r="AE1255" t="s">
        <v>51</v>
      </c>
      <c r="AI1255">
        <v>0</v>
      </c>
      <c r="AJ1255">
        <v>0</v>
      </c>
      <c r="AL1255">
        <v>0</v>
      </c>
      <c r="AM1255">
        <v>0</v>
      </c>
      <c r="AN1255">
        <v>0</v>
      </c>
      <c r="AO1255" t="s">
        <v>120</v>
      </c>
      <c r="AP1255" t="s">
        <v>121</v>
      </c>
      <c r="AQ1255" t="s">
        <v>122</v>
      </c>
      <c r="AS1255" t="s">
        <v>89</v>
      </c>
      <c r="AT1255" t="s">
        <v>90</v>
      </c>
      <c r="AU1255" t="s">
        <v>58</v>
      </c>
      <c r="AV1255" t="s">
        <v>4028</v>
      </c>
      <c r="AW1255" t="s">
        <v>51</v>
      </c>
      <c r="AX1255" s="1">
        <v>44240.700996956017</v>
      </c>
      <c r="AY1255" t="s">
        <v>51</v>
      </c>
    </row>
    <row r="1256" spans="1:51" x14ac:dyDescent="0.35">
      <c r="A1256">
        <v>3189</v>
      </c>
      <c r="B1256">
        <v>0</v>
      </c>
      <c r="C1256" t="s">
        <v>51</v>
      </c>
      <c r="D1256" t="s">
        <v>52</v>
      </c>
      <c r="E1256" t="s">
        <v>51</v>
      </c>
      <c r="F1256" t="s">
        <v>51</v>
      </c>
      <c r="G1256" t="s">
        <v>5042</v>
      </c>
      <c r="H1256" t="s">
        <v>5043</v>
      </c>
      <c r="I1256" t="s">
        <v>56</v>
      </c>
      <c r="M1256" t="s">
        <v>5042</v>
      </c>
      <c r="N1256" t="s">
        <v>5043</v>
      </c>
      <c r="S1256" t="s">
        <v>5044</v>
      </c>
      <c r="U1256" t="s">
        <v>57</v>
      </c>
      <c r="W1256">
        <v>9921264089</v>
      </c>
      <c r="X1256" t="s">
        <v>5045</v>
      </c>
      <c r="Y1256" t="s">
        <v>5046</v>
      </c>
      <c r="Z1256">
        <v>8</v>
      </c>
      <c r="AA1256">
        <v>27</v>
      </c>
      <c r="AD1256" t="s">
        <v>5047</v>
      </c>
      <c r="AE1256" t="s">
        <v>2418</v>
      </c>
      <c r="AF1256" t="s">
        <v>280</v>
      </c>
      <c r="AG1256" t="s">
        <v>5048</v>
      </c>
      <c r="AH1256" t="s">
        <v>2418</v>
      </c>
      <c r="AI1256">
        <v>0</v>
      </c>
      <c r="AJ1256">
        <v>0</v>
      </c>
      <c r="AL1256">
        <v>0</v>
      </c>
      <c r="AM1256">
        <v>0</v>
      </c>
      <c r="AN1256">
        <v>0</v>
      </c>
      <c r="AO1256" t="s">
        <v>51</v>
      </c>
      <c r="AP1256" t="s">
        <v>51</v>
      </c>
      <c r="AQ1256" t="s">
        <v>51</v>
      </c>
      <c r="AR1256" t="s">
        <v>51</v>
      </c>
      <c r="AS1256" t="s">
        <v>51</v>
      </c>
      <c r="AT1256" t="s">
        <v>51</v>
      </c>
      <c r="AU1256" t="s">
        <v>58</v>
      </c>
      <c r="AV1256" t="s">
        <v>4250</v>
      </c>
      <c r="AW1256" t="s">
        <v>51</v>
      </c>
      <c r="AX1256" s="1">
        <v>44239.509839004633</v>
      </c>
      <c r="AY1256" t="s">
        <v>51</v>
      </c>
    </row>
    <row r="1257" spans="1:51" x14ac:dyDescent="0.35">
      <c r="A1257">
        <v>3188</v>
      </c>
      <c r="B1257">
        <v>0</v>
      </c>
      <c r="C1257" t="s">
        <v>51</v>
      </c>
      <c r="D1257" t="s">
        <v>52</v>
      </c>
      <c r="E1257" t="s">
        <v>51</v>
      </c>
      <c r="F1257" t="s">
        <v>51</v>
      </c>
      <c r="G1257" t="s">
        <v>5049</v>
      </c>
      <c r="H1257" t="s">
        <v>18857</v>
      </c>
      <c r="I1257" t="s">
        <v>56</v>
      </c>
      <c r="M1257" t="s">
        <v>5049</v>
      </c>
      <c r="N1257" t="s">
        <v>18857</v>
      </c>
      <c r="S1257">
        <f>91-22-79658093</f>
        <v>-79658024</v>
      </c>
      <c r="U1257" t="s">
        <v>202</v>
      </c>
      <c r="V1257" t="s">
        <v>62</v>
      </c>
      <c r="W1257">
        <f>91-9265872330</f>
        <v>-9265872239</v>
      </c>
      <c r="Y1257" t="s">
        <v>5050</v>
      </c>
      <c r="Z1257">
        <v>8</v>
      </c>
      <c r="AA1257">
        <v>24</v>
      </c>
      <c r="AB1257" t="s">
        <v>62</v>
      </c>
      <c r="AC1257" t="s">
        <v>62</v>
      </c>
      <c r="AD1257" t="s">
        <v>5051</v>
      </c>
      <c r="AE1257" t="s">
        <v>5052</v>
      </c>
      <c r="AF1257" t="s">
        <v>71</v>
      </c>
      <c r="AG1257" t="s">
        <v>5053</v>
      </c>
      <c r="AH1257" t="s">
        <v>5052</v>
      </c>
      <c r="AI1257">
        <v>0</v>
      </c>
      <c r="AJ1257">
        <v>0</v>
      </c>
      <c r="AL1257">
        <v>0</v>
      </c>
      <c r="AM1257">
        <v>0</v>
      </c>
      <c r="AN1257">
        <v>0</v>
      </c>
      <c r="AO1257" t="s">
        <v>51</v>
      </c>
      <c r="AP1257" t="s">
        <v>51</v>
      </c>
      <c r="AQ1257" t="s">
        <v>51</v>
      </c>
      <c r="AR1257" t="s">
        <v>51</v>
      </c>
      <c r="AS1257" t="s">
        <v>51</v>
      </c>
      <c r="AT1257" t="s">
        <v>51</v>
      </c>
      <c r="AU1257" t="s">
        <v>58</v>
      </c>
      <c r="AV1257" t="s">
        <v>4215</v>
      </c>
      <c r="AW1257" t="s">
        <v>51</v>
      </c>
      <c r="AX1257" s="1">
        <v>44236.702201539352</v>
      </c>
      <c r="AY1257" t="s">
        <v>51</v>
      </c>
    </row>
    <row r="1258" spans="1:51" x14ac:dyDescent="0.35">
      <c r="A1258">
        <v>3187</v>
      </c>
      <c r="B1258">
        <v>0</v>
      </c>
      <c r="C1258" t="s">
        <v>51</v>
      </c>
      <c r="D1258" t="s">
        <v>85</v>
      </c>
      <c r="E1258">
        <v>0</v>
      </c>
      <c r="G1258" t="s">
        <v>5054</v>
      </c>
      <c r="H1258" t="s">
        <v>5055</v>
      </c>
      <c r="I1258" t="s">
        <v>56</v>
      </c>
      <c r="T1258" t="s">
        <v>51</v>
      </c>
      <c r="U1258" t="s">
        <v>51</v>
      </c>
      <c r="W1258">
        <v>9892303690</v>
      </c>
      <c r="Y1258" t="s">
        <v>5056</v>
      </c>
      <c r="Z1258">
        <v>8</v>
      </c>
      <c r="AE1258" t="s">
        <v>51</v>
      </c>
      <c r="AI1258">
        <v>0</v>
      </c>
      <c r="AJ1258">
        <v>0</v>
      </c>
      <c r="AL1258">
        <v>0</v>
      </c>
      <c r="AM1258">
        <v>0</v>
      </c>
      <c r="AN1258">
        <v>0</v>
      </c>
      <c r="AO1258" t="s">
        <v>230</v>
      </c>
      <c r="AP1258" t="s">
        <v>121</v>
      </c>
      <c r="AQ1258" t="s">
        <v>122</v>
      </c>
      <c r="AR1258" t="s">
        <v>123</v>
      </c>
      <c r="AS1258" t="s">
        <v>89</v>
      </c>
      <c r="AT1258" t="s">
        <v>90</v>
      </c>
      <c r="AU1258" t="s">
        <v>58</v>
      </c>
      <c r="AV1258" t="s">
        <v>91</v>
      </c>
      <c r="AW1258" t="s">
        <v>51</v>
      </c>
      <c r="AX1258" s="1">
        <v>44235.648899849541</v>
      </c>
      <c r="AY1258" t="s">
        <v>51</v>
      </c>
    </row>
    <row r="1259" spans="1:51" x14ac:dyDescent="0.35">
      <c r="A1259">
        <v>3186</v>
      </c>
      <c r="B1259">
        <v>0</v>
      </c>
      <c r="C1259" t="s">
        <v>51</v>
      </c>
      <c r="D1259" t="s">
        <v>52</v>
      </c>
      <c r="E1259" t="s">
        <v>51</v>
      </c>
      <c r="F1259" t="s">
        <v>51</v>
      </c>
      <c r="G1259" t="s">
        <v>5057</v>
      </c>
      <c r="H1259" t="s">
        <v>5058</v>
      </c>
      <c r="I1259" t="s">
        <v>56</v>
      </c>
      <c r="U1259" t="s">
        <v>57</v>
      </c>
      <c r="Z1259">
        <v>8</v>
      </c>
      <c r="AA1259">
        <v>18</v>
      </c>
      <c r="AE1259" t="s">
        <v>5059</v>
      </c>
      <c r="AF1259" t="s">
        <v>2638</v>
      </c>
      <c r="AG1259" t="s">
        <v>5060</v>
      </c>
      <c r="AH1259" t="s">
        <v>5059</v>
      </c>
      <c r="AI1259">
        <v>0</v>
      </c>
      <c r="AJ1259">
        <v>0</v>
      </c>
      <c r="AL1259">
        <v>0</v>
      </c>
      <c r="AM1259">
        <v>0</v>
      </c>
      <c r="AN1259">
        <v>0</v>
      </c>
      <c r="AO1259" t="s">
        <v>51</v>
      </c>
      <c r="AP1259" t="s">
        <v>51</v>
      </c>
      <c r="AQ1259" t="s">
        <v>51</v>
      </c>
      <c r="AR1259" t="s">
        <v>51</v>
      </c>
      <c r="AS1259" t="s">
        <v>51</v>
      </c>
      <c r="AT1259" t="s">
        <v>51</v>
      </c>
      <c r="AU1259" t="s">
        <v>58</v>
      </c>
      <c r="AV1259" t="s">
        <v>196</v>
      </c>
      <c r="AW1259" t="s">
        <v>51</v>
      </c>
      <c r="AX1259" s="1">
        <v>44235.513868553244</v>
      </c>
      <c r="AY1259" t="s">
        <v>51</v>
      </c>
    </row>
    <row r="1260" spans="1:51" x14ac:dyDescent="0.35">
      <c r="A1260">
        <v>3185</v>
      </c>
      <c r="B1260">
        <v>0</v>
      </c>
      <c r="C1260" t="s">
        <v>51</v>
      </c>
      <c r="D1260" t="s">
        <v>85</v>
      </c>
      <c r="E1260">
        <v>0</v>
      </c>
      <c r="G1260" t="s">
        <v>5061</v>
      </c>
      <c r="H1260" t="s">
        <v>5062</v>
      </c>
      <c r="I1260" t="s">
        <v>56</v>
      </c>
      <c r="T1260" t="s">
        <v>51</v>
      </c>
      <c r="U1260" t="s">
        <v>51</v>
      </c>
      <c r="W1260" t="s">
        <v>5063</v>
      </c>
      <c r="Y1260" t="s">
        <v>5064</v>
      </c>
      <c r="Z1260">
        <v>8</v>
      </c>
      <c r="AE1260" t="s">
        <v>51</v>
      </c>
      <c r="AI1260">
        <v>0</v>
      </c>
      <c r="AJ1260">
        <v>0</v>
      </c>
      <c r="AL1260">
        <v>0</v>
      </c>
      <c r="AM1260">
        <v>0</v>
      </c>
      <c r="AN1260">
        <v>0</v>
      </c>
      <c r="AO1260" t="s">
        <v>230</v>
      </c>
      <c r="AP1260" t="s">
        <v>2689</v>
      </c>
      <c r="AQ1260" t="s">
        <v>3217</v>
      </c>
      <c r="AR1260" t="s">
        <v>123</v>
      </c>
      <c r="AS1260" t="s">
        <v>89</v>
      </c>
      <c r="AT1260" t="s">
        <v>90</v>
      </c>
      <c r="AU1260" t="s">
        <v>58</v>
      </c>
      <c r="AV1260" t="s">
        <v>91</v>
      </c>
      <c r="AW1260" t="s">
        <v>51</v>
      </c>
      <c r="AX1260" s="1">
        <v>44235.435618518517</v>
      </c>
      <c r="AY1260" t="s">
        <v>51</v>
      </c>
    </row>
    <row r="1261" spans="1:51" x14ac:dyDescent="0.35">
      <c r="A1261">
        <v>3184</v>
      </c>
      <c r="B1261">
        <v>0</v>
      </c>
      <c r="C1261" t="s">
        <v>51</v>
      </c>
      <c r="D1261" t="s">
        <v>85</v>
      </c>
      <c r="E1261">
        <v>0</v>
      </c>
      <c r="G1261" t="s">
        <v>5065</v>
      </c>
      <c r="H1261" t="s">
        <v>18858</v>
      </c>
      <c r="I1261" t="s">
        <v>56</v>
      </c>
      <c r="S1261">
        <f>912223855676/67438123</f>
        <v>13526.827484151658</v>
      </c>
      <c r="T1261" t="s">
        <v>51</v>
      </c>
      <c r="U1261" t="s">
        <v>51</v>
      </c>
      <c r="Y1261" t="s">
        <v>5066</v>
      </c>
      <c r="Z1261">
        <v>8</v>
      </c>
      <c r="AE1261" t="s">
        <v>51</v>
      </c>
      <c r="AI1261">
        <v>0</v>
      </c>
      <c r="AJ1261">
        <v>0</v>
      </c>
      <c r="AL1261">
        <v>0</v>
      </c>
      <c r="AM1261">
        <v>0</v>
      </c>
      <c r="AN1261">
        <v>0</v>
      </c>
      <c r="AO1261" t="s">
        <v>230</v>
      </c>
      <c r="AP1261" t="s">
        <v>121</v>
      </c>
      <c r="AQ1261" t="s">
        <v>122</v>
      </c>
      <c r="AR1261" t="s">
        <v>123</v>
      </c>
      <c r="AS1261" t="s">
        <v>89</v>
      </c>
      <c r="AT1261" t="s">
        <v>90</v>
      </c>
      <c r="AU1261" t="s">
        <v>58</v>
      </c>
      <c r="AV1261" t="s">
        <v>91</v>
      </c>
      <c r="AW1261" t="s">
        <v>51</v>
      </c>
      <c r="AX1261" s="1">
        <v>44230.766905208337</v>
      </c>
      <c r="AY1261" t="s">
        <v>51</v>
      </c>
    </row>
    <row r="1262" spans="1:51" x14ac:dyDescent="0.35">
      <c r="A1262">
        <v>3183</v>
      </c>
      <c r="B1262">
        <v>0</v>
      </c>
      <c r="C1262" t="s">
        <v>51</v>
      </c>
      <c r="D1262" t="s">
        <v>85</v>
      </c>
      <c r="E1262">
        <v>0</v>
      </c>
      <c r="G1262" t="s">
        <v>5067</v>
      </c>
      <c r="H1262" t="s">
        <v>5068</v>
      </c>
      <c r="I1262" t="s">
        <v>56</v>
      </c>
      <c r="T1262" t="s">
        <v>51</v>
      </c>
      <c r="U1262" t="s">
        <v>51</v>
      </c>
      <c r="W1262">
        <v>7887865570</v>
      </c>
      <c r="Y1262" t="s">
        <v>5069</v>
      </c>
      <c r="Z1262">
        <v>8</v>
      </c>
      <c r="AE1262" t="s">
        <v>51</v>
      </c>
      <c r="AI1262">
        <v>0</v>
      </c>
      <c r="AJ1262">
        <v>0</v>
      </c>
      <c r="AL1262">
        <v>0</v>
      </c>
      <c r="AM1262">
        <v>0</v>
      </c>
      <c r="AN1262">
        <v>0</v>
      </c>
      <c r="AO1262" t="s">
        <v>230</v>
      </c>
      <c r="AP1262" t="s">
        <v>121</v>
      </c>
      <c r="AQ1262" t="s">
        <v>122</v>
      </c>
      <c r="AR1262" t="s">
        <v>123</v>
      </c>
      <c r="AS1262" t="s">
        <v>89</v>
      </c>
      <c r="AT1262" t="s">
        <v>90</v>
      </c>
      <c r="AU1262" t="s">
        <v>58</v>
      </c>
      <c r="AV1262" t="s">
        <v>91</v>
      </c>
      <c r="AW1262" t="s">
        <v>51</v>
      </c>
      <c r="AX1262" s="1">
        <v>44225.510454085648</v>
      </c>
      <c r="AY1262" t="s">
        <v>51</v>
      </c>
    </row>
    <row r="1263" spans="1:51" x14ac:dyDescent="0.35">
      <c r="A1263">
        <v>3182</v>
      </c>
      <c r="B1263">
        <v>0</v>
      </c>
      <c r="C1263" t="s">
        <v>51</v>
      </c>
      <c r="D1263" t="s">
        <v>85</v>
      </c>
      <c r="E1263">
        <v>0</v>
      </c>
      <c r="G1263" t="s">
        <v>18859</v>
      </c>
      <c r="H1263" t="s">
        <v>18860</v>
      </c>
      <c r="I1263" t="s">
        <v>56</v>
      </c>
      <c r="S1263" t="s">
        <v>5070</v>
      </c>
      <c r="T1263" t="s">
        <v>51</v>
      </c>
      <c r="U1263" t="s">
        <v>51</v>
      </c>
      <c r="W1263">
        <v>9823768408</v>
      </c>
      <c r="Y1263" t="s">
        <v>5071</v>
      </c>
      <c r="Z1263">
        <v>8</v>
      </c>
      <c r="AE1263" t="s">
        <v>51</v>
      </c>
      <c r="AF1263" t="s">
        <v>51</v>
      </c>
      <c r="AG1263" t="s">
        <v>5072</v>
      </c>
      <c r="AI1263">
        <v>0</v>
      </c>
      <c r="AJ1263">
        <v>0</v>
      </c>
      <c r="AL1263">
        <v>0</v>
      </c>
      <c r="AM1263">
        <v>0</v>
      </c>
      <c r="AN1263">
        <v>0</v>
      </c>
      <c r="AO1263" t="s">
        <v>230</v>
      </c>
      <c r="AP1263" t="s">
        <v>121</v>
      </c>
      <c r="AQ1263" t="s">
        <v>122</v>
      </c>
      <c r="AR1263" t="s">
        <v>123</v>
      </c>
      <c r="AS1263" t="s">
        <v>89</v>
      </c>
      <c r="AT1263" t="s">
        <v>90</v>
      </c>
      <c r="AU1263" t="s">
        <v>58</v>
      </c>
      <c r="AV1263" t="s">
        <v>91</v>
      </c>
      <c r="AW1263" t="s">
        <v>91</v>
      </c>
      <c r="AX1263" s="1">
        <v>44223.707405555557</v>
      </c>
      <c r="AY1263" s="1">
        <v>45728.618667395836</v>
      </c>
    </row>
    <row r="1264" spans="1:51" x14ac:dyDescent="0.35">
      <c r="A1264">
        <v>3181</v>
      </c>
      <c r="B1264">
        <v>0</v>
      </c>
      <c r="C1264" t="s">
        <v>51</v>
      </c>
      <c r="D1264" t="s">
        <v>52</v>
      </c>
      <c r="E1264" t="s">
        <v>51</v>
      </c>
      <c r="F1264" t="s">
        <v>51</v>
      </c>
      <c r="G1264" t="s">
        <v>5073</v>
      </c>
      <c r="H1264" t="s">
        <v>5074</v>
      </c>
      <c r="I1264" t="s">
        <v>56</v>
      </c>
      <c r="M1264" t="s">
        <v>5073</v>
      </c>
      <c r="N1264" t="s">
        <v>5074</v>
      </c>
      <c r="O1264" t="s">
        <v>56</v>
      </c>
      <c r="S1264">
        <v>8610434750</v>
      </c>
      <c r="U1264" t="s">
        <v>57</v>
      </c>
      <c r="W1264">
        <v>8610434750</v>
      </c>
      <c r="Y1264" t="s">
        <v>4071</v>
      </c>
      <c r="Z1264">
        <v>8</v>
      </c>
      <c r="AA1264">
        <v>33</v>
      </c>
      <c r="AD1264" t="s">
        <v>5075</v>
      </c>
      <c r="AE1264" t="s">
        <v>5076</v>
      </c>
      <c r="AF1264" t="s">
        <v>1935</v>
      </c>
      <c r="AG1264" t="s">
        <v>4072</v>
      </c>
      <c r="AH1264" t="s">
        <v>5076</v>
      </c>
      <c r="AI1264">
        <v>0</v>
      </c>
      <c r="AJ1264">
        <v>0</v>
      </c>
      <c r="AL1264">
        <v>0</v>
      </c>
      <c r="AM1264">
        <v>0</v>
      </c>
      <c r="AN1264">
        <v>0</v>
      </c>
      <c r="AO1264" t="s">
        <v>51</v>
      </c>
      <c r="AP1264" t="s">
        <v>51</v>
      </c>
      <c r="AQ1264" t="s">
        <v>51</v>
      </c>
      <c r="AR1264" t="s">
        <v>51</v>
      </c>
      <c r="AS1264" t="s">
        <v>51</v>
      </c>
      <c r="AT1264" t="s">
        <v>51</v>
      </c>
      <c r="AU1264" t="s">
        <v>58</v>
      </c>
      <c r="AV1264" t="s">
        <v>4215</v>
      </c>
      <c r="AW1264" t="s">
        <v>51</v>
      </c>
      <c r="AX1264" s="1">
        <v>44219.722632557867</v>
      </c>
      <c r="AY1264" t="s">
        <v>51</v>
      </c>
    </row>
    <row r="1265" spans="1:51" x14ac:dyDescent="0.35">
      <c r="A1265">
        <v>3180</v>
      </c>
      <c r="B1265">
        <v>0</v>
      </c>
      <c r="C1265" t="s">
        <v>51</v>
      </c>
      <c r="D1265" t="s">
        <v>85</v>
      </c>
      <c r="E1265">
        <v>0</v>
      </c>
      <c r="G1265" t="s">
        <v>5077</v>
      </c>
      <c r="H1265" t="s">
        <v>5078</v>
      </c>
      <c r="I1265" t="s">
        <v>56</v>
      </c>
      <c r="S1265" t="s">
        <v>5079</v>
      </c>
      <c r="T1265" t="s">
        <v>51</v>
      </c>
      <c r="U1265" t="s">
        <v>51</v>
      </c>
      <c r="W1265">
        <v>9930416916</v>
      </c>
      <c r="Y1265" t="s">
        <v>5080</v>
      </c>
      <c r="Z1265">
        <v>8</v>
      </c>
      <c r="AE1265" t="s">
        <v>51</v>
      </c>
      <c r="AI1265">
        <v>0</v>
      </c>
      <c r="AJ1265">
        <v>0</v>
      </c>
      <c r="AL1265">
        <v>0</v>
      </c>
      <c r="AM1265">
        <v>0</v>
      </c>
      <c r="AN1265">
        <v>0</v>
      </c>
      <c r="AO1265" t="s">
        <v>2173</v>
      </c>
      <c r="AP1265" t="s">
        <v>121</v>
      </c>
      <c r="AQ1265" t="s">
        <v>122</v>
      </c>
      <c r="AR1265" t="s">
        <v>123</v>
      </c>
      <c r="AS1265" t="s">
        <v>89</v>
      </c>
      <c r="AT1265" t="s">
        <v>90</v>
      </c>
      <c r="AU1265" t="s">
        <v>58</v>
      </c>
      <c r="AV1265" t="s">
        <v>91</v>
      </c>
      <c r="AW1265" t="s">
        <v>51</v>
      </c>
      <c r="AX1265" s="1">
        <v>44218.681384224539</v>
      </c>
      <c r="AY1265" t="s">
        <v>51</v>
      </c>
    </row>
    <row r="1266" spans="1:51" x14ac:dyDescent="0.35">
      <c r="A1266">
        <v>3179</v>
      </c>
      <c r="B1266">
        <v>0</v>
      </c>
      <c r="C1266" t="s">
        <v>51</v>
      </c>
      <c r="D1266" t="s">
        <v>52</v>
      </c>
      <c r="E1266" t="s">
        <v>51</v>
      </c>
      <c r="F1266" t="s">
        <v>51</v>
      </c>
      <c r="G1266" t="s">
        <v>5081</v>
      </c>
      <c r="H1266" t="s">
        <v>5082</v>
      </c>
      <c r="I1266" t="s">
        <v>56</v>
      </c>
      <c r="S1266" t="s">
        <v>5083</v>
      </c>
      <c r="U1266" t="s">
        <v>202</v>
      </c>
      <c r="V1266" t="s">
        <v>5084</v>
      </c>
      <c r="X1266" t="s">
        <v>5085</v>
      </c>
      <c r="Y1266" t="s">
        <v>5086</v>
      </c>
      <c r="Z1266">
        <v>8</v>
      </c>
      <c r="AA1266">
        <v>21</v>
      </c>
      <c r="AD1266" t="s">
        <v>5087</v>
      </c>
      <c r="AE1266" t="s">
        <v>5088</v>
      </c>
      <c r="AF1266" t="s">
        <v>2284</v>
      </c>
      <c r="AG1266" t="s">
        <v>5089</v>
      </c>
      <c r="AH1266" t="s">
        <v>5088</v>
      </c>
      <c r="AI1266">
        <v>0</v>
      </c>
      <c r="AJ1266">
        <v>0</v>
      </c>
      <c r="AL1266">
        <v>0</v>
      </c>
      <c r="AM1266">
        <v>0</v>
      </c>
      <c r="AN1266">
        <v>0</v>
      </c>
      <c r="AO1266" t="s">
        <v>51</v>
      </c>
      <c r="AP1266" t="s">
        <v>51</v>
      </c>
      <c r="AQ1266" t="s">
        <v>51</v>
      </c>
      <c r="AR1266" t="s">
        <v>51</v>
      </c>
      <c r="AS1266" t="s">
        <v>51</v>
      </c>
      <c r="AT1266" t="s">
        <v>51</v>
      </c>
      <c r="AU1266" t="s">
        <v>58</v>
      </c>
      <c r="AV1266" t="s">
        <v>4215</v>
      </c>
      <c r="AW1266" t="s">
        <v>51</v>
      </c>
      <c r="AX1266" s="1">
        <v>44218.537717974534</v>
      </c>
      <c r="AY1266" t="s">
        <v>51</v>
      </c>
    </row>
    <row r="1267" spans="1:51" x14ac:dyDescent="0.35">
      <c r="A1267">
        <v>3178</v>
      </c>
      <c r="B1267">
        <v>0</v>
      </c>
      <c r="C1267" t="s">
        <v>51</v>
      </c>
      <c r="D1267" t="s">
        <v>85</v>
      </c>
      <c r="E1267">
        <v>0</v>
      </c>
      <c r="G1267" t="s">
        <v>5090</v>
      </c>
      <c r="H1267" t="s">
        <v>5091</v>
      </c>
      <c r="I1267" t="s">
        <v>56</v>
      </c>
      <c r="T1267" t="s">
        <v>51</v>
      </c>
      <c r="U1267" t="s">
        <v>51</v>
      </c>
      <c r="W1267">
        <v>9822092596</v>
      </c>
      <c r="Y1267" t="s">
        <v>5092</v>
      </c>
      <c r="Z1267">
        <v>8</v>
      </c>
      <c r="AD1267" t="s">
        <v>5093</v>
      </c>
      <c r="AE1267" t="s">
        <v>51</v>
      </c>
      <c r="AG1267" t="s">
        <v>5094</v>
      </c>
      <c r="AI1267">
        <v>0</v>
      </c>
      <c r="AJ1267">
        <v>0</v>
      </c>
      <c r="AL1267">
        <v>0</v>
      </c>
      <c r="AM1267">
        <v>0</v>
      </c>
      <c r="AN1267">
        <v>0</v>
      </c>
      <c r="AO1267" t="s">
        <v>1651</v>
      </c>
      <c r="AP1267" t="s">
        <v>121</v>
      </c>
      <c r="AQ1267" t="s">
        <v>122</v>
      </c>
      <c r="AR1267" t="s">
        <v>123</v>
      </c>
      <c r="AS1267" t="s">
        <v>89</v>
      </c>
      <c r="AT1267" t="s">
        <v>90</v>
      </c>
      <c r="AU1267" t="s">
        <v>58</v>
      </c>
      <c r="AV1267" t="s">
        <v>4028</v>
      </c>
      <c r="AW1267" t="s">
        <v>51</v>
      </c>
      <c r="AX1267" s="1">
        <v>44217.808690891201</v>
      </c>
      <c r="AY1267" t="s">
        <v>51</v>
      </c>
    </row>
    <row r="1268" spans="1:51" x14ac:dyDescent="0.35">
      <c r="A1268">
        <v>3177</v>
      </c>
      <c r="B1268">
        <v>0</v>
      </c>
      <c r="C1268" t="s">
        <v>51</v>
      </c>
      <c r="D1268" t="s">
        <v>85</v>
      </c>
      <c r="E1268">
        <v>0</v>
      </c>
      <c r="G1268" t="s">
        <v>5095</v>
      </c>
      <c r="H1268" t="s">
        <v>5096</v>
      </c>
      <c r="I1268" t="s">
        <v>56</v>
      </c>
      <c r="T1268" t="s">
        <v>51</v>
      </c>
      <c r="U1268" t="s">
        <v>51</v>
      </c>
      <c r="V1268">
        <f>91-20-24435377</f>
        <v>-24435306</v>
      </c>
      <c r="W1268">
        <v>9823232585</v>
      </c>
      <c r="Y1268" t="s">
        <v>5097</v>
      </c>
      <c r="Z1268">
        <v>8</v>
      </c>
      <c r="AE1268" t="s">
        <v>51</v>
      </c>
      <c r="AI1268">
        <v>0</v>
      </c>
      <c r="AJ1268">
        <v>0</v>
      </c>
      <c r="AL1268">
        <v>0</v>
      </c>
      <c r="AM1268">
        <v>0</v>
      </c>
      <c r="AN1268">
        <v>0</v>
      </c>
      <c r="AO1268" t="s">
        <v>1651</v>
      </c>
      <c r="AP1268" t="s">
        <v>121</v>
      </c>
      <c r="AQ1268" t="s">
        <v>122</v>
      </c>
      <c r="AR1268" t="s">
        <v>123</v>
      </c>
      <c r="AS1268" t="s">
        <v>89</v>
      </c>
      <c r="AU1268" t="s">
        <v>58</v>
      </c>
      <c r="AV1268" t="s">
        <v>4028</v>
      </c>
      <c r="AW1268" t="s">
        <v>51</v>
      </c>
      <c r="AX1268" s="1">
        <v>44216.693039351849</v>
      </c>
      <c r="AY1268" t="s">
        <v>51</v>
      </c>
    </row>
    <row r="1269" spans="1:51" x14ac:dyDescent="0.35">
      <c r="A1269">
        <v>3176</v>
      </c>
      <c r="B1269">
        <v>0</v>
      </c>
      <c r="C1269" t="s">
        <v>51</v>
      </c>
      <c r="D1269" t="s">
        <v>85</v>
      </c>
      <c r="E1269">
        <v>3</v>
      </c>
      <c r="F1269" t="s">
        <v>1049</v>
      </c>
      <c r="G1269" t="s">
        <v>5098</v>
      </c>
      <c r="H1269" t="s">
        <v>5099</v>
      </c>
      <c r="I1269" t="s">
        <v>56</v>
      </c>
      <c r="T1269" t="s">
        <v>51</v>
      </c>
      <c r="U1269" t="s">
        <v>51</v>
      </c>
      <c r="W1269">
        <v>8888833123</v>
      </c>
      <c r="Y1269" t="s">
        <v>5100</v>
      </c>
      <c r="Z1269">
        <v>8</v>
      </c>
      <c r="AD1269" t="s">
        <v>5101</v>
      </c>
      <c r="AE1269" t="s">
        <v>51</v>
      </c>
      <c r="AG1269" t="s">
        <v>5102</v>
      </c>
      <c r="AI1269">
        <v>0</v>
      </c>
      <c r="AJ1269">
        <v>30</v>
      </c>
      <c r="AL1269">
        <v>0</v>
      </c>
      <c r="AM1269">
        <v>0</v>
      </c>
      <c r="AN1269">
        <v>0</v>
      </c>
      <c r="AO1269" t="s">
        <v>230</v>
      </c>
      <c r="AP1269" t="s">
        <v>121</v>
      </c>
      <c r="AQ1269" t="s">
        <v>122</v>
      </c>
      <c r="AR1269" t="s">
        <v>673</v>
      </c>
      <c r="AS1269" t="s">
        <v>62</v>
      </c>
      <c r="AT1269" t="s">
        <v>95</v>
      </c>
      <c r="AU1269" t="s">
        <v>58</v>
      </c>
      <c r="AV1269" t="s">
        <v>4028</v>
      </c>
      <c r="AW1269" t="s">
        <v>51</v>
      </c>
      <c r="AX1269" s="1">
        <v>44211.624284108795</v>
      </c>
      <c r="AY1269" t="s">
        <v>51</v>
      </c>
    </row>
    <row r="1270" spans="1:51" x14ac:dyDescent="0.35">
      <c r="A1270">
        <v>3175</v>
      </c>
      <c r="B1270">
        <v>0</v>
      </c>
      <c r="C1270" t="s">
        <v>51</v>
      </c>
      <c r="D1270" t="s">
        <v>52</v>
      </c>
      <c r="E1270" t="s">
        <v>51</v>
      </c>
      <c r="F1270" t="s">
        <v>51</v>
      </c>
      <c r="G1270" t="s">
        <v>5103</v>
      </c>
      <c r="H1270" t="s">
        <v>5104</v>
      </c>
      <c r="I1270" t="s">
        <v>56</v>
      </c>
      <c r="S1270" t="s">
        <v>5105</v>
      </c>
      <c r="U1270" t="s">
        <v>57</v>
      </c>
      <c r="W1270" t="s">
        <v>5106</v>
      </c>
      <c r="Y1270" t="s">
        <v>5107</v>
      </c>
      <c r="Z1270">
        <v>8</v>
      </c>
      <c r="AA1270">
        <v>24</v>
      </c>
      <c r="AD1270" t="s">
        <v>5108</v>
      </c>
      <c r="AE1270" t="s">
        <v>5109</v>
      </c>
      <c r="AF1270" t="s">
        <v>138</v>
      </c>
      <c r="AG1270" t="s">
        <v>5110</v>
      </c>
      <c r="AH1270" t="s">
        <v>5109</v>
      </c>
      <c r="AI1270">
        <v>0</v>
      </c>
      <c r="AJ1270">
        <v>0</v>
      </c>
      <c r="AL1270">
        <v>0</v>
      </c>
      <c r="AM1270">
        <v>0</v>
      </c>
      <c r="AN1270">
        <v>0</v>
      </c>
      <c r="AO1270" t="s">
        <v>51</v>
      </c>
      <c r="AP1270" t="s">
        <v>51</v>
      </c>
      <c r="AQ1270" t="s">
        <v>51</v>
      </c>
      <c r="AR1270" t="s">
        <v>51</v>
      </c>
      <c r="AS1270" t="s">
        <v>51</v>
      </c>
      <c r="AT1270" t="s">
        <v>51</v>
      </c>
      <c r="AU1270" t="s">
        <v>58</v>
      </c>
      <c r="AV1270" t="s">
        <v>4215</v>
      </c>
      <c r="AW1270" t="s">
        <v>51</v>
      </c>
      <c r="AX1270" s="1">
        <v>44210.740462997688</v>
      </c>
      <c r="AY1270" t="s">
        <v>51</v>
      </c>
    </row>
    <row r="1271" spans="1:51" x14ac:dyDescent="0.35">
      <c r="A1271">
        <v>3174</v>
      </c>
      <c r="B1271">
        <v>0</v>
      </c>
      <c r="C1271" t="s">
        <v>51</v>
      </c>
      <c r="D1271" t="s">
        <v>52</v>
      </c>
      <c r="E1271" t="s">
        <v>51</v>
      </c>
      <c r="F1271" t="s">
        <v>51</v>
      </c>
      <c r="G1271" t="s">
        <v>5111</v>
      </c>
      <c r="H1271" t="s">
        <v>5112</v>
      </c>
      <c r="I1271" t="s">
        <v>5113</v>
      </c>
      <c r="S1271" t="s">
        <v>5114</v>
      </c>
      <c r="W1271" t="s">
        <v>5115</v>
      </c>
      <c r="Y1271" t="s">
        <v>5116</v>
      </c>
      <c r="Z1271">
        <v>2</v>
      </c>
      <c r="AE1271" t="s">
        <v>5117</v>
      </c>
      <c r="AF1271" t="s">
        <v>5113</v>
      </c>
      <c r="AH1271" t="s">
        <v>5117</v>
      </c>
      <c r="AI1271">
        <v>0</v>
      </c>
      <c r="AJ1271">
        <v>0</v>
      </c>
      <c r="AL1271">
        <v>0</v>
      </c>
      <c r="AM1271">
        <v>0</v>
      </c>
      <c r="AN1271">
        <v>0</v>
      </c>
      <c r="AO1271" t="s">
        <v>51</v>
      </c>
      <c r="AP1271" t="s">
        <v>51</v>
      </c>
      <c r="AQ1271" t="s">
        <v>51</v>
      </c>
      <c r="AR1271" t="s">
        <v>51</v>
      </c>
      <c r="AS1271" t="s">
        <v>51</v>
      </c>
      <c r="AT1271" t="s">
        <v>51</v>
      </c>
      <c r="AU1271" t="s">
        <v>58</v>
      </c>
      <c r="AV1271" t="s">
        <v>4215</v>
      </c>
      <c r="AW1271" t="s">
        <v>51</v>
      </c>
      <c r="AX1271" s="1">
        <v>44210.444793402778</v>
      </c>
      <c r="AY1271" t="s">
        <v>51</v>
      </c>
    </row>
    <row r="1272" spans="1:51" x14ac:dyDescent="0.35">
      <c r="A1272">
        <v>3173</v>
      </c>
      <c r="B1272">
        <v>0</v>
      </c>
      <c r="C1272" t="s">
        <v>51</v>
      </c>
      <c r="D1272" t="s">
        <v>52</v>
      </c>
      <c r="E1272" t="s">
        <v>51</v>
      </c>
      <c r="F1272" t="s">
        <v>51</v>
      </c>
      <c r="G1272" t="s">
        <v>5118</v>
      </c>
      <c r="H1272" t="s">
        <v>5119</v>
      </c>
      <c r="I1272" t="s">
        <v>1693</v>
      </c>
      <c r="S1272" t="s">
        <v>5120</v>
      </c>
      <c r="U1272" t="s">
        <v>202</v>
      </c>
      <c r="V1272" t="s">
        <v>5121</v>
      </c>
      <c r="W1272" t="s">
        <v>5122</v>
      </c>
      <c r="Y1272" t="s">
        <v>5123</v>
      </c>
      <c r="Z1272">
        <v>2</v>
      </c>
      <c r="AE1272" t="s">
        <v>5124</v>
      </c>
      <c r="AF1272" t="s">
        <v>5125</v>
      </c>
      <c r="AH1272" t="s">
        <v>5124</v>
      </c>
      <c r="AI1272">
        <v>0</v>
      </c>
      <c r="AJ1272">
        <v>0</v>
      </c>
      <c r="AL1272">
        <v>0</v>
      </c>
      <c r="AM1272">
        <v>0</v>
      </c>
      <c r="AN1272">
        <v>0</v>
      </c>
      <c r="AO1272" t="s">
        <v>51</v>
      </c>
      <c r="AP1272" t="s">
        <v>51</v>
      </c>
      <c r="AQ1272" t="s">
        <v>51</v>
      </c>
      <c r="AR1272" t="s">
        <v>51</v>
      </c>
      <c r="AS1272" t="s">
        <v>51</v>
      </c>
      <c r="AT1272" t="s">
        <v>51</v>
      </c>
      <c r="AU1272" t="s">
        <v>58</v>
      </c>
      <c r="AV1272" t="s">
        <v>4215</v>
      </c>
      <c r="AW1272" t="s">
        <v>51</v>
      </c>
      <c r="AX1272" s="1">
        <v>44207.776241122687</v>
      </c>
      <c r="AY1272" t="s">
        <v>51</v>
      </c>
    </row>
    <row r="1273" spans="1:51" x14ac:dyDescent="0.35">
      <c r="A1273">
        <v>3172</v>
      </c>
      <c r="B1273">
        <v>0</v>
      </c>
      <c r="C1273" t="s">
        <v>51</v>
      </c>
      <c r="D1273" t="s">
        <v>85</v>
      </c>
      <c r="E1273">
        <v>0</v>
      </c>
      <c r="G1273" t="s">
        <v>5126</v>
      </c>
      <c r="H1273" t="s">
        <v>5127</v>
      </c>
      <c r="I1273" t="s">
        <v>56</v>
      </c>
      <c r="T1273" t="s">
        <v>51</v>
      </c>
      <c r="U1273" t="s">
        <v>51</v>
      </c>
      <c r="W1273">
        <v>9822696459</v>
      </c>
      <c r="Y1273" t="s">
        <v>5128</v>
      </c>
      <c r="Z1273">
        <v>8</v>
      </c>
      <c r="AE1273" t="s">
        <v>51</v>
      </c>
      <c r="AG1273" t="s">
        <v>5129</v>
      </c>
      <c r="AI1273">
        <v>0</v>
      </c>
      <c r="AJ1273">
        <v>0</v>
      </c>
      <c r="AL1273">
        <v>0</v>
      </c>
      <c r="AM1273">
        <v>0</v>
      </c>
      <c r="AN1273">
        <v>0</v>
      </c>
      <c r="AO1273" t="s">
        <v>230</v>
      </c>
      <c r="AP1273" t="s">
        <v>121</v>
      </c>
      <c r="AQ1273" t="s">
        <v>122</v>
      </c>
      <c r="AS1273" t="s">
        <v>89</v>
      </c>
      <c r="AT1273" t="s">
        <v>90</v>
      </c>
      <c r="AU1273" t="s">
        <v>58</v>
      </c>
      <c r="AV1273" t="s">
        <v>4028</v>
      </c>
      <c r="AW1273" t="s">
        <v>51</v>
      </c>
      <c r="AX1273" s="1">
        <v>44203.638508136573</v>
      </c>
      <c r="AY1273" t="s">
        <v>51</v>
      </c>
    </row>
    <row r="1274" spans="1:51" x14ac:dyDescent="0.35">
      <c r="A1274">
        <v>3171</v>
      </c>
      <c r="B1274">
        <v>0</v>
      </c>
      <c r="C1274" t="s">
        <v>51</v>
      </c>
      <c r="D1274" t="s">
        <v>85</v>
      </c>
      <c r="E1274">
        <v>0</v>
      </c>
      <c r="G1274" t="s">
        <v>5130</v>
      </c>
      <c r="H1274" t="s">
        <v>5131</v>
      </c>
      <c r="I1274" t="s">
        <v>15600</v>
      </c>
      <c r="S1274" t="s">
        <v>5132</v>
      </c>
      <c r="T1274" t="s">
        <v>51</v>
      </c>
      <c r="U1274" t="s">
        <v>51</v>
      </c>
      <c r="V1274" t="s">
        <v>5133</v>
      </c>
      <c r="Y1274" t="s">
        <v>5134</v>
      </c>
      <c r="Z1274">
        <v>2</v>
      </c>
      <c r="AE1274" t="s">
        <v>51</v>
      </c>
      <c r="AI1274">
        <v>0</v>
      </c>
      <c r="AJ1274">
        <v>0</v>
      </c>
      <c r="AL1274">
        <v>0</v>
      </c>
      <c r="AM1274">
        <v>0</v>
      </c>
      <c r="AN1274">
        <v>0</v>
      </c>
      <c r="AO1274" t="s">
        <v>120</v>
      </c>
      <c r="AP1274" t="s">
        <v>121</v>
      </c>
      <c r="AQ1274" t="s">
        <v>487</v>
      </c>
      <c r="AR1274" t="s">
        <v>123</v>
      </c>
      <c r="AS1274" t="s">
        <v>89</v>
      </c>
      <c r="AT1274" t="s">
        <v>90</v>
      </c>
      <c r="AU1274" t="s">
        <v>58</v>
      </c>
      <c r="AV1274" t="s">
        <v>4028</v>
      </c>
      <c r="AW1274" t="s">
        <v>51</v>
      </c>
      <c r="AX1274" s="1">
        <v>44200.534763738426</v>
      </c>
      <c r="AY1274" t="s">
        <v>51</v>
      </c>
    </row>
    <row r="1275" spans="1:51" x14ac:dyDescent="0.35">
      <c r="A1275">
        <v>3170</v>
      </c>
      <c r="B1275">
        <v>0</v>
      </c>
      <c r="C1275" t="s">
        <v>51</v>
      </c>
      <c r="D1275" t="s">
        <v>85</v>
      </c>
      <c r="E1275">
        <v>0</v>
      </c>
      <c r="G1275" t="s">
        <v>5135</v>
      </c>
      <c r="H1275" t="s">
        <v>5136</v>
      </c>
      <c r="I1275" t="s">
        <v>56</v>
      </c>
      <c r="T1275" t="s">
        <v>51</v>
      </c>
      <c r="U1275" t="s">
        <v>51</v>
      </c>
      <c r="W1275">
        <v>9890022351</v>
      </c>
      <c r="Y1275" t="s">
        <v>5137</v>
      </c>
      <c r="Z1275">
        <v>8</v>
      </c>
      <c r="AE1275" t="s">
        <v>51</v>
      </c>
      <c r="AG1275" t="s">
        <v>5138</v>
      </c>
      <c r="AI1275">
        <v>0</v>
      </c>
      <c r="AJ1275">
        <v>0</v>
      </c>
      <c r="AL1275">
        <v>0</v>
      </c>
      <c r="AM1275">
        <v>0</v>
      </c>
      <c r="AN1275">
        <v>0</v>
      </c>
      <c r="AO1275" t="s">
        <v>538</v>
      </c>
      <c r="AU1275" t="s">
        <v>58</v>
      </c>
      <c r="AV1275" t="s">
        <v>4028</v>
      </c>
      <c r="AW1275" t="s">
        <v>51</v>
      </c>
      <c r="AX1275" s="1">
        <v>44200.503456678241</v>
      </c>
      <c r="AY1275" t="s">
        <v>51</v>
      </c>
    </row>
    <row r="1276" spans="1:51" x14ac:dyDescent="0.35">
      <c r="A1276">
        <v>3169</v>
      </c>
      <c r="B1276">
        <v>0</v>
      </c>
      <c r="C1276" t="s">
        <v>51</v>
      </c>
      <c r="D1276" t="s">
        <v>85</v>
      </c>
      <c r="E1276">
        <v>0</v>
      </c>
      <c r="G1276" t="s">
        <v>5139</v>
      </c>
      <c r="H1276" t="s">
        <v>5140</v>
      </c>
      <c r="I1276" t="s">
        <v>56</v>
      </c>
      <c r="S1276">
        <v>2024489916</v>
      </c>
      <c r="T1276" t="s">
        <v>51</v>
      </c>
      <c r="U1276" t="s">
        <v>51</v>
      </c>
      <c r="W1276">
        <v>9326088036</v>
      </c>
      <c r="X1276" t="s">
        <v>5141</v>
      </c>
      <c r="Y1276" t="s">
        <v>5142</v>
      </c>
      <c r="Z1276">
        <v>8</v>
      </c>
      <c r="AE1276" t="s">
        <v>51</v>
      </c>
      <c r="AI1276">
        <v>0</v>
      </c>
      <c r="AJ1276">
        <v>0</v>
      </c>
      <c r="AL1276">
        <v>0</v>
      </c>
      <c r="AM1276">
        <v>0</v>
      </c>
      <c r="AN1276">
        <v>0</v>
      </c>
      <c r="AO1276" t="s">
        <v>230</v>
      </c>
      <c r="AP1276" t="s">
        <v>486</v>
      </c>
      <c r="AQ1276" t="s">
        <v>255</v>
      </c>
      <c r="AU1276" t="s">
        <v>58</v>
      </c>
      <c r="AV1276" t="s">
        <v>4707</v>
      </c>
      <c r="AW1276" t="s">
        <v>51</v>
      </c>
      <c r="AX1276" s="1">
        <v>44198.728079479166</v>
      </c>
      <c r="AY1276" t="s">
        <v>51</v>
      </c>
    </row>
    <row r="1277" spans="1:51" x14ac:dyDescent="0.35">
      <c r="A1277">
        <v>3168</v>
      </c>
      <c r="B1277">
        <v>0</v>
      </c>
      <c r="C1277" t="s">
        <v>51</v>
      </c>
      <c r="D1277" t="s">
        <v>52</v>
      </c>
      <c r="E1277" t="s">
        <v>51</v>
      </c>
      <c r="F1277" t="s">
        <v>51</v>
      </c>
      <c r="G1277" t="s">
        <v>5143</v>
      </c>
      <c r="H1277" t="s">
        <v>5144</v>
      </c>
      <c r="I1277" t="s">
        <v>149</v>
      </c>
      <c r="S1277" t="s">
        <v>5145</v>
      </c>
      <c r="U1277" t="s">
        <v>57</v>
      </c>
      <c r="W1277" t="s">
        <v>5145</v>
      </c>
      <c r="X1277" t="s">
        <v>5146</v>
      </c>
      <c r="Y1277" t="s">
        <v>5147</v>
      </c>
      <c r="Z1277">
        <v>2</v>
      </c>
      <c r="AF1277" t="s">
        <v>5148</v>
      </c>
      <c r="AI1277">
        <v>0</v>
      </c>
      <c r="AJ1277">
        <v>0</v>
      </c>
      <c r="AL1277">
        <v>0</v>
      </c>
      <c r="AM1277">
        <v>0</v>
      </c>
      <c r="AN1277">
        <v>0</v>
      </c>
      <c r="AO1277" t="s">
        <v>51</v>
      </c>
      <c r="AP1277" t="s">
        <v>51</v>
      </c>
      <c r="AQ1277" t="s">
        <v>51</v>
      </c>
      <c r="AR1277" t="s">
        <v>51</v>
      </c>
      <c r="AS1277" t="s">
        <v>51</v>
      </c>
      <c r="AT1277" t="s">
        <v>51</v>
      </c>
      <c r="AU1277" t="s">
        <v>58</v>
      </c>
      <c r="AV1277" t="s">
        <v>4215</v>
      </c>
      <c r="AW1277" t="s">
        <v>51</v>
      </c>
      <c r="AX1277" s="1">
        <v>44198.726272604166</v>
      </c>
      <c r="AY1277" t="s">
        <v>51</v>
      </c>
    </row>
    <row r="1278" spans="1:51" x14ac:dyDescent="0.35">
      <c r="A1278">
        <v>3167</v>
      </c>
      <c r="B1278">
        <v>0</v>
      </c>
      <c r="C1278" t="s">
        <v>51</v>
      </c>
      <c r="D1278" t="s">
        <v>52</v>
      </c>
      <c r="E1278" t="s">
        <v>51</v>
      </c>
      <c r="F1278" t="s">
        <v>51</v>
      </c>
      <c r="G1278" t="s">
        <v>5149</v>
      </c>
      <c r="H1278" t="s">
        <v>5150</v>
      </c>
      <c r="I1278" t="s">
        <v>56</v>
      </c>
      <c r="S1278" t="s">
        <v>5151</v>
      </c>
      <c r="U1278" t="s">
        <v>57</v>
      </c>
      <c r="W1278" t="s">
        <v>5151</v>
      </c>
      <c r="Y1278" t="s">
        <v>5152</v>
      </c>
      <c r="Z1278">
        <v>8</v>
      </c>
      <c r="AA1278">
        <v>33</v>
      </c>
      <c r="AD1278" t="s">
        <v>5153</v>
      </c>
      <c r="AE1278" t="s">
        <v>5154</v>
      </c>
      <c r="AF1278" t="s">
        <v>1734</v>
      </c>
      <c r="AG1278" t="s">
        <v>5155</v>
      </c>
      <c r="AH1278" t="s">
        <v>5154</v>
      </c>
      <c r="AI1278">
        <v>0</v>
      </c>
      <c r="AJ1278">
        <v>0</v>
      </c>
      <c r="AL1278">
        <v>0</v>
      </c>
      <c r="AM1278">
        <v>0</v>
      </c>
      <c r="AN1278">
        <v>0</v>
      </c>
      <c r="AO1278" t="s">
        <v>51</v>
      </c>
      <c r="AP1278" t="s">
        <v>51</v>
      </c>
      <c r="AQ1278" t="s">
        <v>51</v>
      </c>
      <c r="AR1278" t="s">
        <v>51</v>
      </c>
      <c r="AS1278" t="s">
        <v>51</v>
      </c>
      <c r="AT1278" t="s">
        <v>51</v>
      </c>
      <c r="AU1278" t="s">
        <v>58</v>
      </c>
      <c r="AV1278" t="s">
        <v>4215</v>
      </c>
      <c r="AW1278" t="s">
        <v>51</v>
      </c>
      <c r="AX1278" s="1">
        <v>44196.729011145835</v>
      </c>
      <c r="AY1278" t="s">
        <v>51</v>
      </c>
    </row>
    <row r="1279" spans="1:51" x14ac:dyDescent="0.35">
      <c r="A1279">
        <v>3166</v>
      </c>
      <c r="B1279">
        <v>0</v>
      </c>
      <c r="C1279" t="s">
        <v>51</v>
      </c>
      <c r="D1279" t="s">
        <v>85</v>
      </c>
      <c r="E1279">
        <v>0</v>
      </c>
      <c r="G1279" t="s">
        <v>5156</v>
      </c>
      <c r="H1279" t="s">
        <v>5157</v>
      </c>
      <c r="I1279" t="s">
        <v>56</v>
      </c>
      <c r="T1279" t="s">
        <v>51</v>
      </c>
      <c r="U1279" t="s">
        <v>51</v>
      </c>
      <c r="W1279" s="2">
        <v>9.1688188589146898E+19</v>
      </c>
      <c r="Y1279" t="s">
        <v>5158</v>
      </c>
      <c r="Z1279">
        <v>8</v>
      </c>
      <c r="AE1279" t="s">
        <v>51</v>
      </c>
      <c r="AI1279">
        <v>0</v>
      </c>
      <c r="AJ1279">
        <v>0</v>
      </c>
      <c r="AL1279">
        <v>0</v>
      </c>
      <c r="AM1279">
        <v>0</v>
      </c>
      <c r="AN1279">
        <v>0</v>
      </c>
      <c r="AO1279" t="s">
        <v>230</v>
      </c>
      <c r="AU1279" t="s">
        <v>58</v>
      </c>
      <c r="AV1279" t="s">
        <v>4028</v>
      </c>
      <c r="AW1279" t="s">
        <v>51</v>
      </c>
      <c r="AX1279" s="1">
        <v>44196.719485069443</v>
      </c>
      <c r="AY1279" t="s">
        <v>51</v>
      </c>
    </row>
    <row r="1280" spans="1:51" x14ac:dyDescent="0.35">
      <c r="A1280">
        <v>3165</v>
      </c>
      <c r="B1280">
        <v>0</v>
      </c>
      <c r="C1280" t="s">
        <v>51</v>
      </c>
      <c r="D1280" t="s">
        <v>52</v>
      </c>
      <c r="E1280" t="s">
        <v>51</v>
      </c>
      <c r="F1280" t="s">
        <v>51</v>
      </c>
      <c r="G1280" t="s">
        <v>18861</v>
      </c>
      <c r="H1280" t="s">
        <v>5159</v>
      </c>
      <c r="I1280" t="s">
        <v>56</v>
      </c>
      <c r="O1280" t="s">
        <v>62</v>
      </c>
      <c r="S1280" t="s">
        <v>5160</v>
      </c>
      <c r="U1280" t="s">
        <v>57</v>
      </c>
      <c r="V1280" t="s">
        <v>5161</v>
      </c>
      <c r="Y1280" t="s">
        <v>5162</v>
      </c>
      <c r="Z1280">
        <v>8</v>
      </c>
      <c r="AA1280">
        <v>27</v>
      </c>
      <c r="AD1280" t="s">
        <v>1322</v>
      </c>
      <c r="AE1280" t="s">
        <v>4595</v>
      </c>
      <c r="AF1280" t="s">
        <v>143</v>
      </c>
      <c r="AG1280" t="s">
        <v>1323</v>
      </c>
      <c r="AH1280" t="s">
        <v>4595</v>
      </c>
      <c r="AI1280">
        <v>0</v>
      </c>
      <c r="AJ1280">
        <v>0</v>
      </c>
      <c r="AL1280">
        <v>0</v>
      </c>
      <c r="AM1280">
        <v>0</v>
      </c>
      <c r="AN1280">
        <v>0</v>
      </c>
      <c r="AO1280" t="s">
        <v>51</v>
      </c>
      <c r="AP1280" t="s">
        <v>51</v>
      </c>
      <c r="AQ1280" t="s">
        <v>51</v>
      </c>
      <c r="AR1280" t="s">
        <v>51</v>
      </c>
      <c r="AS1280" t="s">
        <v>51</v>
      </c>
      <c r="AT1280" t="s">
        <v>51</v>
      </c>
      <c r="AU1280" t="s">
        <v>58</v>
      </c>
      <c r="AV1280" t="s">
        <v>4215</v>
      </c>
      <c r="AW1280" t="s">
        <v>919</v>
      </c>
      <c r="AX1280" s="1">
        <v>44196.711193171293</v>
      </c>
      <c r="AY1280" s="1">
        <v>45355.652472650465</v>
      </c>
    </row>
    <row r="1281" spans="1:51" x14ac:dyDescent="0.35">
      <c r="A1281">
        <v>3164</v>
      </c>
      <c r="B1281">
        <v>0</v>
      </c>
      <c r="C1281" t="s">
        <v>51</v>
      </c>
      <c r="D1281" t="s">
        <v>52</v>
      </c>
      <c r="E1281" t="s">
        <v>51</v>
      </c>
      <c r="F1281" t="s">
        <v>51</v>
      </c>
      <c r="G1281" t="s">
        <v>18862</v>
      </c>
      <c r="H1281" t="s">
        <v>5163</v>
      </c>
      <c r="I1281" t="s">
        <v>56</v>
      </c>
      <c r="S1281">
        <v>7030931325</v>
      </c>
      <c r="U1281" t="s">
        <v>202</v>
      </c>
      <c r="W1281">
        <v>9067017520</v>
      </c>
      <c r="Y1281" t="s">
        <v>5164</v>
      </c>
      <c r="Z1281">
        <v>8</v>
      </c>
      <c r="AA1281">
        <v>27</v>
      </c>
      <c r="AD1281" t="s">
        <v>5165</v>
      </c>
      <c r="AE1281" t="s">
        <v>5166</v>
      </c>
      <c r="AF1281" t="s">
        <v>280</v>
      </c>
      <c r="AG1281" t="s">
        <v>5167</v>
      </c>
      <c r="AH1281" t="s">
        <v>5166</v>
      </c>
      <c r="AI1281">
        <v>0</v>
      </c>
      <c r="AJ1281">
        <v>0</v>
      </c>
      <c r="AL1281">
        <v>0</v>
      </c>
      <c r="AM1281">
        <v>0</v>
      </c>
      <c r="AN1281">
        <v>0</v>
      </c>
      <c r="AO1281" t="s">
        <v>51</v>
      </c>
      <c r="AP1281" t="s">
        <v>51</v>
      </c>
      <c r="AQ1281" t="s">
        <v>51</v>
      </c>
      <c r="AR1281" t="s">
        <v>51</v>
      </c>
      <c r="AS1281" t="s">
        <v>51</v>
      </c>
      <c r="AT1281" t="s">
        <v>51</v>
      </c>
      <c r="AU1281" t="s">
        <v>58</v>
      </c>
      <c r="AV1281" t="s">
        <v>4215</v>
      </c>
      <c r="AW1281" t="s">
        <v>51</v>
      </c>
      <c r="AX1281" s="1">
        <v>44190.50499991898</v>
      </c>
      <c r="AY1281" t="s">
        <v>51</v>
      </c>
    </row>
    <row r="1282" spans="1:51" x14ac:dyDescent="0.35">
      <c r="A1282">
        <v>3163</v>
      </c>
      <c r="B1282">
        <v>0</v>
      </c>
      <c r="C1282" t="s">
        <v>51</v>
      </c>
      <c r="D1282" t="s">
        <v>52</v>
      </c>
      <c r="E1282" t="s">
        <v>51</v>
      </c>
      <c r="F1282" t="s">
        <v>51</v>
      </c>
      <c r="G1282" t="s">
        <v>5168</v>
      </c>
      <c r="H1282" t="s">
        <v>5169</v>
      </c>
      <c r="I1282" t="s">
        <v>56</v>
      </c>
      <c r="O1282" t="s">
        <v>62</v>
      </c>
      <c r="S1282" t="s">
        <v>5170</v>
      </c>
      <c r="U1282" t="s">
        <v>202</v>
      </c>
      <c r="X1282" t="s">
        <v>5171</v>
      </c>
      <c r="Y1282" t="s">
        <v>5172</v>
      </c>
      <c r="Z1282">
        <v>8</v>
      </c>
      <c r="AA1282">
        <v>29</v>
      </c>
      <c r="AD1282" t="s">
        <v>5173</v>
      </c>
      <c r="AE1282" t="s">
        <v>5174</v>
      </c>
      <c r="AF1282" t="s">
        <v>77</v>
      </c>
      <c r="AG1282" t="s">
        <v>5175</v>
      </c>
      <c r="AH1282" t="s">
        <v>5174</v>
      </c>
      <c r="AI1282">
        <v>0</v>
      </c>
      <c r="AJ1282">
        <v>0</v>
      </c>
      <c r="AL1282">
        <v>0</v>
      </c>
      <c r="AM1282">
        <v>0</v>
      </c>
      <c r="AN1282">
        <v>0</v>
      </c>
      <c r="AO1282" t="s">
        <v>51</v>
      </c>
      <c r="AP1282" t="s">
        <v>51</v>
      </c>
      <c r="AQ1282" t="s">
        <v>51</v>
      </c>
      <c r="AR1282" t="s">
        <v>51</v>
      </c>
      <c r="AS1282" t="s">
        <v>51</v>
      </c>
      <c r="AT1282" t="s">
        <v>51</v>
      </c>
      <c r="AU1282" t="s">
        <v>58</v>
      </c>
      <c r="AV1282" t="s">
        <v>4215</v>
      </c>
      <c r="AW1282" t="s">
        <v>196</v>
      </c>
      <c r="AX1282" s="1">
        <v>44188.707901585651</v>
      </c>
      <c r="AY1282" s="1">
        <v>44425.781202627317</v>
      </c>
    </row>
    <row r="1283" spans="1:51" x14ac:dyDescent="0.35">
      <c r="A1283">
        <v>3162</v>
      </c>
      <c r="B1283">
        <v>0</v>
      </c>
      <c r="C1283" t="s">
        <v>51</v>
      </c>
      <c r="D1283" t="s">
        <v>85</v>
      </c>
      <c r="E1283">
        <v>3</v>
      </c>
      <c r="F1283" t="s">
        <v>1049</v>
      </c>
      <c r="G1283" t="s">
        <v>5176</v>
      </c>
      <c r="H1283" t="s">
        <v>5177</v>
      </c>
      <c r="I1283" t="s">
        <v>56</v>
      </c>
      <c r="T1283" t="s">
        <v>51</v>
      </c>
      <c r="U1283" t="s">
        <v>51</v>
      </c>
      <c r="W1283">
        <v>9920850630</v>
      </c>
      <c r="Y1283" t="s">
        <v>5178</v>
      </c>
      <c r="Z1283">
        <v>8</v>
      </c>
      <c r="AD1283" t="s">
        <v>5179</v>
      </c>
      <c r="AE1283" t="s">
        <v>51</v>
      </c>
      <c r="AG1283" t="s">
        <v>5180</v>
      </c>
      <c r="AI1283">
        <v>0</v>
      </c>
      <c r="AJ1283">
        <v>0</v>
      </c>
      <c r="AL1283">
        <v>0</v>
      </c>
      <c r="AM1283">
        <v>0</v>
      </c>
      <c r="AN1283">
        <v>0</v>
      </c>
      <c r="AO1283" t="s">
        <v>120</v>
      </c>
      <c r="AP1283" t="s">
        <v>121</v>
      </c>
      <c r="AQ1283" t="s">
        <v>122</v>
      </c>
      <c r="AR1283" t="s">
        <v>123</v>
      </c>
      <c r="AS1283" t="s">
        <v>89</v>
      </c>
      <c r="AT1283" t="s">
        <v>90</v>
      </c>
      <c r="AU1283" t="s">
        <v>58</v>
      </c>
      <c r="AV1283" t="s">
        <v>5181</v>
      </c>
      <c r="AW1283" t="s">
        <v>51</v>
      </c>
      <c r="AX1283" s="1">
        <v>44186.530805405091</v>
      </c>
      <c r="AY1283" t="s">
        <v>51</v>
      </c>
    </row>
    <row r="1284" spans="1:51" x14ac:dyDescent="0.35">
      <c r="A1284">
        <v>3161</v>
      </c>
      <c r="B1284">
        <v>0</v>
      </c>
      <c r="C1284" t="s">
        <v>51</v>
      </c>
      <c r="D1284" t="s">
        <v>52</v>
      </c>
      <c r="E1284" t="s">
        <v>51</v>
      </c>
      <c r="F1284" t="s">
        <v>51</v>
      </c>
      <c r="G1284" t="s">
        <v>5182</v>
      </c>
      <c r="H1284" t="s">
        <v>5183</v>
      </c>
      <c r="I1284" t="s">
        <v>56</v>
      </c>
      <c r="O1284" t="s">
        <v>62</v>
      </c>
      <c r="S1284">
        <f>91-1146300372</f>
        <v>-1146300281</v>
      </c>
      <c r="W1284">
        <f>91-8178014220</f>
        <v>-8178014129</v>
      </c>
      <c r="Y1284" t="s">
        <v>5184</v>
      </c>
      <c r="Z1284">
        <v>8</v>
      </c>
      <c r="AA1284">
        <v>7</v>
      </c>
      <c r="AD1284" t="s">
        <v>5185</v>
      </c>
      <c r="AE1284" t="s">
        <v>5186</v>
      </c>
      <c r="AF1284" t="s">
        <v>128</v>
      </c>
      <c r="AG1284" t="s">
        <v>5187</v>
      </c>
      <c r="AH1284" t="s">
        <v>5186</v>
      </c>
      <c r="AI1284">
        <v>0</v>
      </c>
      <c r="AJ1284">
        <v>0</v>
      </c>
      <c r="AL1284">
        <v>0</v>
      </c>
      <c r="AM1284">
        <v>0</v>
      </c>
      <c r="AN1284">
        <v>0</v>
      </c>
      <c r="AO1284" t="s">
        <v>51</v>
      </c>
      <c r="AP1284" t="s">
        <v>51</v>
      </c>
      <c r="AQ1284" t="s">
        <v>51</v>
      </c>
      <c r="AR1284" t="s">
        <v>51</v>
      </c>
      <c r="AS1284" t="s">
        <v>51</v>
      </c>
      <c r="AT1284" t="s">
        <v>51</v>
      </c>
      <c r="AU1284" t="s">
        <v>58</v>
      </c>
      <c r="AV1284" t="s">
        <v>4215</v>
      </c>
      <c r="AW1284" t="s">
        <v>196</v>
      </c>
      <c r="AX1284" s="1">
        <v>44186.49392572917</v>
      </c>
      <c r="AY1284" s="1">
        <v>44210.479877696758</v>
      </c>
    </row>
    <row r="1285" spans="1:51" x14ac:dyDescent="0.35">
      <c r="A1285">
        <v>3160</v>
      </c>
      <c r="B1285">
        <v>0</v>
      </c>
      <c r="C1285" t="s">
        <v>51</v>
      </c>
      <c r="D1285" t="s">
        <v>52</v>
      </c>
      <c r="E1285" t="s">
        <v>51</v>
      </c>
      <c r="F1285" t="s">
        <v>51</v>
      </c>
      <c r="G1285" t="s">
        <v>5188</v>
      </c>
      <c r="H1285" t="s">
        <v>5189</v>
      </c>
      <c r="I1285" t="s">
        <v>56</v>
      </c>
      <c r="S1285">
        <v>9396773742</v>
      </c>
      <c r="U1285" t="s">
        <v>202</v>
      </c>
      <c r="W1285">
        <v>9642225566</v>
      </c>
      <c r="X1285" t="s">
        <v>5190</v>
      </c>
      <c r="Y1285" t="s">
        <v>5191</v>
      </c>
      <c r="Z1285">
        <v>8</v>
      </c>
      <c r="AA1285">
        <v>37</v>
      </c>
      <c r="AD1285" t="s">
        <v>5192</v>
      </c>
      <c r="AE1285" t="s">
        <v>5193</v>
      </c>
      <c r="AF1285" t="s">
        <v>3406</v>
      </c>
      <c r="AG1285" t="s">
        <v>5194</v>
      </c>
      <c r="AH1285" t="s">
        <v>5193</v>
      </c>
      <c r="AI1285">
        <v>0</v>
      </c>
      <c r="AJ1285">
        <v>0</v>
      </c>
      <c r="AL1285">
        <v>0</v>
      </c>
      <c r="AM1285">
        <v>0</v>
      </c>
      <c r="AN1285">
        <v>0</v>
      </c>
      <c r="AO1285" t="s">
        <v>51</v>
      </c>
      <c r="AP1285" t="s">
        <v>51</v>
      </c>
      <c r="AQ1285" t="s">
        <v>51</v>
      </c>
      <c r="AR1285" t="s">
        <v>51</v>
      </c>
      <c r="AS1285" t="s">
        <v>51</v>
      </c>
      <c r="AT1285" t="s">
        <v>51</v>
      </c>
      <c r="AU1285" t="s">
        <v>58</v>
      </c>
      <c r="AV1285" t="s">
        <v>4215</v>
      </c>
      <c r="AW1285" t="s">
        <v>51</v>
      </c>
      <c r="AX1285" s="1">
        <v>44186.456053668982</v>
      </c>
      <c r="AY1285" t="s">
        <v>51</v>
      </c>
    </row>
    <row r="1286" spans="1:51" x14ac:dyDescent="0.35">
      <c r="A1286">
        <v>3159</v>
      </c>
      <c r="B1286">
        <v>0</v>
      </c>
      <c r="C1286" t="s">
        <v>51</v>
      </c>
      <c r="D1286" t="s">
        <v>85</v>
      </c>
      <c r="E1286">
        <v>3</v>
      </c>
      <c r="F1286" t="s">
        <v>1049</v>
      </c>
      <c r="G1286" t="s">
        <v>5195</v>
      </c>
      <c r="H1286" t="s">
        <v>5196</v>
      </c>
      <c r="I1286" t="s">
        <v>56</v>
      </c>
      <c r="T1286" t="s">
        <v>51</v>
      </c>
      <c r="U1286" t="s">
        <v>51</v>
      </c>
      <c r="W1286">
        <v>9890725017</v>
      </c>
      <c r="Y1286" t="s">
        <v>5197</v>
      </c>
      <c r="Z1286">
        <v>8</v>
      </c>
      <c r="AD1286" t="s">
        <v>5198</v>
      </c>
      <c r="AE1286" t="s">
        <v>51</v>
      </c>
      <c r="AG1286" t="s">
        <v>5199</v>
      </c>
      <c r="AI1286">
        <v>0</v>
      </c>
      <c r="AJ1286">
        <v>0</v>
      </c>
      <c r="AL1286">
        <v>0</v>
      </c>
      <c r="AM1286">
        <v>0</v>
      </c>
      <c r="AN1286">
        <v>0</v>
      </c>
      <c r="AO1286" t="s">
        <v>120</v>
      </c>
      <c r="AP1286" t="s">
        <v>121</v>
      </c>
      <c r="AQ1286" t="s">
        <v>122</v>
      </c>
      <c r="AR1286" t="s">
        <v>123</v>
      </c>
      <c r="AS1286" t="s">
        <v>89</v>
      </c>
      <c r="AT1286" t="s">
        <v>90</v>
      </c>
      <c r="AU1286" t="s">
        <v>58</v>
      </c>
      <c r="AV1286" t="s">
        <v>5181</v>
      </c>
      <c r="AW1286" t="s">
        <v>51</v>
      </c>
      <c r="AX1286" s="1">
        <v>44182.534796678243</v>
      </c>
      <c r="AY1286" t="s">
        <v>51</v>
      </c>
    </row>
    <row r="1287" spans="1:51" x14ac:dyDescent="0.35">
      <c r="A1287">
        <v>3158</v>
      </c>
      <c r="B1287">
        <v>0</v>
      </c>
      <c r="C1287" t="s">
        <v>51</v>
      </c>
      <c r="D1287" t="s">
        <v>52</v>
      </c>
      <c r="E1287" t="s">
        <v>51</v>
      </c>
      <c r="F1287" t="s">
        <v>51</v>
      </c>
      <c r="G1287" t="s">
        <v>5200</v>
      </c>
      <c r="H1287" t="s">
        <v>5201</v>
      </c>
      <c r="I1287" t="s">
        <v>56</v>
      </c>
      <c r="N1287" t="s">
        <v>5202</v>
      </c>
      <c r="S1287">
        <v>9607972003</v>
      </c>
      <c r="U1287" t="s">
        <v>202</v>
      </c>
      <c r="W1287">
        <v>919998100681</v>
      </c>
      <c r="Y1287" t="s">
        <v>5203</v>
      </c>
      <c r="Z1287">
        <v>8</v>
      </c>
      <c r="AE1287" t="s">
        <v>5204</v>
      </c>
      <c r="AF1287" t="s">
        <v>407</v>
      </c>
      <c r="AH1287" t="s">
        <v>5204</v>
      </c>
      <c r="AI1287">
        <v>0</v>
      </c>
      <c r="AJ1287">
        <v>0</v>
      </c>
      <c r="AL1287">
        <v>0</v>
      </c>
      <c r="AM1287">
        <v>0</v>
      </c>
      <c r="AN1287">
        <v>0</v>
      </c>
      <c r="AO1287" t="s">
        <v>51</v>
      </c>
      <c r="AP1287" t="s">
        <v>51</v>
      </c>
      <c r="AQ1287" t="s">
        <v>51</v>
      </c>
      <c r="AR1287" t="s">
        <v>51</v>
      </c>
      <c r="AS1287" t="s">
        <v>51</v>
      </c>
      <c r="AT1287" t="s">
        <v>51</v>
      </c>
      <c r="AU1287" t="s">
        <v>58</v>
      </c>
      <c r="AV1287" t="s">
        <v>4215</v>
      </c>
      <c r="AW1287" t="s">
        <v>51</v>
      </c>
      <c r="AX1287" s="1">
        <v>44182.502906597219</v>
      </c>
      <c r="AY1287" t="s">
        <v>51</v>
      </c>
    </row>
    <row r="1288" spans="1:51" x14ac:dyDescent="0.35">
      <c r="A1288">
        <v>3157</v>
      </c>
      <c r="B1288">
        <v>0</v>
      </c>
      <c r="C1288" t="s">
        <v>51</v>
      </c>
      <c r="D1288" t="s">
        <v>85</v>
      </c>
      <c r="E1288">
        <v>3</v>
      </c>
      <c r="F1288" t="s">
        <v>1049</v>
      </c>
      <c r="G1288" t="s">
        <v>5205</v>
      </c>
      <c r="H1288" t="s">
        <v>5206</v>
      </c>
      <c r="I1288" t="s">
        <v>56</v>
      </c>
      <c r="T1288" t="s">
        <v>51</v>
      </c>
      <c r="U1288" t="s">
        <v>51</v>
      </c>
      <c r="W1288">
        <v>9867504627</v>
      </c>
      <c r="Y1288" t="s">
        <v>5207</v>
      </c>
      <c r="Z1288">
        <v>8</v>
      </c>
      <c r="AD1288" t="s">
        <v>5208</v>
      </c>
      <c r="AE1288" t="s">
        <v>51</v>
      </c>
      <c r="AG1288" t="s">
        <v>5209</v>
      </c>
      <c r="AI1288">
        <v>0</v>
      </c>
      <c r="AJ1288">
        <v>0</v>
      </c>
      <c r="AL1288">
        <v>0</v>
      </c>
      <c r="AM1288">
        <v>0</v>
      </c>
      <c r="AN1288">
        <v>0</v>
      </c>
      <c r="AO1288" t="s">
        <v>120</v>
      </c>
      <c r="AP1288" t="s">
        <v>121</v>
      </c>
      <c r="AQ1288" t="s">
        <v>122</v>
      </c>
      <c r="AR1288" t="s">
        <v>123</v>
      </c>
      <c r="AS1288" t="s">
        <v>89</v>
      </c>
      <c r="AT1288" t="s">
        <v>90</v>
      </c>
      <c r="AU1288" t="s">
        <v>58</v>
      </c>
      <c r="AV1288" t="s">
        <v>5181</v>
      </c>
      <c r="AW1288" t="s">
        <v>51</v>
      </c>
      <c r="AX1288" s="1">
        <v>44181.691069444445</v>
      </c>
      <c r="AY1288" t="s">
        <v>51</v>
      </c>
    </row>
    <row r="1289" spans="1:51" x14ac:dyDescent="0.35">
      <c r="A1289">
        <v>3156</v>
      </c>
      <c r="B1289">
        <v>0</v>
      </c>
      <c r="C1289" t="s">
        <v>51</v>
      </c>
      <c r="D1289" t="s">
        <v>85</v>
      </c>
      <c r="E1289">
        <v>3</v>
      </c>
      <c r="F1289" t="s">
        <v>1049</v>
      </c>
      <c r="G1289" t="s">
        <v>5210</v>
      </c>
      <c r="H1289" t="s">
        <v>5211</v>
      </c>
      <c r="I1289" t="s">
        <v>56</v>
      </c>
      <c r="T1289" t="s">
        <v>51</v>
      </c>
      <c r="U1289" t="s">
        <v>51</v>
      </c>
      <c r="W1289">
        <v>9822031097</v>
      </c>
      <c r="Y1289" t="s">
        <v>5212</v>
      </c>
      <c r="Z1289">
        <v>8</v>
      </c>
      <c r="AD1289" t="s">
        <v>5213</v>
      </c>
      <c r="AE1289" t="s">
        <v>51</v>
      </c>
      <c r="AG1289" t="s">
        <v>5214</v>
      </c>
      <c r="AI1289">
        <v>0</v>
      </c>
      <c r="AJ1289">
        <v>0</v>
      </c>
      <c r="AL1289">
        <v>0</v>
      </c>
      <c r="AM1289">
        <v>0</v>
      </c>
      <c r="AN1289">
        <v>0</v>
      </c>
      <c r="AO1289" t="s">
        <v>538</v>
      </c>
      <c r="AP1289" t="s">
        <v>121</v>
      </c>
      <c r="AQ1289" t="s">
        <v>122</v>
      </c>
      <c r="AR1289" t="s">
        <v>123</v>
      </c>
      <c r="AS1289" t="s">
        <v>89</v>
      </c>
      <c r="AT1289" t="s">
        <v>90</v>
      </c>
      <c r="AU1289" t="s">
        <v>58</v>
      </c>
      <c r="AV1289" t="s">
        <v>5181</v>
      </c>
      <c r="AW1289" t="s">
        <v>5181</v>
      </c>
      <c r="AX1289" s="1">
        <v>44177.499006053244</v>
      </c>
      <c r="AY1289" s="1">
        <v>44180.719042939818</v>
      </c>
    </row>
    <row r="1290" spans="1:51" x14ac:dyDescent="0.35">
      <c r="A1290">
        <v>3155</v>
      </c>
      <c r="B1290">
        <v>0</v>
      </c>
      <c r="C1290" t="s">
        <v>51</v>
      </c>
      <c r="D1290" t="s">
        <v>52</v>
      </c>
      <c r="E1290" t="s">
        <v>51</v>
      </c>
      <c r="F1290" t="s">
        <v>51</v>
      </c>
      <c r="G1290" t="s">
        <v>5215</v>
      </c>
      <c r="H1290" t="s">
        <v>5216</v>
      </c>
      <c r="I1290" t="s">
        <v>56</v>
      </c>
      <c r="S1290">
        <v>8082679242</v>
      </c>
      <c r="W1290">
        <v>8082679242</v>
      </c>
      <c r="X1290" t="s">
        <v>5217</v>
      </c>
      <c r="Y1290" t="s">
        <v>5218</v>
      </c>
      <c r="Z1290">
        <v>8</v>
      </c>
      <c r="AA1290">
        <v>27</v>
      </c>
      <c r="AD1290" t="s">
        <v>5219</v>
      </c>
      <c r="AE1290" t="s">
        <v>4595</v>
      </c>
      <c r="AF1290" t="s">
        <v>280</v>
      </c>
      <c r="AG1290" t="s">
        <v>5220</v>
      </c>
      <c r="AH1290" t="s">
        <v>4595</v>
      </c>
      <c r="AI1290">
        <v>0</v>
      </c>
      <c r="AJ1290">
        <v>0</v>
      </c>
      <c r="AL1290">
        <v>0</v>
      </c>
      <c r="AM1290">
        <v>0</v>
      </c>
      <c r="AN1290">
        <v>0</v>
      </c>
      <c r="AO1290" t="s">
        <v>51</v>
      </c>
      <c r="AP1290" t="s">
        <v>51</v>
      </c>
      <c r="AQ1290" t="s">
        <v>51</v>
      </c>
      <c r="AR1290" t="s">
        <v>51</v>
      </c>
      <c r="AS1290" t="s">
        <v>51</v>
      </c>
      <c r="AT1290" t="s">
        <v>51</v>
      </c>
      <c r="AU1290" t="s">
        <v>58</v>
      </c>
      <c r="AV1290" t="s">
        <v>4215</v>
      </c>
      <c r="AW1290" t="s">
        <v>51</v>
      </c>
      <c r="AX1290" s="1">
        <v>44175.745073645834</v>
      </c>
      <c r="AY1290" t="s">
        <v>51</v>
      </c>
    </row>
    <row r="1291" spans="1:51" x14ac:dyDescent="0.35">
      <c r="A1291">
        <v>3154</v>
      </c>
      <c r="B1291">
        <v>0</v>
      </c>
      <c r="C1291" t="s">
        <v>51</v>
      </c>
      <c r="D1291" t="s">
        <v>52</v>
      </c>
      <c r="E1291" t="s">
        <v>51</v>
      </c>
      <c r="F1291" t="s">
        <v>51</v>
      </c>
      <c r="G1291" t="s">
        <v>2375</v>
      </c>
      <c r="H1291" t="s">
        <v>5221</v>
      </c>
      <c r="I1291" t="s">
        <v>5222</v>
      </c>
      <c r="S1291" t="s">
        <v>5223</v>
      </c>
      <c r="U1291" t="s">
        <v>4021</v>
      </c>
      <c r="V1291" t="s">
        <v>5224</v>
      </c>
      <c r="W1291" t="s">
        <v>2376</v>
      </c>
      <c r="X1291" t="s">
        <v>5225</v>
      </c>
      <c r="Y1291" t="s">
        <v>5226</v>
      </c>
      <c r="Z1291">
        <v>2</v>
      </c>
      <c r="AF1291" t="s">
        <v>5227</v>
      </c>
      <c r="AI1291">
        <v>0</v>
      </c>
      <c r="AJ1291">
        <v>0</v>
      </c>
      <c r="AL1291">
        <v>0</v>
      </c>
      <c r="AM1291">
        <v>0</v>
      </c>
      <c r="AN1291">
        <v>0</v>
      </c>
      <c r="AO1291" t="s">
        <v>51</v>
      </c>
      <c r="AP1291" t="s">
        <v>51</v>
      </c>
      <c r="AQ1291" t="s">
        <v>51</v>
      </c>
      <c r="AR1291" t="s">
        <v>51</v>
      </c>
      <c r="AS1291" t="s">
        <v>51</v>
      </c>
      <c r="AT1291" t="s">
        <v>51</v>
      </c>
      <c r="AU1291" t="s">
        <v>58</v>
      </c>
      <c r="AV1291" t="s">
        <v>4215</v>
      </c>
      <c r="AW1291" t="s">
        <v>51</v>
      </c>
      <c r="AX1291" s="1">
        <v>44175.737452662041</v>
      </c>
      <c r="AY1291" t="s">
        <v>51</v>
      </c>
    </row>
    <row r="1292" spans="1:51" x14ac:dyDescent="0.35">
      <c r="A1292">
        <v>3153</v>
      </c>
      <c r="B1292">
        <v>0</v>
      </c>
      <c r="C1292" t="s">
        <v>51</v>
      </c>
      <c r="D1292" t="s">
        <v>52</v>
      </c>
      <c r="E1292" t="s">
        <v>51</v>
      </c>
      <c r="F1292" t="s">
        <v>51</v>
      </c>
      <c r="G1292" t="s">
        <v>5228</v>
      </c>
      <c r="H1292" t="s">
        <v>5229</v>
      </c>
      <c r="I1292" t="s">
        <v>3484</v>
      </c>
      <c r="O1292" t="s">
        <v>62</v>
      </c>
      <c r="S1292" t="s">
        <v>5230</v>
      </c>
      <c r="U1292" t="s">
        <v>57</v>
      </c>
      <c r="V1292" t="s">
        <v>5231</v>
      </c>
      <c r="W1292" t="s">
        <v>5232</v>
      </c>
      <c r="X1292" t="s">
        <v>5233</v>
      </c>
      <c r="Y1292" t="s">
        <v>5234</v>
      </c>
      <c r="Z1292">
        <v>2</v>
      </c>
      <c r="AA1292" t="s">
        <v>485</v>
      </c>
      <c r="AE1292" t="s">
        <v>5235</v>
      </c>
      <c r="AF1292" t="s">
        <v>5235</v>
      </c>
      <c r="AG1292" t="s">
        <v>485</v>
      </c>
      <c r="AH1292" t="s">
        <v>5235</v>
      </c>
      <c r="AI1292">
        <v>0</v>
      </c>
      <c r="AJ1292">
        <v>0</v>
      </c>
      <c r="AL1292">
        <v>0</v>
      </c>
      <c r="AM1292">
        <v>0</v>
      </c>
      <c r="AN1292">
        <v>0</v>
      </c>
      <c r="AO1292" t="s">
        <v>51</v>
      </c>
      <c r="AP1292" t="s">
        <v>51</v>
      </c>
      <c r="AQ1292" t="s">
        <v>51</v>
      </c>
      <c r="AR1292" t="s">
        <v>51</v>
      </c>
      <c r="AS1292" t="s">
        <v>51</v>
      </c>
      <c r="AT1292" t="s">
        <v>51</v>
      </c>
      <c r="AU1292" t="s">
        <v>58</v>
      </c>
      <c r="AV1292" t="s">
        <v>4215</v>
      </c>
      <c r="AW1292" t="s">
        <v>196</v>
      </c>
      <c r="AX1292" s="1">
        <v>44173.631781481483</v>
      </c>
      <c r="AY1292" s="1">
        <v>44214.660728738425</v>
      </c>
    </row>
    <row r="1293" spans="1:51" x14ac:dyDescent="0.35">
      <c r="A1293">
        <v>3152</v>
      </c>
      <c r="B1293">
        <v>0</v>
      </c>
      <c r="C1293" t="s">
        <v>51</v>
      </c>
      <c r="D1293" t="s">
        <v>52</v>
      </c>
      <c r="E1293" t="s">
        <v>51</v>
      </c>
      <c r="F1293" t="s">
        <v>51</v>
      </c>
      <c r="G1293" t="s">
        <v>5236</v>
      </c>
      <c r="H1293" t="s">
        <v>5237</v>
      </c>
      <c r="I1293" t="s">
        <v>56</v>
      </c>
      <c r="M1293" t="s">
        <v>5236</v>
      </c>
      <c r="N1293" t="s">
        <v>5238</v>
      </c>
      <c r="O1293" t="s">
        <v>56</v>
      </c>
      <c r="S1293" t="s">
        <v>5239</v>
      </c>
      <c r="U1293" t="s">
        <v>57</v>
      </c>
      <c r="W1293" t="s">
        <v>5240</v>
      </c>
      <c r="Y1293" t="s">
        <v>5241</v>
      </c>
      <c r="Z1293">
        <v>8</v>
      </c>
      <c r="AA1293">
        <v>19</v>
      </c>
      <c r="AE1293" t="s">
        <v>5242</v>
      </c>
      <c r="AF1293" t="s">
        <v>77</v>
      </c>
      <c r="AG1293" t="s">
        <v>5243</v>
      </c>
      <c r="AH1293" t="s">
        <v>5242</v>
      </c>
      <c r="AI1293">
        <v>0</v>
      </c>
      <c r="AJ1293">
        <v>0</v>
      </c>
      <c r="AL1293">
        <v>0</v>
      </c>
      <c r="AM1293">
        <v>0</v>
      </c>
      <c r="AN1293">
        <v>0</v>
      </c>
      <c r="AO1293" t="s">
        <v>51</v>
      </c>
      <c r="AP1293" t="s">
        <v>51</v>
      </c>
      <c r="AQ1293" t="s">
        <v>51</v>
      </c>
      <c r="AR1293" t="s">
        <v>51</v>
      </c>
      <c r="AS1293" t="s">
        <v>51</v>
      </c>
      <c r="AT1293" t="s">
        <v>51</v>
      </c>
      <c r="AU1293" t="s">
        <v>58</v>
      </c>
      <c r="AV1293" t="s">
        <v>4250</v>
      </c>
      <c r="AW1293" t="s">
        <v>196</v>
      </c>
      <c r="AX1293" s="1">
        <v>44173.450819942133</v>
      </c>
      <c r="AY1293" s="1">
        <v>44279.774881909725</v>
      </c>
    </row>
    <row r="1294" spans="1:51" x14ac:dyDescent="0.35">
      <c r="A1294">
        <v>3151</v>
      </c>
      <c r="B1294">
        <v>0</v>
      </c>
      <c r="C1294" t="s">
        <v>51</v>
      </c>
      <c r="D1294" t="s">
        <v>85</v>
      </c>
      <c r="E1294">
        <v>16</v>
      </c>
      <c r="F1294" t="s">
        <v>5244</v>
      </c>
      <c r="G1294" t="s">
        <v>5245</v>
      </c>
      <c r="H1294" t="s">
        <v>5246</v>
      </c>
      <c r="I1294" t="s">
        <v>56</v>
      </c>
      <c r="T1294" t="s">
        <v>51</v>
      </c>
      <c r="U1294" t="s">
        <v>51</v>
      </c>
      <c r="W1294">
        <v>9545507714</v>
      </c>
      <c r="Y1294" t="s">
        <v>5247</v>
      </c>
      <c r="Z1294">
        <v>8</v>
      </c>
      <c r="AD1294" t="s">
        <v>62</v>
      </c>
      <c r="AE1294" t="s">
        <v>51</v>
      </c>
      <c r="AG1294" t="s">
        <v>62</v>
      </c>
      <c r="AI1294">
        <v>0</v>
      </c>
      <c r="AJ1294">
        <v>0</v>
      </c>
      <c r="AL1294">
        <v>0</v>
      </c>
      <c r="AM1294">
        <v>0</v>
      </c>
      <c r="AN1294">
        <v>0</v>
      </c>
      <c r="AO1294" t="s">
        <v>1032</v>
      </c>
      <c r="AP1294" t="s">
        <v>486</v>
      </c>
      <c r="AQ1294" t="s">
        <v>122</v>
      </c>
      <c r="AR1294" t="s">
        <v>123</v>
      </c>
      <c r="AS1294" t="s">
        <v>89</v>
      </c>
      <c r="AT1294" t="s">
        <v>90</v>
      </c>
      <c r="AU1294" t="s">
        <v>58</v>
      </c>
      <c r="AV1294" t="s">
        <v>5181</v>
      </c>
      <c r="AW1294" t="s">
        <v>51</v>
      </c>
      <c r="AX1294" s="1">
        <v>44169.536311689815</v>
      </c>
      <c r="AY1294" t="s">
        <v>51</v>
      </c>
    </row>
    <row r="1295" spans="1:51" x14ac:dyDescent="0.35">
      <c r="A1295">
        <v>3150</v>
      </c>
      <c r="B1295">
        <v>0</v>
      </c>
      <c r="C1295" t="s">
        <v>51</v>
      </c>
      <c r="D1295" t="s">
        <v>52</v>
      </c>
      <c r="E1295" t="s">
        <v>51</v>
      </c>
      <c r="F1295" t="s">
        <v>51</v>
      </c>
      <c r="G1295" t="s">
        <v>18863</v>
      </c>
      <c r="H1295" t="s">
        <v>5248</v>
      </c>
      <c r="I1295" t="s">
        <v>56</v>
      </c>
      <c r="U1295" t="s">
        <v>202</v>
      </c>
      <c r="Z1295">
        <v>8</v>
      </c>
      <c r="AA1295">
        <v>24</v>
      </c>
      <c r="AD1295" t="s">
        <v>4502</v>
      </c>
      <c r="AE1295" t="s">
        <v>5249</v>
      </c>
      <c r="AF1295" t="s">
        <v>5250</v>
      </c>
      <c r="AG1295" t="s">
        <v>4505</v>
      </c>
      <c r="AH1295" t="s">
        <v>5249</v>
      </c>
      <c r="AI1295">
        <v>0</v>
      </c>
      <c r="AJ1295">
        <v>0</v>
      </c>
      <c r="AL1295">
        <v>0</v>
      </c>
      <c r="AM1295">
        <v>0</v>
      </c>
      <c r="AN1295">
        <v>0</v>
      </c>
      <c r="AO1295" t="s">
        <v>51</v>
      </c>
      <c r="AP1295" t="s">
        <v>51</v>
      </c>
      <c r="AQ1295" t="s">
        <v>51</v>
      </c>
      <c r="AR1295" t="s">
        <v>51</v>
      </c>
      <c r="AS1295" t="s">
        <v>51</v>
      </c>
      <c r="AT1295" t="s">
        <v>51</v>
      </c>
      <c r="AU1295" t="s">
        <v>58</v>
      </c>
      <c r="AV1295" t="s">
        <v>4215</v>
      </c>
      <c r="AW1295" t="s">
        <v>4215</v>
      </c>
      <c r="AX1295" s="1">
        <v>44168.512511377317</v>
      </c>
      <c r="AY1295" s="1">
        <v>44168.512604895834</v>
      </c>
    </row>
    <row r="1296" spans="1:51" x14ac:dyDescent="0.35">
      <c r="A1296">
        <v>3149</v>
      </c>
      <c r="B1296">
        <v>0</v>
      </c>
      <c r="C1296" t="s">
        <v>51</v>
      </c>
      <c r="D1296" t="s">
        <v>52</v>
      </c>
      <c r="E1296" t="s">
        <v>51</v>
      </c>
      <c r="F1296" t="s">
        <v>51</v>
      </c>
      <c r="G1296" t="s">
        <v>5251</v>
      </c>
      <c r="H1296" t="s">
        <v>5252</v>
      </c>
      <c r="I1296" t="s">
        <v>56</v>
      </c>
      <c r="U1296" t="s">
        <v>202</v>
      </c>
      <c r="Y1296" t="s">
        <v>5253</v>
      </c>
      <c r="Z1296">
        <v>8</v>
      </c>
      <c r="AA1296">
        <v>22</v>
      </c>
      <c r="AD1296" t="s">
        <v>283</v>
      </c>
      <c r="AE1296" t="s">
        <v>5254</v>
      </c>
      <c r="AF1296" t="s">
        <v>3577</v>
      </c>
      <c r="AG1296" t="s">
        <v>827</v>
      </c>
      <c r="AH1296" t="s">
        <v>5254</v>
      </c>
      <c r="AI1296">
        <v>0</v>
      </c>
      <c r="AJ1296">
        <v>0</v>
      </c>
      <c r="AL1296">
        <v>0</v>
      </c>
      <c r="AM1296">
        <v>0</v>
      </c>
      <c r="AN1296">
        <v>0</v>
      </c>
      <c r="AO1296" t="s">
        <v>51</v>
      </c>
      <c r="AP1296" t="s">
        <v>51</v>
      </c>
      <c r="AQ1296" t="s">
        <v>51</v>
      </c>
      <c r="AR1296" t="s">
        <v>51</v>
      </c>
      <c r="AS1296" t="s">
        <v>51</v>
      </c>
      <c r="AT1296" t="s">
        <v>51</v>
      </c>
      <c r="AU1296" t="s">
        <v>58</v>
      </c>
      <c r="AV1296" t="s">
        <v>4215</v>
      </c>
      <c r="AW1296" t="s">
        <v>51</v>
      </c>
      <c r="AX1296" s="1">
        <v>44167.668166319447</v>
      </c>
      <c r="AY1296" t="s">
        <v>51</v>
      </c>
    </row>
    <row r="1297" spans="1:51" x14ac:dyDescent="0.35">
      <c r="A1297">
        <v>3148</v>
      </c>
      <c r="B1297">
        <v>0</v>
      </c>
      <c r="C1297" t="s">
        <v>51</v>
      </c>
      <c r="D1297" t="s">
        <v>52</v>
      </c>
      <c r="E1297" t="s">
        <v>51</v>
      </c>
      <c r="F1297" t="s">
        <v>51</v>
      </c>
      <c r="G1297" t="s">
        <v>906</v>
      </c>
      <c r="H1297" t="s">
        <v>5255</v>
      </c>
      <c r="I1297" t="s">
        <v>56</v>
      </c>
      <c r="S1297" t="s">
        <v>5256</v>
      </c>
      <c r="U1297" t="s">
        <v>202</v>
      </c>
      <c r="V1297" t="s">
        <v>5257</v>
      </c>
      <c r="Y1297" t="s">
        <v>5253</v>
      </c>
      <c r="Z1297">
        <v>8</v>
      </c>
      <c r="AA1297">
        <v>22</v>
      </c>
      <c r="AD1297" t="s">
        <v>283</v>
      </c>
      <c r="AE1297" t="s">
        <v>5258</v>
      </c>
      <c r="AF1297" t="s">
        <v>3577</v>
      </c>
      <c r="AG1297" t="s">
        <v>827</v>
      </c>
      <c r="AH1297" t="s">
        <v>5258</v>
      </c>
      <c r="AI1297">
        <v>0</v>
      </c>
      <c r="AJ1297">
        <v>0</v>
      </c>
      <c r="AL1297">
        <v>0</v>
      </c>
      <c r="AM1297">
        <v>0</v>
      </c>
      <c r="AN1297">
        <v>0</v>
      </c>
      <c r="AO1297" t="s">
        <v>51</v>
      </c>
      <c r="AP1297" t="s">
        <v>51</v>
      </c>
      <c r="AQ1297" t="s">
        <v>51</v>
      </c>
      <c r="AR1297" t="s">
        <v>51</v>
      </c>
      <c r="AS1297" t="s">
        <v>51</v>
      </c>
      <c r="AT1297" t="s">
        <v>51</v>
      </c>
      <c r="AU1297" t="s">
        <v>58</v>
      </c>
      <c r="AV1297" t="s">
        <v>4215</v>
      </c>
      <c r="AW1297" t="s">
        <v>51</v>
      </c>
      <c r="AX1297" s="1">
        <v>44167.666567939814</v>
      </c>
      <c r="AY1297" t="s">
        <v>51</v>
      </c>
    </row>
    <row r="1298" spans="1:51" x14ac:dyDescent="0.35">
      <c r="A1298">
        <v>3147</v>
      </c>
      <c r="B1298">
        <v>0</v>
      </c>
      <c r="C1298" t="s">
        <v>51</v>
      </c>
      <c r="D1298" t="s">
        <v>52</v>
      </c>
      <c r="E1298" t="s">
        <v>51</v>
      </c>
      <c r="F1298" t="s">
        <v>51</v>
      </c>
      <c r="G1298" t="s">
        <v>5259</v>
      </c>
      <c r="H1298" t="s">
        <v>5260</v>
      </c>
      <c r="I1298" t="s">
        <v>56</v>
      </c>
      <c r="S1298" t="s">
        <v>5261</v>
      </c>
      <c r="U1298" t="s">
        <v>202</v>
      </c>
      <c r="V1298" t="s">
        <v>5262</v>
      </c>
      <c r="Y1298" t="s">
        <v>5263</v>
      </c>
      <c r="Z1298">
        <v>8</v>
      </c>
      <c r="AA1298">
        <v>22</v>
      </c>
      <c r="AD1298" t="s">
        <v>283</v>
      </c>
      <c r="AE1298" t="s">
        <v>5264</v>
      </c>
      <c r="AF1298" t="s">
        <v>3577</v>
      </c>
      <c r="AG1298" t="s">
        <v>827</v>
      </c>
      <c r="AH1298" t="s">
        <v>5264</v>
      </c>
      <c r="AI1298">
        <v>0</v>
      </c>
      <c r="AJ1298">
        <v>0</v>
      </c>
      <c r="AL1298">
        <v>0</v>
      </c>
      <c r="AM1298">
        <v>0</v>
      </c>
      <c r="AN1298">
        <v>0</v>
      </c>
      <c r="AO1298" t="s">
        <v>51</v>
      </c>
      <c r="AP1298" t="s">
        <v>51</v>
      </c>
      <c r="AQ1298" t="s">
        <v>51</v>
      </c>
      <c r="AR1298" t="s">
        <v>51</v>
      </c>
      <c r="AS1298" t="s">
        <v>51</v>
      </c>
      <c r="AT1298" t="s">
        <v>51</v>
      </c>
      <c r="AU1298" t="s">
        <v>58</v>
      </c>
      <c r="AV1298" t="s">
        <v>4215</v>
      </c>
      <c r="AW1298" t="s">
        <v>51</v>
      </c>
      <c r="AX1298" s="1">
        <v>44167.664660567127</v>
      </c>
      <c r="AY1298" t="s">
        <v>51</v>
      </c>
    </row>
    <row r="1299" spans="1:51" x14ac:dyDescent="0.35">
      <c r="A1299">
        <v>3146</v>
      </c>
      <c r="B1299">
        <v>0</v>
      </c>
      <c r="C1299" t="s">
        <v>51</v>
      </c>
      <c r="D1299" t="s">
        <v>85</v>
      </c>
      <c r="E1299">
        <v>3</v>
      </c>
      <c r="F1299" t="s">
        <v>1049</v>
      </c>
      <c r="G1299" t="s">
        <v>5265</v>
      </c>
      <c r="H1299" t="s">
        <v>5266</v>
      </c>
      <c r="I1299" t="s">
        <v>56</v>
      </c>
      <c r="T1299" t="s">
        <v>51</v>
      </c>
      <c r="U1299" t="s">
        <v>51</v>
      </c>
      <c r="W1299">
        <v>9850031016</v>
      </c>
      <c r="Y1299" t="s">
        <v>5267</v>
      </c>
      <c r="Z1299">
        <v>8</v>
      </c>
      <c r="AE1299" t="s">
        <v>51</v>
      </c>
      <c r="AI1299">
        <v>0</v>
      </c>
      <c r="AJ1299">
        <v>0</v>
      </c>
      <c r="AL1299">
        <v>0</v>
      </c>
      <c r="AM1299">
        <v>0</v>
      </c>
      <c r="AN1299">
        <v>0</v>
      </c>
      <c r="AO1299" t="s">
        <v>120</v>
      </c>
      <c r="AP1299" t="s">
        <v>121</v>
      </c>
      <c r="AQ1299" t="s">
        <v>122</v>
      </c>
      <c r="AR1299" t="s">
        <v>123</v>
      </c>
      <c r="AS1299" t="s">
        <v>89</v>
      </c>
      <c r="AT1299" t="s">
        <v>90</v>
      </c>
      <c r="AU1299" t="s">
        <v>58</v>
      </c>
      <c r="AV1299" t="s">
        <v>5181</v>
      </c>
      <c r="AW1299" t="s">
        <v>51</v>
      </c>
      <c r="AX1299" s="1">
        <v>44167.443838622683</v>
      </c>
      <c r="AY1299" t="s">
        <v>51</v>
      </c>
    </row>
    <row r="1300" spans="1:51" x14ac:dyDescent="0.35">
      <c r="A1300">
        <v>3145</v>
      </c>
      <c r="B1300">
        <v>0</v>
      </c>
      <c r="C1300" t="s">
        <v>51</v>
      </c>
      <c r="D1300" t="s">
        <v>64</v>
      </c>
      <c r="E1300" t="s">
        <v>51</v>
      </c>
      <c r="F1300" t="s">
        <v>51</v>
      </c>
      <c r="G1300" t="s">
        <v>5268</v>
      </c>
      <c r="H1300" t="s">
        <v>5269</v>
      </c>
      <c r="I1300" t="s">
        <v>56</v>
      </c>
      <c r="M1300" t="s">
        <v>5268</v>
      </c>
      <c r="N1300" t="s">
        <v>5269</v>
      </c>
      <c r="O1300" t="s">
        <v>56</v>
      </c>
      <c r="U1300" t="s">
        <v>57</v>
      </c>
      <c r="W1300">
        <v>7979872115</v>
      </c>
      <c r="Y1300" t="s">
        <v>5270</v>
      </c>
      <c r="Z1300">
        <v>8</v>
      </c>
      <c r="AA1300">
        <v>211008</v>
      </c>
      <c r="AE1300" t="s">
        <v>5271</v>
      </c>
      <c r="AF1300" t="s">
        <v>5271</v>
      </c>
      <c r="AH1300" t="s">
        <v>5271</v>
      </c>
      <c r="AI1300">
        <v>0</v>
      </c>
      <c r="AJ1300">
        <v>0</v>
      </c>
      <c r="AL1300">
        <v>0</v>
      </c>
      <c r="AM1300">
        <v>0</v>
      </c>
      <c r="AN1300">
        <v>0</v>
      </c>
      <c r="AO1300" t="s">
        <v>51</v>
      </c>
      <c r="AP1300" t="s">
        <v>51</v>
      </c>
      <c r="AQ1300" t="s">
        <v>51</v>
      </c>
      <c r="AR1300" t="s">
        <v>51</v>
      </c>
      <c r="AS1300" t="s">
        <v>51</v>
      </c>
      <c r="AT1300" t="s">
        <v>51</v>
      </c>
      <c r="AU1300" t="s">
        <v>58</v>
      </c>
      <c r="AV1300" t="s">
        <v>5272</v>
      </c>
      <c r="AW1300" t="s">
        <v>51</v>
      </c>
      <c r="AX1300" s="1">
        <v>44162.59157916667</v>
      </c>
      <c r="AY1300" t="s">
        <v>51</v>
      </c>
    </row>
    <row r="1301" spans="1:51" x14ac:dyDescent="0.35">
      <c r="A1301">
        <v>3144</v>
      </c>
      <c r="B1301">
        <v>0</v>
      </c>
      <c r="C1301" t="s">
        <v>51</v>
      </c>
      <c r="D1301" t="s">
        <v>52</v>
      </c>
      <c r="E1301" t="s">
        <v>51</v>
      </c>
      <c r="F1301" t="s">
        <v>51</v>
      </c>
      <c r="G1301" t="s">
        <v>5273</v>
      </c>
      <c r="H1301" t="s">
        <v>5274</v>
      </c>
      <c r="I1301" t="s">
        <v>56</v>
      </c>
      <c r="O1301" t="s">
        <v>62</v>
      </c>
      <c r="S1301" t="s">
        <v>5275</v>
      </c>
      <c r="U1301" t="s">
        <v>202</v>
      </c>
      <c r="V1301" t="s">
        <v>5276</v>
      </c>
      <c r="W1301">
        <v>9735566446</v>
      </c>
      <c r="X1301" t="s">
        <v>5277</v>
      </c>
      <c r="Y1301" t="s">
        <v>5278</v>
      </c>
      <c r="Z1301">
        <v>8</v>
      </c>
      <c r="AA1301">
        <v>19</v>
      </c>
      <c r="AD1301" t="s">
        <v>5279</v>
      </c>
      <c r="AE1301" t="s">
        <v>3286</v>
      </c>
      <c r="AF1301" t="s">
        <v>3287</v>
      </c>
      <c r="AG1301" t="s">
        <v>5280</v>
      </c>
      <c r="AH1301" t="s">
        <v>3286</v>
      </c>
      <c r="AI1301">
        <v>0</v>
      </c>
      <c r="AJ1301">
        <v>0</v>
      </c>
      <c r="AL1301">
        <v>0</v>
      </c>
      <c r="AM1301">
        <v>0</v>
      </c>
      <c r="AN1301">
        <v>0</v>
      </c>
      <c r="AO1301" t="s">
        <v>51</v>
      </c>
      <c r="AP1301" t="s">
        <v>51</v>
      </c>
      <c r="AQ1301" t="s">
        <v>51</v>
      </c>
      <c r="AR1301" t="s">
        <v>51</v>
      </c>
      <c r="AS1301" t="s">
        <v>51</v>
      </c>
      <c r="AT1301" t="s">
        <v>51</v>
      </c>
      <c r="AU1301" t="s">
        <v>58</v>
      </c>
      <c r="AV1301" t="s">
        <v>4215</v>
      </c>
      <c r="AW1301" t="s">
        <v>196</v>
      </c>
      <c r="AX1301" s="1">
        <v>44162.437376041664</v>
      </c>
      <c r="AY1301" s="1">
        <v>44289.53064247685</v>
      </c>
    </row>
    <row r="1302" spans="1:51" x14ac:dyDescent="0.35">
      <c r="A1302">
        <v>3143</v>
      </c>
      <c r="B1302">
        <v>0</v>
      </c>
      <c r="C1302" t="s">
        <v>51</v>
      </c>
      <c r="D1302" t="s">
        <v>52</v>
      </c>
      <c r="E1302" t="s">
        <v>51</v>
      </c>
      <c r="F1302" t="s">
        <v>51</v>
      </c>
      <c r="G1302" t="s">
        <v>5281</v>
      </c>
      <c r="H1302" t="s">
        <v>5282</v>
      </c>
      <c r="I1302" t="s">
        <v>56</v>
      </c>
      <c r="O1302" t="s">
        <v>55</v>
      </c>
      <c r="U1302" t="s">
        <v>4021</v>
      </c>
      <c r="W1302">
        <v>9177811118</v>
      </c>
      <c r="X1302" t="s">
        <v>5283</v>
      </c>
      <c r="Y1302" t="s">
        <v>5284</v>
      </c>
      <c r="Z1302">
        <v>8</v>
      </c>
      <c r="AA1302">
        <v>37</v>
      </c>
      <c r="AD1302" t="s">
        <v>132</v>
      </c>
      <c r="AE1302" t="s">
        <v>5285</v>
      </c>
      <c r="AF1302" t="s">
        <v>206</v>
      </c>
      <c r="AG1302" t="s">
        <v>135</v>
      </c>
      <c r="AH1302" t="s">
        <v>5285</v>
      </c>
      <c r="AI1302">
        <v>0</v>
      </c>
      <c r="AJ1302">
        <v>0</v>
      </c>
      <c r="AL1302">
        <v>0</v>
      </c>
      <c r="AM1302">
        <v>0</v>
      </c>
      <c r="AN1302">
        <v>0</v>
      </c>
      <c r="AO1302" t="s">
        <v>51</v>
      </c>
      <c r="AP1302" t="s">
        <v>51</v>
      </c>
      <c r="AQ1302" t="s">
        <v>51</v>
      </c>
      <c r="AR1302" t="s">
        <v>51</v>
      </c>
      <c r="AS1302" t="s">
        <v>51</v>
      </c>
      <c r="AT1302" t="s">
        <v>51</v>
      </c>
      <c r="AU1302" t="s">
        <v>58</v>
      </c>
      <c r="AV1302" t="s">
        <v>4215</v>
      </c>
      <c r="AW1302" t="s">
        <v>196</v>
      </c>
      <c r="AX1302" s="1">
        <v>44161.47362866898</v>
      </c>
      <c r="AY1302" s="1">
        <v>44169.704104131946</v>
      </c>
    </row>
    <row r="1303" spans="1:51" x14ac:dyDescent="0.35">
      <c r="A1303">
        <v>3142</v>
      </c>
      <c r="B1303">
        <v>0</v>
      </c>
      <c r="C1303" t="s">
        <v>51</v>
      </c>
      <c r="D1303" t="s">
        <v>85</v>
      </c>
      <c r="E1303">
        <v>3</v>
      </c>
      <c r="F1303" t="s">
        <v>1049</v>
      </c>
      <c r="G1303" t="s">
        <v>5286</v>
      </c>
      <c r="H1303" t="s">
        <v>5287</v>
      </c>
      <c r="I1303" t="s">
        <v>56</v>
      </c>
      <c r="S1303">
        <v>7276106888</v>
      </c>
      <c r="T1303" t="s">
        <v>51</v>
      </c>
      <c r="U1303" t="s">
        <v>51</v>
      </c>
      <c r="W1303">
        <v>9890431648</v>
      </c>
      <c r="Y1303" t="s">
        <v>5288</v>
      </c>
      <c r="Z1303">
        <v>8</v>
      </c>
      <c r="AD1303" t="s">
        <v>5289</v>
      </c>
      <c r="AE1303" t="s">
        <v>51</v>
      </c>
      <c r="AF1303" t="s">
        <v>51</v>
      </c>
      <c r="AG1303" t="s">
        <v>5290</v>
      </c>
      <c r="AI1303">
        <v>0</v>
      </c>
      <c r="AJ1303">
        <v>0</v>
      </c>
      <c r="AL1303">
        <v>0</v>
      </c>
      <c r="AM1303">
        <v>0</v>
      </c>
      <c r="AN1303">
        <v>0</v>
      </c>
      <c r="AO1303" t="s">
        <v>120</v>
      </c>
      <c r="AP1303" t="s">
        <v>121</v>
      </c>
      <c r="AQ1303" t="s">
        <v>122</v>
      </c>
      <c r="AR1303" t="s">
        <v>123</v>
      </c>
      <c r="AS1303" t="s">
        <v>89</v>
      </c>
      <c r="AT1303" t="s">
        <v>90</v>
      </c>
      <c r="AU1303" t="s">
        <v>58</v>
      </c>
      <c r="AV1303" t="s">
        <v>5181</v>
      </c>
      <c r="AW1303" t="s">
        <v>4028</v>
      </c>
      <c r="AX1303" s="1">
        <v>44160.435943865741</v>
      </c>
      <c r="AY1303" s="1">
        <v>44358.679449965275</v>
      </c>
    </row>
    <row r="1304" spans="1:51" x14ac:dyDescent="0.35">
      <c r="A1304">
        <v>3141</v>
      </c>
      <c r="B1304">
        <v>0</v>
      </c>
      <c r="C1304" t="s">
        <v>51</v>
      </c>
      <c r="D1304" t="s">
        <v>85</v>
      </c>
      <c r="E1304">
        <v>3</v>
      </c>
      <c r="F1304" t="s">
        <v>1049</v>
      </c>
      <c r="G1304" t="s">
        <v>5291</v>
      </c>
      <c r="H1304" t="s">
        <v>5292</v>
      </c>
      <c r="I1304" t="s">
        <v>56</v>
      </c>
      <c r="T1304" t="s">
        <v>51</v>
      </c>
      <c r="U1304" t="s">
        <v>51</v>
      </c>
      <c r="W1304">
        <v>8149955666</v>
      </c>
      <c r="Y1304" t="s">
        <v>5293</v>
      </c>
      <c r="Z1304">
        <v>8</v>
      </c>
      <c r="AD1304" t="s">
        <v>5294</v>
      </c>
      <c r="AE1304" t="s">
        <v>51</v>
      </c>
      <c r="AG1304" t="s">
        <v>5295</v>
      </c>
      <c r="AI1304">
        <v>0</v>
      </c>
      <c r="AJ1304">
        <v>0</v>
      </c>
      <c r="AL1304">
        <v>0</v>
      </c>
      <c r="AM1304">
        <v>0</v>
      </c>
      <c r="AN1304">
        <v>0</v>
      </c>
      <c r="AO1304" t="s">
        <v>120</v>
      </c>
      <c r="AP1304" t="s">
        <v>121</v>
      </c>
      <c r="AQ1304" t="s">
        <v>122</v>
      </c>
      <c r="AR1304" t="s">
        <v>123</v>
      </c>
      <c r="AS1304" t="s">
        <v>89</v>
      </c>
      <c r="AT1304" t="s">
        <v>90</v>
      </c>
      <c r="AU1304" t="s">
        <v>58</v>
      </c>
      <c r="AV1304" t="s">
        <v>5181</v>
      </c>
      <c r="AW1304" t="s">
        <v>51</v>
      </c>
      <c r="AX1304" s="1">
        <v>44155.746835266204</v>
      </c>
      <c r="AY1304" t="s">
        <v>51</v>
      </c>
    </row>
    <row r="1305" spans="1:51" x14ac:dyDescent="0.35">
      <c r="A1305">
        <v>3140</v>
      </c>
      <c r="B1305">
        <v>0</v>
      </c>
      <c r="C1305" t="s">
        <v>51</v>
      </c>
      <c r="D1305" t="s">
        <v>52</v>
      </c>
      <c r="E1305" t="s">
        <v>51</v>
      </c>
      <c r="F1305" t="s">
        <v>51</v>
      </c>
      <c r="G1305" t="s">
        <v>5296</v>
      </c>
      <c r="H1305" t="s">
        <v>5297</v>
      </c>
      <c r="I1305" t="s">
        <v>56</v>
      </c>
      <c r="S1305" t="s">
        <v>5298</v>
      </c>
      <c r="U1305" t="s">
        <v>202</v>
      </c>
      <c r="X1305" t="s">
        <v>5299</v>
      </c>
      <c r="Y1305" t="s">
        <v>5300</v>
      </c>
      <c r="Z1305">
        <v>8</v>
      </c>
      <c r="AA1305">
        <v>24</v>
      </c>
      <c r="AD1305" t="s">
        <v>2644</v>
      </c>
      <c r="AE1305" t="s">
        <v>1945</v>
      </c>
      <c r="AF1305" t="s">
        <v>138</v>
      </c>
      <c r="AG1305" t="s">
        <v>5301</v>
      </c>
      <c r="AH1305" t="s">
        <v>1945</v>
      </c>
      <c r="AI1305">
        <v>0</v>
      </c>
      <c r="AJ1305">
        <v>0</v>
      </c>
      <c r="AL1305">
        <v>0</v>
      </c>
      <c r="AM1305">
        <v>0</v>
      </c>
      <c r="AN1305">
        <v>0</v>
      </c>
      <c r="AO1305" t="s">
        <v>51</v>
      </c>
      <c r="AP1305" t="s">
        <v>51</v>
      </c>
      <c r="AQ1305" t="s">
        <v>51</v>
      </c>
      <c r="AR1305" t="s">
        <v>51</v>
      </c>
      <c r="AS1305" t="s">
        <v>51</v>
      </c>
      <c r="AT1305" t="s">
        <v>51</v>
      </c>
      <c r="AU1305" t="s">
        <v>58</v>
      </c>
      <c r="AV1305" t="s">
        <v>4215</v>
      </c>
      <c r="AW1305" t="s">
        <v>51</v>
      </c>
      <c r="AX1305" s="1">
        <v>44155.723373993053</v>
      </c>
      <c r="AY1305" t="s">
        <v>51</v>
      </c>
    </row>
    <row r="1306" spans="1:51" x14ac:dyDescent="0.35">
      <c r="A1306">
        <v>3138</v>
      </c>
      <c r="B1306">
        <v>0</v>
      </c>
      <c r="C1306" t="s">
        <v>51</v>
      </c>
      <c r="D1306" t="s">
        <v>85</v>
      </c>
      <c r="E1306">
        <v>0</v>
      </c>
      <c r="G1306" t="s">
        <v>5302</v>
      </c>
      <c r="H1306" t="s">
        <v>5303</v>
      </c>
      <c r="I1306" t="s">
        <v>56</v>
      </c>
      <c r="S1306">
        <v>7722055864</v>
      </c>
      <c r="T1306" t="s">
        <v>51</v>
      </c>
      <c r="U1306" t="s">
        <v>51</v>
      </c>
      <c r="W1306">
        <v>7722055864</v>
      </c>
      <c r="Y1306" t="s">
        <v>5304</v>
      </c>
      <c r="Z1306">
        <v>8</v>
      </c>
      <c r="AE1306" t="s">
        <v>51</v>
      </c>
      <c r="AI1306">
        <v>0</v>
      </c>
      <c r="AJ1306">
        <v>0</v>
      </c>
      <c r="AL1306">
        <v>0</v>
      </c>
      <c r="AM1306">
        <v>0</v>
      </c>
      <c r="AN1306">
        <v>0</v>
      </c>
      <c r="AO1306" t="s">
        <v>230</v>
      </c>
      <c r="AS1306" t="s">
        <v>89</v>
      </c>
      <c r="AU1306" t="s">
        <v>58</v>
      </c>
      <c r="AV1306" t="s">
        <v>4028</v>
      </c>
      <c r="AW1306" t="s">
        <v>51</v>
      </c>
      <c r="AX1306" s="1">
        <v>44155.695037500001</v>
      </c>
      <c r="AY1306" t="s">
        <v>51</v>
      </c>
    </row>
    <row r="1307" spans="1:51" x14ac:dyDescent="0.35">
      <c r="A1307">
        <v>3137</v>
      </c>
      <c r="B1307">
        <v>0</v>
      </c>
      <c r="C1307" t="s">
        <v>51</v>
      </c>
      <c r="D1307" t="s">
        <v>52</v>
      </c>
      <c r="E1307" t="s">
        <v>51</v>
      </c>
      <c r="F1307" t="s">
        <v>51</v>
      </c>
      <c r="G1307" t="s">
        <v>5305</v>
      </c>
      <c r="H1307" t="s">
        <v>5306</v>
      </c>
      <c r="I1307" t="s">
        <v>56</v>
      </c>
      <c r="O1307" t="s">
        <v>62</v>
      </c>
      <c r="U1307" t="s">
        <v>202</v>
      </c>
      <c r="W1307">
        <v>919488124987</v>
      </c>
      <c r="Z1307">
        <v>8</v>
      </c>
      <c r="AA1307">
        <v>33</v>
      </c>
      <c r="AD1307" t="s">
        <v>5307</v>
      </c>
      <c r="AE1307" t="s">
        <v>5308</v>
      </c>
      <c r="AF1307" t="s">
        <v>698</v>
      </c>
      <c r="AG1307" t="s">
        <v>5309</v>
      </c>
      <c r="AH1307" t="s">
        <v>5308</v>
      </c>
      <c r="AI1307">
        <v>0</v>
      </c>
      <c r="AJ1307">
        <v>0</v>
      </c>
      <c r="AL1307">
        <v>0</v>
      </c>
      <c r="AM1307">
        <v>0</v>
      </c>
      <c r="AN1307">
        <v>0</v>
      </c>
      <c r="AO1307" t="s">
        <v>51</v>
      </c>
      <c r="AP1307" t="s">
        <v>51</v>
      </c>
      <c r="AQ1307" t="s">
        <v>51</v>
      </c>
      <c r="AR1307" t="s">
        <v>51</v>
      </c>
      <c r="AS1307" t="s">
        <v>51</v>
      </c>
      <c r="AT1307" t="s">
        <v>51</v>
      </c>
      <c r="AU1307" t="s">
        <v>58</v>
      </c>
      <c r="AV1307" t="s">
        <v>4215</v>
      </c>
      <c r="AW1307" t="s">
        <v>196</v>
      </c>
      <c r="AX1307" s="1">
        <v>44154.505979050926</v>
      </c>
      <c r="AY1307" s="1">
        <v>44159.649987152778</v>
      </c>
    </row>
    <row r="1308" spans="1:51" x14ac:dyDescent="0.35">
      <c r="A1308">
        <v>3136</v>
      </c>
      <c r="B1308">
        <v>0</v>
      </c>
      <c r="C1308" t="s">
        <v>51</v>
      </c>
      <c r="D1308" t="s">
        <v>85</v>
      </c>
      <c r="E1308">
        <v>3</v>
      </c>
      <c r="F1308" t="s">
        <v>1049</v>
      </c>
      <c r="G1308" t="s">
        <v>18864</v>
      </c>
      <c r="H1308" t="s">
        <v>5310</v>
      </c>
      <c r="I1308" t="s">
        <v>56</v>
      </c>
      <c r="S1308" t="s">
        <v>5311</v>
      </c>
      <c r="T1308" t="s">
        <v>51</v>
      </c>
      <c r="U1308" t="s">
        <v>51</v>
      </c>
      <c r="W1308">
        <f>91-9664691000</f>
        <v>-9664690909</v>
      </c>
      <c r="Y1308" t="s">
        <v>5312</v>
      </c>
      <c r="Z1308">
        <v>8</v>
      </c>
      <c r="AE1308" t="s">
        <v>51</v>
      </c>
      <c r="AI1308">
        <v>0</v>
      </c>
      <c r="AJ1308">
        <v>0</v>
      </c>
      <c r="AL1308">
        <v>0</v>
      </c>
      <c r="AM1308">
        <v>0</v>
      </c>
      <c r="AN1308">
        <v>0</v>
      </c>
      <c r="AO1308" t="s">
        <v>120</v>
      </c>
      <c r="AP1308" t="s">
        <v>486</v>
      </c>
      <c r="AQ1308" t="s">
        <v>122</v>
      </c>
      <c r="AR1308" t="s">
        <v>123</v>
      </c>
      <c r="AS1308" t="s">
        <v>89</v>
      </c>
      <c r="AT1308" t="s">
        <v>90</v>
      </c>
      <c r="AU1308" t="s">
        <v>58</v>
      </c>
      <c r="AV1308" t="s">
        <v>5181</v>
      </c>
      <c r="AW1308" t="s">
        <v>51</v>
      </c>
      <c r="AX1308" s="1">
        <v>44154.449173298613</v>
      </c>
      <c r="AY1308" t="s">
        <v>51</v>
      </c>
    </row>
    <row r="1309" spans="1:51" x14ac:dyDescent="0.35">
      <c r="A1309">
        <v>3135</v>
      </c>
      <c r="B1309">
        <v>0</v>
      </c>
      <c r="C1309" t="s">
        <v>51</v>
      </c>
      <c r="D1309" t="s">
        <v>52</v>
      </c>
      <c r="E1309" t="s">
        <v>51</v>
      </c>
      <c r="F1309" t="s">
        <v>51</v>
      </c>
      <c r="G1309" t="s">
        <v>5313</v>
      </c>
      <c r="H1309" t="s">
        <v>5314</v>
      </c>
      <c r="I1309" t="s">
        <v>5315</v>
      </c>
      <c r="O1309" t="s">
        <v>62</v>
      </c>
      <c r="S1309" t="s">
        <v>5316</v>
      </c>
      <c r="W1309" t="s">
        <v>5316</v>
      </c>
      <c r="Y1309" t="s">
        <v>5317</v>
      </c>
      <c r="Z1309">
        <v>2</v>
      </c>
      <c r="AA1309" t="s">
        <v>485</v>
      </c>
      <c r="AE1309" t="s">
        <v>5318</v>
      </c>
      <c r="AF1309" t="s">
        <v>5319</v>
      </c>
      <c r="AG1309" t="s">
        <v>485</v>
      </c>
      <c r="AH1309" t="s">
        <v>5318</v>
      </c>
      <c r="AI1309">
        <v>0</v>
      </c>
      <c r="AJ1309">
        <v>0</v>
      </c>
      <c r="AL1309">
        <v>0</v>
      </c>
      <c r="AM1309">
        <v>0</v>
      </c>
      <c r="AN1309">
        <v>0</v>
      </c>
      <c r="AO1309" t="s">
        <v>51</v>
      </c>
      <c r="AP1309" t="s">
        <v>51</v>
      </c>
      <c r="AQ1309" t="s">
        <v>51</v>
      </c>
      <c r="AR1309" t="s">
        <v>51</v>
      </c>
      <c r="AS1309" t="s">
        <v>51</v>
      </c>
      <c r="AT1309" t="s">
        <v>51</v>
      </c>
      <c r="AU1309" t="s">
        <v>58</v>
      </c>
      <c r="AV1309" t="s">
        <v>4215</v>
      </c>
      <c r="AW1309" t="s">
        <v>196</v>
      </c>
      <c r="AX1309" s="1">
        <v>44154.446533136572</v>
      </c>
      <c r="AY1309" s="1">
        <v>44176.498165775462</v>
      </c>
    </row>
    <row r="1310" spans="1:51" x14ac:dyDescent="0.35">
      <c r="A1310">
        <v>3134</v>
      </c>
      <c r="B1310">
        <v>0</v>
      </c>
      <c r="C1310" t="s">
        <v>51</v>
      </c>
      <c r="D1310" t="s">
        <v>85</v>
      </c>
      <c r="E1310">
        <v>3</v>
      </c>
      <c r="F1310" t="s">
        <v>1049</v>
      </c>
      <c r="G1310" t="s">
        <v>5320</v>
      </c>
      <c r="H1310" t="s">
        <v>5321</v>
      </c>
      <c r="I1310" t="s">
        <v>56</v>
      </c>
      <c r="T1310" t="s">
        <v>51</v>
      </c>
      <c r="U1310" t="s">
        <v>51</v>
      </c>
      <c r="W1310">
        <v>9096312520</v>
      </c>
      <c r="Y1310" t="s">
        <v>5322</v>
      </c>
      <c r="Z1310">
        <v>8</v>
      </c>
      <c r="AD1310" t="s">
        <v>5323</v>
      </c>
      <c r="AE1310" t="s">
        <v>51</v>
      </c>
      <c r="AG1310" t="s">
        <v>5324</v>
      </c>
      <c r="AI1310">
        <v>0</v>
      </c>
      <c r="AJ1310">
        <v>0</v>
      </c>
      <c r="AL1310">
        <v>0</v>
      </c>
      <c r="AM1310">
        <v>0</v>
      </c>
      <c r="AN1310">
        <v>0</v>
      </c>
      <c r="AO1310" t="s">
        <v>120</v>
      </c>
      <c r="AP1310" t="s">
        <v>121</v>
      </c>
      <c r="AQ1310" t="s">
        <v>122</v>
      </c>
      <c r="AR1310" t="s">
        <v>123</v>
      </c>
      <c r="AS1310" t="s">
        <v>89</v>
      </c>
      <c r="AT1310" t="s">
        <v>90</v>
      </c>
      <c r="AU1310" t="s">
        <v>58</v>
      </c>
      <c r="AV1310" t="s">
        <v>5181</v>
      </c>
      <c r="AW1310" t="s">
        <v>51</v>
      </c>
      <c r="AX1310" s="1">
        <v>44153.704483333335</v>
      </c>
      <c r="AY1310" t="s">
        <v>51</v>
      </c>
    </row>
    <row r="1311" spans="1:51" x14ac:dyDescent="0.35">
      <c r="A1311">
        <v>3133</v>
      </c>
      <c r="B1311">
        <v>0</v>
      </c>
      <c r="C1311" t="s">
        <v>51</v>
      </c>
      <c r="D1311" t="s">
        <v>85</v>
      </c>
      <c r="E1311">
        <v>0</v>
      </c>
      <c r="G1311" t="s">
        <v>5325</v>
      </c>
      <c r="H1311" t="s">
        <v>5326</v>
      </c>
      <c r="I1311" t="s">
        <v>56</v>
      </c>
      <c r="T1311" t="s">
        <v>51</v>
      </c>
      <c r="U1311" t="s">
        <v>51</v>
      </c>
      <c r="W1311" t="s">
        <v>5327</v>
      </c>
      <c r="Y1311" t="s">
        <v>5328</v>
      </c>
      <c r="Z1311">
        <v>8</v>
      </c>
      <c r="AE1311" t="s">
        <v>51</v>
      </c>
      <c r="AI1311">
        <v>0</v>
      </c>
      <c r="AJ1311">
        <v>0</v>
      </c>
      <c r="AL1311">
        <v>0</v>
      </c>
      <c r="AM1311">
        <v>0</v>
      </c>
      <c r="AN1311">
        <v>0</v>
      </c>
      <c r="AO1311" t="s">
        <v>120</v>
      </c>
      <c r="AP1311" t="s">
        <v>121</v>
      </c>
      <c r="AQ1311" t="s">
        <v>122</v>
      </c>
      <c r="AR1311" t="s">
        <v>123</v>
      </c>
      <c r="AS1311" t="s">
        <v>89</v>
      </c>
      <c r="AT1311" t="s">
        <v>90</v>
      </c>
      <c r="AU1311" t="s">
        <v>58</v>
      </c>
      <c r="AV1311" t="s">
        <v>4028</v>
      </c>
      <c r="AW1311" t="s">
        <v>51</v>
      </c>
      <c r="AX1311" s="1">
        <v>44153.628664004631</v>
      </c>
      <c r="AY1311" t="s">
        <v>51</v>
      </c>
    </row>
    <row r="1312" spans="1:51" x14ac:dyDescent="0.35">
      <c r="A1312">
        <v>3132</v>
      </c>
      <c r="B1312">
        <v>0</v>
      </c>
      <c r="C1312" t="s">
        <v>51</v>
      </c>
      <c r="D1312" t="s">
        <v>52</v>
      </c>
      <c r="E1312" t="s">
        <v>51</v>
      </c>
      <c r="F1312" t="s">
        <v>51</v>
      </c>
      <c r="G1312" t="s">
        <v>5329</v>
      </c>
      <c r="H1312" t="s">
        <v>5330</v>
      </c>
      <c r="I1312" t="s">
        <v>56</v>
      </c>
      <c r="M1312" t="s">
        <v>5329</v>
      </c>
      <c r="N1312" t="s">
        <v>5330</v>
      </c>
      <c r="O1312" t="s">
        <v>5331</v>
      </c>
      <c r="S1312" t="s">
        <v>5332</v>
      </c>
      <c r="U1312" t="s">
        <v>202</v>
      </c>
      <c r="V1312" t="s">
        <v>62</v>
      </c>
      <c r="W1312">
        <v>9967013190</v>
      </c>
      <c r="X1312" t="s">
        <v>62</v>
      </c>
      <c r="Y1312" t="s">
        <v>5333</v>
      </c>
      <c r="Z1312">
        <v>8</v>
      </c>
      <c r="AA1312">
        <v>27</v>
      </c>
      <c r="AB1312" t="s">
        <v>62</v>
      </c>
      <c r="AC1312" t="s">
        <v>631</v>
      </c>
      <c r="AD1312" t="s">
        <v>5334</v>
      </c>
      <c r="AE1312" t="s">
        <v>5335</v>
      </c>
      <c r="AF1312" t="s">
        <v>280</v>
      </c>
      <c r="AG1312" t="s">
        <v>5336</v>
      </c>
      <c r="AH1312" t="s">
        <v>5335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 t="s">
        <v>51</v>
      </c>
      <c r="AP1312" t="s">
        <v>51</v>
      </c>
      <c r="AQ1312" t="s">
        <v>51</v>
      </c>
      <c r="AR1312" t="s">
        <v>51</v>
      </c>
      <c r="AS1312" t="s">
        <v>51</v>
      </c>
      <c r="AT1312" t="s">
        <v>51</v>
      </c>
      <c r="AU1312" t="s">
        <v>58</v>
      </c>
      <c r="AV1312" t="s">
        <v>4250</v>
      </c>
      <c r="AW1312" t="s">
        <v>51</v>
      </c>
      <c r="AX1312" s="1">
        <v>44147.483904594905</v>
      </c>
      <c r="AY1312" t="s">
        <v>51</v>
      </c>
    </row>
    <row r="1313" spans="1:51" x14ac:dyDescent="0.35">
      <c r="A1313">
        <v>3131</v>
      </c>
      <c r="B1313">
        <v>0</v>
      </c>
      <c r="C1313" t="s">
        <v>51</v>
      </c>
      <c r="D1313" t="s">
        <v>85</v>
      </c>
      <c r="E1313">
        <v>0</v>
      </c>
      <c r="G1313" t="s">
        <v>5337</v>
      </c>
      <c r="H1313" t="s">
        <v>5338</v>
      </c>
      <c r="I1313" t="s">
        <v>56</v>
      </c>
      <c r="T1313" t="s">
        <v>51</v>
      </c>
      <c r="U1313" t="s">
        <v>51</v>
      </c>
      <c r="W1313">
        <v>9624571765</v>
      </c>
      <c r="Y1313" t="s">
        <v>5339</v>
      </c>
      <c r="Z1313">
        <v>8</v>
      </c>
      <c r="AE1313" t="s">
        <v>51</v>
      </c>
      <c r="AI1313">
        <v>0</v>
      </c>
      <c r="AJ1313">
        <v>0</v>
      </c>
      <c r="AL1313">
        <v>0</v>
      </c>
      <c r="AM1313">
        <v>0</v>
      </c>
      <c r="AN1313">
        <v>0</v>
      </c>
      <c r="AO1313" t="s">
        <v>120</v>
      </c>
      <c r="AP1313" t="s">
        <v>121</v>
      </c>
      <c r="AQ1313" t="s">
        <v>122</v>
      </c>
      <c r="AR1313" t="s">
        <v>123</v>
      </c>
      <c r="AS1313" t="s">
        <v>89</v>
      </c>
      <c r="AT1313" t="s">
        <v>90</v>
      </c>
      <c r="AU1313" t="s">
        <v>58</v>
      </c>
      <c r="AV1313" t="s">
        <v>4028</v>
      </c>
      <c r="AW1313" t="s">
        <v>51</v>
      </c>
      <c r="AX1313" s="1">
        <v>44146.740611689813</v>
      </c>
      <c r="AY1313" t="s">
        <v>51</v>
      </c>
    </row>
    <row r="1314" spans="1:51" x14ac:dyDescent="0.35">
      <c r="A1314">
        <v>3130</v>
      </c>
      <c r="B1314">
        <v>0</v>
      </c>
      <c r="C1314" t="s">
        <v>51</v>
      </c>
      <c r="D1314" t="s">
        <v>85</v>
      </c>
      <c r="E1314">
        <v>0</v>
      </c>
      <c r="G1314" t="s">
        <v>5340</v>
      </c>
      <c r="H1314" t="s">
        <v>5341</v>
      </c>
      <c r="I1314" t="s">
        <v>56</v>
      </c>
      <c r="S1314" t="s">
        <v>5342</v>
      </c>
      <c r="T1314" t="s">
        <v>51</v>
      </c>
      <c r="U1314" t="s">
        <v>51</v>
      </c>
      <c r="W1314">
        <v>9373092852</v>
      </c>
      <c r="Y1314" t="s">
        <v>5343</v>
      </c>
      <c r="Z1314">
        <v>8</v>
      </c>
      <c r="AE1314" t="s">
        <v>51</v>
      </c>
      <c r="AG1314" t="s">
        <v>5344</v>
      </c>
      <c r="AI1314">
        <v>0</v>
      </c>
      <c r="AJ1314">
        <v>0</v>
      </c>
      <c r="AL1314">
        <v>0</v>
      </c>
      <c r="AM1314">
        <v>0</v>
      </c>
      <c r="AN1314">
        <v>0</v>
      </c>
      <c r="AO1314" t="s">
        <v>120</v>
      </c>
      <c r="AP1314" t="s">
        <v>121</v>
      </c>
      <c r="AQ1314" t="s">
        <v>122</v>
      </c>
      <c r="AR1314" t="s">
        <v>123</v>
      </c>
      <c r="AS1314" t="s">
        <v>89</v>
      </c>
      <c r="AT1314" t="s">
        <v>90</v>
      </c>
      <c r="AU1314" t="s">
        <v>58</v>
      </c>
      <c r="AV1314" t="s">
        <v>4028</v>
      </c>
      <c r="AW1314" t="s">
        <v>51</v>
      </c>
      <c r="AX1314" s="1">
        <v>44146.71969189815</v>
      </c>
      <c r="AY1314" t="s">
        <v>51</v>
      </c>
    </row>
    <row r="1315" spans="1:51" x14ac:dyDescent="0.35">
      <c r="A1315">
        <v>3129</v>
      </c>
      <c r="B1315">
        <v>0</v>
      </c>
      <c r="C1315" t="s">
        <v>51</v>
      </c>
      <c r="D1315" t="s">
        <v>85</v>
      </c>
      <c r="E1315">
        <v>3</v>
      </c>
      <c r="F1315" t="s">
        <v>1049</v>
      </c>
      <c r="G1315" t="s">
        <v>5345</v>
      </c>
      <c r="H1315" t="s">
        <v>5346</v>
      </c>
      <c r="I1315" t="s">
        <v>56</v>
      </c>
      <c r="T1315" t="s">
        <v>51</v>
      </c>
      <c r="U1315" t="s">
        <v>51</v>
      </c>
      <c r="W1315">
        <v>7507612871</v>
      </c>
      <c r="Y1315" t="s">
        <v>5347</v>
      </c>
      <c r="Z1315">
        <v>8</v>
      </c>
      <c r="AD1315" t="s">
        <v>5348</v>
      </c>
      <c r="AE1315" t="s">
        <v>51</v>
      </c>
      <c r="AF1315" t="s">
        <v>51</v>
      </c>
      <c r="AG1315" t="s">
        <v>5349</v>
      </c>
      <c r="AI1315">
        <v>0</v>
      </c>
      <c r="AJ1315">
        <v>0</v>
      </c>
      <c r="AL1315">
        <v>0</v>
      </c>
      <c r="AM1315">
        <v>0</v>
      </c>
      <c r="AN1315">
        <v>0</v>
      </c>
      <c r="AO1315" t="s">
        <v>120</v>
      </c>
      <c r="AP1315" t="s">
        <v>121</v>
      </c>
      <c r="AQ1315" t="s">
        <v>122</v>
      </c>
      <c r="AR1315" t="s">
        <v>123</v>
      </c>
      <c r="AS1315" t="s">
        <v>89</v>
      </c>
      <c r="AT1315" t="s">
        <v>90</v>
      </c>
      <c r="AU1315" t="s">
        <v>58</v>
      </c>
      <c r="AV1315" t="s">
        <v>5181</v>
      </c>
      <c r="AW1315" t="s">
        <v>91</v>
      </c>
      <c r="AX1315" s="1">
        <v>44146.64073417824</v>
      </c>
      <c r="AY1315" s="1">
        <v>44418.643346412035</v>
      </c>
    </row>
    <row r="1316" spans="1:51" x14ac:dyDescent="0.35">
      <c r="A1316">
        <v>3128</v>
      </c>
      <c r="B1316">
        <v>0</v>
      </c>
      <c r="C1316" t="s">
        <v>51</v>
      </c>
      <c r="D1316" t="s">
        <v>85</v>
      </c>
      <c r="E1316">
        <v>0</v>
      </c>
      <c r="G1316" t="s">
        <v>18865</v>
      </c>
      <c r="H1316" t="s">
        <v>5350</v>
      </c>
      <c r="I1316" t="s">
        <v>56</v>
      </c>
      <c r="T1316" t="s">
        <v>51</v>
      </c>
      <c r="U1316" t="s">
        <v>51</v>
      </c>
      <c r="W1316">
        <v>9320171215</v>
      </c>
      <c r="Y1316" t="s">
        <v>5351</v>
      </c>
      <c r="Z1316">
        <v>8</v>
      </c>
      <c r="AE1316" t="s">
        <v>51</v>
      </c>
      <c r="AI1316">
        <v>0</v>
      </c>
      <c r="AJ1316">
        <v>0</v>
      </c>
      <c r="AL1316">
        <v>0</v>
      </c>
      <c r="AM1316">
        <v>0</v>
      </c>
      <c r="AN1316">
        <v>0</v>
      </c>
      <c r="AO1316" t="s">
        <v>120</v>
      </c>
      <c r="AU1316" t="s">
        <v>58</v>
      </c>
      <c r="AV1316" t="s">
        <v>4028</v>
      </c>
      <c r="AW1316" t="s">
        <v>51</v>
      </c>
      <c r="AX1316" s="1">
        <v>44142.714467627316</v>
      </c>
      <c r="AY1316" t="s">
        <v>51</v>
      </c>
    </row>
    <row r="1317" spans="1:51" x14ac:dyDescent="0.35">
      <c r="A1317">
        <v>3127</v>
      </c>
      <c r="B1317">
        <v>0</v>
      </c>
      <c r="C1317" t="s">
        <v>51</v>
      </c>
      <c r="D1317" t="s">
        <v>52</v>
      </c>
      <c r="E1317" t="s">
        <v>51</v>
      </c>
      <c r="F1317" t="s">
        <v>51</v>
      </c>
      <c r="G1317" t="s">
        <v>5352</v>
      </c>
      <c r="H1317" t="s">
        <v>5353</v>
      </c>
      <c r="I1317" t="s">
        <v>56</v>
      </c>
      <c r="S1317">
        <f>91-9904808375</f>
        <v>-9904808284</v>
      </c>
      <c r="U1317" t="s">
        <v>57</v>
      </c>
      <c r="W1317">
        <f>91-9904808375</f>
        <v>-9904808284</v>
      </c>
      <c r="X1317" t="s">
        <v>5354</v>
      </c>
      <c r="Y1317" t="s">
        <v>5355</v>
      </c>
      <c r="Z1317">
        <v>8</v>
      </c>
      <c r="AA1317">
        <v>8</v>
      </c>
      <c r="AD1317" t="s">
        <v>5356</v>
      </c>
      <c r="AE1317" t="s">
        <v>5357</v>
      </c>
      <c r="AF1317" t="s">
        <v>2041</v>
      </c>
      <c r="AG1317" t="s">
        <v>5358</v>
      </c>
      <c r="AH1317" t="s">
        <v>5357</v>
      </c>
      <c r="AI1317">
        <v>0</v>
      </c>
      <c r="AJ1317">
        <v>0</v>
      </c>
      <c r="AL1317">
        <v>0</v>
      </c>
      <c r="AM1317">
        <v>0</v>
      </c>
      <c r="AN1317">
        <v>0</v>
      </c>
      <c r="AO1317" t="s">
        <v>51</v>
      </c>
      <c r="AP1317" t="s">
        <v>51</v>
      </c>
      <c r="AQ1317" t="s">
        <v>51</v>
      </c>
      <c r="AR1317" t="s">
        <v>51</v>
      </c>
      <c r="AS1317" t="s">
        <v>51</v>
      </c>
      <c r="AT1317" t="s">
        <v>51</v>
      </c>
      <c r="AU1317" t="s">
        <v>58</v>
      </c>
      <c r="AV1317" t="s">
        <v>4215</v>
      </c>
      <c r="AW1317" t="s">
        <v>51</v>
      </c>
      <c r="AX1317" s="1">
        <v>44140.787391319442</v>
      </c>
      <c r="AY1317" t="s">
        <v>51</v>
      </c>
    </row>
    <row r="1318" spans="1:51" x14ac:dyDescent="0.35">
      <c r="A1318">
        <v>3126</v>
      </c>
      <c r="B1318">
        <v>0</v>
      </c>
      <c r="C1318" t="s">
        <v>51</v>
      </c>
      <c r="D1318" t="s">
        <v>52</v>
      </c>
      <c r="E1318" t="s">
        <v>51</v>
      </c>
      <c r="F1318" t="s">
        <v>51</v>
      </c>
      <c r="G1318" t="s">
        <v>5359</v>
      </c>
      <c r="H1318" t="s">
        <v>18866</v>
      </c>
      <c r="I1318" t="s">
        <v>56</v>
      </c>
      <c r="U1318" t="s">
        <v>57</v>
      </c>
      <c r="Z1318">
        <v>8</v>
      </c>
      <c r="AA1318" t="s">
        <v>1216</v>
      </c>
      <c r="AE1318" t="s">
        <v>5360</v>
      </c>
      <c r="AF1318" t="s">
        <v>376</v>
      </c>
      <c r="AG1318">
        <v>9</v>
      </c>
      <c r="AH1318" t="s">
        <v>5360</v>
      </c>
      <c r="AI1318">
        <v>0</v>
      </c>
      <c r="AJ1318">
        <v>0</v>
      </c>
      <c r="AL1318">
        <v>0</v>
      </c>
      <c r="AM1318">
        <v>0</v>
      </c>
      <c r="AN1318">
        <v>0</v>
      </c>
      <c r="AO1318" t="s">
        <v>51</v>
      </c>
      <c r="AP1318" t="s">
        <v>51</v>
      </c>
      <c r="AQ1318" t="s">
        <v>51</v>
      </c>
      <c r="AR1318" t="s">
        <v>51</v>
      </c>
      <c r="AS1318" t="s">
        <v>51</v>
      </c>
      <c r="AT1318" t="s">
        <v>51</v>
      </c>
      <c r="AU1318" t="s">
        <v>58</v>
      </c>
      <c r="AV1318" t="s">
        <v>196</v>
      </c>
      <c r="AW1318" t="s">
        <v>51</v>
      </c>
      <c r="AX1318" s="1">
        <v>44140.753026967592</v>
      </c>
      <c r="AY1318" t="s">
        <v>51</v>
      </c>
    </row>
    <row r="1319" spans="1:51" x14ac:dyDescent="0.35">
      <c r="A1319">
        <v>3125</v>
      </c>
      <c r="B1319">
        <v>0</v>
      </c>
      <c r="C1319" t="s">
        <v>51</v>
      </c>
      <c r="D1319" t="s">
        <v>52</v>
      </c>
      <c r="E1319" t="s">
        <v>51</v>
      </c>
      <c r="F1319" t="s">
        <v>51</v>
      </c>
      <c r="G1319" t="s">
        <v>5361</v>
      </c>
      <c r="H1319" t="s">
        <v>5362</v>
      </c>
      <c r="I1319" t="s">
        <v>56</v>
      </c>
      <c r="O1319" t="s">
        <v>56</v>
      </c>
      <c r="U1319" t="s">
        <v>57</v>
      </c>
      <c r="Z1319">
        <v>8</v>
      </c>
      <c r="AA1319">
        <v>9</v>
      </c>
      <c r="AD1319" t="s">
        <v>634</v>
      </c>
      <c r="AE1319" t="s">
        <v>5363</v>
      </c>
      <c r="AF1319" t="s">
        <v>376</v>
      </c>
      <c r="AG1319" t="s">
        <v>2889</v>
      </c>
      <c r="AH1319" t="s">
        <v>5363</v>
      </c>
      <c r="AI1319">
        <v>0</v>
      </c>
      <c r="AJ1319">
        <v>0</v>
      </c>
      <c r="AL1319">
        <v>0</v>
      </c>
      <c r="AM1319">
        <v>0</v>
      </c>
      <c r="AN1319">
        <v>0</v>
      </c>
      <c r="AO1319" t="s">
        <v>51</v>
      </c>
      <c r="AP1319" t="s">
        <v>51</v>
      </c>
      <c r="AQ1319" t="s">
        <v>51</v>
      </c>
      <c r="AR1319" t="s">
        <v>51</v>
      </c>
      <c r="AS1319" t="s">
        <v>51</v>
      </c>
      <c r="AT1319" t="s">
        <v>51</v>
      </c>
      <c r="AU1319" t="s">
        <v>58</v>
      </c>
      <c r="AV1319" t="s">
        <v>196</v>
      </c>
      <c r="AW1319" t="s">
        <v>919</v>
      </c>
      <c r="AX1319" s="1">
        <v>44139.742734224536</v>
      </c>
      <c r="AY1319" s="1">
        <v>45311.511499618056</v>
      </c>
    </row>
    <row r="1320" spans="1:51" x14ac:dyDescent="0.35">
      <c r="A1320">
        <v>3124</v>
      </c>
      <c r="B1320">
        <v>0</v>
      </c>
      <c r="C1320" t="s">
        <v>51</v>
      </c>
      <c r="D1320" t="s">
        <v>85</v>
      </c>
      <c r="E1320">
        <v>9</v>
      </c>
      <c r="F1320" t="s">
        <v>5364</v>
      </c>
      <c r="G1320" t="s">
        <v>5365</v>
      </c>
      <c r="H1320" t="s">
        <v>5366</v>
      </c>
      <c r="I1320" t="s">
        <v>56</v>
      </c>
      <c r="T1320" t="s">
        <v>51</v>
      </c>
      <c r="U1320" t="s">
        <v>51</v>
      </c>
      <c r="W1320">
        <v>9881453699</v>
      </c>
      <c r="Y1320" t="s">
        <v>5367</v>
      </c>
      <c r="Z1320">
        <v>8</v>
      </c>
      <c r="AD1320" t="s">
        <v>5368</v>
      </c>
      <c r="AE1320" t="s">
        <v>51</v>
      </c>
      <c r="AG1320" t="s">
        <v>5369</v>
      </c>
      <c r="AI1320">
        <v>0</v>
      </c>
      <c r="AJ1320">
        <v>0</v>
      </c>
      <c r="AL1320">
        <v>0</v>
      </c>
      <c r="AM1320">
        <v>0</v>
      </c>
      <c r="AN1320">
        <v>0</v>
      </c>
      <c r="AO1320" t="s">
        <v>120</v>
      </c>
      <c r="AP1320" t="s">
        <v>486</v>
      </c>
      <c r="AQ1320" t="s">
        <v>122</v>
      </c>
      <c r="AR1320" t="s">
        <v>123</v>
      </c>
      <c r="AS1320" t="s">
        <v>89</v>
      </c>
      <c r="AT1320" t="s">
        <v>90</v>
      </c>
      <c r="AU1320" t="s">
        <v>58</v>
      </c>
      <c r="AV1320" t="s">
        <v>5181</v>
      </c>
      <c r="AW1320" t="s">
        <v>51</v>
      </c>
      <c r="AX1320" s="1">
        <v>44139.686876770837</v>
      </c>
      <c r="AY1320" t="s">
        <v>51</v>
      </c>
    </row>
    <row r="1321" spans="1:51" x14ac:dyDescent="0.35">
      <c r="A1321">
        <v>3123</v>
      </c>
      <c r="B1321">
        <v>0</v>
      </c>
      <c r="C1321" t="s">
        <v>51</v>
      </c>
      <c r="D1321" t="s">
        <v>52</v>
      </c>
      <c r="E1321" t="s">
        <v>51</v>
      </c>
      <c r="F1321" t="s">
        <v>51</v>
      </c>
      <c r="G1321" t="s">
        <v>5370</v>
      </c>
      <c r="H1321" t="s">
        <v>5371</v>
      </c>
      <c r="I1321" t="s">
        <v>2426</v>
      </c>
      <c r="U1321" t="s">
        <v>57</v>
      </c>
      <c r="Z1321">
        <v>2</v>
      </c>
      <c r="AA1321">
        <v>999999</v>
      </c>
      <c r="AE1321" t="s">
        <v>5372</v>
      </c>
      <c r="AF1321" t="s">
        <v>5372</v>
      </c>
      <c r="AG1321" t="s">
        <v>485</v>
      </c>
      <c r="AH1321" t="s">
        <v>5372</v>
      </c>
      <c r="AI1321">
        <v>0</v>
      </c>
      <c r="AJ1321">
        <v>0</v>
      </c>
      <c r="AL1321">
        <v>0</v>
      </c>
      <c r="AM1321">
        <v>0</v>
      </c>
      <c r="AN1321">
        <v>0</v>
      </c>
      <c r="AO1321" t="s">
        <v>51</v>
      </c>
      <c r="AP1321" t="s">
        <v>51</v>
      </c>
      <c r="AQ1321" t="s">
        <v>51</v>
      </c>
      <c r="AR1321" t="s">
        <v>51</v>
      </c>
      <c r="AS1321" t="s">
        <v>51</v>
      </c>
      <c r="AT1321" t="s">
        <v>51</v>
      </c>
      <c r="AU1321" t="s">
        <v>58</v>
      </c>
      <c r="AV1321" t="s">
        <v>196</v>
      </c>
      <c r="AW1321" t="s">
        <v>51</v>
      </c>
      <c r="AX1321" s="1">
        <v>44139.488256979166</v>
      </c>
      <c r="AY1321" t="s">
        <v>51</v>
      </c>
    </row>
    <row r="1322" spans="1:51" x14ac:dyDescent="0.35">
      <c r="A1322">
        <v>3122</v>
      </c>
      <c r="B1322">
        <v>0</v>
      </c>
      <c r="C1322" t="s">
        <v>51</v>
      </c>
      <c r="D1322" t="s">
        <v>85</v>
      </c>
      <c r="E1322">
        <v>0</v>
      </c>
      <c r="G1322" t="s">
        <v>5373</v>
      </c>
      <c r="H1322" t="s">
        <v>5374</v>
      </c>
      <c r="I1322" t="s">
        <v>56</v>
      </c>
      <c r="T1322" t="s">
        <v>51</v>
      </c>
      <c r="U1322" t="s">
        <v>51</v>
      </c>
      <c r="Y1322" t="s">
        <v>5375</v>
      </c>
      <c r="Z1322">
        <v>8</v>
      </c>
      <c r="AD1322" t="s">
        <v>5376</v>
      </c>
      <c r="AE1322" t="s">
        <v>51</v>
      </c>
      <c r="AG1322" t="s">
        <v>5377</v>
      </c>
      <c r="AI1322">
        <v>0</v>
      </c>
      <c r="AJ1322">
        <v>0</v>
      </c>
      <c r="AL1322">
        <v>0</v>
      </c>
      <c r="AM1322">
        <v>0</v>
      </c>
      <c r="AN1322">
        <v>0</v>
      </c>
      <c r="AO1322" t="s">
        <v>120</v>
      </c>
      <c r="AU1322" t="s">
        <v>58</v>
      </c>
      <c r="AV1322" t="s">
        <v>4028</v>
      </c>
      <c r="AW1322" t="s">
        <v>51</v>
      </c>
      <c r="AX1322" s="1">
        <v>44138.755351851854</v>
      </c>
      <c r="AY1322" t="s">
        <v>51</v>
      </c>
    </row>
    <row r="1323" spans="1:51" x14ac:dyDescent="0.35">
      <c r="A1323">
        <v>3121</v>
      </c>
      <c r="B1323">
        <v>0</v>
      </c>
      <c r="C1323" t="s">
        <v>51</v>
      </c>
      <c r="D1323" t="s">
        <v>85</v>
      </c>
      <c r="E1323">
        <v>9</v>
      </c>
      <c r="F1323" t="s">
        <v>5364</v>
      </c>
      <c r="G1323" t="s">
        <v>5378</v>
      </c>
      <c r="H1323" t="s">
        <v>5379</v>
      </c>
      <c r="I1323" t="s">
        <v>56</v>
      </c>
      <c r="T1323" t="s">
        <v>51</v>
      </c>
      <c r="U1323" t="s">
        <v>51</v>
      </c>
      <c r="Z1323">
        <v>8</v>
      </c>
      <c r="AE1323" t="s">
        <v>51</v>
      </c>
      <c r="AI1323">
        <v>0</v>
      </c>
      <c r="AJ1323">
        <v>0</v>
      </c>
      <c r="AL1323">
        <v>0</v>
      </c>
      <c r="AM1323">
        <v>0</v>
      </c>
      <c r="AN1323">
        <v>0</v>
      </c>
      <c r="AO1323" t="s">
        <v>120</v>
      </c>
      <c r="AP1323" t="s">
        <v>121</v>
      </c>
      <c r="AQ1323" t="s">
        <v>255</v>
      </c>
      <c r="AR1323" t="s">
        <v>123</v>
      </c>
      <c r="AS1323" t="s">
        <v>89</v>
      </c>
      <c r="AT1323" t="s">
        <v>90</v>
      </c>
      <c r="AU1323" t="s">
        <v>58</v>
      </c>
      <c r="AV1323" t="s">
        <v>5181</v>
      </c>
      <c r="AW1323" t="s">
        <v>51</v>
      </c>
      <c r="AX1323" s="1">
        <v>44137.520754548612</v>
      </c>
      <c r="AY1323" t="s">
        <v>51</v>
      </c>
    </row>
    <row r="1324" spans="1:51" x14ac:dyDescent="0.35">
      <c r="A1324">
        <v>3120</v>
      </c>
      <c r="B1324">
        <v>0</v>
      </c>
      <c r="C1324" t="s">
        <v>51</v>
      </c>
      <c r="D1324" t="s">
        <v>52</v>
      </c>
      <c r="E1324" t="s">
        <v>51</v>
      </c>
      <c r="F1324" t="s">
        <v>51</v>
      </c>
      <c r="G1324" t="s">
        <v>5380</v>
      </c>
      <c r="H1324" t="s">
        <v>5381</v>
      </c>
      <c r="I1324" t="s">
        <v>56</v>
      </c>
      <c r="U1324" t="s">
        <v>57</v>
      </c>
      <c r="Z1324">
        <v>8</v>
      </c>
      <c r="AA1324">
        <v>24</v>
      </c>
      <c r="AE1324" t="s">
        <v>2124</v>
      </c>
      <c r="AF1324" t="s">
        <v>407</v>
      </c>
      <c r="AG1324" t="s">
        <v>3713</v>
      </c>
      <c r="AH1324" t="s">
        <v>2124</v>
      </c>
      <c r="AI1324">
        <v>0</v>
      </c>
      <c r="AJ1324">
        <v>0</v>
      </c>
      <c r="AL1324">
        <v>0</v>
      </c>
      <c r="AM1324">
        <v>0</v>
      </c>
      <c r="AN1324">
        <v>0</v>
      </c>
      <c r="AO1324" t="s">
        <v>51</v>
      </c>
      <c r="AP1324" t="s">
        <v>51</v>
      </c>
      <c r="AQ1324" t="s">
        <v>51</v>
      </c>
      <c r="AR1324" t="s">
        <v>51</v>
      </c>
      <c r="AS1324" t="s">
        <v>51</v>
      </c>
      <c r="AT1324" t="s">
        <v>51</v>
      </c>
      <c r="AU1324" t="s">
        <v>58</v>
      </c>
      <c r="AV1324" t="s">
        <v>196</v>
      </c>
      <c r="AW1324" t="s">
        <v>51</v>
      </c>
      <c r="AX1324" s="1">
        <v>44135.635782060184</v>
      </c>
      <c r="AY1324" t="s">
        <v>51</v>
      </c>
    </row>
    <row r="1325" spans="1:51" x14ac:dyDescent="0.35">
      <c r="A1325">
        <v>3119</v>
      </c>
      <c r="B1325">
        <v>0</v>
      </c>
      <c r="C1325" t="s">
        <v>51</v>
      </c>
      <c r="D1325" t="s">
        <v>85</v>
      </c>
      <c r="E1325">
        <v>0</v>
      </c>
      <c r="G1325" t="s">
        <v>5382</v>
      </c>
      <c r="H1325" t="s">
        <v>5383</v>
      </c>
      <c r="I1325" t="s">
        <v>15600</v>
      </c>
      <c r="S1325" t="s">
        <v>5384</v>
      </c>
      <c r="T1325" t="s">
        <v>51</v>
      </c>
      <c r="U1325" t="s">
        <v>51</v>
      </c>
      <c r="Y1325" t="s">
        <v>5385</v>
      </c>
      <c r="Z1325">
        <v>2</v>
      </c>
      <c r="AE1325" t="s">
        <v>51</v>
      </c>
      <c r="AI1325">
        <v>0</v>
      </c>
      <c r="AJ1325">
        <v>0</v>
      </c>
      <c r="AL1325">
        <v>0</v>
      </c>
      <c r="AM1325">
        <v>0</v>
      </c>
      <c r="AN1325">
        <v>0</v>
      </c>
      <c r="AO1325" t="s">
        <v>230</v>
      </c>
      <c r="AU1325" t="s">
        <v>58</v>
      </c>
      <c r="AV1325" t="s">
        <v>4028</v>
      </c>
      <c r="AW1325" t="s">
        <v>51</v>
      </c>
      <c r="AX1325" s="1">
        <v>44131.689881863429</v>
      </c>
      <c r="AY1325" t="s">
        <v>51</v>
      </c>
    </row>
    <row r="1326" spans="1:51" x14ac:dyDescent="0.35">
      <c r="A1326">
        <v>3118</v>
      </c>
      <c r="B1326">
        <v>0</v>
      </c>
      <c r="C1326" t="s">
        <v>51</v>
      </c>
      <c r="D1326" t="s">
        <v>85</v>
      </c>
      <c r="E1326">
        <v>3</v>
      </c>
      <c r="F1326" t="s">
        <v>1049</v>
      </c>
      <c r="G1326" t="s">
        <v>5386</v>
      </c>
      <c r="H1326" t="s">
        <v>5387</v>
      </c>
      <c r="I1326" t="s">
        <v>56</v>
      </c>
      <c r="S1326" t="s">
        <v>5388</v>
      </c>
      <c r="T1326" t="s">
        <v>51</v>
      </c>
      <c r="U1326" t="s">
        <v>51</v>
      </c>
      <c r="Y1326" t="s">
        <v>5389</v>
      </c>
      <c r="Z1326">
        <v>8</v>
      </c>
      <c r="AD1326" t="s">
        <v>5390</v>
      </c>
      <c r="AE1326" t="s">
        <v>51</v>
      </c>
      <c r="AG1326" t="s">
        <v>5391</v>
      </c>
      <c r="AI1326">
        <v>0</v>
      </c>
      <c r="AJ1326">
        <v>0</v>
      </c>
      <c r="AL1326">
        <v>0</v>
      </c>
      <c r="AM1326">
        <v>0</v>
      </c>
      <c r="AN1326">
        <v>0</v>
      </c>
      <c r="AO1326" t="s">
        <v>120</v>
      </c>
      <c r="AP1326" t="s">
        <v>121</v>
      </c>
      <c r="AQ1326" t="s">
        <v>122</v>
      </c>
      <c r="AR1326" t="s">
        <v>673</v>
      </c>
      <c r="AS1326" t="s">
        <v>89</v>
      </c>
      <c r="AT1326" t="s">
        <v>90</v>
      </c>
      <c r="AU1326" t="s">
        <v>58</v>
      </c>
      <c r="AV1326" t="s">
        <v>5181</v>
      </c>
      <c r="AW1326" t="s">
        <v>51</v>
      </c>
      <c r="AX1326" s="1">
        <v>44130.494957488423</v>
      </c>
      <c r="AY1326" t="s">
        <v>51</v>
      </c>
    </row>
    <row r="1327" spans="1:51" x14ac:dyDescent="0.35">
      <c r="A1327">
        <v>3117</v>
      </c>
      <c r="B1327">
        <v>0</v>
      </c>
      <c r="C1327" t="s">
        <v>51</v>
      </c>
      <c r="D1327" t="s">
        <v>85</v>
      </c>
      <c r="E1327">
        <v>3</v>
      </c>
      <c r="F1327" t="s">
        <v>1049</v>
      </c>
      <c r="G1327" t="s">
        <v>5392</v>
      </c>
      <c r="H1327" t="s">
        <v>5393</v>
      </c>
      <c r="I1327" t="s">
        <v>56</v>
      </c>
      <c r="T1327" t="s">
        <v>51</v>
      </c>
      <c r="U1327" t="s">
        <v>51</v>
      </c>
      <c r="W1327">
        <v>9923751813</v>
      </c>
      <c r="Y1327" t="s">
        <v>5394</v>
      </c>
      <c r="Z1327">
        <v>8</v>
      </c>
      <c r="AD1327" t="s">
        <v>5395</v>
      </c>
      <c r="AE1327" t="s">
        <v>51</v>
      </c>
      <c r="AG1327" t="s">
        <v>5396</v>
      </c>
      <c r="AI1327">
        <v>0</v>
      </c>
      <c r="AJ1327">
        <v>0</v>
      </c>
      <c r="AL1327">
        <v>0</v>
      </c>
      <c r="AM1327">
        <v>0</v>
      </c>
      <c r="AN1327">
        <v>0</v>
      </c>
      <c r="AO1327" t="s">
        <v>120</v>
      </c>
      <c r="AP1327" t="s">
        <v>121</v>
      </c>
      <c r="AQ1327" t="s">
        <v>122</v>
      </c>
      <c r="AR1327" t="s">
        <v>123</v>
      </c>
      <c r="AS1327" t="s">
        <v>89</v>
      </c>
      <c r="AT1327" t="s">
        <v>90</v>
      </c>
      <c r="AU1327" t="s">
        <v>58</v>
      </c>
      <c r="AV1327" t="s">
        <v>5181</v>
      </c>
      <c r="AW1327" t="s">
        <v>51</v>
      </c>
      <c r="AX1327" s="1">
        <v>44128.515207523145</v>
      </c>
      <c r="AY1327" t="s">
        <v>51</v>
      </c>
    </row>
    <row r="1328" spans="1:51" x14ac:dyDescent="0.35">
      <c r="A1328">
        <v>3116</v>
      </c>
      <c r="B1328">
        <v>0</v>
      </c>
      <c r="C1328" t="s">
        <v>51</v>
      </c>
      <c r="D1328" t="s">
        <v>52</v>
      </c>
      <c r="E1328" t="s">
        <v>51</v>
      </c>
      <c r="F1328" t="s">
        <v>51</v>
      </c>
      <c r="G1328" t="s">
        <v>5397</v>
      </c>
      <c r="H1328" t="s">
        <v>5398</v>
      </c>
      <c r="I1328" t="s">
        <v>2139</v>
      </c>
      <c r="S1328" t="s">
        <v>5399</v>
      </c>
      <c r="U1328" t="s">
        <v>202</v>
      </c>
      <c r="Y1328" t="s">
        <v>5400</v>
      </c>
      <c r="Z1328">
        <v>2</v>
      </c>
      <c r="AI1328">
        <v>0</v>
      </c>
      <c r="AJ1328">
        <v>0</v>
      </c>
      <c r="AL1328">
        <v>0</v>
      </c>
      <c r="AM1328">
        <v>0</v>
      </c>
      <c r="AN1328">
        <v>0</v>
      </c>
      <c r="AO1328" t="s">
        <v>51</v>
      </c>
      <c r="AP1328" t="s">
        <v>51</v>
      </c>
      <c r="AQ1328" t="s">
        <v>51</v>
      </c>
      <c r="AR1328" t="s">
        <v>51</v>
      </c>
      <c r="AS1328" t="s">
        <v>51</v>
      </c>
      <c r="AT1328" t="s">
        <v>51</v>
      </c>
      <c r="AU1328" t="s">
        <v>58</v>
      </c>
      <c r="AV1328" t="s">
        <v>4215</v>
      </c>
      <c r="AW1328" t="s">
        <v>51</v>
      </c>
      <c r="AX1328" s="1">
        <v>44127.529838043978</v>
      </c>
      <c r="AY1328" t="s">
        <v>51</v>
      </c>
    </row>
    <row r="1329" spans="1:51" x14ac:dyDescent="0.35">
      <c r="A1329">
        <v>3115</v>
      </c>
      <c r="B1329">
        <v>0</v>
      </c>
      <c r="C1329" t="s">
        <v>51</v>
      </c>
      <c r="D1329" t="s">
        <v>85</v>
      </c>
      <c r="E1329">
        <v>9</v>
      </c>
      <c r="F1329" t="s">
        <v>5364</v>
      </c>
      <c r="G1329" t="s">
        <v>5401</v>
      </c>
      <c r="H1329" t="s">
        <v>5402</v>
      </c>
      <c r="I1329" t="s">
        <v>56</v>
      </c>
      <c r="S1329" t="s">
        <v>5403</v>
      </c>
      <c r="T1329" t="s">
        <v>51</v>
      </c>
      <c r="U1329" t="s">
        <v>51</v>
      </c>
      <c r="W1329">
        <v>9422082327</v>
      </c>
      <c r="Y1329" t="s">
        <v>5404</v>
      </c>
      <c r="Z1329">
        <v>8</v>
      </c>
      <c r="AE1329" t="s">
        <v>51</v>
      </c>
      <c r="AI1329">
        <v>0</v>
      </c>
      <c r="AJ1329">
        <v>0</v>
      </c>
      <c r="AL1329">
        <v>0</v>
      </c>
      <c r="AM1329">
        <v>0</v>
      </c>
      <c r="AN1329">
        <v>0</v>
      </c>
      <c r="AO1329" t="s">
        <v>120</v>
      </c>
      <c r="AP1329" t="s">
        <v>121</v>
      </c>
      <c r="AQ1329" t="s">
        <v>122</v>
      </c>
      <c r="AR1329" t="s">
        <v>123</v>
      </c>
      <c r="AS1329" t="s">
        <v>89</v>
      </c>
      <c r="AT1329" t="s">
        <v>90</v>
      </c>
      <c r="AU1329" t="s">
        <v>58</v>
      </c>
      <c r="AV1329" t="s">
        <v>5181</v>
      </c>
      <c r="AW1329" t="s">
        <v>51</v>
      </c>
      <c r="AX1329" s="1">
        <v>44126.720173993053</v>
      </c>
      <c r="AY1329" t="s">
        <v>51</v>
      </c>
    </row>
    <row r="1330" spans="1:51" x14ac:dyDescent="0.35">
      <c r="A1330">
        <v>3114</v>
      </c>
      <c r="B1330">
        <v>0</v>
      </c>
      <c r="C1330" t="s">
        <v>51</v>
      </c>
      <c r="D1330" t="s">
        <v>85</v>
      </c>
      <c r="E1330">
        <v>9</v>
      </c>
      <c r="F1330" t="s">
        <v>5364</v>
      </c>
      <c r="G1330" t="s">
        <v>5405</v>
      </c>
      <c r="H1330" t="s">
        <v>5406</v>
      </c>
      <c r="I1330" t="s">
        <v>56</v>
      </c>
      <c r="S1330" t="s">
        <v>5407</v>
      </c>
      <c r="T1330" t="s">
        <v>51</v>
      </c>
      <c r="U1330" t="s">
        <v>51</v>
      </c>
      <c r="W1330">
        <v>7666625999</v>
      </c>
      <c r="Y1330" t="s">
        <v>5408</v>
      </c>
      <c r="Z1330">
        <v>8</v>
      </c>
      <c r="AE1330" t="s">
        <v>51</v>
      </c>
      <c r="AI1330">
        <v>0</v>
      </c>
      <c r="AJ1330">
        <v>0</v>
      </c>
      <c r="AL1330">
        <v>0</v>
      </c>
      <c r="AM1330">
        <v>0</v>
      </c>
      <c r="AN1330">
        <v>0</v>
      </c>
      <c r="AO1330" t="s">
        <v>120</v>
      </c>
      <c r="AP1330" t="s">
        <v>121</v>
      </c>
      <c r="AQ1330" t="s">
        <v>122</v>
      </c>
      <c r="AR1330" t="s">
        <v>123</v>
      </c>
      <c r="AS1330" t="s">
        <v>89</v>
      </c>
      <c r="AT1330" t="s">
        <v>90</v>
      </c>
      <c r="AU1330" t="s">
        <v>58</v>
      </c>
      <c r="AV1330" t="s">
        <v>5181</v>
      </c>
      <c r="AW1330" t="s">
        <v>51</v>
      </c>
      <c r="AX1330" s="1">
        <v>44126.718694328702</v>
      </c>
      <c r="AY1330" t="s">
        <v>51</v>
      </c>
    </row>
    <row r="1331" spans="1:51" x14ac:dyDescent="0.35">
      <c r="A1331">
        <v>3113</v>
      </c>
      <c r="B1331">
        <v>0</v>
      </c>
      <c r="C1331" t="s">
        <v>51</v>
      </c>
      <c r="D1331" t="s">
        <v>52</v>
      </c>
      <c r="E1331" t="s">
        <v>51</v>
      </c>
      <c r="F1331" t="s">
        <v>51</v>
      </c>
      <c r="G1331" t="s">
        <v>18867</v>
      </c>
      <c r="H1331" t="s">
        <v>5409</v>
      </c>
      <c r="I1331" t="s">
        <v>56</v>
      </c>
      <c r="S1331" t="s">
        <v>5410</v>
      </c>
      <c r="U1331" t="s">
        <v>202</v>
      </c>
      <c r="W1331">
        <v>9840108274</v>
      </c>
      <c r="Y1331" t="s">
        <v>5411</v>
      </c>
      <c r="Z1331">
        <v>8</v>
      </c>
      <c r="AA1331">
        <v>33</v>
      </c>
      <c r="AD1331" t="s">
        <v>2923</v>
      </c>
      <c r="AE1331" t="s">
        <v>2706</v>
      </c>
      <c r="AF1331" t="s">
        <v>1735</v>
      </c>
      <c r="AG1331" t="s">
        <v>5412</v>
      </c>
      <c r="AH1331" t="s">
        <v>2706</v>
      </c>
      <c r="AI1331">
        <v>0</v>
      </c>
      <c r="AJ1331">
        <v>0</v>
      </c>
      <c r="AL1331">
        <v>0</v>
      </c>
      <c r="AM1331">
        <v>0</v>
      </c>
      <c r="AN1331">
        <v>0</v>
      </c>
      <c r="AO1331" t="s">
        <v>51</v>
      </c>
      <c r="AP1331" t="s">
        <v>51</v>
      </c>
      <c r="AQ1331" t="s">
        <v>51</v>
      </c>
      <c r="AR1331" t="s">
        <v>51</v>
      </c>
      <c r="AS1331" t="s">
        <v>51</v>
      </c>
      <c r="AT1331" t="s">
        <v>51</v>
      </c>
      <c r="AU1331" t="s">
        <v>58</v>
      </c>
      <c r="AV1331" t="s">
        <v>4215</v>
      </c>
      <c r="AW1331" t="s">
        <v>51</v>
      </c>
      <c r="AX1331" s="1">
        <v>44125.666465509261</v>
      </c>
      <c r="AY1331" t="s">
        <v>51</v>
      </c>
    </row>
    <row r="1332" spans="1:51" x14ac:dyDescent="0.35">
      <c r="A1332">
        <v>3112</v>
      </c>
      <c r="B1332">
        <v>0</v>
      </c>
      <c r="C1332" t="s">
        <v>51</v>
      </c>
      <c r="D1332" t="s">
        <v>52</v>
      </c>
      <c r="E1332" t="s">
        <v>51</v>
      </c>
      <c r="F1332" t="s">
        <v>51</v>
      </c>
      <c r="G1332" t="s">
        <v>5413</v>
      </c>
      <c r="H1332" t="s">
        <v>5414</v>
      </c>
      <c r="I1332" t="s">
        <v>56</v>
      </c>
      <c r="O1332" t="s">
        <v>62</v>
      </c>
      <c r="S1332">
        <f>+ 91-20-6615536</f>
        <v>-6615465</v>
      </c>
      <c r="U1332" t="s">
        <v>202</v>
      </c>
      <c r="W1332">
        <v>9922468694</v>
      </c>
      <c r="X1332" t="s">
        <v>5415</v>
      </c>
      <c r="Y1332" t="s">
        <v>3782</v>
      </c>
      <c r="Z1332">
        <v>8</v>
      </c>
      <c r="AA1332">
        <v>24</v>
      </c>
      <c r="AD1332" t="s">
        <v>1294</v>
      </c>
      <c r="AE1332" t="s">
        <v>5416</v>
      </c>
      <c r="AF1332" t="s">
        <v>138</v>
      </c>
      <c r="AG1332" t="s">
        <v>1611</v>
      </c>
      <c r="AH1332" t="s">
        <v>5416</v>
      </c>
      <c r="AI1332">
        <v>0</v>
      </c>
      <c r="AJ1332">
        <v>0</v>
      </c>
      <c r="AL1332">
        <v>0</v>
      </c>
      <c r="AM1332">
        <v>0</v>
      </c>
      <c r="AN1332">
        <v>0</v>
      </c>
      <c r="AO1332" t="s">
        <v>51</v>
      </c>
      <c r="AP1332" t="s">
        <v>51</v>
      </c>
      <c r="AQ1332" t="s">
        <v>51</v>
      </c>
      <c r="AR1332" t="s">
        <v>51</v>
      </c>
      <c r="AS1332" t="s">
        <v>51</v>
      </c>
      <c r="AT1332" t="s">
        <v>51</v>
      </c>
      <c r="AU1332" t="s">
        <v>58</v>
      </c>
      <c r="AV1332" t="s">
        <v>4215</v>
      </c>
      <c r="AW1332" t="s">
        <v>196</v>
      </c>
      <c r="AX1332" s="1">
        <v>44123.622756712961</v>
      </c>
      <c r="AY1332" s="1">
        <v>44155.768821412035</v>
      </c>
    </row>
    <row r="1333" spans="1:51" x14ac:dyDescent="0.35">
      <c r="A1333">
        <v>3111</v>
      </c>
      <c r="B1333">
        <v>0</v>
      </c>
      <c r="C1333" t="s">
        <v>51</v>
      </c>
      <c r="D1333" t="s">
        <v>85</v>
      </c>
      <c r="E1333">
        <v>0</v>
      </c>
      <c r="G1333" t="s">
        <v>5417</v>
      </c>
      <c r="H1333" t="s">
        <v>5418</v>
      </c>
      <c r="I1333" t="s">
        <v>56</v>
      </c>
      <c r="J1333" t="s">
        <v>5419</v>
      </c>
      <c r="T1333" t="s">
        <v>51</v>
      </c>
      <c r="U1333" t="s">
        <v>51</v>
      </c>
      <c r="W1333">
        <v>9619055699</v>
      </c>
      <c r="Y1333" t="s">
        <v>5420</v>
      </c>
      <c r="Z1333">
        <v>8</v>
      </c>
      <c r="AE1333" t="s">
        <v>51</v>
      </c>
      <c r="AF1333" t="s">
        <v>5419</v>
      </c>
      <c r="AI1333">
        <v>0</v>
      </c>
      <c r="AJ1333">
        <v>0</v>
      </c>
      <c r="AL1333">
        <v>0</v>
      </c>
      <c r="AM1333">
        <v>0</v>
      </c>
      <c r="AN1333">
        <v>0</v>
      </c>
      <c r="AO1333" t="s">
        <v>120</v>
      </c>
      <c r="AP1333" t="s">
        <v>51</v>
      </c>
      <c r="AQ1333" t="s">
        <v>51</v>
      </c>
      <c r="AR1333" t="s">
        <v>51</v>
      </c>
      <c r="AS1333" t="s">
        <v>51</v>
      </c>
      <c r="AT1333" t="s">
        <v>51</v>
      </c>
      <c r="AU1333" t="s">
        <v>58</v>
      </c>
      <c r="AV1333" t="s">
        <v>4028</v>
      </c>
      <c r="AW1333" t="s">
        <v>51</v>
      </c>
      <c r="AX1333" s="1">
        <v>44118.497722835651</v>
      </c>
      <c r="AY1333" t="s">
        <v>51</v>
      </c>
    </row>
    <row r="1334" spans="1:51" x14ac:dyDescent="0.35">
      <c r="A1334">
        <v>3110</v>
      </c>
      <c r="B1334">
        <v>0</v>
      </c>
      <c r="C1334" t="s">
        <v>51</v>
      </c>
      <c r="D1334" t="s">
        <v>85</v>
      </c>
      <c r="E1334">
        <v>3</v>
      </c>
      <c r="F1334" t="s">
        <v>1049</v>
      </c>
      <c r="G1334" t="s">
        <v>5421</v>
      </c>
      <c r="H1334" t="s">
        <v>5422</v>
      </c>
      <c r="I1334" t="s">
        <v>56</v>
      </c>
      <c r="J1334" t="s">
        <v>5419</v>
      </c>
      <c r="T1334" t="s">
        <v>51</v>
      </c>
      <c r="U1334" t="s">
        <v>51</v>
      </c>
      <c r="W1334">
        <v>9420697913</v>
      </c>
      <c r="Y1334" t="s">
        <v>5423</v>
      </c>
      <c r="Z1334">
        <v>8</v>
      </c>
      <c r="AD1334" t="s">
        <v>5424</v>
      </c>
      <c r="AE1334" t="s">
        <v>51</v>
      </c>
      <c r="AF1334" t="s">
        <v>5419</v>
      </c>
      <c r="AG1334" t="s">
        <v>5425</v>
      </c>
      <c r="AI1334">
        <v>0</v>
      </c>
      <c r="AJ1334">
        <v>0</v>
      </c>
      <c r="AL1334">
        <v>0</v>
      </c>
      <c r="AM1334">
        <v>0</v>
      </c>
      <c r="AN1334">
        <v>0</v>
      </c>
      <c r="AO1334" t="s">
        <v>5426</v>
      </c>
      <c r="AP1334" t="s">
        <v>51</v>
      </c>
      <c r="AQ1334" t="s">
        <v>51</v>
      </c>
      <c r="AR1334" t="s">
        <v>51</v>
      </c>
      <c r="AS1334" t="s">
        <v>51</v>
      </c>
      <c r="AT1334" t="s">
        <v>51</v>
      </c>
      <c r="AU1334" t="s">
        <v>58</v>
      </c>
      <c r="AV1334" t="s">
        <v>5181</v>
      </c>
      <c r="AW1334" t="s">
        <v>5181</v>
      </c>
      <c r="AX1334" s="1">
        <v>44112.437114930559</v>
      </c>
      <c r="AY1334" s="1">
        <v>44113.642915358796</v>
      </c>
    </row>
    <row r="1335" spans="1:51" x14ac:dyDescent="0.35">
      <c r="A1335">
        <v>3109</v>
      </c>
      <c r="B1335">
        <v>0</v>
      </c>
      <c r="C1335" t="s">
        <v>51</v>
      </c>
      <c r="D1335" t="s">
        <v>85</v>
      </c>
      <c r="E1335">
        <v>3</v>
      </c>
      <c r="F1335" t="s">
        <v>1049</v>
      </c>
      <c r="G1335" t="s">
        <v>5427</v>
      </c>
      <c r="H1335" t="s">
        <v>5428</v>
      </c>
      <c r="I1335" t="s">
        <v>56</v>
      </c>
      <c r="J1335" t="s">
        <v>5419</v>
      </c>
      <c r="T1335" t="s">
        <v>51</v>
      </c>
      <c r="U1335" t="s">
        <v>51</v>
      </c>
      <c r="W1335">
        <v>9822673542</v>
      </c>
      <c r="Y1335" t="s">
        <v>5429</v>
      </c>
      <c r="Z1335">
        <v>8</v>
      </c>
      <c r="AD1335" t="s">
        <v>5430</v>
      </c>
      <c r="AE1335" t="s">
        <v>51</v>
      </c>
      <c r="AF1335" t="s">
        <v>5419</v>
      </c>
      <c r="AG1335" t="s">
        <v>5431</v>
      </c>
      <c r="AI1335">
        <v>0</v>
      </c>
      <c r="AJ1335">
        <v>0</v>
      </c>
      <c r="AL1335">
        <v>0</v>
      </c>
      <c r="AM1335">
        <v>0</v>
      </c>
      <c r="AN1335">
        <v>0</v>
      </c>
      <c r="AO1335" t="s">
        <v>120</v>
      </c>
      <c r="AP1335" t="s">
        <v>51</v>
      </c>
      <c r="AQ1335" t="s">
        <v>51</v>
      </c>
      <c r="AR1335" t="s">
        <v>51</v>
      </c>
      <c r="AS1335" t="s">
        <v>51</v>
      </c>
      <c r="AT1335" t="s">
        <v>51</v>
      </c>
      <c r="AU1335" t="s">
        <v>58</v>
      </c>
      <c r="AV1335" t="s">
        <v>5181</v>
      </c>
      <c r="AW1335" t="s">
        <v>51</v>
      </c>
      <c r="AX1335" s="1">
        <v>44109.540901388886</v>
      </c>
      <c r="AY1335" t="s">
        <v>51</v>
      </c>
    </row>
    <row r="1336" spans="1:51" x14ac:dyDescent="0.35">
      <c r="A1336">
        <v>3108</v>
      </c>
      <c r="B1336">
        <v>0</v>
      </c>
      <c r="C1336" t="s">
        <v>51</v>
      </c>
      <c r="D1336" t="s">
        <v>52</v>
      </c>
      <c r="E1336" t="s">
        <v>51</v>
      </c>
      <c r="F1336" t="s">
        <v>51</v>
      </c>
      <c r="G1336" t="s">
        <v>5432</v>
      </c>
      <c r="H1336" t="s">
        <v>5433</v>
      </c>
      <c r="I1336" t="s">
        <v>56</v>
      </c>
      <c r="O1336" t="s">
        <v>62</v>
      </c>
      <c r="S1336" t="s">
        <v>5434</v>
      </c>
      <c r="U1336" t="s">
        <v>202</v>
      </c>
      <c r="W1336" t="s">
        <v>5435</v>
      </c>
      <c r="X1336" t="s">
        <v>5436</v>
      </c>
      <c r="Y1336" t="s">
        <v>5437</v>
      </c>
      <c r="Z1336">
        <v>8</v>
      </c>
      <c r="AA1336">
        <v>27</v>
      </c>
      <c r="AD1336" t="s">
        <v>5438</v>
      </c>
      <c r="AE1336" t="s">
        <v>5439</v>
      </c>
      <c r="AF1336" t="s">
        <v>280</v>
      </c>
      <c r="AG1336" t="s">
        <v>5440</v>
      </c>
      <c r="AH1336" t="s">
        <v>5439</v>
      </c>
      <c r="AI1336">
        <v>0</v>
      </c>
      <c r="AJ1336">
        <v>0</v>
      </c>
      <c r="AL1336">
        <v>0</v>
      </c>
      <c r="AM1336">
        <v>0</v>
      </c>
      <c r="AN1336">
        <v>0</v>
      </c>
      <c r="AO1336" t="s">
        <v>51</v>
      </c>
      <c r="AP1336" t="s">
        <v>51</v>
      </c>
      <c r="AQ1336" t="s">
        <v>51</v>
      </c>
      <c r="AR1336" t="s">
        <v>51</v>
      </c>
      <c r="AS1336" t="s">
        <v>51</v>
      </c>
      <c r="AT1336" t="s">
        <v>51</v>
      </c>
      <c r="AU1336" t="s">
        <v>58</v>
      </c>
      <c r="AV1336" t="s">
        <v>4215</v>
      </c>
      <c r="AW1336" t="s">
        <v>59</v>
      </c>
      <c r="AX1336" s="1">
        <v>44106.659936192133</v>
      </c>
      <c r="AY1336" s="1">
        <v>46049.748608368056</v>
      </c>
    </row>
    <row r="1337" spans="1:51" x14ac:dyDescent="0.35">
      <c r="A1337">
        <v>3107</v>
      </c>
      <c r="B1337">
        <v>0</v>
      </c>
      <c r="C1337" t="s">
        <v>51</v>
      </c>
      <c r="D1337" t="s">
        <v>85</v>
      </c>
      <c r="E1337">
        <v>3</v>
      </c>
      <c r="F1337" t="s">
        <v>1049</v>
      </c>
      <c r="G1337" t="s">
        <v>5441</v>
      </c>
      <c r="H1337" t="s">
        <v>5442</v>
      </c>
      <c r="I1337" t="s">
        <v>56</v>
      </c>
      <c r="J1337" t="s">
        <v>5419</v>
      </c>
      <c r="T1337" t="s">
        <v>51</v>
      </c>
      <c r="U1337" t="s">
        <v>51</v>
      </c>
      <c r="W1337">
        <v>9545521345</v>
      </c>
      <c r="Y1337" t="s">
        <v>5443</v>
      </c>
      <c r="Z1337">
        <v>8</v>
      </c>
      <c r="AD1337" t="s">
        <v>5444</v>
      </c>
      <c r="AE1337" t="s">
        <v>51</v>
      </c>
      <c r="AF1337" t="s">
        <v>5419</v>
      </c>
      <c r="AG1337" t="s">
        <v>5445</v>
      </c>
      <c r="AI1337">
        <v>0</v>
      </c>
      <c r="AJ1337">
        <v>0</v>
      </c>
      <c r="AL1337">
        <v>0</v>
      </c>
      <c r="AM1337">
        <v>0</v>
      </c>
      <c r="AN1337">
        <v>0</v>
      </c>
      <c r="AO1337" t="s">
        <v>120</v>
      </c>
      <c r="AP1337" t="s">
        <v>51</v>
      </c>
      <c r="AQ1337" t="s">
        <v>51</v>
      </c>
      <c r="AR1337" t="s">
        <v>51</v>
      </c>
      <c r="AS1337" t="s">
        <v>51</v>
      </c>
      <c r="AT1337" t="s">
        <v>51</v>
      </c>
      <c r="AU1337" t="s">
        <v>58</v>
      </c>
      <c r="AV1337" t="s">
        <v>5181</v>
      </c>
      <c r="AW1337" t="s">
        <v>51</v>
      </c>
      <c r="AX1337" s="1">
        <v>44106.461260648146</v>
      </c>
      <c r="AY1337" t="s">
        <v>51</v>
      </c>
    </row>
    <row r="1338" spans="1:51" x14ac:dyDescent="0.35">
      <c r="A1338">
        <v>3106</v>
      </c>
      <c r="B1338">
        <v>0</v>
      </c>
      <c r="C1338" t="s">
        <v>51</v>
      </c>
      <c r="D1338" t="s">
        <v>85</v>
      </c>
      <c r="E1338">
        <v>0</v>
      </c>
      <c r="G1338" t="s">
        <v>18868</v>
      </c>
      <c r="H1338" t="s">
        <v>18869</v>
      </c>
      <c r="I1338" t="s">
        <v>56</v>
      </c>
      <c r="J1338" t="s">
        <v>5419</v>
      </c>
      <c r="S1338" t="s">
        <v>62</v>
      </c>
      <c r="T1338" t="s">
        <v>51</v>
      </c>
      <c r="U1338" t="s">
        <v>51</v>
      </c>
      <c r="V1338" t="s">
        <v>62</v>
      </c>
      <c r="W1338" t="s">
        <v>62</v>
      </c>
      <c r="X1338" t="s">
        <v>62</v>
      </c>
      <c r="Y1338" t="s">
        <v>62</v>
      </c>
      <c r="Z1338">
        <v>8</v>
      </c>
      <c r="AD1338" t="s">
        <v>62</v>
      </c>
      <c r="AE1338" t="s">
        <v>51</v>
      </c>
      <c r="AF1338" t="s">
        <v>5419</v>
      </c>
      <c r="AI1338">
        <v>0</v>
      </c>
      <c r="AJ1338">
        <v>0</v>
      </c>
      <c r="AL1338">
        <v>0</v>
      </c>
      <c r="AM1338">
        <v>0</v>
      </c>
      <c r="AN1338">
        <v>0</v>
      </c>
      <c r="AO1338" t="s">
        <v>230</v>
      </c>
      <c r="AP1338" t="s">
        <v>51</v>
      </c>
      <c r="AQ1338" t="s">
        <v>51</v>
      </c>
      <c r="AR1338" t="s">
        <v>51</v>
      </c>
      <c r="AS1338" t="s">
        <v>51</v>
      </c>
      <c r="AT1338" t="s">
        <v>51</v>
      </c>
      <c r="AU1338" t="s">
        <v>58</v>
      </c>
      <c r="AV1338" t="s">
        <v>4028</v>
      </c>
      <c r="AW1338" t="s">
        <v>51</v>
      </c>
      <c r="AX1338" s="1">
        <v>44105.806566898151</v>
      </c>
      <c r="AY1338" t="s">
        <v>51</v>
      </c>
    </row>
    <row r="1339" spans="1:51" x14ac:dyDescent="0.35">
      <c r="A1339">
        <v>3105</v>
      </c>
      <c r="B1339">
        <v>0</v>
      </c>
      <c r="C1339" t="s">
        <v>51</v>
      </c>
      <c r="D1339" t="s">
        <v>85</v>
      </c>
      <c r="E1339">
        <v>0</v>
      </c>
      <c r="G1339" t="s">
        <v>5446</v>
      </c>
      <c r="H1339" t="s">
        <v>5447</v>
      </c>
      <c r="I1339" t="s">
        <v>56</v>
      </c>
      <c r="J1339" t="s">
        <v>5419</v>
      </c>
      <c r="T1339" t="s">
        <v>51</v>
      </c>
      <c r="U1339" t="s">
        <v>51</v>
      </c>
      <c r="W1339">
        <v>8767083153</v>
      </c>
      <c r="Y1339" t="s">
        <v>5375</v>
      </c>
      <c r="Z1339">
        <v>8</v>
      </c>
      <c r="AD1339" t="s">
        <v>5448</v>
      </c>
      <c r="AE1339" t="s">
        <v>51</v>
      </c>
      <c r="AF1339" t="s">
        <v>5419</v>
      </c>
      <c r="AG1339" t="s">
        <v>5449</v>
      </c>
      <c r="AI1339">
        <v>0</v>
      </c>
      <c r="AJ1339">
        <v>0</v>
      </c>
      <c r="AL1339">
        <v>0</v>
      </c>
      <c r="AM1339">
        <v>0</v>
      </c>
      <c r="AN1339">
        <v>0</v>
      </c>
      <c r="AO1339" t="s">
        <v>120</v>
      </c>
      <c r="AP1339" t="s">
        <v>51</v>
      </c>
      <c r="AQ1339" t="s">
        <v>51</v>
      </c>
      <c r="AR1339" t="s">
        <v>51</v>
      </c>
      <c r="AS1339" t="s">
        <v>51</v>
      </c>
      <c r="AT1339" t="s">
        <v>51</v>
      </c>
      <c r="AU1339" t="s">
        <v>58</v>
      </c>
      <c r="AV1339" t="s">
        <v>4028</v>
      </c>
      <c r="AW1339" t="s">
        <v>51</v>
      </c>
      <c r="AX1339" s="1">
        <v>44104.703986111112</v>
      </c>
      <c r="AY1339" t="s">
        <v>51</v>
      </c>
    </row>
    <row r="1340" spans="1:51" x14ac:dyDescent="0.35">
      <c r="A1340">
        <v>3104</v>
      </c>
      <c r="B1340">
        <v>0</v>
      </c>
      <c r="C1340" t="s">
        <v>51</v>
      </c>
      <c r="D1340" t="s">
        <v>85</v>
      </c>
      <c r="E1340">
        <v>3</v>
      </c>
      <c r="F1340" t="s">
        <v>1049</v>
      </c>
      <c r="G1340" t="s">
        <v>5450</v>
      </c>
      <c r="H1340" t="s">
        <v>5451</v>
      </c>
      <c r="I1340" t="s">
        <v>56</v>
      </c>
      <c r="J1340" t="s">
        <v>5419</v>
      </c>
      <c r="T1340" t="s">
        <v>51</v>
      </c>
      <c r="U1340" t="s">
        <v>51</v>
      </c>
      <c r="Y1340" t="s">
        <v>5452</v>
      </c>
      <c r="Z1340">
        <v>8</v>
      </c>
      <c r="AD1340" t="s">
        <v>5453</v>
      </c>
      <c r="AE1340" t="s">
        <v>51</v>
      </c>
      <c r="AF1340" t="s">
        <v>5419</v>
      </c>
      <c r="AG1340" t="s">
        <v>5454</v>
      </c>
      <c r="AI1340">
        <v>0</v>
      </c>
      <c r="AJ1340">
        <v>0</v>
      </c>
      <c r="AL1340">
        <v>0</v>
      </c>
      <c r="AM1340">
        <v>0</v>
      </c>
      <c r="AN1340">
        <v>0</v>
      </c>
      <c r="AO1340" t="s">
        <v>120</v>
      </c>
      <c r="AP1340" t="s">
        <v>51</v>
      </c>
      <c r="AQ1340" t="s">
        <v>51</v>
      </c>
      <c r="AR1340" t="s">
        <v>51</v>
      </c>
      <c r="AS1340" t="s">
        <v>51</v>
      </c>
      <c r="AT1340" t="s">
        <v>51</v>
      </c>
      <c r="AU1340" t="s">
        <v>58</v>
      </c>
      <c r="AV1340" t="s">
        <v>5181</v>
      </c>
      <c r="AW1340" t="s">
        <v>51</v>
      </c>
      <c r="AX1340" s="1">
        <v>44104.681201504631</v>
      </c>
      <c r="AY1340" t="s">
        <v>51</v>
      </c>
    </row>
    <row r="1341" spans="1:51" x14ac:dyDescent="0.35">
      <c r="A1341">
        <v>3103</v>
      </c>
      <c r="B1341">
        <v>0</v>
      </c>
      <c r="C1341" t="s">
        <v>51</v>
      </c>
      <c r="D1341" t="s">
        <v>85</v>
      </c>
      <c r="E1341">
        <v>3</v>
      </c>
      <c r="F1341" t="s">
        <v>1049</v>
      </c>
      <c r="G1341" t="s">
        <v>5455</v>
      </c>
      <c r="H1341" t="s">
        <v>5456</v>
      </c>
      <c r="I1341" t="s">
        <v>56</v>
      </c>
      <c r="J1341" t="s">
        <v>5419</v>
      </c>
      <c r="S1341" t="s">
        <v>5457</v>
      </c>
      <c r="T1341" t="s">
        <v>51</v>
      </c>
      <c r="U1341" t="s">
        <v>51</v>
      </c>
      <c r="Y1341" t="s">
        <v>5458</v>
      </c>
      <c r="Z1341">
        <v>8</v>
      </c>
      <c r="AE1341" t="s">
        <v>51</v>
      </c>
      <c r="AF1341" t="s">
        <v>5419</v>
      </c>
      <c r="AI1341">
        <v>0</v>
      </c>
      <c r="AJ1341">
        <v>0</v>
      </c>
      <c r="AL1341">
        <v>0</v>
      </c>
      <c r="AM1341">
        <v>0</v>
      </c>
      <c r="AN1341">
        <v>0</v>
      </c>
      <c r="AO1341" t="s">
        <v>1032</v>
      </c>
      <c r="AP1341" t="s">
        <v>51</v>
      </c>
      <c r="AQ1341" t="s">
        <v>51</v>
      </c>
      <c r="AR1341" t="s">
        <v>51</v>
      </c>
      <c r="AS1341" t="s">
        <v>51</v>
      </c>
      <c r="AT1341" t="s">
        <v>51</v>
      </c>
      <c r="AU1341" t="s">
        <v>58</v>
      </c>
      <c r="AV1341" t="s">
        <v>5181</v>
      </c>
      <c r="AW1341" t="s">
        <v>5181</v>
      </c>
      <c r="AX1341" s="1">
        <v>44100.651276273151</v>
      </c>
      <c r="AY1341" s="1">
        <v>44104.49988491898</v>
      </c>
    </row>
    <row r="1342" spans="1:51" x14ac:dyDescent="0.35">
      <c r="A1342">
        <v>3102</v>
      </c>
      <c r="B1342">
        <v>0</v>
      </c>
      <c r="C1342" t="s">
        <v>51</v>
      </c>
      <c r="D1342" t="s">
        <v>85</v>
      </c>
      <c r="E1342">
        <v>3</v>
      </c>
      <c r="F1342" t="s">
        <v>1049</v>
      </c>
      <c r="G1342" t="s">
        <v>5459</v>
      </c>
      <c r="H1342" t="s">
        <v>5460</v>
      </c>
      <c r="I1342" t="s">
        <v>56</v>
      </c>
      <c r="J1342" t="s">
        <v>5419</v>
      </c>
      <c r="T1342" t="s">
        <v>51</v>
      </c>
      <c r="U1342" t="s">
        <v>51</v>
      </c>
      <c r="W1342" t="s">
        <v>5461</v>
      </c>
      <c r="Y1342" t="s">
        <v>5462</v>
      </c>
      <c r="Z1342">
        <v>8</v>
      </c>
      <c r="AE1342" t="s">
        <v>51</v>
      </c>
      <c r="AF1342" t="s">
        <v>5419</v>
      </c>
      <c r="AG1342" t="s">
        <v>5463</v>
      </c>
      <c r="AI1342">
        <v>0</v>
      </c>
      <c r="AJ1342">
        <v>0</v>
      </c>
      <c r="AL1342">
        <v>0</v>
      </c>
      <c r="AM1342">
        <v>0</v>
      </c>
      <c r="AN1342">
        <v>0</v>
      </c>
      <c r="AO1342" t="s">
        <v>120</v>
      </c>
      <c r="AP1342" t="s">
        <v>51</v>
      </c>
      <c r="AQ1342" t="s">
        <v>51</v>
      </c>
      <c r="AR1342" t="s">
        <v>51</v>
      </c>
      <c r="AS1342" t="s">
        <v>51</v>
      </c>
      <c r="AT1342" t="s">
        <v>51</v>
      </c>
      <c r="AU1342" t="s">
        <v>58</v>
      </c>
      <c r="AV1342" t="s">
        <v>5181</v>
      </c>
      <c r="AW1342" t="s">
        <v>51</v>
      </c>
      <c r="AX1342" s="1">
        <v>44100.623435069443</v>
      </c>
      <c r="AY1342" t="s">
        <v>51</v>
      </c>
    </row>
    <row r="1343" spans="1:51" x14ac:dyDescent="0.35">
      <c r="A1343">
        <v>3101</v>
      </c>
      <c r="B1343">
        <v>0</v>
      </c>
      <c r="C1343" t="s">
        <v>51</v>
      </c>
      <c r="D1343" t="s">
        <v>85</v>
      </c>
      <c r="E1343">
        <v>3</v>
      </c>
      <c r="F1343" t="s">
        <v>1049</v>
      </c>
      <c r="G1343" t="s">
        <v>5464</v>
      </c>
      <c r="H1343" t="s">
        <v>5465</v>
      </c>
      <c r="I1343" t="s">
        <v>56</v>
      </c>
      <c r="T1343" t="s">
        <v>51</v>
      </c>
      <c r="U1343" t="s">
        <v>51</v>
      </c>
      <c r="Y1343" t="s">
        <v>5466</v>
      </c>
      <c r="Z1343">
        <v>8</v>
      </c>
      <c r="AD1343" t="s">
        <v>5467</v>
      </c>
      <c r="AE1343" t="s">
        <v>51</v>
      </c>
      <c r="AG1343" t="s">
        <v>5468</v>
      </c>
      <c r="AI1343">
        <v>0</v>
      </c>
      <c r="AJ1343">
        <v>0</v>
      </c>
      <c r="AL1343">
        <v>0</v>
      </c>
      <c r="AM1343">
        <v>0</v>
      </c>
      <c r="AN1343">
        <v>0</v>
      </c>
      <c r="AO1343" t="s">
        <v>120</v>
      </c>
      <c r="AP1343" t="s">
        <v>486</v>
      </c>
      <c r="AQ1343" t="s">
        <v>122</v>
      </c>
      <c r="AR1343" t="s">
        <v>123</v>
      </c>
      <c r="AS1343" t="s">
        <v>89</v>
      </c>
      <c r="AT1343" t="s">
        <v>95</v>
      </c>
      <c r="AU1343" t="s">
        <v>58</v>
      </c>
      <c r="AV1343" t="s">
        <v>5181</v>
      </c>
      <c r="AW1343" t="s">
        <v>5181</v>
      </c>
      <c r="AX1343" s="1">
        <v>44100.519396909724</v>
      </c>
      <c r="AY1343" s="1">
        <v>44144.630077581016</v>
      </c>
    </row>
    <row r="1344" spans="1:51" x14ac:dyDescent="0.35">
      <c r="A1344">
        <v>3100</v>
      </c>
      <c r="B1344">
        <v>0</v>
      </c>
      <c r="C1344" t="s">
        <v>51</v>
      </c>
      <c r="D1344" t="s">
        <v>52</v>
      </c>
      <c r="E1344" t="s">
        <v>51</v>
      </c>
      <c r="F1344" t="s">
        <v>51</v>
      </c>
      <c r="G1344" t="s">
        <v>5469</v>
      </c>
      <c r="H1344" t="s">
        <v>5470</v>
      </c>
      <c r="I1344" t="s">
        <v>56</v>
      </c>
      <c r="S1344" t="s">
        <v>5471</v>
      </c>
      <c r="U1344" t="s">
        <v>57</v>
      </c>
      <c r="W1344" t="s">
        <v>5472</v>
      </c>
      <c r="Y1344" t="s">
        <v>5473</v>
      </c>
      <c r="Z1344">
        <v>8</v>
      </c>
      <c r="AA1344">
        <v>37</v>
      </c>
      <c r="AD1344" t="s">
        <v>5474</v>
      </c>
      <c r="AE1344" t="s">
        <v>5475</v>
      </c>
      <c r="AF1344" t="s">
        <v>134</v>
      </c>
      <c r="AG1344" t="s">
        <v>5476</v>
      </c>
      <c r="AH1344" t="s">
        <v>5475</v>
      </c>
      <c r="AI1344">
        <v>0</v>
      </c>
      <c r="AJ1344">
        <v>0</v>
      </c>
      <c r="AL1344">
        <v>0</v>
      </c>
      <c r="AM1344">
        <v>0</v>
      </c>
      <c r="AN1344">
        <v>0</v>
      </c>
      <c r="AO1344" t="s">
        <v>51</v>
      </c>
      <c r="AP1344" t="s">
        <v>51</v>
      </c>
      <c r="AQ1344" t="s">
        <v>51</v>
      </c>
      <c r="AR1344" t="s">
        <v>51</v>
      </c>
      <c r="AS1344" t="s">
        <v>51</v>
      </c>
      <c r="AT1344" t="s">
        <v>51</v>
      </c>
      <c r="AU1344" t="s">
        <v>58</v>
      </c>
      <c r="AV1344" t="s">
        <v>4215</v>
      </c>
      <c r="AW1344" t="s">
        <v>51</v>
      </c>
      <c r="AX1344" s="1">
        <v>44098.525828935184</v>
      </c>
      <c r="AY1344" t="s">
        <v>51</v>
      </c>
    </row>
    <row r="1345" spans="1:51" x14ac:dyDescent="0.35">
      <c r="A1345">
        <v>3099</v>
      </c>
      <c r="B1345">
        <v>0</v>
      </c>
      <c r="C1345" t="s">
        <v>51</v>
      </c>
      <c r="D1345" t="s">
        <v>52</v>
      </c>
      <c r="E1345" t="s">
        <v>51</v>
      </c>
      <c r="F1345" t="s">
        <v>51</v>
      </c>
      <c r="G1345" t="s">
        <v>18870</v>
      </c>
      <c r="H1345" t="s">
        <v>5477</v>
      </c>
      <c r="I1345" t="s">
        <v>56</v>
      </c>
      <c r="M1345" t="s">
        <v>18870</v>
      </c>
      <c r="N1345" t="s">
        <v>5477</v>
      </c>
      <c r="O1345" t="s">
        <v>56</v>
      </c>
      <c r="S1345" t="s">
        <v>5478</v>
      </c>
      <c r="U1345" t="s">
        <v>57</v>
      </c>
      <c r="W1345">
        <v>9322222125</v>
      </c>
      <c r="X1345" t="s">
        <v>5479</v>
      </c>
      <c r="Y1345" t="s">
        <v>5480</v>
      </c>
      <c r="Z1345">
        <v>8</v>
      </c>
      <c r="AA1345">
        <v>27</v>
      </c>
      <c r="AD1345" t="s">
        <v>5481</v>
      </c>
      <c r="AE1345" t="s">
        <v>5482</v>
      </c>
      <c r="AF1345" t="s">
        <v>143</v>
      </c>
      <c r="AG1345" t="s">
        <v>5483</v>
      </c>
      <c r="AH1345" t="s">
        <v>5482</v>
      </c>
      <c r="AI1345">
        <v>0</v>
      </c>
      <c r="AJ1345">
        <v>0</v>
      </c>
      <c r="AL1345">
        <v>0</v>
      </c>
      <c r="AM1345">
        <v>0</v>
      </c>
      <c r="AN1345">
        <v>0</v>
      </c>
      <c r="AO1345" t="s">
        <v>51</v>
      </c>
      <c r="AP1345" t="s">
        <v>51</v>
      </c>
      <c r="AQ1345" t="s">
        <v>51</v>
      </c>
      <c r="AR1345" t="s">
        <v>51</v>
      </c>
      <c r="AS1345" t="s">
        <v>51</v>
      </c>
      <c r="AT1345" t="s">
        <v>51</v>
      </c>
      <c r="AU1345" t="s">
        <v>58</v>
      </c>
      <c r="AV1345" t="s">
        <v>4215</v>
      </c>
      <c r="AW1345" t="s">
        <v>196</v>
      </c>
      <c r="AX1345" s="1">
        <v>44098.468382407409</v>
      </c>
      <c r="AY1345" s="1">
        <v>44105.647673148145</v>
      </c>
    </row>
    <row r="1346" spans="1:51" x14ac:dyDescent="0.35">
      <c r="A1346">
        <v>3098</v>
      </c>
      <c r="B1346">
        <v>0</v>
      </c>
      <c r="C1346" t="s">
        <v>51</v>
      </c>
      <c r="D1346" t="s">
        <v>52</v>
      </c>
      <c r="E1346" t="s">
        <v>51</v>
      </c>
      <c r="F1346" t="s">
        <v>51</v>
      </c>
      <c r="G1346" t="s">
        <v>5484</v>
      </c>
      <c r="H1346" t="s">
        <v>5485</v>
      </c>
      <c r="I1346" t="s">
        <v>56</v>
      </c>
      <c r="S1346" t="s">
        <v>5486</v>
      </c>
      <c r="U1346" t="s">
        <v>57</v>
      </c>
      <c r="Y1346" t="s">
        <v>5487</v>
      </c>
      <c r="Z1346">
        <v>8</v>
      </c>
      <c r="AA1346">
        <v>24</v>
      </c>
      <c r="AD1346" t="s">
        <v>5488</v>
      </c>
      <c r="AE1346" t="s">
        <v>5416</v>
      </c>
      <c r="AF1346" t="s">
        <v>138</v>
      </c>
      <c r="AG1346" t="s">
        <v>5489</v>
      </c>
      <c r="AH1346" t="s">
        <v>5416</v>
      </c>
      <c r="AI1346">
        <v>0</v>
      </c>
      <c r="AJ1346">
        <v>0</v>
      </c>
      <c r="AL1346">
        <v>0</v>
      </c>
      <c r="AM1346">
        <v>0</v>
      </c>
      <c r="AN1346">
        <v>0</v>
      </c>
      <c r="AO1346" t="s">
        <v>51</v>
      </c>
      <c r="AP1346" t="s">
        <v>51</v>
      </c>
      <c r="AQ1346" t="s">
        <v>51</v>
      </c>
      <c r="AR1346" t="s">
        <v>51</v>
      </c>
      <c r="AS1346" t="s">
        <v>51</v>
      </c>
      <c r="AT1346" t="s">
        <v>51</v>
      </c>
      <c r="AU1346" t="s">
        <v>58</v>
      </c>
      <c r="AV1346" t="s">
        <v>4215</v>
      </c>
      <c r="AW1346" t="s">
        <v>51</v>
      </c>
      <c r="AX1346" s="1">
        <v>44097.537635497683</v>
      </c>
      <c r="AY1346" t="s">
        <v>51</v>
      </c>
    </row>
    <row r="1347" spans="1:51" x14ac:dyDescent="0.35">
      <c r="A1347">
        <v>3097</v>
      </c>
      <c r="B1347">
        <v>0</v>
      </c>
      <c r="C1347" t="s">
        <v>51</v>
      </c>
      <c r="D1347" t="s">
        <v>85</v>
      </c>
      <c r="E1347">
        <v>3</v>
      </c>
      <c r="F1347" t="s">
        <v>1049</v>
      </c>
      <c r="G1347" t="s">
        <v>5490</v>
      </c>
      <c r="H1347" t="s">
        <v>5491</v>
      </c>
      <c r="I1347" t="s">
        <v>56</v>
      </c>
      <c r="S1347">
        <v>9175505019</v>
      </c>
      <c r="T1347" t="s">
        <v>51</v>
      </c>
      <c r="U1347" t="s">
        <v>51</v>
      </c>
      <c r="W1347">
        <v>8600027013</v>
      </c>
      <c r="Y1347" t="s">
        <v>5492</v>
      </c>
      <c r="Z1347">
        <v>8</v>
      </c>
      <c r="AD1347" t="s">
        <v>5493</v>
      </c>
      <c r="AE1347" t="s">
        <v>51</v>
      </c>
      <c r="AG1347" t="s">
        <v>5494</v>
      </c>
      <c r="AI1347">
        <v>0</v>
      </c>
      <c r="AJ1347">
        <v>60</v>
      </c>
      <c r="AL1347">
        <v>0</v>
      </c>
      <c r="AM1347">
        <v>0</v>
      </c>
      <c r="AN1347">
        <v>0</v>
      </c>
      <c r="AO1347" t="s">
        <v>4181</v>
      </c>
      <c r="AP1347" t="s">
        <v>486</v>
      </c>
      <c r="AQ1347" t="s">
        <v>122</v>
      </c>
      <c r="AR1347" t="s">
        <v>123</v>
      </c>
      <c r="AS1347" t="s">
        <v>89</v>
      </c>
      <c r="AT1347" t="s">
        <v>90</v>
      </c>
      <c r="AU1347" t="s">
        <v>58</v>
      </c>
      <c r="AV1347" t="s">
        <v>5181</v>
      </c>
      <c r="AW1347" t="s">
        <v>5181</v>
      </c>
      <c r="AX1347" s="1">
        <v>44095.758395254627</v>
      </c>
      <c r="AY1347" s="1">
        <v>44132.509820752311</v>
      </c>
    </row>
    <row r="1348" spans="1:51" x14ac:dyDescent="0.35">
      <c r="A1348">
        <v>3096</v>
      </c>
      <c r="B1348">
        <v>0</v>
      </c>
      <c r="C1348" t="s">
        <v>51</v>
      </c>
      <c r="D1348" t="s">
        <v>52</v>
      </c>
      <c r="E1348" t="s">
        <v>51</v>
      </c>
      <c r="F1348" t="s">
        <v>51</v>
      </c>
      <c r="G1348" t="s">
        <v>5495</v>
      </c>
      <c r="H1348" t="s">
        <v>5496</v>
      </c>
      <c r="I1348" t="s">
        <v>56</v>
      </c>
      <c r="S1348">
        <v>9045773376</v>
      </c>
      <c r="U1348" t="s">
        <v>57</v>
      </c>
      <c r="W1348">
        <v>9045773376</v>
      </c>
      <c r="Y1348" t="s">
        <v>5497</v>
      </c>
      <c r="Z1348">
        <v>8</v>
      </c>
      <c r="AA1348">
        <v>5</v>
      </c>
      <c r="AD1348" t="s">
        <v>5498</v>
      </c>
      <c r="AE1348" t="s">
        <v>5499</v>
      </c>
      <c r="AF1348" t="s">
        <v>2512</v>
      </c>
      <c r="AG1348" t="s">
        <v>5500</v>
      </c>
      <c r="AH1348" t="s">
        <v>5499</v>
      </c>
      <c r="AI1348">
        <v>0</v>
      </c>
      <c r="AJ1348">
        <v>0</v>
      </c>
      <c r="AL1348">
        <v>0</v>
      </c>
      <c r="AM1348">
        <v>0</v>
      </c>
      <c r="AN1348">
        <v>0</v>
      </c>
      <c r="AO1348" t="s">
        <v>51</v>
      </c>
      <c r="AP1348" t="s">
        <v>51</v>
      </c>
      <c r="AQ1348" t="s">
        <v>51</v>
      </c>
      <c r="AR1348" t="s">
        <v>51</v>
      </c>
      <c r="AS1348" t="s">
        <v>51</v>
      </c>
      <c r="AT1348" t="s">
        <v>51</v>
      </c>
      <c r="AU1348" t="s">
        <v>58</v>
      </c>
      <c r="AV1348" t="s">
        <v>4215</v>
      </c>
      <c r="AW1348" t="s">
        <v>51</v>
      </c>
      <c r="AX1348" s="1">
        <v>44095.684565277777</v>
      </c>
      <c r="AY1348" t="s">
        <v>51</v>
      </c>
    </row>
    <row r="1349" spans="1:51" x14ac:dyDescent="0.35">
      <c r="A1349">
        <v>3095</v>
      </c>
      <c r="B1349">
        <v>0</v>
      </c>
      <c r="C1349" t="s">
        <v>51</v>
      </c>
      <c r="D1349" t="s">
        <v>85</v>
      </c>
      <c r="E1349">
        <v>0</v>
      </c>
      <c r="G1349" t="s">
        <v>5501</v>
      </c>
      <c r="H1349" t="s">
        <v>5502</v>
      </c>
      <c r="I1349" t="s">
        <v>4495</v>
      </c>
      <c r="J1349" t="s">
        <v>5419</v>
      </c>
      <c r="T1349" t="s">
        <v>51</v>
      </c>
      <c r="U1349" t="s">
        <v>51</v>
      </c>
      <c r="W1349" t="s">
        <v>5503</v>
      </c>
      <c r="Y1349" t="s">
        <v>5504</v>
      </c>
      <c r="Z1349">
        <v>12</v>
      </c>
      <c r="AE1349" t="s">
        <v>51</v>
      </c>
      <c r="AF1349" t="s">
        <v>5419</v>
      </c>
      <c r="AI1349">
        <v>0</v>
      </c>
      <c r="AJ1349">
        <v>0</v>
      </c>
      <c r="AL1349">
        <v>0</v>
      </c>
      <c r="AM1349">
        <v>0</v>
      </c>
      <c r="AN1349">
        <v>0</v>
      </c>
      <c r="AO1349" t="s">
        <v>120</v>
      </c>
      <c r="AP1349" t="s">
        <v>51</v>
      </c>
      <c r="AQ1349" t="s">
        <v>51</v>
      </c>
      <c r="AR1349" t="s">
        <v>51</v>
      </c>
      <c r="AS1349" t="s">
        <v>51</v>
      </c>
      <c r="AT1349" t="s">
        <v>51</v>
      </c>
      <c r="AU1349" t="s">
        <v>58</v>
      </c>
      <c r="AV1349" t="s">
        <v>4028</v>
      </c>
      <c r="AW1349" t="s">
        <v>51</v>
      </c>
      <c r="AX1349" s="1">
        <v>44095.680703969905</v>
      </c>
      <c r="AY1349" t="s">
        <v>51</v>
      </c>
    </row>
    <row r="1350" spans="1:51" x14ac:dyDescent="0.35">
      <c r="A1350">
        <v>3094</v>
      </c>
      <c r="B1350">
        <v>0</v>
      </c>
      <c r="C1350" t="s">
        <v>51</v>
      </c>
      <c r="D1350" t="s">
        <v>52</v>
      </c>
      <c r="E1350" t="s">
        <v>51</v>
      </c>
      <c r="F1350" t="s">
        <v>51</v>
      </c>
      <c r="G1350" t="s">
        <v>5505</v>
      </c>
      <c r="H1350" t="s">
        <v>5506</v>
      </c>
      <c r="I1350" t="s">
        <v>56</v>
      </c>
      <c r="O1350" t="s">
        <v>62</v>
      </c>
      <c r="U1350" t="s">
        <v>202</v>
      </c>
      <c r="W1350">
        <v>9623289900</v>
      </c>
      <c r="Y1350" t="s">
        <v>5507</v>
      </c>
      <c r="Z1350">
        <v>8</v>
      </c>
      <c r="AA1350">
        <v>27</v>
      </c>
      <c r="AD1350" t="s">
        <v>5508</v>
      </c>
      <c r="AE1350" t="s">
        <v>3028</v>
      </c>
      <c r="AF1350" t="s">
        <v>143</v>
      </c>
      <c r="AG1350" t="s">
        <v>5509</v>
      </c>
      <c r="AH1350" t="s">
        <v>3028</v>
      </c>
      <c r="AI1350">
        <v>0</v>
      </c>
      <c r="AJ1350">
        <v>0</v>
      </c>
      <c r="AL1350">
        <v>0</v>
      </c>
      <c r="AM1350">
        <v>0</v>
      </c>
      <c r="AN1350">
        <v>0</v>
      </c>
      <c r="AO1350" t="s">
        <v>51</v>
      </c>
      <c r="AP1350" t="s">
        <v>51</v>
      </c>
      <c r="AQ1350" t="s">
        <v>51</v>
      </c>
      <c r="AR1350" t="s">
        <v>51</v>
      </c>
      <c r="AS1350" t="s">
        <v>51</v>
      </c>
      <c r="AT1350" t="s">
        <v>51</v>
      </c>
      <c r="AU1350" t="s">
        <v>58</v>
      </c>
      <c r="AV1350" t="s">
        <v>4215</v>
      </c>
      <c r="AW1350" t="s">
        <v>196</v>
      </c>
      <c r="AX1350" s="1">
        <v>44092.509473576392</v>
      </c>
      <c r="AY1350" s="1">
        <v>44894.481157488422</v>
      </c>
    </row>
    <row r="1351" spans="1:51" x14ac:dyDescent="0.35">
      <c r="A1351">
        <v>3093</v>
      </c>
      <c r="B1351">
        <v>0</v>
      </c>
      <c r="C1351" t="s">
        <v>51</v>
      </c>
      <c r="D1351" t="s">
        <v>85</v>
      </c>
      <c r="E1351">
        <v>3</v>
      </c>
      <c r="F1351" t="s">
        <v>1049</v>
      </c>
      <c r="G1351" t="s">
        <v>5510</v>
      </c>
      <c r="H1351" t="s">
        <v>5511</v>
      </c>
      <c r="I1351" t="s">
        <v>56</v>
      </c>
      <c r="T1351" t="s">
        <v>51</v>
      </c>
      <c r="U1351" t="s">
        <v>51</v>
      </c>
      <c r="W1351">
        <v>8459834185</v>
      </c>
      <c r="Y1351" t="s">
        <v>3211</v>
      </c>
      <c r="Z1351">
        <v>8</v>
      </c>
      <c r="AD1351" t="s">
        <v>5512</v>
      </c>
      <c r="AE1351" t="s">
        <v>51</v>
      </c>
      <c r="AF1351" t="s">
        <v>51</v>
      </c>
      <c r="AG1351" t="s">
        <v>5513</v>
      </c>
      <c r="AI1351">
        <v>0</v>
      </c>
      <c r="AJ1351">
        <v>0</v>
      </c>
      <c r="AL1351">
        <v>0</v>
      </c>
      <c r="AM1351">
        <v>0</v>
      </c>
      <c r="AN1351">
        <v>0</v>
      </c>
      <c r="AO1351" t="s">
        <v>1032</v>
      </c>
      <c r="AP1351" t="s">
        <v>486</v>
      </c>
      <c r="AQ1351" t="s">
        <v>122</v>
      </c>
      <c r="AR1351" t="s">
        <v>123</v>
      </c>
      <c r="AS1351" t="s">
        <v>89</v>
      </c>
      <c r="AU1351" t="s">
        <v>58</v>
      </c>
      <c r="AV1351" t="s">
        <v>5181</v>
      </c>
      <c r="AW1351" t="s">
        <v>91</v>
      </c>
      <c r="AX1351" s="1">
        <v>44091.720081863423</v>
      </c>
      <c r="AY1351" s="1">
        <v>44440.685509340277</v>
      </c>
    </row>
    <row r="1352" spans="1:51" x14ac:dyDescent="0.35">
      <c r="A1352">
        <v>3092</v>
      </c>
      <c r="B1352">
        <v>0</v>
      </c>
      <c r="C1352" t="s">
        <v>51</v>
      </c>
      <c r="D1352" t="s">
        <v>85</v>
      </c>
      <c r="E1352">
        <v>3</v>
      </c>
      <c r="F1352" t="s">
        <v>1049</v>
      </c>
      <c r="G1352" t="s">
        <v>5514</v>
      </c>
      <c r="H1352" t="s">
        <v>5515</v>
      </c>
      <c r="I1352" t="s">
        <v>56</v>
      </c>
      <c r="S1352" t="s">
        <v>5516</v>
      </c>
      <c r="T1352" t="s">
        <v>51</v>
      </c>
      <c r="U1352" t="s">
        <v>51</v>
      </c>
      <c r="W1352">
        <v>850037679</v>
      </c>
      <c r="Z1352">
        <v>8</v>
      </c>
      <c r="AD1352" t="s">
        <v>5517</v>
      </c>
      <c r="AE1352" t="s">
        <v>51</v>
      </c>
      <c r="AG1352" t="s">
        <v>5518</v>
      </c>
      <c r="AI1352">
        <v>0</v>
      </c>
      <c r="AJ1352">
        <v>0</v>
      </c>
      <c r="AL1352">
        <v>0</v>
      </c>
      <c r="AM1352">
        <v>0</v>
      </c>
      <c r="AN1352">
        <v>0</v>
      </c>
      <c r="AO1352" t="s">
        <v>1651</v>
      </c>
      <c r="AP1352" t="s">
        <v>121</v>
      </c>
      <c r="AQ1352" t="s">
        <v>122</v>
      </c>
      <c r="AR1352" t="s">
        <v>123</v>
      </c>
      <c r="AS1352" t="s">
        <v>89</v>
      </c>
      <c r="AT1352" t="s">
        <v>90</v>
      </c>
      <c r="AU1352" t="s">
        <v>58</v>
      </c>
      <c r="AV1352" t="s">
        <v>5181</v>
      </c>
      <c r="AW1352" t="s">
        <v>5181</v>
      </c>
      <c r="AX1352" s="1">
        <v>44090.662270520836</v>
      </c>
      <c r="AY1352" s="1">
        <v>44144.465134803242</v>
      </c>
    </row>
    <row r="1353" spans="1:51" x14ac:dyDescent="0.35">
      <c r="A1353">
        <v>3091</v>
      </c>
      <c r="B1353">
        <v>0</v>
      </c>
      <c r="C1353" t="s">
        <v>51</v>
      </c>
      <c r="D1353" t="s">
        <v>52</v>
      </c>
      <c r="E1353" t="s">
        <v>51</v>
      </c>
      <c r="F1353" t="s">
        <v>51</v>
      </c>
      <c r="G1353" t="s">
        <v>5519</v>
      </c>
      <c r="H1353" t="s">
        <v>5520</v>
      </c>
      <c r="I1353" t="s">
        <v>56</v>
      </c>
      <c r="S1353">
        <v>9604238194</v>
      </c>
      <c r="U1353" t="s">
        <v>202</v>
      </c>
      <c r="V1353" t="s">
        <v>5521</v>
      </c>
      <c r="W1353">
        <v>9604238194</v>
      </c>
      <c r="Y1353" t="s">
        <v>5522</v>
      </c>
      <c r="Z1353">
        <v>8</v>
      </c>
      <c r="AA1353">
        <v>27</v>
      </c>
      <c r="AD1353" t="s">
        <v>5523</v>
      </c>
      <c r="AE1353" t="s">
        <v>2418</v>
      </c>
      <c r="AF1353" t="s">
        <v>280</v>
      </c>
      <c r="AG1353" t="s">
        <v>5524</v>
      </c>
      <c r="AH1353" t="s">
        <v>2418</v>
      </c>
      <c r="AI1353">
        <v>0</v>
      </c>
      <c r="AJ1353">
        <v>0</v>
      </c>
      <c r="AL1353">
        <v>0</v>
      </c>
      <c r="AM1353">
        <v>0</v>
      </c>
      <c r="AN1353">
        <v>0</v>
      </c>
      <c r="AO1353" t="s">
        <v>51</v>
      </c>
      <c r="AP1353" t="s">
        <v>51</v>
      </c>
      <c r="AQ1353" t="s">
        <v>51</v>
      </c>
      <c r="AR1353" t="s">
        <v>51</v>
      </c>
      <c r="AS1353" t="s">
        <v>51</v>
      </c>
      <c r="AT1353" t="s">
        <v>51</v>
      </c>
      <c r="AU1353" t="s">
        <v>58</v>
      </c>
      <c r="AV1353" t="s">
        <v>4215</v>
      </c>
      <c r="AW1353" t="s">
        <v>51</v>
      </c>
      <c r="AX1353" s="1">
        <v>44090.514940891204</v>
      </c>
      <c r="AY1353" t="s">
        <v>51</v>
      </c>
    </row>
    <row r="1354" spans="1:51" x14ac:dyDescent="0.35">
      <c r="A1354">
        <v>3090</v>
      </c>
      <c r="B1354">
        <v>0</v>
      </c>
      <c r="C1354" t="s">
        <v>51</v>
      </c>
      <c r="D1354" t="s">
        <v>85</v>
      </c>
      <c r="E1354">
        <v>3</v>
      </c>
      <c r="F1354" t="s">
        <v>1049</v>
      </c>
      <c r="G1354" t="s">
        <v>5525</v>
      </c>
      <c r="H1354" t="s">
        <v>5526</v>
      </c>
      <c r="I1354" t="s">
        <v>56</v>
      </c>
      <c r="J1354" t="s">
        <v>5419</v>
      </c>
      <c r="S1354" t="s">
        <v>5527</v>
      </c>
      <c r="T1354" t="s">
        <v>51</v>
      </c>
      <c r="U1354" t="s">
        <v>51</v>
      </c>
      <c r="W1354">
        <v>7021848714</v>
      </c>
      <c r="Y1354" t="s">
        <v>5528</v>
      </c>
      <c r="Z1354">
        <v>8</v>
      </c>
      <c r="AE1354" t="s">
        <v>51</v>
      </c>
      <c r="AF1354" t="s">
        <v>5419</v>
      </c>
      <c r="AI1354">
        <v>0</v>
      </c>
      <c r="AJ1354">
        <v>0</v>
      </c>
      <c r="AL1354">
        <v>0</v>
      </c>
      <c r="AM1354">
        <v>0</v>
      </c>
      <c r="AN1354">
        <v>0</v>
      </c>
      <c r="AO1354" t="s">
        <v>230</v>
      </c>
      <c r="AP1354" t="s">
        <v>51</v>
      </c>
      <c r="AQ1354" t="s">
        <v>51</v>
      </c>
      <c r="AR1354" t="s">
        <v>51</v>
      </c>
      <c r="AS1354" t="s">
        <v>51</v>
      </c>
      <c r="AT1354" t="s">
        <v>51</v>
      </c>
      <c r="AU1354" t="s">
        <v>58</v>
      </c>
      <c r="AV1354" t="s">
        <v>5181</v>
      </c>
      <c r="AW1354" t="s">
        <v>51</v>
      </c>
      <c r="AX1354" s="1">
        <v>44089.790040162035</v>
      </c>
      <c r="AY1354" t="s">
        <v>51</v>
      </c>
    </row>
    <row r="1355" spans="1:51" x14ac:dyDescent="0.35">
      <c r="A1355">
        <v>3089</v>
      </c>
      <c r="B1355">
        <v>0</v>
      </c>
      <c r="C1355" t="s">
        <v>51</v>
      </c>
      <c r="D1355" t="s">
        <v>52</v>
      </c>
      <c r="E1355" t="s">
        <v>51</v>
      </c>
      <c r="F1355" t="s">
        <v>51</v>
      </c>
      <c r="G1355" t="s">
        <v>5529</v>
      </c>
      <c r="H1355" t="s">
        <v>5530</v>
      </c>
      <c r="I1355" t="s">
        <v>2142</v>
      </c>
      <c r="S1355" t="s">
        <v>5531</v>
      </c>
      <c r="U1355" t="s">
        <v>4021</v>
      </c>
      <c r="V1355" t="s">
        <v>5532</v>
      </c>
      <c r="Y1355" t="s">
        <v>5533</v>
      </c>
      <c r="Z1355">
        <v>2</v>
      </c>
      <c r="AI1355">
        <v>0</v>
      </c>
      <c r="AJ1355">
        <v>0</v>
      </c>
      <c r="AL1355">
        <v>0</v>
      </c>
      <c r="AM1355">
        <v>0</v>
      </c>
      <c r="AN1355">
        <v>0</v>
      </c>
      <c r="AO1355" t="s">
        <v>51</v>
      </c>
      <c r="AP1355" t="s">
        <v>51</v>
      </c>
      <c r="AQ1355" t="s">
        <v>51</v>
      </c>
      <c r="AR1355" t="s">
        <v>51</v>
      </c>
      <c r="AS1355" t="s">
        <v>51</v>
      </c>
      <c r="AT1355" t="s">
        <v>51</v>
      </c>
      <c r="AU1355" t="s">
        <v>58</v>
      </c>
      <c r="AV1355" t="s">
        <v>4215</v>
      </c>
      <c r="AW1355" t="s">
        <v>51</v>
      </c>
      <c r="AX1355" s="1">
        <v>44089.618917476851</v>
      </c>
      <c r="AY1355" t="s">
        <v>51</v>
      </c>
    </row>
    <row r="1356" spans="1:51" x14ac:dyDescent="0.35">
      <c r="A1356">
        <v>3088</v>
      </c>
      <c r="B1356">
        <v>0</v>
      </c>
      <c r="C1356" t="s">
        <v>51</v>
      </c>
      <c r="D1356" t="s">
        <v>52</v>
      </c>
      <c r="E1356" t="s">
        <v>51</v>
      </c>
      <c r="F1356" t="s">
        <v>51</v>
      </c>
      <c r="G1356" t="s">
        <v>5534</v>
      </c>
      <c r="H1356" t="s">
        <v>5535</v>
      </c>
      <c r="I1356" t="s">
        <v>56</v>
      </c>
      <c r="S1356">
        <v>1334231526</v>
      </c>
      <c r="U1356" t="s">
        <v>202</v>
      </c>
      <c r="W1356">
        <v>9359972927</v>
      </c>
      <c r="Y1356" t="s">
        <v>5536</v>
      </c>
      <c r="Z1356">
        <v>8</v>
      </c>
      <c r="AE1356" t="s">
        <v>5537</v>
      </c>
      <c r="AF1356" t="s">
        <v>5538</v>
      </c>
      <c r="AH1356" t="s">
        <v>5537</v>
      </c>
      <c r="AI1356">
        <v>0</v>
      </c>
      <c r="AJ1356">
        <v>0</v>
      </c>
      <c r="AL1356">
        <v>0</v>
      </c>
      <c r="AM1356">
        <v>0</v>
      </c>
      <c r="AN1356">
        <v>0</v>
      </c>
      <c r="AO1356" t="s">
        <v>51</v>
      </c>
      <c r="AP1356" t="s">
        <v>51</v>
      </c>
      <c r="AQ1356" t="s">
        <v>51</v>
      </c>
      <c r="AR1356" t="s">
        <v>51</v>
      </c>
      <c r="AS1356" t="s">
        <v>51</v>
      </c>
      <c r="AT1356" t="s">
        <v>51</v>
      </c>
      <c r="AU1356" t="s">
        <v>58</v>
      </c>
      <c r="AV1356" t="s">
        <v>4215</v>
      </c>
      <c r="AW1356" t="s">
        <v>51</v>
      </c>
      <c r="AX1356" s="1">
        <v>44089.476121643522</v>
      </c>
      <c r="AY1356" t="s">
        <v>51</v>
      </c>
    </row>
    <row r="1357" spans="1:51" x14ac:dyDescent="0.35">
      <c r="A1357">
        <v>3087</v>
      </c>
      <c r="B1357">
        <v>0</v>
      </c>
      <c r="C1357" t="s">
        <v>51</v>
      </c>
      <c r="D1357" t="s">
        <v>52</v>
      </c>
      <c r="E1357" t="s">
        <v>51</v>
      </c>
      <c r="F1357" t="s">
        <v>51</v>
      </c>
      <c r="G1357" t="s">
        <v>5539</v>
      </c>
      <c r="H1357" t="s">
        <v>5540</v>
      </c>
      <c r="I1357" t="s">
        <v>56</v>
      </c>
      <c r="S1357" t="s">
        <v>5541</v>
      </c>
      <c r="U1357" t="s">
        <v>202</v>
      </c>
      <c r="V1357" t="s">
        <v>5542</v>
      </c>
      <c r="W1357">
        <v>7774061099</v>
      </c>
      <c r="Y1357" t="s">
        <v>5543</v>
      </c>
      <c r="Z1357">
        <v>8</v>
      </c>
      <c r="AA1357">
        <v>27</v>
      </c>
      <c r="AD1357" t="s">
        <v>751</v>
      </c>
      <c r="AE1357" t="s">
        <v>5544</v>
      </c>
      <c r="AF1357" t="s">
        <v>280</v>
      </c>
      <c r="AG1357" t="s">
        <v>752</v>
      </c>
      <c r="AH1357" t="s">
        <v>5544</v>
      </c>
      <c r="AI1357">
        <v>0</v>
      </c>
      <c r="AJ1357">
        <v>0</v>
      </c>
      <c r="AL1357">
        <v>0</v>
      </c>
      <c r="AM1357">
        <v>0</v>
      </c>
      <c r="AN1357">
        <v>0</v>
      </c>
      <c r="AO1357" t="s">
        <v>51</v>
      </c>
      <c r="AP1357" t="s">
        <v>51</v>
      </c>
      <c r="AQ1357" t="s">
        <v>51</v>
      </c>
      <c r="AR1357" t="s">
        <v>51</v>
      </c>
      <c r="AS1357" t="s">
        <v>51</v>
      </c>
      <c r="AT1357" t="s">
        <v>51</v>
      </c>
      <c r="AU1357" t="s">
        <v>58</v>
      </c>
      <c r="AV1357" t="s">
        <v>4215</v>
      </c>
      <c r="AW1357" t="s">
        <v>51</v>
      </c>
      <c r="AX1357" s="1">
        <v>44085.680171064814</v>
      </c>
      <c r="AY1357" t="s">
        <v>51</v>
      </c>
    </row>
    <row r="1358" spans="1:51" x14ac:dyDescent="0.35">
      <c r="A1358">
        <v>3086</v>
      </c>
      <c r="B1358">
        <v>0</v>
      </c>
      <c r="C1358" t="s">
        <v>51</v>
      </c>
      <c r="D1358" t="s">
        <v>52</v>
      </c>
      <c r="E1358" t="s">
        <v>51</v>
      </c>
      <c r="F1358" t="s">
        <v>51</v>
      </c>
      <c r="G1358" t="s">
        <v>18871</v>
      </c>
      <c r="H1358" t="s">
        <v>5545</v>
      </c>
      <c r="I1358" t="s">
        <v>56</v>
      </c>
      <c r="U1358" t="s">
        <v>57</v>
      </c>
      <c r="W1358">
        <v>9136658222</v>
      </c>
      <c r="X1358" t="s">
        <v>5546</v>
      </c>
      <c r="Y1358" t="s">
        <v>5547</v>
      </c>
      <c r="Z1358">
        <v>8</v>
      </c>
      <c r="AA1358">
        <v>27</v>
      </c>
      <c r="AD1358" t="s">
        <v>5548</v>
      </c>
      <c r="AE1358" t="s">
        <v>4595</v>
      </c>
      <c r="AF1358" t="s">
        <v>280</v>
      </c>
      <c r="AG1358" t="s">
        <v>5549</v>
      </c>
      <c r="AH1358" t="s">
        <v>4595</v>
      </c>
      <c r="AI1358">
        <v>0</v>
      </c>
      <c r="AJ1358">
        <v>0</v>
      </c>
      <c r="AL1358">
        <v>0</v>
      </c>
      <c r="AM1358">
        <v>0</v>
      </c>
      <c r="AN1358">
        <v>0</v>
      </c>
      <c r="AO1358" t="s">
        <v>51</v>
      </c>
      <c r="AP1358" t="s">
        <v>51</v>
      </c>
      <c r="AQ1358" t="s">
        <v>51</v>
      </c>
      <c r="AR1358" t="s">
        <v>51</v>
      </c>
      <c r="AS1358" t="s">
        <v>51</v>
      </c>
      <c r="AT1358" t="s">
        <v>51</v>
      </c>
      <c r="AU1358" t="s">
        <v>58</v>
      </c>
      <c r="AV1358" t="s">
        <v>4215</v>
      </c>
      <c r="AW1358" t="s">
        <v>51</v>
      </c>
      <c r="AX1358" s="1">
        <v>44085.666041666664</v>
      </c>
      <c r="AY1358" t="s">
        <v>51</v>
      </c>
    </row>
    <row r="1359" spans="1:51" x14ac:dyDescent="0.35">
      <c r="A1359">
        <v>3085</v>
      </c>
      <c r="B1359">
        <v>0</v>
      </c>
      <c r="C1359" t="s">
        <v>51</v>
      </c>
      <c r="D1359" t="s">
        <v>85</v>
      </c>
      <c r="E1359">
        <v>6</v>
      </c>
      <c r="F1359" t="s">
        <v>1545</v>
      </c>
      <c r="G1359" t="s">
        <v>5550</v>
      </c>
      <c r="H1359" t="s">
        <v>5551</v>
      </c>
      <c r="I1359" t="s">
        <v>56</v>
      </c>
      <c r="T1359" t="s">
        <v>51</v>
      </c>
      <c r="U1359" t="s">
        <v>51</v>
      </c>
      <c r="W1359">
        <v>9712578787</v>
      </c>
      <c r="Y1359" t="s">
        <v>5552</v>
      </c>
      <c r="Z1359">
        <v>8</v>
      </c>
      <c r="AD1359" t="s">
        <v>5553</v>
      </c>
      <c r="AE1359" t="s">
        <v>51</v>
      </c>
      <c r="AF1359" t="s">
        <v>51</v>
      </c>
      <c r="AG1359" t="s">
        <v>5554</v>
      </c>
      <c r="AI1359">
        <v>0</v>
      </c>
      <c r="AJ1359">
        <v>90</v>
      </c>
      <c r="AL1359">
        <v>0</v>
      </c>
      <c r="AM1359">
        <v>0</v>
      </c>
      <c r="AN1359">
        <v>0</v>
      </c>
      <c r="AO1359" t="s">
        <v>4181</v>
      </c>
      <c r="AU1359" t="s">
        <v>58</v>
      </c>
      <c r="AV1359" t="s">
        <v>5181</v>
      </c>
      <c r="AW1359" t="s">
        <v>91</v>
      </c>
      <c r="AX1359" s="1">
        <v>44085.642622141204</v>
      </c>
      <c r="AY1359" s="1">
        <v>45555.676569791663</v>
      </c>
    </row>
    <row r="1360" spans="1:51" x14ac:dyDescent="0.35">
      <c r="A1360">
        <v>3084</v>
      </c>
      <c r="B1360">
        <v>0</v>
      </c>
      <c r="C1360" t="s">
        <v>51</v>
      </c>
      <c r="D1360" t="s">
        <v>52</v>
      </c>
      <c r="E1360" t="s">
        <v>51</v>
      </c>
      <c r="F1360" t="s">
        <v>51</v>
      </c>
      <c r="G1360" t="s">
        <v>5555</v>
      </c>
      <c r="H1360" t="s">
        <v>5556</v>
      </c>
      <c r="I1360" t="s">
        <v>56</v>
      </c>
      <c r="O1360" t="s">
        <v>62</v>
      </c>
      <c r="S1360" t="s">
        <v>5557</v>
      </c>
      <c r="U1360" t="s">
        <v>202</v>
      </c>
      <c r="W1360" t="s">
        <v>5558</v>
      </c>
      <c r="Y1360" t="s">
        <v>5559</v>
      </c>
      <c r="Z1360">
        <v>8</v>
      </c>
      <c r="AA1360">
        <v>8</v>
      </c>
      <c r="AD1360" t="s">
        <v>5560</v>
      </c>
      <c r="AE1360" t="s">
        <v>5561</v>
      </c>
      <c r="AF1360" t="s">
        <v>3259</v>
      </c>
      <c r="AG1360" t="s">
        <v>5562</v>
      </c>
      <c r="AH1360" t="s">
        <v>5561</v>
      </c>
      <c r="AI1360">
        <v>0</v>
      </c>
      <c r="AJ1360">
        <v>0</v>
      </c>
      <c r="AL1360">
        <v>0</v>
      </c>
      <c r="AM1360">
        <v>0</v>
      </c>
      <c r="AN1360">
        <v>0</v>
      </c>
      <c r="AO1360" t="s">
        <v>51</v>
      </c>
      <c r="AP1360" t="s">
        <v>51</v>
      </c>
      <c r="AQ1360" t="s">
        <v>51</v>
      </c>
      <c r="AR1360" t="s">
        <v>51</v>
      </c>
      <c r="AS1360" t="s">
        <v>51</v>
      </c>
      <c r="AT1360" t="s">
        <v>51</v>
      </c>
      <c r="AU1360" t="s">
        <v>58</v>
      </c>
      <c r="AV1360" t="s">
        <v>4215</v>
      </c>
      <c r="AW1360" t="s">
        <v>196</v>
      </c>
      <c r="AX1360" s="1">
        <v>44085.533638113426</v>
      </c>
      <c r="AY1360" s="1">
        <v>44097.651043321763</v>
      </c>
    </row>
    <row r="1361" spans="1:51" x14ac:dyDescent="0.35">
      <c r="A1361">
        <v>3083</v>
      </c>
      <c r="B1361">
        <v>0</v>
      </c>
      <c r="C1361" t="s">
        <v>51</v>
      </c>
      <c r="D1361" t="s">
        <v>52</v>
      </c>
      <c r="E1361" t="s">
        <v>51</v>
      </c>
      <c r="F1361" t="s">
        <v>51</v>
      </c>
      <c r="G1361" t="s">
        <v>5563</v>
      </c>
      <c r="H1361" t="s">
        <v>5564</v>
      </c>
      <c r="I1361" t="s">
        <v>56</v>
      </c>
      <c r="O1361" t="s">
        <v>5331</v>
      </c>
      <c r="U1361" t="s">
        <v>4021</v>
      </c>
      <c r="W1361">
        <v>9177811118</v>
      </c>
      <c r="X1361" t="s">
        <v>5283</v>
      </c>
      <c r="Y1361" t="s">
        <v>5284</v>
      </c>
      <c r="Z1361">
        <v>8</v>
      </c>
      <c r="AA1361">
        <v>37</v>
      </c>
      <c r="AD1361" t="s">
        <v>132</v>
      </c>
      <c r="AE1361" t="s">
        <v>5285</v>
      </c>
      <c r="AF1361" t="s">
        <v>206</v>
      </c>
      <c r="AG1361" t="s">
        <v>135</v>
      </c>
      <c r="AH1361" t="s">
        <v>5285</v>
      </c>
      <c r="AI1361">
        <v>0</v>
      </c>
      <c r="AJ1361">
        <v>0</v>
      </c>
      <c r="AL1361">
        <v>0</v>
      </c>
      <c r="AM1361">
        <v>0</v>
      </c>
      <c r="AN1361">
        <v>0</v>
      </c>
      <c r="AO1361" t="s">
        <v>51</v>
      </c>
      <c r="AP1361" t="s">
        <v>51</v>
      </c>
      <c r="AQ1361" t="s">
        <v>51</v>
      </c>
      <c r="AR1361" t="s">
        <v>51</v>
      </c>
      <c r="AS1361" t="s">
        <v>51</v>
      </c>
      <c r="AT1361" t="s">
        <v>51</v>
      </c>
      <c r="AU1361" t="s">
        <v>58</v>
      </c>
      <c r="AV1361" t="s">
        <v>4215</v>
      </c>
      <c r="AW1361" t="s">
        <v>196</v>
      </c>
      <c r="AX1361" s="1">
        <v>44085.503484143519</v>
      </c>
      <c r="AY1361" s="1">
        <v>44147.694242280093</v>
      </c>
    </row>
    <row r="1362" spans="1:51" x14ac:dyDescent="0.35">
      <c r="A1362">
        <v>3082</v>
      </c>
      <c r="B1362">
        <v>0</v>
      </c>
      <c r="C1362" t="s">
        <v>51</v>
      </c>
      <c r="D1362" t="s">
        <v>85</v>
      </c>
      <c r="E1362">
        <v>3</v>
      </c>
      <c r="F1362" t="s">
        <v>1049</v>
      </c>
      <c r="G1362" t="s">
        <v>5565</v>
      </c>
      <c r="H1362" t="s">
        <v>5566</v>
      </c>
      <c r="I1362" t="s">
        <v>56</v>
      </c>
      <c r="J1362" t="s">
        <v>5419</v>
      </c>
      <c r="T1362" t="s">
        <v>51</v>
      </c>
      <c r="U1362" t="s">
        <v>51</v>
      </c>
      <c r="Y1362" t="s">
        <v>5567</v>
      </c>
      <c r="Z1362">
        <v>8</v>
      </c>
      <c r="AE1362" t="s">
        <v>51</v>
      </c>
      <c r="AF1362" t="s">
        <v>5419</v>
      </c>
      <c r="AI1362">
        <v>0</v>
      </c>
      <c r="AJ1362">
        <v>0</v>
      </c>
      <c r="AL1362">
        <v>0</v>
      </c>
      <c r="AM1362">
        <v>0</v>
      </c>
      <c r="AN1362">
        <v>0</v>
      </c>
      <c r="AO1362" t="s">
        <v>1777</v>
      </c>
      <c r="AP1362" t="s">
        <v>51</v>
      </c>
      <c r="AQ1362" t="s">
        <v>51</v>
      </c>
      <c r="AR1362" t="s">
        <v>51</v>
      </c>
      <c r="AS1362" t="s">
        <v>51</v>
      </c>
      <c r="AT1362" t="s">
        <v>51</v>
      </c>
      <c r="AU1362" t="s">
        <v>58</v>
      </c>
      <c r="AV1362" t="s">
        <v>5181</v>
      </c>
      <c r="AW1362" t="s">
        <v>51</v>
      </c>
      <c r="AX1362" s="1">
        <v>44084.454723842595</v>
      </c>
      <c r="AY1362" t="s">
        <v>51</v>
      </c>
    </row>
    <row r="1363" spans="1:51" x14ac:dyDescent="0.35">
      <c r="A1363">
        <v>3081</v>
      </c>
      <c r="B1363">
        <v>0</v>
      </c>
      <c r="C1363" t="s">
        <v>51</v>
      </c>
      <c r="D1363" t="s">
        <v>52</v>
      </c>
      <c r="E1363" t="s">
        <v>51</v>
      </c>
      <c r="F1363" t="s">
        <v>51</v>
      </c>
      <c r="G1363" t="s">
        <v>18872</v>
      </c>
      <c r="H1363" t="s">
        <v>5568</v>
      </c>
      <c r="I1363" t="s">
        <v>56</v>
      </c>
      <c r="U1363" t="s">
        <v>202</v>
      </c>
      <c r="W1363">
        <v>9818511196</v>
      </c>
      <c r="Y1363" t="s">
        <v>4303</v>
      </c>
      <c r="Z1363">
        <v>8</v>
      </c>
      <c r="AA1363">
        <v>8</v>
      </c>
      <c r="AD1363" t="s">
        <v>651</v>
      </c>
      <c r="AE1363" t="s">
        <v>5569</v>
      </c>
      <c r="AF1363" t="s">
        <v>3259</v>
      </c>
      <c r="AG1363" t="s">
        <v>4304</v>
      </c>
      <c r="AH1363" t="s">
        <v>5569</v>
      </c>
      <c r="AI1363">
        <v>0</v>
      </c>
      <c r="AJ1363">
        <v>0</v>
      </c>
      <c r="AL1363">
        <v>0</v>
      </c>
      <c r="AM1363">
        <v>0</v>
      </c>
      <c r="AN1363">
        <v>0</v>
      </c>
      <c r="AO1363" t="s">
        <v>51</v>
      </c>
      <c r="AP1363" t="s">
        <v>51</v>
      </c>
      <c r="AQ1363" t="s">
        <v>51</v>
      </c>
      <c r="AR1363" t="s">
        <v>51</v>
      </c>
      <c r="AS1363" t="s">
        <v>51</v>
      </c>
      <c r="AT1363" t="s">
        <v>51</v>
      </c>
      <c r="AU1363" t="s">
        <v>58</v>
      </c>
      <c r="AV1363" t="s">
        <v>4215</v>
      </c>
      <c r="AW1363" t="s">
        <v>51</v>
      </c>
      <c r="AX1363" s="1">
        <v>44077.707588344907</v>
      </c>
      <c r="AY1363" t="s">
        <v>51</v>
      </c>
    </row>
    <row r="1364" spans="1:51" x14ac:dyDescent="0.35">
      <c r="A1364">
        <v>3080</v>
      </c>
      <c r="B1364">
        <v>0</v>
      </c>
      <c r="C1364" t="s">
        <v>51</v>
      </c>
      <c r="D1364" t="s">
        <v>52</v>
      </c>
      <c r="E1364" t="s">
        <v>51</v>
      </c>
      <c r="F1364" t="s">
        <v>51</v>
      </c>
      <c r="G1364" t="s">
        <v>5570</v>
      </c>
      <c r="H1364" t="s">
        <v>5571</v>
      </c>
      <c r="I1364" t="s">
        <v>56</v>
      </c>
      <c r="O1364" t="s">
        <v>56</v>
      </c>
      <c r="U1364" t="s">
        <v>202</v>
      </c>
      <c r="X1364" t="s">
        <v>5225</v>
      </c>
      <c r="Z1364">
        <v>8</v>
      </c>
      <c r="AA1364">
        <v>27</v>
      </c>
      <c r="AD1364" t="s">
        <v>637</v>
      </c>
      <c r="AE1364" t="s">
        <v>3028</v>
      </c>
      <c r="AF1364" t="s">
        <v>143</v>
      </c>
      <c r="AG1364" t="s">
        <v>5572</v>
      </c>
      <c r="AH1364" t="s">
        <v>3028</v>
      </c>
      <c r="AI1364">
        <v>0</v>
      </c>
      <c r="AJ1364">
        <v>0</v>
      </c>
      <c r="AL1364">
        <v>0</v>
      </c>
      <c r="AM1364">
        <v>0</v>
      </c>
      <c r="AN1364">
        <v>0</v>
      </c>
      <c r="AO1364" t="s">
        <v>51</v>
      </c>
      <c r="AP1364" t="s">
        <v>51</v>
      </c>
      <c r="AQ1364" t="s">
        <v>51</v>
      </c>
      <c r="AR1364" t="s">
        <v>51</v>
      </c>
      <c r="AS1364" t="s">
        <v>51</v>
      </c>
      <c r="AT1364" t="s">
        <v>51</v>
      </c>
      <c r="AU1364" t="s">
        <v>58</v>
      </c>
      <c r="AV1364" t="s">
        <v>4215</v>
      </c>
      <c r="AW1364" t="s">
        <v>196</v>
      </c>
      <c r="AX1364" s="1">
        <v>44076.503263275466</v>
      </c>
      <c r="AY1364" s="1">
        <v>44581.540349849536</v>
      </c>
    </row>
    <row r="1365" spans="1:51" x14ac:dyDescent="0.35">
      <c r="A1365">
        <v>3079</v>
      </c>
      <c r="B1365">
        <v>0</v>
      </c>
      <c r="C1365" t="s">
        <v>51</v>
      </c>
      <c r="D1365" t="s">
        <v>52</v>
      </c>
      <c r="E1365" t="s">
        <v>51</v>
      </c>
      <c r="F1365" t="s">
        <v>51</v>
      </c>
      <c r="G1365" t="s">
        <v>18873</v>
      </c>
      <c r="H1365" t="s">
        <v>5573</v>
      </c>
      <c r="I1365" t="s">
        <v>56</v>
      </c>
      <c r="U1365" t="s">
        <v>57</v>
      </c>
      <c r="W1365">
        <v>919971392464</v>
      </c>
      <c r="Y1365" t="s">
        <v>5574</v>
      </c>
      <c r="Z1365">
        <v>8</v>
      </c>
      <c r="AA1365">
        <v>9</v>
      </c>
      <c r="AD1365" t="s">
        <v>5575</v>
      </c>
      <c r="AE1365" t="s">
        <v>2839</v>
      </c>
      <c r="AF1365" t="s">
        <v>63</v>
      </c>
      <c r="AG1365" t="s">
        <v>5576</v>
      </c>
      <c r="AH1365" t="s">
        <v>2839</v>
      </c>
      <c r="AI1365">
        <v>0</v>
      </c>
      <c r="AJ1365">
        <v>0</v>
      </c>
      <c r="AL1365">
        <v>0</v>
      </c>
      <c r="AM1365">
        <v>0</v>
      </c>
      <c r="AN1365">
        <v>0</v>
      </c>
      <c r="AO1365" t="s">
        <v>51</v>
      </c>
      <c r="AP1365" t="s">
        <v>51</v>
      </c>
      <c r="AQ1365" t="s">
        <v>51</v>
      </c>
      <c r="AR1365" t="s">
        <v>51</v>
      </c>
      <c r="AS1365" t="s">
        <v>51</v>
      </c>
      <c r="AT1365" t="s">
        <v>51</v>
      </c>
      <c r="AU1365" t="s">
        <v>58</v>
      </c>
      <c r="AV1365" t="s">
        <v>4215</v>
      </c>
      <c r="AW1365" t="s">
        <v>51</v>
      </c>
      <c r="AX1365" s="1">
        <v>44072.669058449072</v>
      </c>
      <c r="AY1365" t="s">
        <v>51</v>
      </c>
    </row>
    <row r="1366" spans="1:51" x14ac:dyDescent="0.35">
      <c r="A1366">
        <v>3078</v>
      </c>
      <c r="B1366">
        <v>0</v>
      </c>
      <c r="C1366" t="s">
        <v>51</v>
      </c>
      <c r="D1366" t="s">
        <v>52</v>
      </c>
      <c r="E1366" t="s">
        <v>51</v>
      </c>
      <c r="F1366" t="s">
        <v>51</v>
      </c>
      <c r="G1366" t="s">
        <v>5577</v>
      </c>
      <c r="H1366" t="s">
        <v>5578</v>
      </c>
      <c r="I1366" t="s">
        <v>56</v>
      </c>
      <c r="U1366" t="s">
        <v>57</v>
      </c>
      <c r="Z1366">
        <v>8</v>
      </c>
      <c r="AA1366">
        <v>27</v>
      </c>
      <c r="AE1366" t="s">
        <v>1903</v>
      </c>
      <c r="AF1366" t="s">
        <v>143</v>
      </c>
      <c r="AG1366" t="s">
        <v>5579</v>
      </c>
      <c r="AH1366" t="s">
        <v>1903</v>
      </c>
      <c r="AI1366">
        <v>0</v>
      </c>
      <c r="AJ1366">
        <v>0</v>
      </c>
      <c r="AL1366">
        <v>0</v>
      </c>
      <c r="AM1366">
        <v>0</v>
      </c>
      <c r="AN1366">
        <v>0</v>
      </c>
      <c r="AO1366" t="s">
        <v>51</v>
      </c>
      <c r="AP1366" t="s">
        <v>51</v>
      </c>
      <c r="AQ1366" t="s">
        <v>51</v>
      </c>
      <c r="AR1366" t="s">
        <v>51</v>
      </c>
      <c r="AS1366" t="s">
        <v>51</v>
      </c>
      <c r="AT1366" t="s">
        <v>51</v>
      </c>
      <c r="AU1366" t="s">
        <v>58</v>
      </c>
      <c r="AV1366" t="s">
        <v>196</v>
      </c>
      <c r="AW1366" t="s">
        <v>51</v>
      </c>
      <c r="AX1366" s="1">
        <v>44070.737613923608</v>
      </c>
      <c r="AY1366" t="s">
        <v>51</v>
      </c>
    </row>
    <row r="1367" spans="1:51" x14ac:dyDescent="0.35">
      <c r="A1367">
        <v>3077</v>
      </c>
      <c r="B1367">
        <v>0</v>
      </c>
      <c r="C1367" t="s">
        <v>51</v>
      </c>
      <c r="D1367" t="s">
        <v>52</v>
      </c>
      <c r="E1367" t="s">
        <v>51</v>
      </c>
      <c r="F1367" t="s">
        <v>51</v>
      </c>
      <c r="G1367" t="s">
        <v>5580</v>
      </c>
      <c r="H1367" t="s">
        <v>5581</v>
      </c>
      <c r="I1367" t="s">
        <v>56</v>
      </c>
      <c r="M1367" t="s">
        <v>5580</v>
      </c>
      <c r="N1367" t="s">
        <v>5581</v>
      </c>
      <c r="O1367" t="s">
        <v>56</v>
      </c>
      <c r="U1367" t="s">
        <v>57</v>
      </c>
      <c r="W1367" t="s">
        <v>5582</v>
      </c>
      <c r="X1367" t="s">
        <v>5583</v>
      </c>
      <c r="Y1367" t="s">
        <v>5584</v>
      </c>
      <c r="Z1367">
        <v>8</v>
      </c>
      <c r="AA1367">
        <v>24</v>
      </c>
      <c r="AD1367" t="s">
        <v>2440</v>
      </c>
      <c r="AE1367" t="s">
        <v>5585</v>
      </c>
      <c r="AF1367" t="s">
        <v>407</v>
      </c>
      <c r="AG1367" t="s">
        <v>5586</v>
      </c>
      <c r="AH1367" t="s">
        <v>5585</v>
      </c>
      <c r="AI1367">
        <v>0</v>
      </c>
      <c r="AJ1367">
        <v>0</v>
      </c>
      <c r="AL1367">
        <v>0</v>
      </c>
      <c r="AM1367">
        <v>0</v>
      </c>
      <c r="AN1367">
        <v>0</v>
      </c>
      <c r="AO1367" t="s">
        <v>51</v>
      </c>
      <c r="AP1367" t="s">
        <v>51</v>
      </c>
      <c r="AQ1367" t="s">
        <v>51</v>
      </c>
      <c r="AR1367" t="s">
        <v>51</v>
      </c>
      <c r="AS1367" t="s">
        <v>51</v>
      </c>
      <c r="AT1367" t="s">
        <v>51</v>
      </c>
      <c r="AU1367" t="s">
        <v>58</v>
      </c>
      <c r="AV1367" t="s">
        <v>4215</v>
      </c>
      <c r="AW1367" t="s">
        <v>919</v>
      </c>
      <c r="AX1367" s="1">
        <v>44070.629443171296</v>
      </c>
      <c r="AY1367" s="1">
        <v>45012.426062303239</v>
      </c>
    </row>
    <row r="1368" spans="1:51" x14ac:dyDescent="0.35">
      <c r="A1368">
        <v>3076</v>
      </c>
      <c r="B1368">
        <v>0</v>
      </c>
      <c r="C1368" t="s">
        <v>51</v>
      </c>
      <c r="D1368" t="s">
        <v>85</v>
      </c>
      <c r="E1368">
        <v>6</v>
      </c>
      <c r="F1368" t="s">
        <v>1545</v>
      </c>
      <c r="G1368" t="s">
        <v>5587</v>
      </c>
      <c r="H1368" t="s">
        <v>5588</v>
      </c>
      <c r="I1368" t="s">
        <v>56</v>
      </c>
      <c r="J1368" t="s">
        <v>5419</v>
      </c>
      <c r="T1368" t="s">
        <v>51</v>
      </c>
      <c r="U1368" t="s">
        <v>51</v>
      </c>
      <c r="W1368">
        <v>8094238640</v>
      </c>
      <c r="Y1368" t="s">
        <v>5589</v>
      </c>
      <c r="Z1368">
        <v>8</v>
      </c>
      <c r="AE1368" t="s">
        <v>51</v>
      </c>
      <c r="AF1368" t="s">
        <v>5419</v>
      </c>
      <c r="AI1368">
        <v>0</v>
      </c>
      <c r="AJ1368">
        <v>0</v>
      </c>
      <c r="AL1368">
        <v>0</v>
      </c>
      <c r="AM1368">
        <v>0</v>
      </c>
      <c r="AN1368">
        <v>0</v>
      </c>
      <c r="AO1368" t="s">
        <v>120</v>
      </c>
      <c r="AP1368" t="s">
        <v>51</v>
      </c>
      <c r="AQ1368" t="s">
        <v>51</v>
      </c>
      <c r="AR1368" t="s">
        <v>51</v>
      </c>
      <c r="AS1368" t="s">
        <v>51</v>
      </c>
      <c r="AT1368" t="s">
        <v>51</v>
      </c>
      <c r="AU1368" t="s">
        <v>58</v>
      </c>
      <c r="AV1368" t="s">
        <v>5181</v>
      </c>
      <c r="AW1368" t="s">
        <v>51</v>
      </c>
      <c r="AX1368" s="1">
        <v>44069.745963159723</v>
      </c>
      <c r="AY1368" t="s">
        <v>51</v>
      </c>
    </row>
    <row r="1369" spans="1:51" x14ac:dyDescent="0.35">
      <c r="A1369">
        <v>3075</v>
      </c>
      <c r="B1369">
        <v>0</v>
      </c>
      <c r="C1369" t="s">
        <v>51</v>
      </c>
      <c r="D1369" t="s">
        <v>52</v>
      </c>
      <c r="E1369" t="s">
        <v>51</v>
      </c>
      <c r="F1369" t="s">
        <v>51</v>
      </c>
      <c r="G1369" t="s">
        <v>5590</v>
      </c>
      <c r="H1369" t="s">
        <v>5591</v>
      </c>
      <c r="I1369" t="s">
        <v>56</v>
      </c>
      <c r="U1369" t="s">
        <v>202</v>
      </c>
      <c r="W1369">
        <v>7420055662</v>
      </c>
      <c r="Y1369" t="s">
        <v>5592</v>
      </c>
      <c r="Z1369">
        <v>8</v>
      </c>
      <c r="AA1369">
        <v>27</v>
      </c>
      <c r="AD1369" t="s">
        <v>5593</v>
      </c>
      <c r="AE1369" t="s">
        <v>2418</v>
      </c>
      <c r="AF1369" t="s">
        <v>280</v>
      </c>
      <c r="AG1369" t="s">
        <v>5594</v>
      </c>
      <c r="AH1369" t="s">
        <v>2418</v>
      </c>
      <c r="AI1369">
        <v>0</v>
      </c>
      <c r="AJ1369">
        <v>0</v>
      </c>
      <c r="AL1369">
        <v>0</v>
      </c>
      <c r="AM1369">
        <v>0</v>
      </c>
      <c r="AN1369">
        <v>0</v>
      </c>
      <c r="AO1369" t="s">
        <v>51</v>
      </c>
      <c r="AP1369" t="s">
        <v>51</v>
      </c>
      <c r="AQ1369" t="s">
        <v>51</v>
      </c>
      <c r="AR1369" t="s">
        <v>51</v>
      </c>
      <c r="AS1369" t="s">
        <v>51</v>
      </c>
      <c r="AT1369" t="s">
        <v>51</v>
      </c>
      <c r="AU1369" t="s">
        <v>58</v>
      </c>
      <c r="AV1369" t="s">
        <v>4215</v>
      </c>
      <c r="AW1369" t="s">
        <v>51</v>
      </c>
      <c r="AX1369" s="1">
        <v>44068.655925196763</v>
      </c>
      <c r="AY1369" t="s">
        <v>51</v>
      </c>
    </row>
    <row r="1370" spans="1:51" x14ac:dyDescent="0.35">
      <c r="A1370">
        <v>3074</v>
      </c>
      <c r="B1370">
        <v>0</v>
      </c>
      <c r="C1370" t="s">
        <v>51</v>
      </c>
      <c r="D1370" t="s">
        <v>85</v>
      </c>
      <c r="E1370">
        <v>0</v>
      </c>
      <c r="G1370" t="s">
        <v>5595</v>
      </c>
      <c r="H1370" t="s">
        <v>5596</v>
      </c>
      <c r="I1370" t="s">
        <v>5597</v>
      </c>
      <c r="J1370" t="s">
        <v>5419</v>
      </c>
      <c r="S1370" t="s">
        <v>5598</v>
      </c>
      <c r="T1370" t="s">
        <v>51</v>
      </c>
      <c r="U1370" t="s">
        <v>51</v>
      </c>
      <c r="V1370">
        <f>98-763-5440026</f>
        <v>-5440691</v>
      </c>
      <c r="Y1370" t="s">
        <v>5599</v>
      </c>
      <c r="Z1370">
        <v>12</v>
      </c>
      <c r="AE1370" t="s">
        <v>51</v>
      </c>
      <c r="AF1370" t="s">
        <v>5419</v>
      </c>
      <c r="AI1370">
        <v>0</v>
      </c>
      <c r="AJ1370">
        <v>0</v>
      </c>
      <c r="AL1370">
        <v>0</v>
      </c>
      <c r="AM1370">
        <v>0</v>
      </c>
      <c r="AN1370">
        <v>0</v>
      </c>
      <c r="AO1370" t="s">
        <v>230</v>
      </c>
      <c r="AP1370" t="s">
        <v>51</v>
      </c>
      <c r="AQ1370" t="s">
        <v>51</v>
      </c>
      <c r="AR1370" t="s">
        <v>51</v>
      </c>
      <c r="AS1370" t="s">
        <v>51</v>
      </c>
      <c r="AT1370" t="s">
        <v>51</v>
      </c>
      <c r="AU1370" t="s">
        <v>58</v>
      </c>
      <c r="AV1370" t="s">
        <v>4028</v>
      </c>
      <c r="AW1370" t="s">
        <v>4028</v>
      </c>
      <c r="AX1370" s="1">
        <v>44064.722830208331</v>
      </c>
      <c r="AY1370" s="1">
        <v>44064.729240509259</v>
      </c>
    </row>
    <row r="1371" spans="1:51" x14ac:dyDescent="0.35">
      <c r="A1371">
        <v>3073</v>
      </c>
      <c r="B1371">
        <v>0</v>
      </c>
      <c r="C1371" t="s">
        <v>51</v>
      </c>
      <c r="D1371" t="s">
        <v>52</v>
      </c>
      <c r="E1371" t="s">
        <v>51</v>
      </c>
      <c r="F1371" t="s">
        <v>51</v>
      </c>
      <c r="G1371" t="s">
        <v>18874</v>
      </c>
      <c r="H1371" t="s">
        <v>2757</v>
      </c>
      <c r="I1371" t="s">
        <v>56</v>
      </c>
      <c r="O1371" t="s">
        <v>62</v>
      </c>
      <c r="U1371" t="s">
        <v>202</v>
      </c>
      <c r="X1371" t="s">
        <v>5600</v>
      </c>
      <c r="Y1371" t="s">
        <v>5601</v>
      </c>
      <c r="Z1371">
        <v>8</v>
      </c>
      <c r="AA1371">
        <v>29</v>
      </c>
      <c r="AD1371" t="s">
        <v>1797</v>
      </c>
      <c r="AE1371" t="s">
        <v>5602</v>
      </c>
      <c r="AF1371" t="s">
        <v>77</v>
      </c>
      <c r="AG1371" t="s">
        <v>1799</v>
      </c>
      <c r="AH1371" t="s">
        <v>5602</v>
      </c>
      <c r="AI1371">
        <v>0</v>
      </c>
      <c r="AJ1371">
        <v>0</v>
      </c>
      <c r="AL1371">
        <v>0</v>
      </c>
      <c r="AM1371">
        <v>0</v>
      </c>
      <c r="AN1371">
        <v>0</v>
      </c>
      <c r="AO1371" t="s">
        <v>51</v>
      </c>
      <c r="AP1371" t="s">
        <v>51</v>
      </c>
      <c r="AQ1371" t="s">
        <v>51</v>
      </c>
      <c r="AR1371" t="s">
        <v>51</v>
      </c>
      <c r="AS1371" t="s">
        <v>51</v>
      </c>
      <c r="AT1371" t="s">
        <v>51</v>
      </c>
      <c r="AU1371" t="s">
        <v>58</v>
      </c>
      <c r="AV1371" t="s">
        <v>4215</v>
      </c>
      <c r="AW1371" t="s">
        <v>919</v>
      </c>
      <c r="AX1371" s="1">
        <v>44061.641951157406</v>
      </c>
      <c r="AY1371" s="1">
        <v>45367.523789618055</v>
      </c>
    </row>
    <row r="1372" spans="1:51" x14ac:dyDescent="0.35">
      <c r="A1372">
        <v>3072</v>
      </c>
      <c r="B1372">
        <v>0</v>
      </c>
      <c r="C1372" t="s">
        <v>51</v>
      </c>
      <c r="D1372" t="s">
        <v>52</v>
      </c>
      <c r="E1372" t="s">
        <v>51</v>
      </c>
      <c r="F1372" t="s">
        <v>51</v>
      </c>
      <c r="G1372" t="s">
        <v>5603</v>
      </c>
      <c r="H1372" t="s">
        <v>5604</v>
      </c>
      <c r="I1372" t="s">
        <v>56</v>
      </c>
      <c r="S1372" t="s">
        <v>5605</v>
      </c>
      <c r="U1372" t="s">
        <v>57</v>
      </c>
      <c r="W1372" t="s">
        <v>5605</v>
      </c>
      <c r="Z1372">
        <v>8</v>
      </c>
      <c r="AA1372">
        <v>29</v>
      </c>
      <c r="AD1372" t="s">
        <v>3110</v>
      </c>
      <c r="AE1372" t="s">
        <v>2449</v>
      </c>
      <c r="AF1372" t="s">
        <v>338</v>
      </c>
      <c r="AG1372" t="s">
        <v>3111</v>
      </c>
      <c r="AH1372" t="s">
        <v>2449</v>
      </c>
      <c r="AI1372">
        <v>0</v>
      </c>
      <c r="AJ1372">
        <v>0</v>
      </c>
      <c r="AL1372">
        <v>0</v>
      </c>
      <c r="AM1372">
        <v>0</v>
      </c>
      <c r="AN1372">
        <v>0</v>
      </c>
      <c r="AO1372" t="s">
        <v>51</v>
      </c>
      <c r="AP1372" t="s">
        <v>51</v>
      </c>
      <c r="AQ1372" t="s">
        <v>51</v>
      </c>
      <c r="AR1372" t="s">
        <v>51</v>
      </c>
      <c r="AS1372" t="s">
        <v>51</v>
      </c>
      <c r="AT1372" t="s">
        <v>51</v>
      </c>
      <c r="AU1372" t="s">
        <v>58</v>
      </c>
      <c r="AV1372" t="s">
        <v>4215</v>
      </c>
      <c r="AW1372" t="s">
        <v>51</v>
      </c>
      <c r="AX1372" s="1">
        <v>44060.511324687497</v>
      </c>
      <c r="AY1372" t="s">
        <v>51</v>
      </c>
    </row>
    <row r="1373" spans="1:51" x14ac:dyDescent="0.35">
      <c r="A1373">
        <v>3071</v>
      </c>
      <c r="B1373">
        <v>0</v>
      </c>
      <c r="C1373" t="s">
        <v>51</v>
      </c>
      <c r="D1373" t="s">
        <v>85</v>
      </c>
      <c r="E1373">
        <v>0</v>
      </c>
      <c r="G1373" t="s">
        <v>5606</v>
      </c>
      <c r="H1373" t="s">
        <v>5607</v>
      </c>
      <c r="I1373" t="s">
        <v>15600</v>
      </c>
      <c r="J1373" t="s">
        <v>5419</v>
      </c>
      <c r="S1373" t="s">
        <v>5608</v>
      </c>
      <c r="T1373" t="s">
        <v>51</v>
      </c>
      <c r="U1373" t="s">
        <v>51</v>
      </c>
      <c r="V1373" t="s">
        <v>5609</v>
      </c>
      <c r="W1373" t="s">
        <v>5610</v>
      </c>
      <c r="X1373" t="s">
        <v>1978</v>
      </c>
      <c r="Y1373" t="s">
        <v>5611</v>
      </c>
      <c r="Z1373">
        <v>2</v>
      </c>
      <c r="AE1373" t="s">
        <v>51</v>
      </c>
      <c r="AF1373" t="s">
        <v>5419</v>
      </c>
      <c r="AI1373">
        <v>0</v>
      </c>
      <c r="AJ1373">
        <v>0</v>
      </c>
      <c r="AL1373">
        <v>0</v>
      </c>
      <c r="AM1373">
        <v>0</v>
      </c>
      <c r="AN1373">
        <v>0</v>
      </c>
      <c r="AO1373" t="s">
        <v>2173</v>
      </c>
      <c r="AP1373" t="s">
        <v>51</v>
      </c>
      <c r="AQ1373" t="s">
        <v>51</v>
      </c>
      <c r="AR1373" t="s">
        <v>51</v>
      </c>
      <c r="AS1373" t="s">
        <v>51</v>
      </c>
      <c r="AT1373" t="s">
        <v>51</v>
      </c>
      <c r="AU1373" t="s">
        <v>58</v>
      </c>
      <c r="AV1373" t="s">
        <v>4028</v>
      </c>
      <c r="AW1373" t="s">
        <v>51</v>
      </c>
      <c r="AX1373" s="1">
        <v>44057.501998495369</v>
      </c>
      <c r="AY1373" t="s">
        <v>51</v>
      </c>
    </row>
    <row r="1374" spans="1:51" x14ac:dyDescent="0.35">
      <c r="A1374">
        <v>3070</v>
      </c>
      <c r="B1374">
        <v>0</v>
      </c>
      <c r="C1374" t="s">
        <v>51</v>
      </c>
      <c r="D1374" t="s">
        <v>85</v>
      </c>
      <c r="E1374">
        <v>0</v>
      </c>
      <c r="G1374" t="s">
        <v>5612</v>
      </c>
      <c r="H1374" t="s">
        <v>5613</v>
      </c>
      <c r="I1374" t="s">
        <v>56</v>
      </c>
      <c r="J1374" t="s">
        <v>5419</v>
      </c>
      <c r="S1374">
        <v>4422265200</v>
      </c>
      <c r="T1374" t="s">
        <v>51</v>
      </c>
      <c r="U1374" t="s">
        <v>51</v>
      </c>
      <c r="W1374">
        <v>9884448903</v>
      </c>
      <c r="Y1374" t="s">
        <v>5614</v>
      </c>
      <c r="Z1374">
        <v>2</v>
      </c>
      <c r="AE1374" t="s">
        <v>51</v>
      </c>
      <c r="AF1374" t="s">
        <v>5419</v>
      </c>
      <c r="AI1374">
        <v>0</v>
      </c>
      <c r="AJ1374">
        <v>0</v>
      </c>
      <c r="AL1374">
        <v>0</v>
      </c>
      <c r="AM1374">
        <v>0</v>
      </c>
      <c r="AN1374">
        <v>0</v>
      </c>
      <c r="AO1374" t="s">
        <v>538</v>
      </c>
      <c r="AP1374" t="s">
        <v>51</v>
      </c>
      <c r="AQ1374" t="s">
        <v>51</v>
      </c>
      <c r="AR1374" t="s">
        <v>51</v>
      </c>
      <c r="AS1374" t="s">
        <v>51</v>
      </c>
      <c r="AT1374" t="s">
        <v>51</v>
      </c>
      <c r="AU1374" t="s">
        <v>58</v>
      </c>
      <c r="AV1374" t="s">
        <v>4028</v>
      </c>
      <c r="AW1374" t="s">
        <v>51</v>
      </c>
      <c r="AX1374" s="1">
        <v>44053.643928240737</v>
      </c>
      <c r="AY1374" t="s">
        <v>51</v>
      </c>
    </row>
    <row r="1375" spans="1:51" x14ac:dyDescent="0.35">
      <c r="A1375">
        <v>3069</v>
      </c>
      <c r="B1375">
        <v>0</v>
      </c>
      <c r="C1375" t="s">
        <v>51</v>
      </c>
      <c r="D1375" t="s">
        <v>85</v>
      </c>
      <c r="E1375">
        <v>0</v>
      </c>
      <c r="G1375" t="s">
        <v>5615</v>
      </c>
      <c r="H1375" t="s">
        <v>5616</v>
      </c>
      <c r="I1375" t="s">
        <v>1130</v>
      </c>
      <c r="J1375" t="s">
        <v>5419</v>
      </c>
      <c r="S1375" t="s">
        <v>5617</v>
      </c>
      <c r="T1375" t="s">
        <v>51</v>
      </c>
      <c r="U1375" t="s">
        <v>51</v>
      </c>
      <c r="W1375" t="s">
        <v>5618</v>
      </c>
      <c r="Y1375" t="s">
        <v>5619</v>
      </c>
      <c r="Z1375">
        <v>12</v>
      </c>
      <c r="AE1375" t="s">
        <v>51</v>
      </c>
      <c r="AF1375" t="s">
        <v>5419</v>
      </c>
      <c r="AI1375">
        <v>0</v>
      </c>
      <c r="AJ1375">
        <v>0</v>
      </c>
      <c r="AL1375">
        <v>0</v>
      </c>
      <c r="AM1375">
        <v>0</v>
      </c>
      <c r="AN1375">
        <v>0</v>
      </c>
      <c r="AO1375" t="s">
        <v>230</v>
      </c>
      <c r="AP1375" t="s">
        <v>51</v>
      </c>
      <c r="AQ1375" t="s">
        <v>51</v>
      </c>
      <c r="AR1375" t="s">
        <v>51</v>
      </c>
      <c r="AS1375" t="s">
        <v>51</v>
      </c>
      <c r="AT1375" t="s">
        <v>51</v>
      </c>
      <c r="AU1375" t="s">
        <v>58</v>
      </c>
      <c r="AV1375" t="s">
        <v>4028</v>
      </c>
      <c r="AW1375" t="s">
        <v>51</v>
      </c>
      <c r="AX1375" s="1">
        <v>44051.687017048615</v>
      </c>
      <c r="AY1375" t="s">
        <v>51</v>
      </c>
    </row>
    <row r="1376" spans="1:51" x14ac:dyDescent="0.35">
      <c r="A1376">
        <v>3068</v>
      </c>
      <c r="B1376">
        <v>0</v>
      </c>
      <c r="C1376" t="s">
        <v>51</v>
      </c>
      <c r="D1376" t="s">
        <v>85</v>
      </c>
      <c r="E1376">
        <v>0</v>
      </c>
      <c r="G1376" t="s">
        <v>5620</v>
      </c>
      <c r="H1376" t="s">
        <v>5621</v>
      </c>
      <c r="I1376" t="s">
        <v>56</v>
      </c>
      <c r="J1376" t="s">
        <v>5419</v>
      </c>
      <c r="T1376" t="s">
        <v>51</v>
      </c>
      <c r="U1376" t="s">
        <v>51</v>
      </c>
      <c r="W1376">
        <v>8600790934</v>
      </c>
      <c r="Y1376" t="s">
        <v>5622</v>
      </c>
      <c r="Z1376">
        <v>8</v>
      </c>
      <c r="AD1376" t="s">
        <v>5623</v>
      </c>
      <c r="AE1376" t="s">
        <v>51</v>
      </c>
      <c r="AF1376" t="s">
        <v>5419</v>
      </c>
      <c r="AG1376" t="s">
        <v>5624</v>
      </c>
      <c r="AI1376">
        <v>0</v>
      </c>
      <c r="AJ1376">
        <v>0</v>
      </c>
      <c r="AL1376">
        <v>0</v>
      </c>
      <c r="AM1376">
        <v>0</v>
      </c>
      <c r="AN1376">
        <v>0</v>
      </c>
      <c r="AO1376" t="s">
        <v>230</v>
      </c>
      <c r="AP1376" t="s">
        <v>51</v>
      </c>
      <c r="AQ1376" t="s">
        <v>51</v>
      </c>
      <c r="AR1376" t="s">
        <v>51</v>
      </c>
      <c r="AS1376" t="s">
        <v>51</v>
      </c>
      <c r="AT1376" t="s">
        <v>51</v>
      </c>
      <c r="AU1376" t="s">
        <v>58</v>
      </c>
      <c r="AV1376" t="s">
        <v>4028</v>
      </c>
      <c r="AW1376" t="s">
        <v>51</v>
      </c>
      <c r="AX1376" s="1">
        <v>44051.6502897338</v>
      </c>
      <c r="AY1376" t="s">
        <v>51</v>
      </c>
    </row>
    <row r="1377" spans="1:51" x14ac:dyDescent="0.35">
      <c r="A1377">
        <v>3067</v>
      </c>
      <c r="B1377">
        <v>0</v>
      </c>
      <c r="C1377" t="s">
        <v>51</v>
      </c>
      <c r="D1377" t="s">
        <v>85</v>
      </c>
      <c r="E1377">
        <v>0</v>
      </c>
      <c r="G1377" t="s">
        <v>5625</v>
      </c>
      <c r="H1377" t="s">
        <v>5626</v>
      </c>
      <c r="I1377" t="s">
        <v>15600</v>
      </c>
      <c r="J1377" t="s">
        <v>5419</v>
      </c>
      <c r="S1377" t="s">
        <v>5627</v>
      </c>
      <c r="T1377" t="s">
        <v>51</v>
      </c>
      <c r="U1377" t="s">
        <v>51</v>
      </c>
      <c r="V1377" t="s">
        <v>5628</v>
      </c>
      <c r="W1377">
        <v>8618238279022</v>
      </c>
      <c r="Y1377" t="s">
        <v>5629</v>
      </c>
      <c r="Z1377">
        <v>2</v>
      </c>
      <c r="AE1377" t="s">
        <v>51</v>
      </c>
      <c r="AF1377" t="s">
        <v>5419</v>
      </c>
      <c r="AI1377">
        <v>0</v>
      </c>
      <c r="AJ1377">
        <v>0</v>
      </c>
      <c r="AL1377">
        <v>0</v>
      </c>
      <c r="AM1377">
        <v>0</v>
      </c>
      <c r="AN1377">
        <v>0</v>
      </c>
      <c r="AO1377" t="s">
        <v>230</v>
      </c>
      <c r="AP1377" t="s">
        <v>51</v>
      </c>
      <c r="AQ1377" t="s">
        <v>51</v>
      </c>
      <c r="AR1377" t="s">
        <v>51</v>
      </c>
      <c r="AS1377" t="s">
        <v>51</v>
      </c>
      <c r="AT1377" t="s">
        <v>51</v>
      </c>
      <c r="AU1377" t="s">
        <v>58</v>
      </c>
      <c r="AV1377" t="s">
        <v>4028</v>
      </c>
      <c r="AW1377" t="s">
        <v>51</v>
      </c>
      <c r="AX1377" s="1">
        <v>44049.645942708332</v>
      </c>
      <c r="AY1377" t="s">
        <v>51</v>
      </c>
    </row>
    <row r="1378" spans="1:51" x14ac:dyDescent="0.35">
      <c r="A1378">
        <v>3066</v>
      </c>
      <c r="B1378">
        <v>0</v>
      </c>
      <c r="C1378" t="s">
        <v>51</v>
      </c>
      <c r="D1378" t="s">
        <v>52</v>
      </c>
      <c r="E1378" t="s">
        <v>51</v>
      </c>
      <c r="F1378" t="s">
        <v>51</v>
      </c>
      <c r="G1378" t="s">
        <v>18875</v>
      </c>
      <c r="H1378" t="s">
        <v>5630</v>
      </c>
      <c r="I1378" t="s">
        <v>56</v>
      </c>
      <c r="S1378">
        <v>9677300377</v>
      </c>
      <c r="U1378" t="s">
        <v>57</v>
      </c>
      <c r="W1378">
        <v>9677300377</v>
      </c>
      <c r="Y1378" t="s">
        <v>5631</v>
      </c>
      <c r="Z1378">
        <v>8</v>
      </c>
      <c r="AA1378">
        <v>29</v>
      </c>
      <c r="AD1378" t="s">
        <v>4056</v>
      </c>
      <c r="AE1378" t="s">
        <v>5632</v>
      </c>
      <c r="AF1378" t="s">
        <v>2759</v>
      </c>
      <c r="AG1378" t="s">
        <v>4057</v>
      </c>
      <c r="AH1378" t="s">
        <v>5632</v>
      </c>
      <c r="AI1378">
        <v>0</v>
      </c>
      <c r="AJ1378">
        <v>0</v>
      </c>
      <c r="AL1378">
        <v>0</v>
      </c>
      <c r="AM1378">
        <v>0</v>
      </c>
      <c r="AN1378">
        <v>0</v>
      </c>
      <c r="AO1378" t="s">
        <v>51</v>
      </c>
      <c r="AP1378" t="s">
        <v>51</v>
      </c>
      <c r="AQ1378" t="s">
        <v>51</v>
      </c>
      <c r="AR1378" t="s">
        <v>51</v>
      </c>
      <c r="AS1378" t="s">
        <v>51</v>
      </c>
      <c r="AT1378" t="s">
        <v>51</v>
      </c>
      <c r="AU1378" t="s">
        <v>58</v>
      </c>
      <c r="AV1378" t="s">
        <v>4215</v>
      </c>
      <c r="AW1378" t="s">
        <v>51</v>
      </c>
      <c r="AX1378" s="1">
        <v>44040.672373379632</v>
      </c>
      <c r="AY1378" t="s">
        <v>51</v>
      </c>
    </row>
    <row r="1379" spans="1:51" x14ac:dyDescent="0.35">
      <c r="A1379">
        <v>3065</v>
      </c>
      <c r="B1379">
        <v>0</v>
      </c>
      <c r="C1379" t="s">
        <v>51</v>
      </c>
      <c r="D1379" t="s">
        <v>85</v>
      </c>
      <c r="E1379">
        <v>0</v>
      </c>
      <c r="G1379" t="s">
        <v>5633</v>
      </c>
      <c r="H1379" t="s">
        <v>5634</v>
      </c>
      <c r="I1379" t="s">
        <v>56</v>
      </c>
      <c r="J1379" t="s">
        <v>5419</v>
      </c>
      <c r="T1379" t="s">
        <v>51</v>
      </c>
      <c r="U1379" t="s">
        <v>51</v>
      </c>
      <c r="W1379">
        <v>8530658266</v>
      </c>
      <c r="Y1379" t="s">
        <v>5635</v>
      </c>
      <c r="Z1379">
        <v>8</v>
      </c>
      <c r="AD1379" t="s">
        <v>5636</v>
      </c>
      <c r="AE1379" t="s">
        <v>51</v>
      </c>
      <c r="AF1379" t="s">
        <v>5419</v>
      </c>
      <c r="AI1379">
        <v>0</v>
      </c>
      <c r="AJ1379">
        <v>0</v>
      </c>
      <c r="AL1379">
        <v>0</v>
      </c>
      <c r="AM1379">
        <v>0</v>
      </c>
      <c r="AN1379">
        <v>0</v>
      </c>
      <c r="AO1379" t="s">
        <v>120</v>
      </c>
      <c r="AP1379" t="s">
        <v>51</v>
      </c>
      <c r="AQ1379" t="s">
        <v>51</v>
      </c>
      <c r="AR1379" t="s">
        <v>51</v>
      </c>
      <c r="AS1379" t="s">
        <v>51</v>
      </c>
      <c r="AT1379" t="s">
        <v>51</v>
      </c>
      <c r="AU1379" t="s">
        <v>58</v>
      </c>
      <c r="AV1379" t="s">
        <v>4028</v>
      </c>
      <c r="AW1379" t="s">
        <v>51</v>
      </c>
      <c r="AX1379" s="1">
        <v>44037.576741550925</v>
      </c>
      <c r="AY1379" t="s">
        <v>51</v>
      </c>
    </row>
    <row r="1380" spans="1:51" x14ac:dyDescent="0.35">
      <c r="A1380">
        <v>3064</v>
      </c>
      <c r="B1380">
        <v>0</v>
      </c>
      <c r="C1380" t="s">
        <v>51</v>
      </c>
      <c r="D1380" t="s">
        <v>52</v>
      </c>
      <c r="E1380" t="s">
        <v>51</v>
      </c>
      <c r="F1380" t="s">
        <v>51</v>
      </c>
      <c r="G1380" t="s">
        <v>5637</v>
      </c>
      <c r="H1380" t="s">
        <v>5638</v>
      </c>
      <c r="I1380" t="s">
        <v>56</v>
      </c>
      <c r="O1380" t="s">
        <v>62</v>
      </c>
      <c r="S1380" t="s">
        <v>5639</v>
      </c>
      <c r="U1380" t="s">
        <v>57</v>
      </c>
      <c r="W1380" t="s">
        <v>5640</v>
      </c>
      <c r="X1380" t="s">
        <v>5641</v>
      </c>
      <c r="Y1380" t="s">
        <v>5642</v>
      </c>
      <c r="Z1380">
        <v>8</v>
      </c>
      <c r="AA1380">
        <v>18</v>
      </c>
      <c r="AE1380" t="s">
        <v>5643</v>
      </c>
      <c r="AF1380" t="s">
        <v>2606</v>
      </c>
      <c r="AG1380" t="s">
        <v>4861</v>
      </c>
      <c r="AH1380" t="s">
        <v>5643</v>
      </c>
      <c r="AI1380">
        <v>0</v>
      </c>
      <c r="AJ1380">
        <v>0</v>
      </c>
      <c r="AL1380">
        <v>0</v>
      </c>
      <c r="AM1380">
        <v>0</v>
      </c>
      <c r="AN1380">
        <v>0</v>
      </c>
      <c r="AO1380" t="s">
        <v>51</v>
      </c>
      <c r="AP1380" t="s">
        <v>51</v>
      </c>
      <c r="AQ1380" t="s">
        <v>51</v>
      </c>
      <c r="AR1380" t="s">
        <v>51</v>
      </c>
      <c r="AS1380" t="s">
        <v>51</v>
      </c>
      <c r="AT1380" t="s">
        <v>51</v>
      </c>
      <c r="AU1380" t="s">
        <v>58</v>
      </c>
      <c r="AV1380" t="s">
        <v>4215</v>
      </c>
      <c r="AW1380" t="s">
        <v>4215</v>
      </c>
      <c r="AX1380" s="1">
        <v>44032.49377079861</v>
      </c>
      <c r="AY1380" s="1">
        <v>44054.619055671297</v>
      </c>
    </row>
    <row r="1381" spans="1:51" x14ac:dyDescent="0.35">
      <c r="A1381">
        <v>3063</v>
      </c>
      <c r="B1381">
        <v>0</v>
      </c>
      <c r="C1381" t="s">
        <v>51</v>
      </c>
      <c r="D1381" t="s">
        <v>52</v>
      </c>
      <c r="E1381" t="s">
        <v>51</v>
      </c>
      <c r="F1381" t="s">
        <v>51</v>
      </c>
      <c r="G1381" t="s">
        <v>18876</v>
      </c>
      <c r="H1381" t="s">
        <v>5644</v>
      </c>
      <c r="I1381" t="s">
        <v>56</v>
      </c>
      <c r="O1381" t="s">
        <v>62</v>
      </c>
      <c r="S1381" t="s">
        <v>5645</v>
      </c>
      <c r="U1381" t="s">
        <v>57</v>
      </c>
      <c r="W1381" t="s">
        <v>5646</v>
      </c>
      <c r="Y1381" t="s">
        <v>5647</v>
      </c>
      <c r="Z1381">
        <v>8</v>
      </c>
      <c r="AA1381">
        <v>7</v>
      </c>
      <c r="AE1381" t="s">
        <v>5648</v>
      </c>
      <c r="AF1381" t="s">
        <v>2868</v>
      </c>
      <c r="AG1381" t="s">
        <v>5649</v>
      </c>
      <c r="AH1381" t="s">
        <v>5648</v>
      </c>
      <c r="AI1381">
        <v>0</v>
      </c>
      <c r="AJ1381">
        <v>0</v>
      </c>
      <c r="AL1381">
        <v>0</v>
      </c>
      <c r="AM1381">
        <v>0</v>
      </c>
      <c r="AN1381">
        <v>0</v>
      </c>
      <c r="AO1381" t="s">
        <v>51</v>
      </c>
      <c r="AP1381" t="s">
        <v>51</v>
      </c>
      <c r="AQ1381" t="s">
        <v>51</v>
      </c>
      <c r="AR1381" t="s">
        <v>51</v>
      </c>
      <c r="AS1381" t="s">
        <v>51</v>
      </c>
      <c r="AT1381" t="s">
        <v>51</v>
      </c>
      <c r="AU1381" t="s">
        <v>58</v>
      </c>
      <c r="AV1381" t="s">
        <v>4215</v>
      </c>
      <c r="AW1381" t="s">
        <v>196</v>
      </c>
      <c r="AX1381" s="1">
        <v>44030.526779131942</v>
      </c>
      <c r="AY1381" s="1">
        <v>44105.507177118059</v>
      </c>
    </row>
    <row r="1382" spans="1:51" x14ac:dyDescent="0.35">
      <c r="A1382">
        <v>3062</v>
      </c>
      <c r="B1382">
        <v>0</v>
      </c>
      <c r="C1382" t="s">
        <v>51</v>
      </c>
      <c r="D1382" t="s">
        <v>85</v>
      </c>
      <c r="E1382">
        <v>3</v>
      </c>
      <c r="F1382" t="s">
        <v>1049</v>
      </c>
      <c r="G1382" t="s">
        <v>5650</v>
      </c>
      <c r="H1382" t="s">
        <v>5651</v>
      </c>
      <c r="I1382" t="s">
        <v>56</v>
      </c>
      <c r="J1382" t="s">
        <v>5419</v>
      </c>
      <c r="T1382" t="s">
        <v>51</v>
      </c>
      <c r="U1382" t="s">
        <v>51</v>
      </c>
      <c r="Y1382" t="s">
        <v>5652</v>
      </c>
      <c r="Z1382">
        <v>8</v>
      </c>
      <c r="AD1382" t="s">
        <v>5653</v>
      </c>
      <c r="AE1382" t="s">
        <v>51</v>
      </c>
      <c r="AF1382" t="s">
        <v>5419</v>
      </c>
      <c r="AG1382" t="s">
        <v>5654</v>
      </c>
      <c r="AI1382">
        <v>0</v>
      </c>
      <c r="AJ1382">
        <v>0</v>
      </c>
      <c r="AL1382">
        <v>0</v>
      </c>
      <c r="AM1382">
        <v>0</v>
      </c>
      <c r="AN1382">
        <v>0</v>
      </c>
      <c r="AO1382" t="s">
        <v>1651</v>
      </c>
      <c r="AP1382" t="s">
        <v>51</v>
      </c>
      <c r="AQ1382" t="s">
        <v>51</v>
      </c>
      <c r="AR1382" t="s">
        <v>51</v>
      </c>
      <c r="AS1382" t="s">
        <v>51</v>
      </c>
      <c r="AT1382" t="s">
        <v>51</v>
      </c>
      <c r="AU1382" t="s">
        <v>58</v>
      </c>
      <c r="AV1382" t="s">
        <v>5181</v>
      </c>
      <c r="AW1382" t="s">
        <v>51</v>
      </c>
      <c r="AX1382" s="1">
        <v>44030.493576851855</v>
      </c>
      <c r="AY1382" t="s">
        <v>51</v>
      </c>
    </row>
    <row r="1383" spans="1:51" x14ac:dyDescent="0.35">
      <c r="A1383">
        <v>3061</v>
      </c>
      <c r="B1383">
        <v>0</v>
      </c>
      <c r="C1383" t="s">
        <v>51</v>
      </c>
      <c r="D1383" t="s">
        <v>52</v>
      </c>
      <c r="E1383" t="s">
        <v>51</v>
      </c>
      <c r="F1383" t="s">
        <v>51</v>
      </c>
      <c r="G1383" t="s">
        <v>5655</v>
      </c>
      <c r="H1383" t="s">
        <v>5656</v>
      </c>
      <c r="I1383" t="s">
        <v>56</v>
      </c>
      <c r="S1383">
        <v>9810617291</v>
      </c>
      <c r="U1383" t="s">
        <v>57</v>
      </c>
      <c r="W1383">
        <v>9810617291</v>
      </c>
      <c r="Y1383" t="s">
        <v>5657</v>
      </c>
      <c r="Z1383">
        <v>8</v>
      </c>
      <c r="AA1383">
        <v>6</v>
      </c>
      <c r="AD1383" t="s">
        <v>5658</v>
      </c>
      <c r="AE1383" t="s">
        <v>5659</v>
      </c>
      <c r="AF1383" t="s">
        <v>2868</v>
      </c>
      <c r="AG1383" t="s">
        <v>5660</v>
      </c>
      <c r="AH1383" t="s">
        <v>5659</v>
      </c>
      <c r="AI1383">
        <v>0</v>
      </c>
      <c r="AJ1383">
        <v>0</v>
      </c>
      <c r="AL1383">
        <v>0</v>
      </c>
      <c r="AM1383">
        <v>0</v>
      </c>
      <c r="AN1383">
        <v>0</v>
      </c>
      <c r="AO1383" t="s">
        <v>51</v>
      </c>
      <c r="AP1383" t="s">
        <v>51</v>
      </c>
      <c r="AQ1383" t="s">
        <v>51</v>
      </c>
      <c r="AR1383" t="s">
        <v>51</v>
      </c>
      <c r="AS1383" t="s">
        <v>51</v>
      </c>
      <c r="AT1383" t="s">
        <v>51</v>
      </c>
      <c r="AU1383" t="s">
        <v>58</v>
      </c>
      <c r="AV1383" t="s">
        <v>4215</v>
      </c>
      <c r="AW1383" t="s">
        <v>51</v>
      </c>
      <c r="AX1383" s="1">
        <v>44029.691024189815</v>
      </c>
      <c r="AY1383" t="s">
        <v>51</v>
      </c>
    </row>
    <row r="1384" spans="1:51" x14ac:dyDescent="0.35">
      <c r="A1384">
        <v>3060</v>
      </c>
      <c r="B1384">
        <v>0</v>
      </c>
      <c r="C1384" t="s">
        <v>51</v>
      </c>
      <c r="D1384" t="s">
        <v>52</v>
      </c>
      <c r="E1384" t="s">
        <v>51</v>
      </c>
      <c r="F1384" t="s">
        <v>51</v>
      </c>
      <c r="G1384" t="s">
        <v>5661</v>
      </c>
      <c r="H1384" t="s">
        <v>5662</v>
      </c>
      <c r="I1384" t="s">
        <v>56</v>
      </c>
      <c r="O1384" t="s">
        <v>56</v>
      </c>
      <c r="S1384" t="s">
        <v>5663</v>
      </c>
      <c r="U1384" t="s">
        <v>57</v>
      </c>
      <c r="X1384" t="s">
        <v>5664</v>
      </c>
      <c r="Y1384" t="s">
        <v>5665</v>
      </c>
      <c r="Z1384">
        <v>8</v>
      </c>
      <c r="AA1384">
        <v>24</v>
      </c>
      <c r="AD1384" t="s">
        <v>5666</v>
      </c>
      <c r="AE1384" t="s">
        <v>3786</v>
      </c>
      <c r="AF1384" t="s">
        <v>407</v>
      </c>
      <c r="AG1384" t="s">
        <v>5667</v>
      </c>
      <c r="AH1384" t="s">
        <v>3786</v>
      </c>
      <c r="AI1384">
        <v>0</v>
      </c>
      <c r="AJ1384">
        <v>0</v>
      </c>
      <c r="AL1384">
        <v>0</v>
      </c>
      <c r="AM1384">
        <v>0</v>
      </c>
      <c r="AN1384">
        <v>0</v>
      </c>
      <c r="AO1384" t="s">
        <v>51</v>
      </c>
      <c r="AP1384" t="s">
        <v>51</v>
      </c>
      <c r="AQ1384" t="s">
        <v>51</v>
      </c>
      <c r="AR1384" t="s">
        <v>51</v>
      </c>
      <c r="AS1384" t="s">
        <v>51</v>
      </c>
      <c r="AT1384" t="s">
        <v>51</v>
      </c>
      <c r="AU1384" t="s">
        <v>58</v>
      </c>
      <c r="AV1384" t="s">
        <v>4215</v>
      </c>
      <c r="AW1384" t="s">
        <v>196</v>
      </c>
      <c r="AX1384" s="1">
        <v>44027.682175844908</v>
      </c>
      <c r="AY1384" s="1">
        <v>44086.491145868058</v>
      </c>
    </row>
    <row r="1385" spans="1:51" x14ac:dyDescent="0.35">
      <c r="A1385">
        <v>3059</v>
      </c>
      <c r="B1385">
        <v>0</v>
      </c>
      <c r="C1385" t="s">
        <v>51</v>
      </c>
      <c r="D1385" t="s">
        <v>85</v>
      </c>
      <c r="E1385">
        <v>0</v>
      </c>
      <c r="G1385" t="s">
        <v>5668</v>
      </c>
      <c r="H1385" t="s">
        <v>5669</v>
      </c>
      <c r="I1385" t="s">
        <v>56</v>
      </c>
      <c r="J1385" t="s">
        <v>5419</v>
      </c>
      <c r="T1385" t="s">
        <v>51</v>
      </c>
      <c r="U1385" t="s">
        <v>51</v>
      </c>
      <c r="W1385">
        <v>9423115741</v>
      </c>
      <c r="Y1385" t="s">
        <v>5670</v>
      </c>
      <c r="Z1385">
        <v>8</v>
      </c>
      <c r="AD1385" t="s">
        <v>5671</v>
      </c>
      <c r="AE1385" t="s">
        <v>51</v>
      </c>
      <c r="AF1385" t="s">
        <v>5419</v>
      </c>
      <c r="AG1385" t="s">
        <v>5672</v>
      </c>
      <c r="AI1385">
        <v>0</v>
      </c>
      <c r="AJ1385">
        <v>0</v>
      </c>
      <c r="AL1385">
        <v>0</v>
      </c>
      <c r="AM1385">
        <v>0</v>
      </c>
      <c r="AN1385">
        <v>0</v>
      </c>
      <c r="AO1385" t="s">
        <v>230</v>
      </c>
      <c r="AP1385" t="s">
        <v>51</v>
      </c>
      <c r="AQ1385" t="s">
        <v>51</v>
      </c>
      <c r="AR1385" t="s">
        <v>51</v>
      </c>
      <c r="AS1385" t="s">
        <v>51</v>
      </c>
      <c r="AT1385" t="s">
        <v>51</v>
      </c>
      <c r="AU1385" t="s">
        <v>58</v>
      </c>
      <c r="AV1385" t="s">
        <v>4028</v>
      </c>
      <c r="AW1385" t="s">
        <v>51</v>
      </c>
      <c r="AX1385" s="1">
        <v>44023.658046145836</v>
      </c>
      <c r="AY1385" t="s">
        <v>51</v>
      </c>
    </row>
    <row r="1386" spans="1:51" x14ac:dyDescent="0.35">
      <c r="A1386">
        <v>3058</v>
      </c>
      <c r="B1386">
        <v>0</v>
      </c>
      <c r="C1386" t="s">
        <v>51</v>
      </c>
      <c r="D1386" t="s">
        <v>85</v>
      </c>
      <c r="E1386">
        <v>0</v>
      </c>
      <c r="G1386" t="s">
        <v>5673</v>
      </c>
      <c r="H1386" t="s">
        <v>5674</v>
      </c>
      <c r="I1386" t="s">
        <v>56</v>
      </c>
      <c r="S1386" t="s">
        <v>5675</v>
      </c>
      <c r="T1386" t="s">
        <v>51</v>
      </c>
      <c r="U1386" t="s">
        <v>51</v>
      </c>
      <c r="W1386" t="s">
        <v>5676</v>
      </c>
      <c r="Y1386" t="s">
        <v>5677</v>
      </c>
      <c r="Z1386">
        <v>8</v>
      </c>
      <c r="AE1386" t="s">
        <v>51</v>
      </c>
      <c r="AF1386" t="s">
        <v>51</v>
      </c>
      <c r="AI1386">
        <v>0</v>
      </c>
      <c r="AJ1386">
        <v>0</v>
      </c>
      <c r="AL1386">
        <v>0</v>
      </c>
      <c r="AM1386">
        <v>0</v>
      </c>
      <c r="AN1386">
        <v>0</v>
      </c>
      <c r="AO1386" t="s">
        <v>1651</v>
      </c>
      <c r="AP1386" t="s">
        <v>121</v>
      </c>
      <c r="AQ1386" t="s">
        <v>122</v>
      </c>
      <c r="AR1386" t="s">
        <v>123</v>
      </c>
      <c r="AT1386" t="s">
        <v>90</v>
      </c>
      <c r="AU1386" t="s">
        <v>58</v>
      </c>
      <c r="AV1386" t="s">
        <v>4028</v>
      </c>
      <c r="AW1386" t="s">
        <v>91</v>
      </c>
      <c r="AX1386" s="1">
        <v>44021.738993483799</v>
      </c>
      <c r="AY1386" s="1">
        <v>45623.660692129626</v>
      </c>
    </row>
    <row r="1387" spans="1:51" x14ac:dyDescent="0.35">
      <c r="A1387">
        <v>3057</v>
      </c>
      <c r="B1387">
        <v>0</v>
      </c>
      <c r="C1387" t="s">
        <v>51</v>
      </c>
      <c r="D1387" t="s">
        <v>52</v>
      </c>
      <c r="E1387" t="s">
        <v>51</v>
      </c>
      <c r="F1387" t="s">
        <v>51</v>
      </c>
      <c r="G1387" t="s">
        <v>18877</v>
      </c>
      <c r="H1387" t="s">
        <v>5678</v>
      </c>
      <c r="I1387" t="s">
        <v>56</v>
      </c>
      <c r="O1387" t="s">
        <v>62</v>
      </c>
      <c r="S1387" t="s">
        <v>5679</v>
      </c>
      <c r="U1387" t="s">
        <v>57</v>
      </c>
      <c r="V1387" t="s">
        <v>5680</v>
      </c>
      <c r="W1387">
        <v>919552573223</v>
      </c>
      <c r="X1387" t="s">
        <v>5681</v>
      </c>
      <c r="Y1387" t="s">
        <v>5682</v>
      </c>
      <c r="Z1387">
        <v>8</v>
      </c>
      <c r="AA1387">
        <v>27</v>
      </c>
      <c r="AE1387" t="s">
        <v>5683</v>
      </c>
      <c r="AF1387" t="s">
        <v>143</v>
      </c>
      <c r="AG1387" t="s">
        <v>5684</v>
      </c>
      <c r="AH1387" t="s">
        <v>5683</v>
      </c>
      <c r="AI1387">
        <v>0</v>
      </c>
      <c r="AJ1387">
        <v>0</v>
      </c>
      <c r="AL1387">
        <v>0</v>
      </c>
      <c r="AM1387">
        <v>0</v>
      </c>
      <c r="AN1387">
        <v>0</v>
      </c>
      <c r="AO1387" t="s">
        <v>51</v>
      </c>
      <c r="AP1387" t="s">
        <v>51</v>
      </c>
      <c r="AQ1387" t="s">
        <v>51</v>
      </c>
      <c r="AR1387" t="s">
        <v>51</v>
      </c>
      <c r="AS1387" t="s">
        <v>51</v>
      </c>
      <c r="AT1387" t="s">
        <v>51</v>
      </c>
      <c r="AU1387" t="s">
        <v>58</v>
      </c>
      <c r="AV1387" t="s">
        <v>4215</v>
      </c>
      <c r="AW1387" t="s">
        <v>196</v>
      </c>
      <c r="AX1387" s="1">
        <v>44021.519005787035</v>
      </c>
      <c r="AY1387" s="1">
        <v>44196.519004780093</v>
      </c>
    </row>
    <row r="1388" spans="1:51" x14ac:dyDescent="0.35">
      <c r="A1388">
        <v>3056</v>
      </c>
      <c r="B1388">
        <v>0</v>
      </c>
      <c r="C1388" t="s">
        <v>51</v>
      </c>
      <c r="D1388" t="s">
        <v>52</v>
      </c>
      <c r="E1388" t="s">
        <v>51</v>
      </c>
      <c r="F1388" t="s">
        <v>51</v>
      </c>
      <c r="G1388" t="s">
        <v>2062</v>
      </c>
      <c r="H1388" t="s">
        <v>2948</v>
      </c>
      <c r="I1388" t="s">
        <v>56</v>
      </c>
      <c r="S1388" t="s">
        <v>5685</v>
      </c>
      <c r="U1388" t="s">
        <v>57</v>
      </c>
      <c r="V1388">
        <v>1343241365</v>
      </c>
      <c r="Y1388" t="s">
        <v>5686</v>
      </c>
      <c r="Z1388">
        <v>8</v>
      </c>
      <c r="AA1388">
        <v>9</v>
      </c>
      <c r="AD1388" t="s">
        <v>5687</v>
      </c>
      <c r="AE1388" t="s">
        <v>5688</v>
      </c>
      <c r="AF1388" t="s">
        <v>376</v>
      </c>
      <c r="AG1388" t="s">
        <v>249</v>
      </c>
      <c r="AH1388" t="s">
        <v>5688</v>
      </c>
      <c r="AI1388">
        <v>0</v>
      </c>
      <c r="AJ1388">
        <v>0</v>
      </c>
      <c r="AL1388">
        <v>0</v>
      </c>
      <c r="AM1388">
        <v>0</v>
      </c>
      <c r="AN1388">
        <v>0</v>
      </c>
      <c r="AO1388" t="s">
        <v>51</v>
      </c>
      <c r="AP1388" t="s">
        <v>51</v>
      </c>
      <c r="AQ1388" t="s">
        <v>51</v>
      </c>
      <c r="AR1388" t="s">
        <v>51</v>
      </c>
      <c r="AS1388" t="s">
        <v>51</v>
      </c>
      <c r="AT1388" t="s">
        <v>51</v>
      </c>
      <c r="AU1388" t="s">
        <v>58</v>
      </c>
      <c r="AV1388" t="s">
        <v>4215</v>
      </c>
      <c r="AW1388" t="s">
        <v>3346</v>
      </c>
      <c r="AX1388" s="1">
        <v>44021.500853090278</v>
      </c>
      <c r="AY1388" s="1">
        <v>44970.527422997686</v>
      </c>
    </row>
    <row r="1389" spans="1:51" x14ac:dyDescent="0.35">
      <c r="A1389">
        <v>3055</v>
      </c>
      <c r="B1389">
        <v>0</v>
      </c>
      <c r="C1389" t="s">
        <v>51</v>
      </c>
      <c r="D1389" t="s">
        <v>52</v>
      </c>
      <c r="E1389" t="s">
        <v>51</v>
      </c>
      <c r="F1389" t="s">
        <v>51</v>
      </c>
      <c r="G1389" t="s">
        <v>5689</v>
      </c>
      <c r="H1389" t="s">
        <v>5690</v>
      </c>
      <c r="I1389" t="s">
        <v>56</v>
      </c>
      <c r="S1389" t="s">
        <v>5691</v>
      </c>
      <c r="U1389" t="s">
        <v>57</v>
      </c>
      <c r="W1389" t="s">
        <v>5692</v>
      </c>
      <c r="Y1389" t="s">
        <v>5693</v>
      </c>
      <c r="Z1389">
        <v>8</v>
      </c>
      <c r="AA1389">
        <v>9</v>
      </c>
      <c r="AD1389" t="s">
        <v>5694</v>
      </c>
      <c r="AE1389" t="s">
        <v>2839</v>
      </c>
      <c r="AF1389" t="s">
        <v>5695</v>
      </c>
      <c r="AG1389" t="s">
        <v>5696</v>
      </c>
      <c r="AH1389" t="s">
        <v>2839</v>
      </c>
      <c r="AI1389">
        <v>0</v>
      </c>
      <c r="AJ1389">
        <v>0</v>
      </c>
      <c r="AL1389">
        <v>0</v>
      </c>
      <c r="AM1389">
        <v>0</v>
      </c>
      <c r="AN1389">
        <v>0</v>
      </c>
      <c r="AO1389" t="s">
        <v>51</v>
      </c>
      <c r="AP1389" t="s">
        <v>51</v>
      </c>
      <c r="AQ1389" t="s">
        <v>51</v>
      </c>
      <c r="AR1389" t="s">
        <v>51</v>
      </c>
      <c r="AS1389" t="s">
        <v>51</v>
      </c>
      <c r="AT1389" t="s">
        <v>51</v>
      </c>
      <c r="AU1389" t="s">
        <v>58</v>
      </c>
      <c r="AV1389" t="s">
        <v>4215</v>
      </c>
      <c r="AW1389" t="s">
        <v>51</v>
      </c>
      <c r="AX1389" s="1">
        <v>44021.485505092591</v>
      </c>
      <c r="AY1389" t="s">
        <v>51</v>
      </c>
    </row>
    <row r="1390" spans="1:51" x14ac:dyDescent="0.35">
      <c r="A1390">
        <v>3054</v>
      </c>
      <c r="B1390">
        <v>0</v>
      </c>
      <c r="C1390" t="s">
        <v>51</v>
      </c>
      <c r="D1390" t="s">
        <v>52</v>
      </c>
      <c r="E1390" t="s">
        <v>51</v>
      </c>
      <c r="F1390" t="s">
        <v>51</v>
      </c>
      <c r="G1390" t="s">
        <v>5697</v>
      </c>
      <c r="H1390" t="s">
        <v>5698</v>
      </c>
      <c r="I1390" t="s">
        <v>56</v>
      </c>
      <c r="S1390">
        <v>919375888300</v>
      </c>
      <c r="U1390" t="s">
        <v>4021</v>
      </c>
      <c r="W1390">
        <v>919375888300</v>
      </c>
      <c r="Y1390" t="s">
        <v>5699</v>
      </c>
      <c r="Z1390">
        <v>8</v>
      </c>
      <c r="AE1390" t="s">
        <v>5700</v>
      </c>
      <c r="AF1390" t="s">
        <v>138</v>
      </c>
      <c r="AH1390" t="s">
        <v>5700</v>
      </c>
      <c r="AI1390">
        <v>0</v>
      </c>
      <c r="AJ1390">
        <v>0</v>
      </c>
      <c r="AL1390">
        <v>0</v>
      </c>
      <c r="AM1390">
        <v>0</v>
      </c>
      <c r="AN1390">
        <v>0</v>
      </c>
      <c r="AO1390" t="s">
        <v>51</v>
      </c>
      <c r="AP1390" t="s">
        <v>51</v>
      </c>
      <c r="AQ1390" t="s">
        <v>51</v>
      </c>
      <c r="AR1390" t="s">
        <v>51</v>
      </c>
      <c r="AS1390" t="s">
        <v>51</v>
      </c>
      <c r="AT1390" t="s">
        <v>51</v>
      </c>
      <c r="AU1390" t="s">
        <v>58</v>
      </c>
      <c r="AV1390" t="s">
        <v>4215</v>
      </c>
      <c r="AW1390" t="s">
        <v>51</v>
      </c>
      <c r="AX1390" s="1">
        <v>44018.629548645833</v>
      </c>
      <c r="AY1390" t="s">
        <v>51</v>
      </c>
    </row>
    <row r="1391" spans="1:51" x14ac:dyDescent="0.35">
      <c r="A1391">
        <v>3053</v>
      </c>
      <c r="B1391">
        <v>0</v>
      </c>
      <c r="C1391" t="s">
        <v>51</v>
      </c>
      <c r="D1391" t="s">
        <v>52</v>
      </c>
      <c r="E1391" t="s">
        <v>51</v>
      </c>
      <c r="F1391" t="s">
        <v>51</v>
      </c>
      <c r="G1391" t="s">
        <v>5701</v>
      </c>
      <c r="H1391" t="s">
        <v>5702</v>
      </c>
      <c r="I1391" t="s">
        <v>56</v>
      </c>
      <c r="S1391" t="s">
        <v>5298</v>
      </c>
      <c r="U1391" t="s">
        <v>202</v>
      </c>
      <c r="W1391">
        <f>91-9313022330</f>
        <v>-9313022239</v>
      </c>
      <c r="X1391" t="s">
        <v>5299</v>
      </c>
      <c r="Y1391" t="s">
        <v>5703</v>
      </c>
      <c r="Z1391">
        <v>8</v>
      </c>
      <c r="AA1391">
        <v>6</v>
      </c>
      <c r="AD1391" t="s">
        <v>2644</v>
      </c>
      <c r="AE1391" t="s">
        <v>5704</v>
      </c>
      <c r="AF1391" t="s">
        <v>2197</v>
      </c>
      <c r="AG1391" t="s">
        <v>5705</v>
      </c>
      <c r="AH1391" t="s">
        <v>5704</v>
      </c>
      <c r="AI1391">
        <v>0</v>
      </c>
      <c r="AJ1391">
        <v>0</v>
      </c>
      <c r="AL1391">
        <v>0</v>
      </c>
      <c r="AM1391">
        <v>0</v>
      </c>
      <c r="AN1391">
        <v>0</v>
      </c>
      <c r="AO1391" t="s">
        <v>51</v>
      </c>
      <c r="AP1391" t="s">
        <v>51</v>
      </c>
      <c r="AQ1391" t="s">
        <v>51</v>
      </c>
      <c r="AR1391" t="s">
        <v>51</v>
      </c>
      <c r="AS1391" t="s">
        <v>51</v>
      </c>
      <c r="AT1391" t="s">
        <v>51</v>
      </c>
      <c r="AU1391" t="s">
        <v>58</v>
      </c>
      <c r="AV1391" t="s">
        <v>4215</v>
      </c>
      <c r="AW1391" t="s">
        <v>51</v>
      </c>
      <c r="AX1391" s="1">
        <v>44012.697516087967</v>
      </c>
      <c r="AY1391" t="s">
        <v>51</v>
      </c>
    </row>
    <row r="1392" spans="1:51" x14ac:dyDescent="0.35">
      <c r="A1392">
        <v>3052</v>
      </c>
      <c r="B1392">
        <v>0</v>
      </c>
      <c r="C1392" t="s">
        <v>51</v>
      </c>
      <c r="D1392" t="s">
        <v>85</v>
      </c>
      <c r="E1392">
        <v>0</v>
      </c>
      <c r="G1392" t="s">
        <v>5706</v>
      </c>
      <c r="H1392" t="s">
        <v>5707</v>
      </c>
      <c r="I1392" t="s">
        <v>6854</v>
      </c>
      <c r="J1392" t="s">
        <v>5419</v>
      </c>
      <c r="S1392">
        <f>1-302-456-4400</f>
        <v>-5157</v>
      </c>
      <c r="T1392" t="s">
        <v>51</v>
      </c>
      <c r="U1392" t="s">
        <v>51</v>
      </c>
      <c r="V1392">
        <f>1-302-456-4444</f>
        <v>-5201</v>
      </c>
      <c r="W1392">
        <v>7760961425</v>
      </c>
      <c r="Y1392" t="s">
        <v>5708</v>
      </c>
      <c r="Z1392">
        <v>2</v>
      </c>
      <c r="AE1392" t="s">
        <v>51</v>
      </c>
      <c r="AF1392" t="s">
        <v>5419</v>
      </c>
      <c r="AI1392">
        <v>0</v>
      </c>
      <c r="AJ1392">
        <v>0</v>
      </c>
      <c r="AL1392">
        <v>0</v>
      </c>
      <c r="AM1392">
        <v>0</v>
      </c>
      <c r="AN1392">
        <v>0</v>
      </c>
      <c r="AO1392" t="s">
        <v>120</v>
      </c>
      <c r="AP1392" t="s">
        <v>51</v>
      </c>
      <c r="AQ1392" t="s">
        <v>51</v>
      </c>
      <c r="AR1392" t="s">
        <v>51</v>
      </c>
      <c r="AS1392" t="s">
        <v>51</v>
      </c>
      <c r="AT1392" t="s">
        <v>51</v>
      </c>
      <c r="AU1392" t="s">
        <v>58</v>
      </c>
      <c r="AV1392" t="s">
        <v>4028</v>
      </c>
      <c r="AW1392" t="s">
        <v>51</v>
      </c>
      <c r="AX1392" s="1">
        <v>44011.621059375</v>
      </c>
      <c r="AY1392" t="s">
        <v>51</v>
      </c>
    </row>
    <row r="1393" spans="1:51" x14ac:dyDescent="0.35">
      <c r="A1393">
        <v>3051</v>
      </c>
      <c r="B1393">
        <v>0</v>
      </c>
      <c r="C1393" t="s">
        <v>51</v>
      </c>
      <c r="D1393" t="s">
        <v>52</v>
      </c>
      <c r="E1393" t="s">
        <v>51</v>
      </c>
      <c r="F1393" t="s">
        <v>51</v>
      </c>
      <c r="G1393" t="s">
        <v>5709</v>
      </c>
      <c r="H1393" t="s">
        <v>5710</v>
      </c>
      <c r="I1393" t="s">
        <v>2426</v>
      </c>
      <c r="S1393" t="s">
        <v>5711</v>
      </c>
      <c r="U1393" t="s">
        <v>202</v>
      </c>
      <c r="W1393" t="s">
        <v>5712</v>
      </c>
      <c r="X1393" t="s">
        <v>5713</v>
      </c>
      <c r="Y1393" t="s">
        <v>5714</v>
      </c>
      <c r="Z1393">
        <v>8</v>
      </c>
      <c r="AI1393">
        <v>0</v>
      </c>
      <c r="AJ1393">
        <v>0</v>
      </c>
      <c r="AL1393">
        <v>0</v>
      </c>
      <c r="AM1393">
        <v>0</v>
      </c>
      <c r="AN1393">
        <v>0</v>
      </c>
      <c r="AO1393" t="s">
        <v>51</v>
      </c>
      <c r="AP1393" t="s">
        <v>51</v>
      </c>
      <c r="AQ1393" t="s">
        <v>51</v>
      </c>
      <c r="AR1393" t="s">
        <v>51</v>
      </c>
      <c r="AS1393" t="s">
        <v>51</v>
      </c>
      <c r="AT1393" t="s">
        <v>51</v>
      </c>
      <c r="AU1393" t="s">
        <v>58</v>
      </c>
      <c r="AV1393" t="s">
        <v>4215</v>
      </c>
      <c r="AW1393" t="s">
        <v>51</v>
      </c>
      <c r="AX1393" s="1">
        <v>44009.50541701389</v>
      </c>
      <c r="AY1393" t="s">
        <v>51</v>
      </c>
    </row>
    <row r="1394" spans="1:51" x14ac:dyDescent="0.35">
      <c r="A1394">
        <v>3050</v>
      </c>
      <c r="B1394">
        <v>0</v>
      </c>
      <c r="C1394" t="s">
        <v>51</v>
      </c>
      <c r="D1394" t="s">
        <v>85</v>
      </c>
      <c r="E1394">
        <v>0</v>
      </c>
      <c r="G1394" t="s">
        <v>5715</v>
      </c>
      <c r="H1394" t="s">
        <v>5716</v>
      </c>
      <c r="I1394" t="s">
        <v>56</v>
      </c>
      <c r="S1394" t="s">
        <v>5717</v>
      </c>
      <c r="T1394" t="s">
        <v>51</v>
      </c>
      <c r="U1394" t="s">
        <v>51</v>
      </c>
      <c r="V1394" t="s">
        <v>5718</v>
      </c>
      <c r="W1394">
        <v>9824650548</v>
      </c>
      <c r="Y1394" t="s">
        <v>5487</v>
      </c>
      <c r="Z1394">
        <v>8</v>
      </c>
      <c r="AE1394" t="s">
        <v>51</v>
      </c>
      <c r="AI1394">
        <v>0</v>
      </c>
      <c r="AJ1394">
        <v>0</v>
      </c>
      <c r="AL1394">
        <v>0</v>
      </c>
      <c r="AM1394">
        <v>0</v>
      </c>
      <c r="AN1394">
        <v>0</v>
      </c>
      <c r="AO1394" t="s">
        <v>120</v>
      </c>
      <c r="AP1394" t="s">
        <v>121</v>
      </c>
      <c r="AQ1394" t="s">
        <v>122</v>
      </c>
      <c r="AR1394" t="s">
        <v>123</v>
      </c>
      <c r="AS1394" t="s">
        <v>89</v>
      </c>
      <c r="AT1394" t="s">
        <v>90</v>
      </c>
      <c r="AU1394" t="s">
        <v>58</v>
      </c>
      <c r="AV1394" t="s">
        <v>4028</v>
      </c>
      <c r="AW1394" t="s">
        <v>4707</v>
      </c>
      <c r="AX1394" s="1">
        <v>44005.808955752313</v>
      </c>
      <c r="AY1394" s="1">
        <v>44125.696676736108</v>
      </c>
    </row>
    <row r="1395" spans="1:51" x14ac:dyDescent="0.35">
      <c r="A1395">
        <v>3049</v>
      </c>
      <c r="B1395">
        <v>0</v>
      </c>
      <c r="C1395" t="s">
        <v>51</v>
      </c>
      <c r="D1395" t="s">
        <v>85</v>
      </c>
      <c r="E1395">
        <v>3</v>
      </c>
      <c r="F1395" t="s">
        <v>1049</v>
      </c>
      <c r="G1395" t="s">
        <v>5719</v>
      </c>
      <c r="H1395" t="s">
        <v>5720</v>
      </c>
      <c r="I1395" t="s">
        <v>56</v>
      </c>
      <c r="T1395" t="s">
        <v>51</v>
      </c>
      <c r="U1395" t="s">
        <v>51</v>
      </c>
      <c r="W1395">
        <f>91-8980664670</f>
        <v>-8980664579</v>
      </c>
      <c r="X1395" t="s">
        <v>5721</v>
      </c>
      <c r="Y1395" t="s">
        <v>5722</v>
      </c>
      <c r="Z1395">
        <v>8</v>
      </c>
      <c r="AE1395" t="s">
        <v>51</v>
      </c>
      <c r="AI1395">
        <v>0</v>
      </c>
      <c r="AJ1395">
        <v>0</v>
      </c>
      <c r="AL1395">
        <v>0</v>
      </c>
      <c r="AM1395">
        <v>0</v>
      </c>
      <c r="AN1395">
        <v>0</v>
      </c>
      <c r="AO1395" t="s">
        <v>120</v>
      </c>
      <c r="AU1395" t="s">
        <v>58</v>
      </c>
      <c r="AV1395" t="s">
        <v>5181</v>
      </c>
      <c r="AW1395" t="s">
        <v>91</v>
      </c>
      <c r="AX1395" s="1">
        <v>44004.673576006942</v>
      </c>
      <c r="AY1395" s="1">
        <v>44229.495171145834</v>
      </c>
    </row>
    <row r="1396" spans="1:51" x14ac:dyDescent="0.35">
      <c r="A1396">
        <v>3048</v>
      </c>
      <c r="B1396">
        <v>0</v>
      </c>
      <c r="C1396" t="s">
        <v>51</v>
      </c>
      <c r="D1396" t="s">
        <v>52</v>
      </c>
      <c r="E1396" t="s">
        <v>51</v>
      </c>
      <c r="F1396" t="s">
        <v>51</v>
      </c>
      <c r="G1396" t="s">
        <v>5723</v>
      </c>
      <c r="H1396" t="s">
        <v>5724</v>
      </c>
      <c r="I1396" t="s">
        <v>56</v>
      </c>
      <c r="S1396">
        <v>7722085211</v>
      </c>
      <c r="U1396" t="s">
        <v>4021</v>
      </c>
      <c r="W1396">
        <v>9325636320</v>
      </c>
      <c r="Y1396" t="s">
        <v>5725</v>
      </c>
      <c r="Z1396">
        <v>8</v>
      </c>
      <c r="AA1396">
        <v>27</v>
      </c>
      <c r="AD1396" t="s">
        <v>5726</v>
      </c>
      <c r="AE1396" t="s">
        <v>2461</v>
      </c>
      <c r="AF1396" t="s">
        <v>280</v>
      </c>
      <c r="AG1396" t="s">
        <v>2168</v>
      </c>
      <c r="AH1396" t="s">
        <v>2461</v>
      </c>
      <c r="AI1396">
        <v>0</v>
      </c>
      <c r="AJ1396">
        <v>0</v>
      </c>
      <c r="AL1396">
        <v>0</v>
      </c>
      <c r="AM1396">
        <v>0</v>
      </c>
      <c r="AN1396">
        <v>0</v>
      </c>
      <c r="AO1396" t="s">
        <v>51</v>
      </c>
      <c r="AP1396" t="s">
        <v>51</v>
      </c>
      <c r="AQ1396" t="s">
        <v>51</v>
      </c>
      <c r="AR1396" t="s">
        <v>51</v>
      </c>
      <c r="AS1396" t="s">
        <v>51</v>
      </c>
      <c r="AT1396" t="s">
        <v>51</v>
      </c>
      <c r="AU1396" t="s">
        <v>58</v>
      </c>
      <c r="AV1396" t="s">
        <v>4215</v>
      </c>
      <c r="AW1396" t="s">
        <v>51</v>
      </c>
      <c r="AX1396" s="1">
        <v>44004.519857175925</v>
      </c>
      <c r="AY1396" t="s">
        <v>51</v>
      </c>
    </row>
    <row r="1397" spans="1:51" x14ac:dyDescent="0.35">
      <c r="A1397">
        <v>3047</v>
      </c>
      <c r="B1397">
        <v>0</v>
      </c>
      <c r="C1397" t="s">
        <v>51</v>
      </c>
      <c r="D1397" t="s">
        <v>85</v>
      </c>
      <c r="E1397">
        <v>3</v>
      </c>
      <c r="F1397" t="s">
        <v>1049</v>
      </c>
      <c r="G1397" t="s">
        <v>5727</v>
      </c>
      <c r="H1397" t="s">
        <v>5728</v>
      </c>
      <c r="I1397" t="s">
        <v>56</v>
      </c>
      <c r="J1397" t="s">
        <v>5419</v>
      </c>
      <c r="S1397" t="s">
        <v>5729</v>
      </c>
      <c r="T1397" t="s">
        <v>51</v>
      </c>
      <c r="U1397" t="s">
        <v>51</v>
      </c>
      <c r="Z1397">
        <v>8</v>
      </c>
      <c r="AD1397" t="s">
        <v>5730</v>
      </c>
      <c r="AE1397" t="s">
        <v>51</v>
      </c>
      <c r="AF1397" t="s">
        <v>5419</v>
      </c>
      <c r="AG1397" t="s">
        <v>5731</v>
      </c>
      <c r="AI1397">
        <v>0</v>
      </c>
      <c r="AJ1397">
        <v>0</v>
      </c>
      <c r="AL1397">
        <v>0</v>
      </c>
      <c r="AM1397">
        <v>0</v>
      </c>
      <c r="AN1397">
        <v>0</v>
      </c>
      <c r="AO1397" t="s">
        <v>120</v>
      </c>
      <c r="AP1397" t="s">
        <v>51</v>
      </c>
      <c r="AQ1397" t="s">
        <v>51</v>
      </c>
      <c r="AR1397" t="s">
        <v>51</v>
      </c>
      <c r="AS1397" t="s">
        <v>51</v>
      </c>
      <c r="AT1397" t="s">
        <v>51</v>
      </c>
      <c r="AU1397" t="s">
        <v>58</v>
      </c>
      <c r="AV1397" t="s">
        <v>5181</v>
      </c>
      <c r="AW1397" t="s">
        <v>51</v>
      </c>
      <c r="AX1397" s="1">
        <v>44001.510961377317</v>
      </c>
      <c r="AY1397" t="s">
        <v>51</v>
      </c>
    </row>
    <row r="1398" spans="1:51" x14ac:dyDescent="0.35">
      <c r="A1398">
        <v>3046</v>
      </c>
      <c r="B1398">
        <v>0</v>
      </c>
      <c r="C1398" t="s">
        <v>51</v>
      </c>
      <c r="D1398" t="s">
        <v>85</v>
      </c>
      <c r="E1398">
        <v>3</v>
      </c>
      <c r="F1398" t="s">
        <v>1049</v>
      </c>
      <c r="G1398" t="s">
        <v>5732</v>
      </c>
      <c r="H1398" t="s">
        <v>5733</v>
      </c>
      <c r="I1398" t="s">
        <v>56</v>
      </c>
      <c r="J1398" t="s">
        <v>5419</v>
      </c>
      <c r="T1398" t="s">
        <v>51</v>
      </c>
      <c r="U1398" t="s">
        <v>51</v>
      </c>
      <c r="Z1398">
        <v>8</v>
      </c>
      <c r="AD1398" t="s">
        <v>5734</v>
      </c>
      <c r="AE1398" t="s">
        <v>51</v>
      </c>
      <c r="AF1398" t="s">
        <v>5419</v>
      </c>
      <c r="AG1398" t="s">
        <v>5735</v>
      </c>
      <c r="AI1398">
        <v>0</v>
      </c>
      <c r="AJ1398">
        <v>0</v>
      </c>
      <c r="AL1398">
        <v>0</v>
      </c>
      <c r="AM1398">
        <v>0</v>
      </c>
      <c r="AN1398">
        <v>0</v>
      </c>
      <c r="AO1398" t="s">
        <v>120</v>
      </c>
      <c r="AP1398" t="s">
        <v>51</v>
      </c>
      <c r="AQ1398" t="s">
        <v>51</v>
      </c>
      <c r="AR1398" t="s">
        <v>51</v>
      </c>
      <c r="AS1398" t="s">
        <v>51</v>
      </c>
      <c r="AT1398" t="s">
        <v>51</v>
      </c>
      <c r="AU1398" t="s">
        <v>58</v>
      </c>
      <c r="AV1398" t="s">
        <v>5181</v>
      </c>
      <c r="AW1398" t="s">
        <v>51</v>
      </c>
      <c r="AX1398" s="1">
        <v>44001.508608252312</v>
      </c>
      <c r="AY1398" t="s">
        <v>51</v>
      </c>
    </row>
    <row r="1399" spans="1:51" x14ac:dyDescent="0.35">
      <c r="A1399">
        <v>3045</v>
      </c>
      <c r="B1399">
        <v>0</v>
      </c>
      <c r="C1399" t="s">
        <v>51</v>
      </c>
      <c r="D1399" t="s">
        <v>52</v>
      </c>
      <c r="E1399" t="s">
        <v>51</v>
      </c>
      <c r="F1399" t="s">
        <v>51</v>
      </c>
      <c r="G1399" t="s">
        <v>5736</v>
      </c>
      <c r="H1399" t="s">
        <v>5737</v>
      </c>
      <c r="I1399" t="s">
        <v>56</v>
      </c>
      <c r="U1399" t="s">
        <v>57</v>
      </c>
      <c r="W1399">
        <v>7992431258</v>
      </c>
      <c r="Y1399" t="s">
        <v>5738</v>
      </c>
      <c r="Z1399">
        <v>8</v>
      </c>
      <c r="AA1399">
        <v>19</v>
      </c>
      <c r="AD1399" t="s">
        <v>5739</v>
      </c>
      <c r="AE1399" t="s">
        <v>5740</v>
      </c>
      <c r="AF1399" t="s">
        <v>1919</v>
      </c>
      <c r="AG1399" t="s">
        <v>5741</v>
      </c>
      <c r="AH1399" t="s">
        <v>5740</v>
      </c>
      <c r="AI1399">
        <v>0</v>
      </c>
      <c r="AJ1399">
        <v>0</v>
      </c>
      <c r="AL1399">
        <v>0</v>
      </c>
      <c r="AM1399">
        <v>0</v>
      </c>
      <c r="AN1399">
        <v>0</v>
      </c>
      <c r="AO1399" t="s">
        <v>51</v>
      </c>
      <c r="AP1399" t="s">
        <v>51</v>
      </c>
      <c r="AQ1399" t="s">
        <v>51</v>
      </c>
      <c r="AR1399" t="s">
        <v>51</v>
      </c>
      <c r="AS1399" t="s">
        <v>51</v>
      </c>
      <c r="AT1399" t="s">
        <v>51</v>
      </c>
      <c r="AU1399" t="s">
        <v>58</v>
      </c>
      <c r="AV1399" t="s">
        <v>4215</v>
      </c>
      <c r="AW1399" t="s">
        <v>51</v>
      </c>
      <c r="AX1399" s="1">
        <v>44000.644896064812</v>
      </c>
      <c r="AY1399" t="s">
        <v>51</v>
      </c>
    </row>
    <row r="1400" spans="1:51" x14ac:dyDescent="0.35">
      <c r="A1400">
        <v>3044</v>
      </c>
      <c r="B1400">
        <v>0</v>
      </c>
      <c r="C1400" t="s">
        <v>51</v>
      </c>
      <c r="D1400" t="s">
        <v>52</v>
      </c>
      <c r="E1400" t="s">
        <v>51</v>
      </c>
      <c r="F1400" t="s">
        <v>51</v>
      </c>
      <c r="G1400" t="s">
        <v>5742</v>
      </c>
      <c r="H1400" t="s">
        <v>5743</v>
      </c>
      <c r="I1400" t="s">
        <v>56</v>
      </c>
      <c r="S1400" t="s">
        <v>5744</v>
      </c>
      <c r="U1400" t="s">
        <v>57</v>
      </c>
      <c r="W1400" t="s">
        <v>5745</v>
      </c>
      <c r="Y1400" t="s">
        <v>5746</v>
      </c>
      <c r="Z1400">
        <v>8</v>
      </c>
      <c r="AA1400">
        <v>27</v>
      </c>
      <c r="AD1400" t="s">
        <v>5747</v>
      </c>
      <c r="AE1400" t="s">
        <v>4595</v>
      </c>
      <c r="AF1400" t="s">
        <v>280</v>
      </c>
      <c r="AG1400" t="s">
        <v>5748</v>
      </c>
      <c r="AH1400" t="s">
        <v>4595</v>
      </c>
      <c r="AI1400">
        <v>0</v>
      </c>
      <c r="AJ1400">
        <v>0</v>
      </c>
      <c r="AL1400">
        <v>0</v>
      </c>
      <c r="AM1400">
        <v>0</v>
      </c>
      <c r="AN1400">
        <v>0</v>
      </c>
      <c r="AO1400" t="s">
        <v>51</v>
      </c>
      <c r="AP1400" t="s">
        <v>51</v>
      </c>
      <c r="AQ1400" t="s">
        <v>51</v>
      </c>
      <c r="AR1400" t="s">
        <v>51</v>
      </c>
      <c r="AS1400" t="s">
        <v>51</v>
      </c>
      <c r="AT1400" t="s">
        <v>51</v>
      </c>
      <c r="AU1400" t="s">
        <v>58</v>
      </c>
      <c r="AV1400" t="s">
        <v>4215</v>
      </c>
      <c r="AW1400" t="s">
        <v>51</v>
      </c>
      <c r="AX1400" s="1">
        <v>43999.690900543981</v>
      </c>
      <c r="AY1400" t="s">
        <v>51</v>
      </c>
    </row>
    <row r="1401" spans="1:51" x14ac:dyDescent="0.35">
      <c r="A1401">
        <v>3043</v>
      </c>
      <c r="B1401">
        <v>0</v>
      </c>
      <c r="C1401" t="s">
        <v>51</v>
      </c>
      <c r="D1401" t="s">
        <v>85</v>
      </c>
      <c r="E1401">
        <v>3</v>
      </c>
      <c r="F1401" t="s">
        <v>1049</v>
      </c>
      <c r="G1401" t="s">
        <v>5749</v>
      </c>
      <c r="H1401" t="s">
        <v>5750</v>
      </c>
      <c r="I1401" t="s">
        <v>56</v>
      </c>
      <c r="T1401" t="s">
        <v>51</v>
      </c>
      <c r="U1401" t="s">
        <v>51</v>
      </c>
      <c r="Z1401">
        <v>8</v>
      </c>
      <c r="AE1401" t="s">
        <v>51</v>
      </c>
      <c r="AI1401">
        <v>0</v>
      </c>
      <c r="AJ1401">
        <v>0</v>
      </c>
      <c r="AL1401">
        <v>0</v>
      </c>
      <c r="AM1401">
        <v>0</v>
      </c>
      <c r="AN1401">
        <v>0</v>
      </c>
      <c r="AO1401" t="s">
        <v>120</v>
      </c>
      <c r="AP1401" t="s">
        <v>486</v>
      </c>
      <c r="AQ1401" t="s">
        <v>122</v>
      </c>
      <c r="AR1401" t="s">
        <v>123</v>
      </c>
      <c r="AS1401" t="s">
        <v>89</v>
      </c>
      <c r="AT1401" t="s">
        <v>90</v>
      </c>
      <c r="AU1401" t="s">
        <v>58</v>
      </c>
      <c r="AV1401" t="s">
        <v>5181</v>
      </c>
      <c r="AW1401" t="s">
        <v>5181</v>
      </c>
      <c r="AX1401" s="1">
        <v>43999.683566087966</v>
      </c>
      <c r="AY1401" s="1">
        <v>44132.508904201386</v>
      </c>
    </row>
    <row r="1402" spans="1:51" x14ac:dyDescent="0.35">
      <c r="A1402">
        <v>3042</v>
      </c>
      <c r="B1402">
        <v>0</v>
      </c>
      <c r="C1402" t="s">
        <v>51</v>
      </c>
      <c r="D1402" t="s">
        <v>85</v>
      </c>
      <c r="E1402">
        <v>0</v>
      </c>
      <c r="G1402" t="s">
        <v>5751</v>
      </c>
      <c r="H1402" t="s">
        <v>5752</v>
      </c>
      <c r="I1402" t="s">
        <v>15600</v>
      </c>
      <c r="J1402" t="s">
        <v>5419</v>
      </c>
      <c r="S1402" t="s">
        <v>5753</v>
      </c>
      <c r="T1402" t="s">
        <v>51</v>
      </c>
      <c r="U1402" t="s">
        <v>51</v>
      </c>
      <c r="X1402" t="s">
        <v>5754</v>
      </c>
      <c r="Y1402" t="s">
        <v>5755</v>
      </c>
      <c r="Z1402">
        <v>2</v>
      </c>
      <c r="AE1402" t="s">
        <v>51</v>
      </c>
      <c r="AF1402" t="s">
        <v>5419</v>
      </c>
      <c r="AI1402">
        <v>0</v>
      </c>
      <c r="AJ1402">
        <v>0</v>
      </c>
      <c r="AL1402">
        <v>0</v>
      </c>
      <c r="AM1402">
        <v>0</v>
      </c>
      <c r="AN1402">
        <v>0</v>
      </c>
      <c r="AO1402" t="s">
        <v>120</v>
      </c>
      <c r="AP1402" t="s">
        <v>51</v>
      </c>
      <c r="AQ1402" t="s">
        <v>51</v>
      </c>
      <c r="AR1402" t="s">
        <v>51</v>
      </c>
      <c r="AS1402" t="s">
        <v>51</v>
      </c>
      <c r="AT1402" t="s">
        <v>51</v>
      </c>
      <c r="AU1402" t="s">
        <v>58</v>
      </c>
      <c r="AV1402" t="s">
        <v>4028</v>
      </c>
      <c r="AW1402" t="s">
        <v>51</v>
      </c>
      <c r="AX1402" s="1">
        <v>43999.483532638886</v>
      </c>
      <c r="AY1402" t="s">
        <v>51</v>
      </c>
    </row>
    <row r="1403" spans="1:51" x14ac:dyDescent="0.35">
      <c r="A1403">
        <v>3041</v>
      </c>
      <c r="B1403">
        <v>0</v>
      </c>
      <c r="C1403" t="s">
        <v>51</v>
      </c>
      <c r="D1403" t="s">
        <v>52</v>
      </c>
      <c r="E1403" t="s">
        <v>51</v>
      </c>
      <c r="F1403" t="s">
        <v>51</v>
      </c>
      <c r="G1403" t="s">
        <v>5756</v>
      </c>
      <c r="H1403" t="s">
        <v>5757</v>
      </c>
      <c r="I1403" t="s">
        <v>3513</v>
      </c>
      <c r="O1403" t="s">
        <v>62</v>
      </c>
      <c r="S1403" t="s">
        <v>5758</v>
      </c>
      <c r="U1403" t="s">
        <v>57</v>
      </c>
      <c r="W1403" t="s">
        <v>5759</v>
      </c>
      <c r="X1403" t="s">
        <v>5760</v>
      </c>
      <c r="Y1403" t="s">
        <v>5761</v>
      </c>
      <c r="Z1403">
        <v>2</v>
      </c>
      <c r="AA1403">
        <v>999999</v>
      </c>
      <c r="AE1403" t="s">
        <v>536</v>
      </c>
      <c r="AF1403" t="s">
        <v>536</v>
      </c>
      <c r="AG1403" t="s">
        <v>5762</v>
      </c>
      <c r="AH1403" t="s">
        <v>536</v>
      </c>
      <c r="AI1403">
        <v>0</v>
      </c>
      <c r="AJ1403">
        <v>0</v>
      </c>
      <c r="AL1403">
        <v>0</v>
      </c>
      <c r="AM1403">
        <v>0</v>
      </c>
      <c r="AN1403">
        <v>0</v>
      </c>
      <c r="AO1403" t="s">
        <v>51</v>
      </c>
      <c r="AP1403" t="s">
        <v>51</v>
      </c>
      <c r="AQ1403" t="s">
        <v>51</v>
      </c>
      <c r="AR1403" t="s">
        <v>51</v>
      </c>
      <c r="AS1403" t="s">
        <v>51</v>
      </c>
      <c r="AT1403" t="s">
        <v>51</v>
      </c>
      <c r="AU1403" t="s">
        <v>58</v>
      </c>
      <c r="AV1403" t="s">
        <v>4215</v>
      </c>
      <c r="AW1403" t="s">
        <v>196</v>
      </c>
      <c r="AX1403" s="1">
        <v>43998.754444016202</v>
      </c>
      <c r="AY1403" s="1">
        <v>44366.656958993059</v>
      </c>
    </row>
    <row r="1404" spans="1:51" x14ac:dyDescent="0.35">
      <c r="A1404">
        <v>3040</v>
      </c>
      <c r="B1404">
        <v>0</v>
      </c>
      <c r="C1404" t="s">
        <v>51</v>
      </c>
      <c r="D1404" t="s">
        <v>85</v>
      </c>
      <c r="E1404">
        <v>3</v>
      </c>
      <c r="F1404" t="s">
        <v>1049</v>
      </c>
      <c r="G1404" t="s">
        <v>5763</v>
      </c>
      <c r="H1404" t="s">
        <v>5764</v>
      </c>
      <c r="I1404" t="s">
        <v>56</v>
      </c>
      <c r="J1404" t="s">
        <v>5419</v>
      </c>
      <c r="S1404">
        <v>2240112324</v>
      </c>
      <c r="T1404" t="s">
        <v>51</v>
      </c>
      <c r="U1404" t="s">
        <v>51</v>
      </c>
      <c r="Y1404" t="s">
        <v>5765</v>
      </c>
      <c r="Z1404">
        <v>8</v>
      </c>
      <c r="AD1404" t="s">
        <v>5766</v>
      </c>
      <c r="AE1404" t="s">
        <v>51</v>
      </c>
      <c r="AF1404" t="s">
        <v>5419</v>
      </c>
      <c r="AG1404" t="s">
        <v>5767</v>
      </c>
      <c r="AI1404">
        <v>0</v>
      </c>
      <c r="AJ1404">
        <v>0</v>
      </c>
      <c r="AL1404">
        <v>0</v>
      </c>
      <c r="AM1404">
        <v>0</v>
      </c>
      <c r="AN1404">
        <v>0</v>
      </c>
      <c r="AO1404" t="s">
        <v>120</v>
      </c>
      <c r="AP1404" t="s">
        <v>51</v>
      </c>
      <c r="AQ1404" t="s">
        <v>51</v>
      </c>
      <c r="AR1404" t="s">
        <v>51</v>
      </c>
      <c r="AS1404" t="s">
        <v>51</v>
      </c>
      <c r="AT1404" t="s">
        <v>51</v>
      </c>
      <c r="AU1404" t="s">
        <v>58</v>
      </c>
      <c r="AV1404" t="s">
        <v>5181</v>
      </c>
      <c r="AW1404" t="s">
        <v>51</v>
      </c>
      <c r="AX1404" s="1">
        <v>43997.665734837959</v>
      </c>
      <c r="AY1404" t="s">
        <v>51</v>
      </c>
    </row>
    <row r="1405" spans="1:51" x14ac:dyDescent="0.35">
      <c r="A1405">
        <v>3039</v>
      </c>
      <c r="B1405">
        <v>0</v>
      </c>
      <c r="C1405" t="s">
        <v>51</v>
      </c>
      <c r="D1405" t="s">
        <v>85</v>
      </c>
      <c r="E1405">
        <v>0</v>
      </c>
      <c r="G1405" t="s">
        <v>5768</v>
      </c>
      <c r="H1405" t="s">
        <v>5769</v>
      </c>
      <c r="I1405" t="s">
        <v>56</v>
      </c>
      <c r="S1405" t="s">
        <v>5770</v>
      </c>
      <c r="T1405" t="s">
        <v>51</v>
      </c>
      <c r="U1405" t="s">
        <v>51</v>
      </c>
      <c r="W1405">
        <v>9845029694</v>
      </c>
      <c r="Y1405" t="s">
        <v>5771</v>
      </c>
      <c r="Z1405">
        <v>8</v>
      </c>
      <c r="AA1405">
        <v>29</v>
      </c>
      <c r="AD1405" t="s">
        <v>5772</v>
      </c>
      <c r="AE1405" t="s">
        <v>51</v>
      </c>
      <c r="AF1405" t="s">
        <v>51</v>
      </c>
      <c r="AG1405" t="s">
        <v>5773</v>
      </c>
      <c r="AH1405" t="s">
        <v>2449</v>
      </c>
      <c r="AI1405">
        <v>0</v>
      </c>
      <c r="AJ1405">
        <v>0</v>
      </c>
      <c r="AL1405">
        <v>0</v>
      </c>
      <c r="AM1405">
        <v>0</v>
      </c>
      <c r="AN1405">
        <v>0</v>
      </c>
      <c r="AU1405" t="s">
        <v>58</v>
      </c>
      <c r="AV1405" t="s">
        <v>4215</v>
      </c>
      <c r="AW1405" t="s">
        <v>4028</v>
      </c>
      <c r="AX1405" s="1">
        <v>43993.610563078706</v>
      </c>
      <c r="AY1405" s="1">
        <v>44515.509547222224</v>
      </c>
    </row>
    <row r="1406" spans="1:51" x14ac:dyDescent="0.35">
      <c r="A1406">
        <v>3038</v>
      </c>
      <c r="B1406">
        <v>0</v>
      </c>
      <c r="C1406" t="s">
        <v>51</v>
      </c>
      <c r="D1406" t="s">
        <v>85</v>
      </c>
      <c r="E1406">
        <v>3</v>
      </c>
      <c r="F1406" t="s">
        <v>1049</v>
      </c>
      <c r="G1406" t="s">
        <v>5774</v>
      </c>
      <c r="H1406" t="s">
        <v>5775</v>
      </c>
      <c r="I1406" t="s">
        <v>56</v>
      </c>
      <c r="J1406" t="s">
        <v>5419</v>
      </c>
      <c r="T1406" t="s">
        <v>51</v>
      </c>
      <c r="U1406" t="s">
        <v>51</v>
      </c>
      <c r="W1406">
        <v>8380075202</v>
      </c>
      <c r="Y1406" t="s">
        <v>5776</v>
      </c>
      <c r="Z1406">
        <v>8</v>
      </c>
      <c r="AD1406" t="s">
        <v>5777</v>
      </c>
      <c r="AE1406" t="s">
        <v>51</v>
      </c>
      <c r="AF1406" t="s">
        <v>5419</v>
      </c>
      <c r="AG1406" t="s">
        <v>5778</v>
      </c>
      <c r="AI1406">
        <v>0</v>
      </c>
      <c r="AJ1406">
        <v>0</v>
      </c>
      <c r="AL1406">
        <v>0</v>
      </c>
      <c r="AM1406">
        <v>0</v>
      </c>
      <c r="AN1406">
        <v>0</v>
      </c>
      <c r="AO1406" t="s">
        <v>230</v>
      </c>
      <c r="AP1406" t="s">
        <v>51</v>
      </c>
      <c r="AQ1406" t="s">
        <v>51</v>
      </c>
      <c r="AR1406" t="s">
        <v>51</v>
      </c>
      <c r="AS1406" t="s">
        <v>51</v>
      </c>
      <c r="AT1406" t="s">
        <v>51</v>
      </c>
      <c r="AU1406" t="s">
        <v>58</v>
      </c>
      <c r="AV1406" t="s">
        <v>5181</v>
      </c>
      <c r="AW1406" t="s">
        <v>51</v>
      </c>
      <c r="AX1406" s="1">
        <v>43991.724465162035</v>
      </c>
      <c r="AY1406" t="s">
        <v>51</v>
      </c>
    </row>
    <row r="1407" spans="1:51" x14ac:dyDescent="0.35">
      <c r="A1407">
        <v>3037</v>
      </c>
      <c r="B1407">
        <v>0</v>
      </c>
      <c r="C1407" t="s">
        <v>51</v>
      </c>
      <c r="D1407" t="s">
        <v>85</v>
      </c>
      <c r="E1407">
        <v>3</v>
      </c>
      <c r="F1407" t="s">
        <v>1049</v>
      </c>
      <c r="G1407" t="s">
        <v>5779</v>
      </c>
      <c r="H1407" t="s">
        <v>5780</v>
      </c>
      <c r="I1407" t="s">
        <v>56</v>
      </c>
      <c r="J1407" t="s">
        <v>5419</v>
      </c>
      <c r="S1407" t="s">
        <v>5781</v>
      </c>
      <c r="T1407" t="s">
        <v>51</v>
      </c>
      <c r="U1407" t="s">
        <v>51</v>
      </c>
      <c r="X1407" t="s">
        <v>5782</v>
      </c>
      <c r="Y1407" t="s">
        <v>5783</v>
      </c>
      <c r="Z1407">
        <v>8</v>
      </c>
      <c r="AE1407" t="s">
        <v>51</v>
      </c>
      <c r="AF1407" t="s">
        <v>5419</v>
      </c>
      <c r="AI1407">
        <v>0</v>
      </c>
      <c r="AJ1407">
        <v>0</v>
      </c>
      <c r="AL1407">
        <v>0</v>
      </c>
      <c r="AM1407">
        <v>0</v>
      </c>
      <c r="AN1407">
        <v>0</v>
      </c>
      <c r="AO1407" t="s">
        <v>120</v>
      </c>
      <c r="AP1407" t="s">
        <v>51</v>
      </c>
      <c r="AQ1407" t="s">
        <v>51</v>
      </c>
      <c r="AR1407" t="s">
        <v>51</v>
      </c>
      <c r="AS1407" t="s">
        <v>51</v>
      </c>
      <c r="AT1407" t="s">
        <v>51</v>
      </c>
      <c r="AU1407" t="s">
        <v>58</v>
      </c>
      <c r="AV1407" t="s">
        <v>5181</v>
      </c>
      <c r="AW1407" t="s">
        <v>51</v>
      </c>
      <c r="AX1407" s="1">
        <v>43988.468929479168</v>
      </c>
      <c r="AY1407" t="s">
        <v>51</v>
      </c>
    </row>
    <row r="1408" spans="1:51" x14ac:dyDescent="0.35">
      <c r="A1408">
        <v>3036</v>
      </c>
      <c r="B1408">
        <v>0</v>
      </c>
      <c r="C1408" t="s">
        <v>51</v>
      </c>
      <c r="D1408" t="s">
        <v>85</v>
      </c>
      <c r="E1408">
        <v>3</v>
      </c>
      <c r="F1408" t="s">
        <v>1049</v>
      </c>
      <c r="G1408" t="s">
        <v>5784</v>
      </c>
      <c r="H1408" t="s">
        <v>5785</v>
      </c>
      <c r="I1408" t="s">
        <v>56</v>
      </c>
      <c r="T1408" t="s">
        <v>51</v>
      </c>
      <c r="U1408" t="s">
        <v>51</v>
      </c>
      <c r="W1408">
        <v>9604738925</v>
      </c>
      <c r="Z1408">
        <v>8</v>
      </c>
      <c r="AD1408" t="s">
        <v>5786</v>
      </c>
      <c r="AE1408" t="s">
        <v>51</v>
      </c>
      <c r="AG1408" t="s">
        <v>5787</v>
      </c>
      <c r="AI1408">
        <v>0</v>
      </c>
      <c r="AJ1408">
        <v>0</v>
      </c>
      <c r="AL1408">
        <v>0</v>
      </c>
      <c r="AM1408">
        <v>0</v>
      </c>
      <c r="AN1408">
        <v>0</v>
      </c>
      <c r="AO1408" t="s">
        <v>1032</v>
      </c>
      <c r="AP1408" t="s">
        <v>486</v>
      </c>
      <c r="AQ1408" t="s">
        <v>122</v>
      </c>
      <c r="AR1408" t="s">
        <v>123</v>
      </c>
      <c r="AS1408" t="s">
        <v>89</v>
      </c>
      <c r="AT1408" t="s">
        <v>90</v>
      </c>
      <c r="AU1408" t="s">
        <v>58</v>
      </c>
      <c r="AV1408" t="s">
        <v>5181</v>
      </c>
      <c r="AW1408" t="s">
        <v>5181</v>
      </c>
      <c r="AX1408" s="1">
        <v>43985.736477777777</v>
      </c>
      <c r="AY1408" s="1">
        <v>44146.616316817126</v>
      </c>
    </row>
    <row r="1409" spans="1:51" x14ac:dyDescent="0.35">
      <c r="A1409">
        <v>3035</v>
      </c>
      <c r="B1409">
        <v>0</v>
      </c>
      <c r="C1409" t="s">
        <v>51</v>
      </c>
      <c r="D1409" t="s">
        <v>85</v>
      </c>
      <c r="E1409">
        <v>0</v>
      </c>
      <c r="G1409" t="s">
        <v>5788</v>
      </c>
      <c r="H1409" t="s">
        <v>5789</v>
      </c>
      <c r="I1409" t="s">
        <v>56</v>
      </c>
      <c r="J1409" t="s">
        <v>5419</v>
      </c>
      <c r="T1409" t="s">
        <v>51</v>
      </c>
      <c r="U1409" t="s">
        <v>51</v>
      </c>
      <c r="W1409">
        <v>9545466437</v>
      </c>
      <c r="Y1409" t="s">
        <v>5790</v>
      </c>
      <c r="Z1409">
        <v>8</v>
      </c>
      <c r="AE1409" t="s">
        <v>51</v>
      </c>
      <c r="AF1409" t="s">
        <v>5419</v>
      </c>
      <c r="AI1409">
        <v>0</v>
      </c>
      <c r="AJ1409">
        <v>0</v>
      </c>
      <c r="AL1409">
        <v>0</v>
      </c>
      <c r="AM1409">
        <v>0</v>
      </c>
      <c r="AN1409">
        <v>0</v>
      </c>
      <c r="AO1409" t="s">
        <v>5791</v>
      </c>
      <c r="AP1409" t="s">
        <v>51</v>
      </c>
      <c r="AQ1409" t="s">
        <v>51</v>
      </c>
      <c r="AR1409" t="s">
        <v>51</v>
      </c>
      <c r="AS1409" t="s">
        <v>51</v>
      </c>
      <c r="AT1409" t="s">
        <v>51</v>
      </c>
      <c r="AU1409" t="s">
        <v>58</v>
      </c>
      <c r="AV1409" t="s">
        <v>4028</v>
      </c>
      <c r="AW1409" t="s">
        <v>4028</v>
      </c>
      <c r="AX1409" s="1">
        <v>43985.727709027778</v>
      </c>
      <c r="AY1409" s="1">
        <v>43986.550016747686</v>
      </c>
    </row>
    <row r="1410" spans="1:51" x14ac:dyDescent="0.35">
      <c r="A1410">
        <v>3034</v>
      </c>
      <c r="B1410">
        <v>0</v>
      </c>
      <c r="C1410" t="s">
        <v>51</v>
      </c>
      <c r="D1410" t="s">
        <v>52</v>
      </c>
      <c r="E1410" t="s">
        <v>51</v>
      </c>
      <c r="F1410" t="s">
        <v>51</v>
      </c>
      <c r="G1410" t="s">
        <v>5792</v>
      </c>
      <c r="H1410" t="s">
        <v>5793</v>
      </c>
      <c r="I1410" t="s">
        <v>235</v>
      </c>
      <c r="S1410" t="s">
        <v>5794</v>
      </c>
      <c r="U1410" t="s">
        <v>202</v>
      </c>
      <c r="V1410" t="s">
        <v>5795</v>
      </c>
      <c r="Y1410" t="s">
        <v>5796</v>
      </c>
      <c r="Z1410">
        <v>2</v>
      </c>
      <c r="AI1410">
        <v>0</v>
      </c>
      <c r="AJ1410">
        <v>0</v>
      </c>
      <c r="AL1410">
        <v>0</v>
      </c>
      <c r="AM1410">
        <v>0</v>
      </c>
      <c r="AN1410">
        <v>0</v>
      </c>
      <c r="AO1410" t="s">
        <v>51</v>
      </c>
      <c r="AP1410" t="s">
        <v>51</v>
      </c>
      <c r="AQ1410" t="s">
        <v>51</v>
      </c>
      <c r="AR1410" t="s">
        <v>51</v>
      </c>
      <c r="AS1410" t="s">
        <v>51</v>
      </c>
      <c r="AT1410" t="s">
        <v>51</v>
      </c>
      <c r="AU1410" t="s">
        <v>58</v>
      </c>
      <c r="AV1410" t="s">
        <v>4215</v>
      </c>
      <c r="AW1410" t="s">
        <v>4215</v>
      </c>
      <c r="AX1410" s="1">
        <v>43985.656899768517</v>
      </c>
      <c r="AY1410" s="1">
        <v>43985.657352812501</v>
      </c>
    </row>
    <row r="1411" spans="1:51" x14ac:dyDescent="0.35">
      <c r="A1411">
        <v>3033</v>
      </c>
      <c r="B1411">
        <v>0</v>
      </c>
      <c r="C1411" t="s">
        <v>51</v>
      </c>
      <c r="D1411" t="s">
        <v>52</v>
      </c>
      <c r="E1411" t="s">
        <v>51</v>
      </c>
      <c r="F1411" t="s">
        <v>51</v>
      </c>
      <c r="G1411" t="s">
        <v>5797</v>
      </c>
      <c r="H1411" t="s">
        <v>5798</v>
      </c>
      <c r="I1411" t="s">
        <v>56</v>
      </c>
      <c r="O1411" t="s">
        <v>62</v>
      </c>
      <c r="S1411" t="s">
        <v>5799</v>
      </c>
      <c r="U1411" t="s">
        <v>57</v>
      </c>
      <c r="V1411" t="s">
        <v>5800</v>
      </c>
      <c r="X1411" t="s">
        <v>5801</v>
      </c>
      <c r="Y1411" t="s">
        <v>5802</v>
      </c>
      <c r="Z1411">
        <v>8</v>
      </c>
      <c r="AA1411">
        <v>27</v>
      </c>
      <c r="AD1411" t="s">
        <v>702</v>
      </c>
      <c r="AE1411" t="s">
        <v>1903</v>
      </c>
      <c r="AF1411" t="s">
        <v>143</v>
      </c>
      <c r="AG1411" t="s">
        <v>703</v>
      </c>
      <c r="AH1411" t="s">
        <v>1903</v>
      </c>
      <c r="AI1411">
        <v>0</v>
      </c>
      <c r="AJ1411">
        <v>0</v>
      </c>
      <c r="AL1411">
        <v>0</v>
      </c>
      <c r="AM1411">
        <v>0</v>
      </c>
      <c r="AN1411">
        <v>0</v>
      </c>
      <c r="AO1411" t="s">
        <v>51</v>
      </c>
      <c r="AP1411" t="s">
        <v>51</v>
      </c>
      <c r="AQ1411" t="s">
        <v>51</v>
      </c>
      <c r="AR1411" t="s">
        <v>51</v>
      </c>
      <c r="AS1411" t="s">
        <v>51</v>
      </c>
      <c r="AT1411" t="s">
        <v>51</v>
      </c>
      <c r="AU1411" t="s">
        <v>58</v>
      </c>
      <c r="AV1411" t="s">
        <v>4215</v>
      </c>
      <c r="AW1411" t="s">
        <v>196</v>
      </c>
      <c r="AX1411" s="1">
        <v>43985.645052893517</v>
      </c>
      <c r="AY1411" s="1">
        <v>45382.501454826386</v>
      </c>
    </row>
    <row r="1412" spans="1:51" x14ac:dyDescent="0.35">
      <c r="A1412">
        <v>3032</v>
      </c>
      <c r="B1412">
        <v>0</v>
      </c>
      <c r="C1412" t="s">
        <v>51</v>
      </c>
      <c r="D1412" t="s">
        <v>52</v>
      </c>
      <c r="E1412" t="s">
        <v>51</v>
      </c>
      <c r="F1412" t="s">
        <v>51</v>
      </c>
      <c r="G1412" t="s">
        <v>4176</v>
      </c>
      <c r="H1412" t="s">
        <v>5803</v>
      </c>
      <c r="I1412" t="s">
        <v>56</v>
      </c>
      <c r="S1412">
        <f>91-744-2480991-98</f>
        <v>-2481742</v>
      </c>
      <c r="U1412" t="s">
        <v>202</v>
      </c>
      <c r="V1412">
        <f>91-744-2480296-97</f>
        <v>-2481046</v>
      </c>
      <c r="Y1412" t="s">
        <v>5804</v>
      </c>
      <c r="Z1412">
        <v>8</v>
      </c>
      <c r="AA1412">
        <v>8</v>
      </c>
      <c r="AD1412" t="s">
        <v>406</v>
      </c>
      <c r="AE1412" t="s">
        <v>2048</v>
      </c>
      <c r="AF1412" t="s">
        <v>2041</v>
      </c>
      <c r="AG1412" t="s">
        <v>5805</v>
      </c>
      <c r="AH1412" t="s">
        <v>2048</v>
      </c>
      <c r="AI1412">
        <v>0</v>
      </c>
      <c r="AJ1412">
        <v>0</v>
      </c>
      <c r="AL1412">
        <v>0</v>
      </c>
      <c r="AM1412">
        <v>0</v>
      </c>
      <c r="AN1412">
        <v>0</v>
      </c>
      <c r="AO1412" t="s">
        <v>51</v>
      </c>
      <c r="AP1412" t="s">
        <v>51</v>
      </c>
      <c r="AQ1412" t="s">
        <v>51</v>
      </c>
      <c r="AR1412" t="s">
        <v>51</v>
      </c>
      <c r="AS1412" t="s">
        <v>51</v>
      </c>
      <c r="AT1412" t="s">
        <v>51</v>
      </c>
      <c r="AU1412" t="s">
        <v>58</v>
      </c>
      <c r="AV1412" t="s">
        <v>4215</v>
      </c>
      <c r="AW1412" t="s">
        <v>51</v>
      </c>
      <c r="AX1412" s="1">
        <v>43985.513712499996</v>
      </c>
      <c r="AY1412" t="s">
        <v>51</v>
      </c>
    </row>
    <row r="1413" spans="1:51" x14ac:dyDescent="0.35">
      <c r="A1413">
        <v>3030</v>
      </c>
      <c r="B1413">
        <v>0</v>
      </c>
      <c r="C1413" t="s">
        <v>51</v>
      </c>
      <c r="D1413" t="s">
        <v>52</v>
      </c>
      <c r="E1413" t="s">
        <v>51</v>
      </c>
      <c r="F1413" t="s">
        <v>51</v>
      </c>
      <c r="G1413" t="s">
        <v>5806</v>
      </c>
      <c r="H1413" t="s">
        <v>5807</v>
      </c>
      <c r="I1413" t="s">
        <v>56</v>
      </c>
      <c r="S1413" t="s">
        <v>5808</v>
      </c>
      <c r="U1413" t="s">
        <v>57</v>
      </c>
      <c r="V1413" t="s">
        <v>5809</v>
      </c>
      <c r="W1413">
        <v>9575285533</v>
      </c>
      <c r="Y1413" t="s">
        <v>5810</v>
      </c>
      <c r="Z1413">
        <v>8</v>
      </c>
      <c r="AA1413">
        <v>24</v>
      </c>
      <c r="AD1413" t="s">
        <v>5811</v>
      </c>
      <c r="AE1413" t="s">
        <v>5109</v>
      </c>
      <c r="AF1413" t="s">
        <v>138</v>
      </c>
      <c r="AG1413" t="s">
        <v>5812</v>
      </c>
      <c r="AH1413" t="s">
        <v>5109</v>
      </c>
      <c r="AI1413">
        <v>0</v>
      </c>
      <c r="AJ1413">
        <v>0</v>
      </c>
      <c r="AL1413">
        <v>0</v>
      </c>
      <c r="AM1413">
        <v>0</v>
      </c>
      <c r="AN1413">
        <v>0</v>
      </c>
      <c r="AO1413" t="s">
        <v>51</v>
      </c>
      <c r="AP1413" t="s">
        <v>51</v>
      </c>
      <c r="AQ1413" t="s">
        <v>51</v>
      </c>
      <c r="AR1413" t="s">
        <v>51</v>
      </c>
      <c r="AS1413" t="s">
        <v>51</v>
      </c>
      <c r="AT1413" t="s">
        <v>51</v>
      </c>
      <c r="AU1413" t="s">
        <v>58</v>
      </c>
      <c r="AV1413" t="s">
        <v>4215</v>
      </c>
      <c r="AW1413" t="s">
        <v>51</v>
      </c>
      <c r="AX1413" s="1">
        <v>43983.683392789353</v>
      </c>
      <c r="AY1413" t="s">
        <v>51</v>
      </c>
    </row>
    <row r="1414" spans="1:51" x14ac:dyDescent="0.35">
      <c r="A1414">
        <v>3029</v>
      </c>
      <c r="B1414">
        <v>0</v>
      </c>
      <c r="C1414" t="s">
        <v>51</v>
      </c>
      <c r="D1414" t="s">
        <v>52</v>
      </c>
      <c r="E1414" t="s">
        <v>51</v>
      </c>
      <c r="F1414" t="s">
        <v>51</v>
      </c>
      <c r="G1414" t="s">
        <v>5813</v>
      </c>
      <c r="H1414" t="s">
        <v>5814</v>
      </c>
      <c r="I1414" t="s">
        <v>56</v>
      </c>
      <c r="S1414" t="s">
        <v>5815</v>
      </c>
      <c r="U1414" t="s">
        <v>57</v>
      </c>
      <c r="W1414">
        <f>91-9967017083</f>
        <v>-9967016992</v>
      </c>
      <c r="Y1414" t="s">
        <v>5816</v>
      </c>
      <c r="Z1414">
        <v>8</v>
      </c>
      <c r="AA1414">
        <v>27</v>
      </c>
      <c r="AD1414" t="s">
        <v>5817</v>
      </c>
      <c r="AE1414" t="s">
        <v>4595</v>
      </c>
      <c r="AF1414" t="s">
        <v>280</v>
      </c>
      <c r="AG1414" t="s">
        <v>5818</v>
      </c>
      <c r="AH1414" t="s">
        <v>4595</v>
      </c>
      <c r="AI1414">
        <v>0</v>
      </c>
      <c r="AJ1414">
        <v>0</v>
      </c>
      <c r="AL1414">
        <v>0</v>
      </c>
      <c r="AM1414">
        <v>0</v>
      </c>
      <c r="AN1414">
        <v>0</v>
      </c>
      <c r="AO1414" t="s">
        <v>51</v>
      </c>
      <c r="AP1414" t="s">
        <v>51</v>
      </c>
      <c r="AQ1414" t="s">
        <v>51</v>
      </c>
      <c r="AR1414" t="s">
        <v>51</v>
      </c>
      <c r="AS1414" t="s">
        <v>51</v>
      </c>
      <c r="AT1414" t="s">
        <v>51</v>
      </c>
      <c r="AU1414" t="s">
        <v>58</v>
      </c>
      <c r="AV1414" t="s">
        <v>4215</v>
      </c>
      <c r="AW1414" t="s">
        <v>51</v>
      </c>
      <c r="AX1414" s="1">
        <v>43983.625920983795</v>
      </c>
      <c r="AY1414" t="s">
        <v>51</v>
      </c>
    </row>
    <row r="1415" spans="1:51" x14ac:dyDescent="0.35">
      <c r="A1415">
        <v>3028</v>
      </c>
      <c r="B1415">
        <v>0</v>
      </c>
      <c r="C1415" t="s">
        <v>51</v>
      </c>
      <c r="D1415" t="s">
        <v>85</v>
      </c>
      <c r="E1415">
        <v>0</v>
      </c>
      <c r="G1415" t="s">
        <v>5819</v>
      </c>
      <c r="H1415" t="s">
        <v>5820</v>
      </c>
      <c r="I1415" t="s">
        <v>56</v>
      </c>
      <c r="J1415" t="s">
        <v>5419</v>
      </c>
      <c r="T1415" t="s">
        <v>51</v>
      </c>
      <c r="U1415" t="s">
        <v>51</v>
      </c>
      <c r="W1415">
        <v>9423866460</v>
      </c>
      <c r="Y1415" t="s">
        <v>5821</v>
      </c>
      <c r="Z1415">
        <v>8</v>
      </c>
      <c r="AE1415" t="s">
        <v>51</v>
      </c>
      <c r="AF1415" t="s">
        <v>5419</v>
      </c>
      <c r="AG1415" t="s">
        <v>5822</v>
      </c>
      <c r="AI1415">
        <v>0</v>
      </c>
      <c r="AJ1415">
        <v>0</v>
      </c>
      <c r="AL1415">
        <v>0</v>
      </c>
      <c r="AM1415">
        <v>0</v>
      </c>
      <c r="AN1415">
        <v>0</v>
      </c>
      <c r="AO1415" t="s">
        <v>538</v>
      </c>
      <c r="AP1415" t="s">
        <v>51</v>
      </c>
      <c r="AQ1415" t="s">
        <v>51</v>
      </c>
      <c r="AR1415" t="s">
        <v>51</v>
      </c>
      <c r="AS1415" t="s">
        <v>51</v>
      </c>
      <c r="AT1415" t="s">
        <v>51</v>
      </c>
      <c r="AU1415" t="s">
        <v>58</v>
      </c>
      <c r="AV1415" t="s">
        <v>4028</v>
      </c>
      <c r="AW1415" t="s">
        <v>51</v>
      </c>
      <c r="AX1415" s="1">
        <v>43983.521326932867</v>
      </c>
      <c r="AY1415" t="s">
        <v>51</v>
      </c>
    </row>
    <row r="1416" spans="1:51" x14ac:dyDescent="0.35">
      <c r="A1416">
        <v>3027</v>
      </c>
      <c r="B1416">
        <v>0</v>
      </c>
      <c r="C1416" t="s">
        <v>51</v>
      </c>
      <c r="D1416" t="s">
        <v>52</v>
      </c>
      <c r="E1416" t="s">
        <v>51</v>
      </c>
      <c r="F1416" t="s">
        <v>51</v>
      </c>
      <c r="G1416" t="s">
        <v>5823</v>
      </c>
      <c r="H1416" t="s">
        <v>5824</v>
      </c>
      <c r="I1416" t="s">
        <v>56</v>
      </c>
      <c r="S1416" t="s">
        <v>5825</v>
      </c>
      <c r="U1416" t="s">
        <v>202</v>
      </c>
      <c r="V1416" t="s">
        <v>5826</v>
      </c>
      <c r="W1416">
        <v>8198900902</v>
      </c>
      <c r="Y1416" t="s">
        <v>5827</v>
      </c>
      <c r="Z1416">
        <v>8</v>
      </c>
      <c r="AA1416">
        <v>6</v>
      </c>
      <c r="AD1416" t="s">
        <v>5828</v>
      </c>
      <c r="AE1416" t="s">
        <v>2196</v>
      </c>
      <c r="AF1416" t="s">
        <v>2197</v>
      </c>
      <c r="AG1416" t="s">
        <v>5829</v>
      </c>
      <c r="AH1416" t="s">
        <v>2196</v>
      </c>
      <c r="AI1416">
        <v>0</v>
      </c>
      <c r="AJ1416">
        <v>0</v>
      </c>
      <c r="AL1416">
        <v>0</v>
      </c>
      <c r="AM1416">
        <v>0</v>
      </c>
      <c r="AN1416">
        <v>0</v>
      </c>
      <c r="AO1416" t="s">
        <v>51</v>
      </c>
      <c r="AP1416" t="s">
        <v>51</v>
      </c>
      <c r="AQ1416" t="s">
        <v>51</v>
      </c>
      <c r="AR1416" t="s">
        <v>51</v>
      </c>
      <c r="AS1416" t="s">
        <v>51</v>
      </c>
      <c r="AT1416" t="s">
        <v>51</v>
      </c>
      <c r="AU1416" t="s">
        <v>58</v>
      </c>
      <c r="AV1416" t="s">
        <v>4215</v>
      </c>
      <c r="AW1416" t="s">
        <v>51</v>
      </c>
      <c r="AX1416" s="1">
        <v>43979.601842361109</v>
      </c>
      <c r="AY1416" t="s">
        <v>51</v>
      </c>
    </row>
    <row r="1417" spans="1:51" x14ac:dyDescent="0.35">
      <c r="A1417">
        <v>3026</v>
      </c>
      <c r="B1417">
        <v>0</v>
      </c>
      <c r="C1417" t="s">
        <v>51</v>
      </c>
      <c r="D1417" t="s">
        <v>52</v>
      </c>
      <c r="E1417" t="s">
        <v>51</v>
      </c>
      <c r="F1417" t="s">
        <v>51</v>
      </c>
      <c r="G1417" t="s">
        <v>5830</v>
      </c>
      <c r="H1417" t="s">
        <v>5831</v>
      </c>
      <c r="I1417" t="s">
        <v>56</v>
      </c>
      <c r="S1417">
        <v>9827921865</v>
      </c>
      <c r="U1417" t="s">
        <v>57</v>
      </c>
      <c r="W1417">
        <v>9827921865</v>
      </c>
      <c r="Y1417" t="s">
        <v>5832</v>
      </c>
      <c r="Z1417">
        <v>8</v>
      </c>
      <c r="AE1417" t="s">
        <v>5833</v>
      </c>
      <c r="AF1417" t="s">
        <v>3577</v>
      </c>
      <c r="AH1417" t="s">
        <v>5833</v>
      </c>
      <c r="AI1417">
        <v>0</v>
      </c>
      <c r="AJ1417">
        <v>0</v>
      </c>
      <c r="AL1417">
        <v>0</v>
      </c>
      <c r="AM1417">
        <v>0</v>
      </c>
      <c r="AN1417">
        <v>0</v>
      </c>
      <c r="AO1417" t="s">
        <v>51</v>
      </c>
      <c r="AP1417" t="s">
        <v>51</v>
      </c>
      <c r="AQ1417" t="s">
        <v>51</v>
      </c>
      <c r="AR1417" t="s">
        <v>51</v>
      </c>
      <c r="AS1417" t="s">
        <v>51</v>
      </c>
      <c r="AT1417" t="s">
        <v>51</v>
      </c>
      <c r="AU1417" t="s">
        <v>58</v>
      </c>
      <c r="AV1417" t="s">
        <v>4215</v>
      </c>
      <c r="AW1417" t="s">
        <v>51</v>
      </c>
      <c r="AX1417" s="1">
        <v>43978.6808815162</v>
      </c>
      <c r="AY1417" t="s">
        <v>51</v>
      </c>
    </row>
    <row r="1418" spans="1:51" x14ac:dyDescent="0.35">
      <c r="A1418">
        <v>3025</v>
      </c>
      <c r="B1418">
        <v>0</v>
      </c>
      <c r="C1418" t="s">
        <v>51</v>
      </c>
      <c r="D1418" t="s">
        <v>85</v>
      </c>
      <c r="E1418">
        <v>0</v>
      </c>
      <c r="G1418" t="s">
        <v>5834</v>
      </c>
      <c r="H1418" t="s">
        <v>5835</v>
      </c>
      <c r="I1418" t="s">
        <v>15600</v>
      </c>
      <c r="J1418" t="s">
        <v>5419</v>
      </c>
      <c r="T1418" t="s">
        <v>51</v>
      </c>
      <c r="U1418" t="s">
        <v>51</v>
      </c>
      <c r="W1418">
        <v>8618861511873</v>
      </c>
      <c r="Y1418" t="s">
        <v>5836</v>
      </c>
      <c r="Z1418">
        <v>2</v>
      </c>
      <c r="AE1418" t="s">
        <v>51</v>
      </c>
      <c r="AF1418" t="s">
        <v>5419</v>
      </c>
      <c r="AI1418">
        <v>0</v>
      </c>
      <c r="AJ1418">
        <v>0</v>
      </c>
      <c r="AL1418">
        <v>0</v>
      </c>
      <c r="AM1418">
        <v>0</v>
      </c>
      <c r="AN1418">
        <v>0</v>
      </c>
      <c r="AO1418" t="s">
        <v>538</v>
      </c>
      <c r="AP1418" t="s">
        <v>51</v>
      </c>
      <c r="AQ1418" t="s">
        <v>51</v>
      </c>
      <c r="AR1418" t="s">
        <v>51</v>
      </c>
      <c r="AS1418" t="s">
        <v>51</v>
      </c>
      <c r="AT1418" t="s">
        <v>51</v>
      </c>
      <c r="AU1418" t="s">
        <v>58</v>
      </c>
      <c r="AV1418" t="s">
        <v>4028</v>
      </c>
      <c r="AW1418" t="s">
        <v>51</v>
      </c>
      <c r="AX1418" s="1">
        <v>43978.654901423608</v>
      </c>
      <c r="AY1418" t="s">
        <v>51</v>
      </c>
    </row>
    <row r="1419" spans="1:51" x14ac:dyDescent="0.35">
      <c r="A1419">
        <v>3024</v>
      </c>
      <c r="B1419">
        <v>0</v>
      </c>
      <c r="C1419" t="s">
        <v>51</v>
      </c>
      <c r="D1419" t="s">
        <v>85</v>
      </c>
      <c r="E1419">
        <v>0</v>
      </c>
      <c r="G1419" t="s">
        <v>5837</v>
      </c>
      <c r="H1419" t="s">
        <v>5838</v>
      </c>
      <c r="I1419" t="s">
        <v>56</v>
      </c>
      <c r="J1419" t="s">
        <v>5419</v>
      </c>
      <c r="S1419" t="s">
        <v>5839</v>
      </c>
      <c r="T1419" t="s">
        <v>51</v>
      </c>
      <c r="U1419" t="s">
        <v>51</v>
      </c>
      <c r="W1419">
        <v>9422004253</v>
      </c>
      <c r="Y1419" t="s">
        <v>5840</v>
      </c>
      <c r="Z1419">
        <v>8</v>
      </c>
      <c r="AD1419" t="s">
        <v>5841</v>
      </c>
      <c r="AE1419" t="s">
        <v>51</v>
      </c>
      <c r="AF1419" t="s">
        <v>5419</v>
      </c>
      <c r="AG1419" t="s">
        <v>5842</v>
      </c>
      <c r="AI1419">
        <v>0</v>
      </c>
      <c r="AJ1419">
        <v>0</v>
      </c>
      <c r="AL1419">
        <v>0</v>
      </c>
      <c r="AM1419">
        <v>0</v>
      </c>
      <c r="AN1419">
        <v>0</v>
      </c>
      <c r="AO1419" t="s">
        <v>230</v>
      </c>
      <c r="AP1419" t="s">
        <v>51</v>
      </c>
      <c r="AQ1419" t="s">
        <v>51</v>
      </c>
      <c r="AR1419" t="s">
        <v>51</v>
      </c>
      <c r="AS1419" t="s">
        <v>51</v>
      </c>
      <c r="AT1419" t="s">
        <v>51</v>
      </c>
      <c r="AU1419" t="s">
        <v>58</v>
      </c>
      <c r="AV1419" t="s">
        <v>4028</v>
      </c>
      <c r="AW1419" t="s">
        <v>51</v>
      </c>
      <c r="AX1419" s="1">
        <v>43977.619666932871</v>
      </c>
      <c r="AY1419" t="s">
        <v>51</v>
      </c>
    </row>
    <row r="1420" spans="1:51" x14ac:dyDescent="0.35">
      <c r="A1420">
        <v>3023</v>
      </c>
      <c r="B1420">
        <v>0</v>
      </c>
      <c r="C1420" t="s">
        <v>51</v>
      </c>
      <c r="D1420" t="s">
        <v>52</v>
      </c>
      <c r="E1420" t="s">
        <v>51</v>
      </c>
      <c r="F1420" t="s">
        <v>51</v>
      </c>
      <c r="G1420" t="s">
        <v>18878</v>
      </c>
      <c r="H1420" t="s">
        <v>5843</v>
      </c>
      <c r="I1420" t="s">
        <v>56</v>
      </c>
      <c r="U1420" t="s">
        <v>57</v>
      </c>
      <c r="W1420" t="s">
        <v>5844</v>
      </c>
      <c r="Y1420" t="s">
        <v>5845</v>
      </c>
      <c r="Z1420">
        <v>8</v>
      </c>
      <c r="AA1420">
        <v>29</v>
      </c>
      <c r="AD1420" t="s">
        <v>4643</v>
      </c>
      <c r="AE1420" t="s">
        <v>3265</v>
      </c>
      <c r="AF1420" t="s">
        <v>338</v>
      </c>
      <c r="AG1420" t="s">
        <v>5846</v>
      </c>
      <c r="AH1420" t="s">
        <v>3265</v>
      </c>
      <c r="AI1420">
        <v>0</v>
      </c>
      <c r="AJ1420">
        <v>0</v>
      </c>
      <c r="AL1420">
        <v>0</v>
      </c>
      <c r="AM1420">
        <v>0</v>
      </c>
      <c r="AN1420">
        <v>0</v>
      </c>
      <c r="AO1420" t="s">
        <v>51</v>
      </c>
      <c r="AP1420" t="s">
        <v>51</v>
      </c>
      <c r="AQ1420" t="s">
        <v>51</v>
      </c>
      <c r="AR1420" t="s">
        <v>51</v>
      </c>
      <c r="AS1420" t="s">
        <v>51</v>
      </c>
      <c r="AT1420" t="s">
        <v>51</v>
      </c>
      <c r="AU1420" t="s">
        <v>58</v>
      </c>
      <c r="AV1420" t="s">
        <v>4215</v>
      </c>
      <c r="AW1420" t="s">
        <v>51</v>
      </c>
      <c r="AX1420" s="1">
        <v>43973.677724768517</v>
      </c>
      <c r="AY1420" t="s">
        <v>51</v>
      </c>
    </row>
    <row r="1421" spans="1:51" x14ac:dyDescent="0.35">
      <c r="A1421">
        <v>3022</v>
      </c>
      <c r="B1421">
        <v>0</v>
      </c>
      <c r="C1421" t="s">
        <v>51</v>
      </c>
      <c r="D1421" t="s">
        <v>52</v>
      </c>
      <c r="E1421" t="s">
        <v>51</v>
      </c>
      <c r="F1421" t="s">
        <v>51</v>
      </c>
      <c r="G1421" t="s">
        <v>5847</v>
      </c>
      <c r="H1421" t="s">
        <v>5848</v>
      </c>
      <c r="I1421" t="s">
        <v>56</v>
      </c>
      <c r="O1421" t="s">
        <v>62</v>
      </c>
      <c r="S1421" t="s">
        <v>5849</v>
      </c>
      <c r="U1421" t="s">
        <v>57</v>
      </c>
      <c r="V1421">
        <f>91-11-26177186</f>
        <v>-26177106</v>
      </c>
      <c r="W1421" t="s">
        <v>5849</v>
      </c>
      <c r="Y1421" t="s">
        <v>5850</v>
      </c>
      <c r="Z1421">
        <v>8</v>
      </c>
      <c r="AA1421">
        <v>7</v>
      </c>
      <c r="AD1421" t="s">
        <v>5851</v>
      </c>
      <c r="AE1421" t="s">
        <v>5852</v>
      </c>
      <c r="AF1421" t="s">
        <v>5853</v>
      </c>
      <c r="AG1421" t="s">
        <v>5854</v>
      </c>
      <c r="AH1421" t="s">
        <v>5852</v>
      </c>
      <c r="AI1421">
        <v>0</v>
      </c>
      <c r="AJ1421">
        <v>0</v>
      </c>
      <c r="AL1421">
        <v>0</v>
      </c>
      <c r="AM1421">
        <v>0</v>
      </c>
      <c r="AN1421">
        <v>0</v>
      </c>
      <c r="AO1421" t="s">
        <v>51</v>
      </c>
      <c r="AP1421" t="s">
        <v>51</v>
      </c>
      <c r="AQ1421" t="s">
        <v>51</v>
      </c>
      <c r="AR1421" t="s">
        <v>51</v>
      </c>
      <c r="AS1421" t="s">
        <v>51</v>
      </c>
      <c r="AT1421" t="s">
        <v>51</v>
      </c>
      <c r="AU1421" t="s">
        <v>58</v>
      </c>
      <c r="AV1421" t="s">
        <v>4215</v>
      </c>
      <c r="AW1421" t="s">
        <v>196</v>
      </c>
      <c r="AX1421" s="1">
        <v>43973.644510335645</v>
      </c>
      <c r="AY1421" s="1">
        <v>44047.705612847225</v>
      </c>
    </row>
    <row r="1422" spans="1:51" x14ac:dyDescent="0.35">
      <c r="A1422">
        <v>3021</v>
      </c>
      <c r="B1422">
        <v>0</v>
      </c>
      <c r="C1422" t="s">
        <v>51</v>
      </c>
      <c r="D1422" t="s">
        <v>85</v>
      </c>
      <c r="E1422">
        <v>0</v>
      </c>
      <c r="G1422" t="s">
        <v>5855</v>
      </c>
      <c r="H1422" t="s">
        <v>5856</v>
      </c>
      <c r="I1422" t="s">
        <v>56</v>
      </c>
      <c r="J1422" t="s">
        <v>5419</v>
      </c>
      <c r="S1422" t="s">
        <v>5857</v>
      </c>
      <c r="T1422" t="s">
        <v>51</v>
      </c>
      <c r="U1422" t="s">
        <v>51</v>
      </c>
      <c r="W1422">
        <v>9810711178</v>
      </c>
      <c r="Y1422" t="s">
        <v>5858</v>
      </c>
      <c r="Z1422">
        <v>8</v>
      </c>
      <c r="AE1422" t="s">
        <v>51</v>
      </c>
      <c r="AF1422" t="s">
        <v>5419</v>
      </c>
      <c r="AI1422">
        <v>0</v>
      </c>
      <c r="AJ1422">
        <v>0</v>
      </c>
      <c r="AL1422">
        <v>0</v>
      </c>
      <c r="AM1422">
        <v>0</v>
      </c>
      <c r="AN1422">
        <v>0</v>
      </c>
      <c r="AO1422" t="s">
        <v>1651</v>
      </c>
      <c r="AP1422" t="s">
        <v>51</v>
      </c>
      <c r="AQ1422" t="s">
        <v>51</v>
      </c>
      <c r="AR1422" t="s">
        <v>51</v>
      </c>
      <c r="AS1422" t="s">
        <v>51</v>
      </c>
      <c r="AT1422" t="s">
        <v>51</v>
      </c>
      <c r="AU1422" t="s">
        <v>58</v>
      </c>
      <c r="AV1422" t="s">
        <v>4028</v>
      </c>
      <c r="AW1422" t="s">
        <v>51</v>
      </c>
      <c r="AX1422" s="1">
        <v>43910.731123263889</v>
      </c>
      <c r="AY1422" t="s">
        <v>51</v>
      </c>
    </row>
    <row r="1423" spans="1:51" x14ac:dyDescent="0.35">
      <c r="A1423">
        <v>3020</v>
      </c>
      <c r="B1423">
        <v>0</v>
      </c>
      <c r="C1423" t="s">
        <v>51</v>
      </c>
      <c r="D1423" t="s">
        <v>85</v>
      </c>
      <c r="E1423">
        <v>3</v>
      </c>
      <c r="F1423" t="s">
        <v>1049</v>
      </c>
      <c r="G1423" t="s">
        <v>5859</v>
      </c>
      <c r="H1423" t="s">
        <v>5860</v>
      </c>
      <c r="I1423" t="s">
        <v>56</v>
      </c>
      <c r="J1423" t="s">
        <v>5419</v>
      </c>
      <c r="S1423">
        <v>9867504627</v>
      </c>
      <c r="T1423" t="s">
        <v>51</v>
      </c>
      <c r="U1423" t="s">
        <v>51</v>
      </c>
      <c r="W1423">
        <v>9833177887</v>
      </c>
      <c r="Y1423" t="s">
        <v>5861</v>
      </c>
      <c r="Z1423">
        <v>8</v>
      </c>
      <c r="AD1423" t="s">
        <v>5862</v>
      </c>
      <c r="AE1423" t="s">
        <v>51</v>
      </c>
      <c r="AF1423" t="s">
        <v>5419</v>
      </c>
      <c r="AG1423" t="s">
        <v>5863</v>
      </c>
      <c r="AI1423">
        <v>0</v>
      </c>
      <c r="AJ1423">
        <v>90</v>
      </c>
      <c r="AL1423">
        <v>0</v>
      </c>
      <c r="AM1423">
        <v>0</v>
      </c>
      <c r="AN1423">
        <v>0</v>
      </c>
      <c r="AO1423" t="s">
        <v>4227</v>
      </c>
      <c r="AP1423" t="s">
        <v>51</v>
      </c>
      <c r="AQ1423" t="s">
        <v>51</v>
      </c>
      <c r="AR1423" t="s">
        <v>51</v>
      </c>
      <c r="AS1423" t="s">
        <v>51</v>
      </c>
      <c r="AT1423" t="s">
        <v>51</v>
      </c>
      <c r="AU1423" t="s">
        <v>58</v>
      </c>
      <c r="AV1423" t="s">
        <v>5181</v>
      </c>
      <c r="AW1423" t="s">
        <v>51</v>
      </c>
      <c r="AX1423" s="1">
        <v>43909.658045567128</v>
      </c>
      <c r="AY1423" t="s">
        <v>51</v>
      </c>
    </row>
    <row r="1424" spans="1:51" x14ac:dyDescent="0.35">
      <c r="A1424">
        <v>3019</v>
      </c>
      <c r="B1424">
        <v>0</v>
      </c>
      <c r="C1424" t="s">
        <v>51</v>
      </c>
      <c r="D1424" t="s">
        <v>85</v>
      </c>
      <c r="E1424">
        <v>0</v>
      </c>
      <c r="G1424" t="s">
        <v>5864</v>
      </c>
      <c r="H1424" t="s">
        <v>5865</v>
      </c>
      <c r="I1424" t="s">
        <v>15600</v>
      </c>
      <c r="J1424" t="s">
        <v>5419</v>
      </c>
      <c r="S1424">
        <f>86-27-86792064</f>
        <v>-86792005</v>
      </c>
      <c r="T1424" t="s">
        <v>51</v>
      </c>
      <c r="U1424" t="s">
        <v>51</v>
      </c>
      <c r="V1424">
        <f>86-27-86797807</f>
        <v>-86797748</v>
      </c>
      <c r="Y1424" t="s">
        <v>5866</v>
      </c>
      <c r="Z1424">
        <v>2</v>
      </c>
      <c r="AE1424" t="s">
        <v>51</v>
      </c>
      <c r="AF1424" t="s">
        <v>5419</v>
      </c>
      <c r="AI1424">
        <v>0</v>
      </c>
      <c r="AJ1424">
        <v>0</v>
      </c>
      <c r="AL1424">
        <v>0</v>
      </c>
      <c r="AM1424">
        <v>0</v>
      </c>
      <c r="AN1424">
        <v>0</v>
      </c>
      <c r="AO1424" t="s">
        <v>538</v>
      </c>
      <c r="AP1424" t="s">
        <v>51</v>
      </c>
      <c r="AQ1424" t="s">
        <v>51</v>
      </c>
      <c r="AR1424" t="s">
        <v>51</v>
      </c>
      <c r="AS1424" t="s">
        <v>51</v>
      </c>
      <c r="AT1424" t="s">
        <v>51</v>
      </c>
      <c r="AU1424" t="s">
        <v>58</v>
      </c>
      <c r="AV1424" t="s">
        <v>4028</v>
      </c>
      <c r="AW1424" t="s">
        <v>51</v>
      </c>
      <c r="AX1424" s="1">
        <v>43907.617905057872</v>
      </c>
      <c r="AY1424" t="s">
        <v>51</v>
      </c>
    </row>
    <row r="1425" spans="1:51" x14ac:dyDescent="0.35">
      <c r="A1425">
        <v>3018</v>
      </c>
      <c r="B1425">
        <v>0</v>
      </c>
      <c r="C1425" t="s">
        <v>51</v>
      </c>
      <c r="D1425" t="s">
        <v>85</v>
      </c>
      <c r="E1425">
        <v>3</v>
      </c>
      <c r="F1425" t="s">
        <v>1049</v>
      </c>
      <c r="G1425" t="s">
        <v>5867</v>
      </c>
      <c r="H1425" t="s">
        <v>5868</v>
      </c>
      <c r="I1425" t="s">
        <v>56</v>
      </c>
      <c r="J1425" t="s">
        <v>5419</v>
      </c>
      <c r="T1425" t="s">
        <v>51</v>
      </c>
      <c r="U1425" t="s">
        <v>51</v>
      </c>
      <c r="W1425">
        <v>8983482454</v>
      </c>
      <c r="Y1425" t="s">
        <v>5869</v>
      </c>
      <c r="Z1425">
        <v>8</v>
      </c>
      <c r="AE1425" t="s">
        <v>51</v>
      </c>
      <c r="AF1425" t="s">
        <v>5419</v>
      </c>
      <c r="AI1425">
        <v>0</v>
      </c>
      <c r="AJ1425">
        <v>0</v>
      </c>
      <c r="AL1425">
        <v>0</v>
      </c>
      <c r="AM1425">
        <v>0</v>
      </c>
      <c r="AN1425">
        <v>0</v>
      </c>
      <c r="AO1425" t="s">
        <v>120</v>
      </c>
      <c r="AP1425" t="s">
        <v>51</v>
      </c>
      <c r="AQ1425" t="s">
        <v>51</v>
      </c>
      <c r="AR1425" t="s">
        <v>51</v>
      </c>
      <c r="AS1425" t="s">
        <v>51</v>
      </c>
      <c r="AT1425" t="s">
        <v>51</v>
      </c>
      <c r="AU1425" t="s">
        <v>58</v>
      </c>
      <c r="AV1425" t="s">
        <v>5181</v>
      </c>
      <c r="AW1425" t="s">
        <v>51</v>
      </c>
      <c r="AX1425" s="1">
        <v>43907.535902928241</v>
      </c>
      <c r="AY1425" t="s">
        <v>51</v>
      </c>
    </row>
    <row r="1426" spans="1:51" x14ac:dyDescent="0.35">
      <c r="A1426">
        <v>3017</v>
      </c>
      <c r="B1426">
        <v>0</v>
      </c>
      <c r="C1426" t="s">
        <v>51</v>
      </c>
      <c r="D1426" t="s">
        <v>85</v>
      </c>
      <c r="E1426">
        <v>0</v>
      </c>
      <c r="G1426" t="s">
        <v>5870</v>
      </c>
      <c r="H1426" t="s">
        <v>5871</v>
      </c>
      <c r="I1426" t="s">
        <v>13586</v>
      </c>
      <c r="J1426" t="s">
        <v>5419</v>
      </c>
      <c r="S1426">
        <v>41619214775</v>
      </c>
      <c r="T1426" t="s">
        <v>51</v>
      </c>
      <c r="U1426" t="s">
        <v>51</v>
      </c>
      <c r="V1426">
        <v>41619214083</v>
      </c>
      <c r="Y1426" t="s">
        <v>5872</v>
      </c>
      <c r="Z1426">
        <v>12</v>
      </c>
      <c r="AE1426" t="s">
        <v>51</v>
      </c>
      <c r="AF1426" t="s">
        <v>5419</v>
      </c>
      <c r="AI1426">
        <v>0</v>
      </c>
      <c r="AJ1426">
        <v>0</v>
      </c>
      <c r="AL1426">
        <v>0</v>
      </c>
      <c r="AM1426">
        <v>0</v>
      </c>
      <c r="AN1426">
        <v>0</v>
      </c>
      <c r="AO1426" t="s">
        <v>538</v>
      </c>
      <c r="AP1426" t="s">
        <v>51</v>
      </c>
      <c r="AQ1426" t="s">
        <v>51</v>
      </c>
      <c r="AR1426" t="s">
        <v>51</v>
      </c>
      <c r="AS1426" t="s">
        <v>51</v>
      </c>
      <c r="AT1426" t="s">
        <v>51</v>
      </c>
      <c r="AU1426" t="s">
        <v>58</v>
      </c>
      <c r="AV1426" t="s">
        <v>4028</v>
      </c>
      <c r="AW1426" t="s">
        <v>51</v>
      </c>
      <c r="AX1426" s="1">
        <v>43907.504251192127</v>
      </c>
      <c r="AY1426" t="s">
        <v>51</v>
      </c>
    </row>
    <row r="1427" spans="1:51" x14ac:dyDescent="0.35">
      <c r="A1427">
        <v>3016</v>
      </c>
      <c r="B1427">
        <v>0</v>
      </c>
      <c r="C1427" t="s">
        <v>51</v>
      </c>
      <c r="D1427" t="s">
        <v>52</v>
      </c>
      <c r="E1427" t="s">
        <v>51</v>
      </c>
      <c r="F1427" t="s">
        <v>51</v>
      </c>
      <c r="G1427" t="s">
        <v>5873</v>
      </c>
      <c r="H1427" t="s">
        <v>5874</v>
      </c>
      <c r="I1427" t="s">
        <v>56</v>
      </c>
      <c r="O1427" t="s">
        <v>62</v>
      </c>
      <c r="S1427" t="s">
        <v>5875</v>
      </c>
      <c r="U1427" t="s">
        <v>202</v>
      </c>
      <c r="V1427" t="s">
        <v>5876</v>
      </c>
      <c r="W1427">
        <v>919831670295</v>
      </c>
      <c r="Y1427" t="s">
        <v>5877</v>
      </c>
      <c r="Z1427">
        <v>8</v>
      </c>
      <c r="AA1427">
        <v>19</v>
      </c>
      <c r="AD1427" t="s">
        <v>5878</v>
      </c>
      <c r="AE1427" t="s">
        <v>5879</v>
      </c>
      <c r="AF1427" t="s">
        <v>3287</v>
      </c>
      <c r="AG1427" t="s">
        <v>5880</v>
      </c>
      <c r="AH1427" t="s">
        <v>5879</v>
      </c>
      <c r="AI1427">
        <v>0</v>
      </c>
      <c r="AJ1427">
        <v>0</v>
      </c>
      <c r="AL1427">
        <v>0</v>
      </c>
      <c r="AM1427">
        <v>0</v>
      </c>
      <c r="AN1427">
        <v>0</v>
      </c>
      <c r="AO1427" t="s">
        <v>51</v>
      </c>
      <c r="AP1427" t="s">
        <v>51</v>
      </c>
      <c r="AQ1427" t="s">
        <v>51</v>
      </c>
      <c r="AR1427" t="s">
        <v>51</v>
      </c>
      <c r="AS1427" t="s">
        <v>51</v>
      </c>
      <c r="AT1427" t="s">
        <v>51</v>
      </c>
      <c r="AU1427" t="s">
        <v>58</v>
      </c>
      <c r="AV1427" t="s">
        <v>4215</v>
      </c>
      <c r="AW1427" t="s">
        <v>196</v>
      </c>
      <c r="AX1427" s="1">
        <v>43906.635500729164</v>
      </c>
      <c r="AY1427" s="1">
        <v>43985.541483252317</v>
      </c>
    </row>
    <row r="1428" spans="1:51" x14ac:dyDescent="0.35">
      <c r="A1428">
        <v>3015</v>
      </c>
      <c r="B1428">
        <v>0</v>
      </c>
      <c r="C1428" t="s">
        <v>51</v>
      </c>
      <c r="D1428" t="s">
        <v>85</v>
      </c>
      <c r="E1428">
        <v>0</v>
      </c>
      <c r="G1428" t="s">
        <v>5881</v>
      </c>
      <c r="H1428" t="s">
        <v>5882</v>
      </c>
      <c r="I1428" t="s">
        <v>56</v>
      </c>
      <c r="J1428" t="s">
        <v>5419</v>
      </c>
      <c r="T1428" t="s">
        <v>51</v>
      </c>
      <c r="U1428" t="s">
        <v>51</v>
      </c>
      <c r="W1428">
        <v>9990460610</v>
      </c>
      <c r="Y1428" t="s">
        <v>5883</v>
      </c>
      <c r="Z1428">
        <v>8</v>
      </c>
      <c r="AD1428" t="s">
        <v>5884</v>
      </c>
      <c r="AE1428" t="s">
        <v>51</v>
      </c>
      <c r="AF1428" t="s">
        <v>5419</v>
      </c>
      <c r="AG1428" t="s">
        <v>5885</v>
      </c>
      <c r="AI1428">
        <v>0</v>
      </c>
      <c r="AJ1428">
        <v>0</v>
      </c>
      <c r="AL1428">
        <v>0</v>
      </c>
      <c r="AM1428">
        <v>0</v>
      </c>
      <c r="AN1428">
        <v>0</v>
      </c>
      <c r="AO1428" t="s">
        <v>230</v>
      </c>
      <c r="AP1428" t="s">
        <v>51</v>
      </c>
      <c r="AQ1428" t="s">
        <v>51</v>
      </c>
      <c r="AR1428" t="s">
        <v>51</v>
      </c>
      <c r="AS1428" t="s">
        <v>51</v>
      </c>
      <c r="AT1428" t="s">
        <v>51</v>
      </c>
      <c r="AU1428" t="s">
        <v>58</v>
      </c>
      <c r="AV1428" t="s">
        <v>4028</v>
      </c>
      <c r="AW1428" t="s">
        <v>51</v>
      </c>
      <c r="AX1428" s="1">
        <v>43904.670210798613</v>
      </c>
      <c r="AY1428" t="s">
        <v>51</v>
      </c>
    </row>
    <row r="1429" spans="1:51" x14ac:dyDescent="0.35">
      <c r="A1429">
        <v>3014</v>
      </c>
      <c r="B1429">
        <v>0</v>
      </c>
      <c r="C1429" t="s">
        <v>51</v>
      </c>
      <c r="D1429" t="s">
        <v>52</v>
      </c>
      <c r="E1429" t="s">
        <v>51</v>
      </c>
      <c r="F1429" t="s">
        <v>51</v>
      </c>
      <c r="G1429" t="s">
        <v>5886</v>
      </c>
      <c r="H1429" t="s">
        <v>5887</v>
      </c>
      <c r="I1429" t="s">
        <v>890</v>
      </c>
      <c r="S1429" t="s">
        <v>5888</v>
      </c>
      <c r="U1429" t="s">
        <v>202</v>
      </c>
      <c r="W1429" t="s">
        <v>5889</v>
      </c>
      <c r="Y1429" t="s">
        <v>5890</v>
      </c>
      <c r="Z1429">
        <v>2</v>
      </c>
      <c r="AI1429">
        <v>0</v>
      </c>
      <c r="AJ1429">
        <v>0</v>
      </c>
      <c r="AL1429">
        <v>0</v>
      </c>
      <c r="AM1429">
        <v>0</v>
      </c>
      <c r="AN1429">
        <v>0</v>
      </c>
      <c r="AO1429" t="s">
        <v>51</v>
      </c>
      <c r="AP1429" t="s">
        <v>51</v>
      </c>
      <c r="AQ1429" t="s">
        <v>51</v>
      </c>
      <c r="AR1429" t="s">
        <v>51</v>
      </c>
      <c r="AS1429" t="s">
        <v>51</v>
      </c>
      <c r="AT1429" t="s">
        <v>51</v>
      </c>
      <c r="AU1429" t="s">
        <v>58</v>
      </c>
      <c r="AV1429" t="s">
        <v>4215</v>
      </c>
      <c r="AW1429" t="s">
        <v>51</v>
      </c>
      <c r="AX1429" s="1">
        <v>43902.619871331015</v>
      </c>
      <c r="AY1429" t="s">
        <v>51</v>
      </c>
    </row>
    <row r="1430" spans="1:51" x14ac:dyDescent="0.35">
      <c r="A1430">
        <v>3013</v>
      </c>
      <c r="B1430">
        <v>0</v>
      </c>
      <c r="C1430" t="s">
        <v>51</v>
      </c>
      <c r="D1430" t="s">
        <v>52</v>
      </c>
      <c r="E1430" t="s">
        <v>51</v>
      </c>
      <c r="F1430" t="s">
        <v>51</v>
      </c>
      <c r="G1430" t="s">
        <v>5891</v>
      </c>
      <c r="H1430" t="s">
        <v>5892</v>
      </c>
      <c r="I1430" t="s">
        <v>56</v>
      </c>
      <c r="S1430" t="s">
        <v>5893</v>
      </c>
      <c r="W1430">
        <v>918340407256</v>
      </c>
      <c r="Y1430" t="s">
        <v>5894</v>
      </c>
      <c r="Z1430">
        <v>8</v>
      </c>
      <c r="AA1430">
        <v>27</v>
      </c>
      <c r="AD1430" t="s">
        <v>5739</v>
      </c>
      <c r="AE1430" t="s">
        <v>2418</v>
      </c>
      <c r="AF1430" t="s">
        <v>280</v>
      </c>
      <c r="AG1430" t="s">
        <v>5895</v>
      </c>
      <c r="AH1430" t="s">
        <v>2418</v>
      </c>
      <c r="AI1430">
        <v>0</v>
      </c>
      <c r="AJ1430">
        <v>0</v>
      </c>
      <c r="AL1430">
        <v>0</v>
      </c>
      <c r="AM1430">
        <v>0</v>
      </c>
      <c r="AN1430">
        <v>0</v>
      </c>
      <c r="AO1430" t="s">
        <v>51</v>
      </c>
      <c r="AP1430" t="s">
        <v>51</v>
      </c>
      <c r="AQ1430" t="s">
        <v>51</v>
      </c>
      <c r="AR1430" t="s">
        <v>51</v>
      </c>
      <c r="AS1430" t="s">
        <v>51</v>
      </c>
      <c r="AT1430" t="s">
        <v>51</v>
      </c>
      <c r="AU1430" t="s">
        <v>58</v>
      </c>
      <c r="AV1430" t="s">
        <v>4215</v>
      </c>
      <c r="AW1430" t="s">
        <v>51</v>
      </c>
      <c r="AX1430" s="1">
        <v>43899.625628472226</v>
      </c>
      <c r="AY1430" t="s">
        <v>51</v>
      </c>
    </row>
    <row r="1431" spans="1:51" x14ac:dyDescent="0.35">
      <c r="A1431">
        <v>3012</v>
      </c>
      <c r="B1431">
        <v>0</v>
      </c>
      <c r="C1431" t="s">
        <v>51</v>
      </c>
      <c r="D1431" t="s">
        <v>85</v>
      </c>
      <c r="E1431">
        <v>0</v>
      </c>
      <c r="G1431" t="s">
        <v>5896</v>
      </c>
      <c r="H1431" t="s">
        <v>5897</v>
      </c>
      <c r="I1431" t="s">
        <v>56</v>
      </c>
      <c r="J1431" t="s">
        <v>5419</v>
      </c>
      <c r="S1431" t="s">
        <v>5898</v>
      </c>
      <c r="T1431" t="s">
        <v>51</v>
      </c>
      <c r="U1431" t="s">
        <v>51</v>
      </c>
      <c r="W1431">
        <v>8830389453</v>
      </c>
      <c r="Y1431" t="s">
        <v>5899</v>
      </c>
      <c r="Z1431">
        <v>8</v>
      </c>
      <c r="AE1431" t="s">
        <v>51</v>
      </c>
      <c r="AF1431" t="s">
        <v>5419</v>
      </c>
      <c r="AG1431" t="s">
        <v>5900</v>
      </c>
      <c r="AI1431">
        <v>0</v>
      </c>
      <c r="AJ1431">
        <v>0</v>
      </c>
      <c r="AL1431">
        <v>0</v>
      </c>
      <c r="AM1431">
        <v>0</v>
      </c>
      <c r="AN1431">
        <v>0</v>
      </c>
      <c r="AO1431" t="s">
        <v>120</v>
      </c>
      <c r="AP1431" t="s">
        <v>51</v>
      </c>
      <c r="AQ1431" t="s">
        <v>51</v>
      </c>
      <c r="AR1431" t="s">
        <v>51</v>
      </c>
      <c r="AS1431" t="s">
        <v>51</v>
      </c>
      <c r="AT1431" t="s">
        <v>51</v>
      </c>
      <c r="AU1431" t="s">
        <v>58</v>
      </c>
      <c r="AV1431" t="s">
        <v>4028</v>
      </c>
      <c r="AW1431" t="s">
        <v>51</v>
      </c>
      <c r="AX1431" s="1">
        <v>43894.607396180552</v>
      </c>
      <c r="AY1431" t="s">
        <v>51</v>
      </c>
    </row>
    <row r="1432" spans="1:51" x14ac:dyDescent="0.35">
      <c r="A1432">
        <v>3011</v>
      </c>
      <c r="B1432">
        <v>0</v>
      </c>
      <c r="C1432" t="s">
        <v>51</v>
      </c>
      <c r="D1432" t="s">
        <v>85</v>
      </c>
      <c r="E1432">
        <v>3</v>
      </c>
      <c r="F1432" t="s">
        <v>1049</v>
      </c>
      <c r="G1432" t="s">
        <v>5901</v>
      </c>
      <c r="H1432" t="s">
        <v>5902</v>
      </c>
      <c r="I1432" t="s">
        <v>56</v>
      </c>
      <c r="T1432" t="s">
        <v>51</v>
      </c>
      <c r="U1432" t="s">
        <v>51</v>
      </c>
      <c r="Y1432" t="s">
        <v>5903</v>
      </c>
      <c r="Z1432">
        <v>8</v>
      </c>
      <c r="AE1432" t="s">
        <v>51</v>
      </c>
      <c r="AI1432">
        <v>0</v>
      </c>
      <c r="AJ1432">
        <v>0</v>
      </c>
      <c r="AL1432">
        <v>0</v>
      </c>
      <c r="AM1432">
        <v>0</v>
      </c>
      <c r="AN1432">
        <v>0</v>
      </c>
      <c r="AO1432" t="s">
        <v>120</v>
      </c>
      <c r="AP1432" t="s">
        <v>121</v>
      </c>
      <c r="AQ1432" t="s">
        <v>122</v>
      </c>
      <c r="AR1432" t="s">
        <v>123</v>
      </c>
      <c r="AS1432" t="s">
        <v>89</v>
      </c>
      <c r="AU1432" t="s">
        <v>58</v>
      </c>
      <c r="AV1432" t="s">
        <v>5181</v>
      </c>
      <c r="AW1432" t="s">
        <v>5181</v>
      </c>
      <c r="AX1432" s="1">
        <v>43894.592003090278</v>
      </c>
      <c r="AY1432" s="1">
        <v>44131.60403978009</v>
      </c>
    </row>
    <row r="1433" spans="1:51" x14ac:dyDescent="0.35">
      <c r="A1433">
        <v>3010</v>
      </c>
      <c r="B1433">
        <v>0</v>
      </c>
      <c r="C1433" t="s">
        <v>51</v>
      </c>
      <c r="D1433" t="s">
        <v>52</v>
      </c>
      <c r="E1433" t="s">
        <v>51</v>
      </c>
      <c r="F1433" t="s">
        <v>51</v>
      </c>
      <c r="G1433" t="s">
        <v>5904</v>
      </c>
      <c r="H1433" t="s">
        <v>5905</v>
      </c>
      <c r="I1433" t="s">
        <v>56</v>
      </c>
      <c r="S1433">
        <v>180030009551</v>
      </c>
      <c r="U1433" t="s">
        <v>4021</v>
      </c>
      <c r="W1433" t="s">
        <v>5906</v>
      </c>
      <c r="Y1433" t="s">
        <v>5907</v>
      </c>
      <c r="Z1433">
        <v>8</v>
      </c>
      <c r="AA1433">
        <v>7</v>
      </c>
      <c r="AD1433" t="s">
        <v>5908</v>
      </c>
      <c r="AE1433" t="s">
        <v>2868</v>
      </c>
      <c r="AF1433" t="s">
        <v>2868</v>
      </c>
      <c r="AG1433" t="s">
        <v>5909</v>
      </c>
      <c r="AH1433" t="s">
        <v>2868</v>
      </c>
      <c r="AI1433">
        <v>0</v>
      </c>
      <c r="AJ1433">
        <v>0</v>
      </c>
      <c r="AL1433">
        <v>0</v>
      </c>
      <c r="AM1433">
        <v>0</v>
      </c>
      <c r="AN1433">
        <v>0</v>
      </c>
      <c r="AO1433" t="s">
        <v>51</v>
      </c>
      <c r="AP1433" t="s">
        <v>51</v>
      </c>
      <c r="AQ1433" t="s">
        <v>51</v>
      </c>
      <c r="AR1433" t="s">
        <v>51</v>
      </c>
      <c r="AS1433" t="s">
        <v>51</v>
      </c>
      <c r="AT1433" t="s">
        <v>51</v>
      </c>
      <c r="AU1433" t="s">
        <v>58</v>
      </c>
      <c r="AV1433" t="s">
        <v>4215</v>
      </c>
      <c r="AW1433" t="s">
        <v>51</v>
      </c>
      <c r="AX1433" s="1">
        <v>43894.503065509256</v>
      </c>
      <c r="AY1433" t="s">
        <v>51</v>
      </c>
    </row>
    <row r="1434" spans="1:51" x14ac:dyDescent="0.35">
      <c r="A1434">
        <v>3009</v>
      </c>
      <c r="B1434">
        <v>0</v>
      </c>
      <c r="C1434" t="s">
        <v>51</v>
      </c>
      <c r="D1434" t="s">
        <v>85</v>
      </c>
      <c r="E1434">
        <v>3</v>
      </c>
      <c r="F1434" t="s">
        <v>1049</v>
      </c>
      <c r="G1434" t="s">
        <v>5910</v>
      </c>
      <c r="H1434" t="s">
        <v>5911</v>
      </c>
      <c r="I1434" t="s">
        <v>56</v>
      </c>
      <c r="J1434" t="s">
        <v>5419</v>
      </c>
      <c r="S1434" t="s">
        <v>5912</v>
      </c>
      <c r="T1434" t="s">
        <v>51</v>
      </c>
      <c r="U1434" t="s">
        <v>51</v>
      </c>
      <c r="Y1434" t="s">
        <v>5913</v>
      </c>
      <c r="Z1434">
        <v>8</v>
      </c>
      <c r="AD1434" t="s">
        <v>5914</v>
      </c>
      <c r="AE1434" t="s">
        <v>51</v>
      </c>
      <c r="AF1434" t="s">
        <v>5419</v>
      </c>
      <c r="AG1434" t="s">
        <v>5915</v>
      </c>
      <c r="AI1434">
        <v>0</v>
      </c>
      <c r="AJ1434">
        <v>0</v>
      </c>
      <c r="AL1434">
        <v>0</v>
      </c>
      <c r="AM1434">
        <v>0</v>
      </c>
      <c r="AN1434">
        <v>0</v>
      </c>
      <c r="AO1434" t="s">
        <v>5916</v>
      </c>
      <c r="AP1434" t="s">
        <v>51</v>
      </c>
      <c r="AQ1434" t="s">
        <v>51</v>
      </c>
      <c r="AR1434" t="s">
        <v>51</v>
      </c>
      <c r="AS1434" t="s">
        <v>51</v>
      </c>
      <c r="AT1434" t="s">
        <v>51</v>
      </c>
      <c r="AU1434" t="s">
        <v>58</v>
      </c>
      <c r="AV1434" t="s">
        <v>5181</v>
      </c>
      <c r="AW1434" t="s">
        <v>51</v>
      </c>
      <c r="AX1434" s="1">
        <v>43893.625397997683</v>
      </c>
      <c r="AY1434" t="s">
        <v>51</v>
      </c>
    </row>
    <row r="1435" spans="1:51" x14ac:dyDescent="0.35">
      <c r="A1435">
        <v>3008</v>
      </c>
      <c r="B1435">
        <v>0</v>
      </c>
      <c r="C1435" t="s">
        <v>51</v>
      </c>
      <c r="D1435" t="s">
        <v>52</v>
      </c>
      <c r="E1435" t="s">
        <v>51</v>
      </c>
      <c r="F1435" t="s">
        <v>51</v>
      </c>
      <c r="G1435" t="s">
        <v>5917</v>
      </c>
      <c r="H1435" t="s">
        <v>5918</v>
      </c>
      <c r="I1435" t="s">
        <v>277</v>
      </c>
      <c r="S1435">
        <f>6221-4603212</f>
        <v>-4596991</v>
      </c>
      <c r="U1435" t="s">
        <v>202</v>
      </c>
      <c r="V1435">
        <f>6221-46829130</f>
        <v>-46822909</v>
      </c>
      <c r="X1435" t="s">
        <v>5919</v>
      </c>
      <c r="Y1435" t="s">
        <v>5920</v>
      </c>
      <c r="Z1435">
        <v>2</v>
      </c>
      <c r="AI1435">
        <v>0</v>
      </c>
      <c r="AJ1435">
        <v>0</v>
      </c>
      <c r="AL1435">
        <v>0</v>
      </c>
      <c r="AM1435">
        <v>0</v>
      </c>
      <c r="AN1435">
        <v>0</v>
      </c>
      <c r="AO1435" t="s">
        <v>51</v>
      </c>
      <c r="AP1435" t="s">
        <v>51</v>
      </c>
      <c r="AQ1435" t="s">
        <v>51</v>
      </c>
      <c r="AR1435" t="s">
        <v>51</v>
      </c>
      <c r="AS1435" t="s">
        <v>51</v>
      </c>
      <c r="AT1435" t="s">
        <v>51</v>
      </c>
      <c r="AU1435" t="s">
        <v>58</v>
      </c>
      <c r="AV1435" t="s">
        <v>4215</v>
      </c>
      <c r="AW1435" t="s">
        <v>51</v>
      </c>
      <c r="AX1435" s="1">
        <v>43893.499392743055</v>
      </c>
      <c r="AY1435" t="s">
        <v>51</v>
      </c>
    </row>
    <row r="1436" spans="1:51" x14ac:dyDescent="0.35">
      <c r="A1436">
        <v>3007</v>
      </c>
      <c r="B1436">
        <v>0</v>
      </c>
      <c r="C1436" t="s">
        <v>51</v>
      </c>
      <c r="D1436" t="s">
        <v>52</v>
      </c>
      <c r="E1436" t="s">
        <v>51</v>
      </c>
      <c r="F1436" t="s">
        <v>51</v>
      </c>
      <c r="G1436" t="s">
        <v>5921</v>
      </c>
      <c r="H1436" t="s">
        <v>5922</v>
      </c>
      <c r="I1436" t="s">
        <v>56</v>
      </c>
      <c r="S1436" t="s">
        <v>5923</v>
      </c>
      <c r="U1436" t="s">
        <v>202</v>
      </c>
      <c r="W1436">
        <v>9555247272</v>
      </c>
      <c r="Y1436" t="s">
        <v>5924</v>
      </c>
      <c r="Z1436">
        <v>8</v>
      </c>
      <c r="AA1436">
        <v>23</v>
      </c>
      <c r="AD1436" t="s">
        <v>5925</v>
      </c>
      <c r="AE1436" t="s">
        <v>5926</v>
      </c>
      <c r="AF1436" t="s">
        <v>554</v>
      </c>
      <c r="AG1436" t="s">
        <v>5927</v>
      </c>
      <c r="AH1436" t="s">
        <v>5926</v>
      </c>
      <c r="AI1436">
        <v>0</v>
      </c>
      <c r="AJ1436">
        <v>0</v>
      </c>
      <c r="AL1436">
        <v>0</v>
      </c>
      <c r="AM1436">
        <v>0</v>
      </c>
      <c r="AN1436">
        <v>0</v>
      </c>
      <c r="AO1436" t="s">
        <v>51</v>
      </c>
      <c r="AP1436" t="s">
        <v>51</v>
      </c>
      <c r="AQ1436" t="s">
        <v>51</v>
      </c>
      <c r="AR1436" t="s">
        <v>51</v>
      </c>
      <c r="AS1436" t="s">
        <v>51</v>
      </c>
      <c r="AT1436" t="s">
        <v>51</v>
      </c>
      <c r="AU1436" t="s">
        <v>58</v>
      </c>
      <c r="AV1436" t="s">
        <v>4215</v>
      </c>
      <c r="AW1436" t="s">
        <v>51</v>
      </c>
      <c r="AX1436" s="1">
        <v>43893.480938229164</v>
      </c>
      <c r="AY1436" t="s">
        <v>51</v>
      </c>
    </row>
    <row r="1437" spans="1:51" x14ac:dyDescent="0.35">
      <c r="A1437">
        <v>3006</v>
      </c>
      <c r="B1437">
        <v>0</v>
      </c>
      <c r="C1437" t="s">
        <v>51</v>
      </c>
      <c r="D1437" t="s">
        <v>52</v>
      </c>
      <c r="E1437" t="s">
        <v>51</v>
      </c>
      <c r="F1437" t="s">
        <v>51</v>
      </c>
      <c r="G1437" t="s">
        <v>5928</v>
      </c>
      <c r="H1437" t="s">
        <v>5929</v>
      </c>
      <c r="I1437" t="s">
        <v>56</v>
      </c>
      <c r="S1437" t="s">
        <v>5930</v>
      </c>
      <c r="U1437" t="s">
        <v>202</v>
      </c>
      <c r="W1437">
        <v>919215094301</v>
      </c>
      <c r="X1437" t="s">
        <v>5931</v>
      </c>
      <c r="Y1437" t="s">
        <v>5932</v>
      </c>
      <c r="Z1437">
        <v>8</v>
      </c>
      <c r="AA1437">
        <v>6</v>
      </c>
      <c r="AD1437" t="s">
        <v>5933</v>
      </c>
      <c r="AE1437" t="s">
        <v>5934</v>
      </c>
      <c r="AF1437" t="s">
        <v>2197</v>
      </c>
      <c r="AG1437" t="s">
        <v>5935</v>
      </c>
      <c r="AH1437" t="s">
        <v>5934</v>
      </c>
      <c r="AI1437">
        <v>0</v>
      </c>
      <c r="AJ1437">
        <v>0</v>
      </c>
      <c r="AL1437">
        <v>0</v>
      </c>
      <c r="AM1437">
        <v>0</v>
      </c>
      <c r="AN1437">
        <v>0</v>
      </c>
      <c r="AO1437" t="s">
        <v>51</v>
      </c>
      <c r="AP1437" t="s">
        <v>51</v>
      </c>
      <c r="AQ1437" t="s">
        <v>51</v>
      </c>
      <c r="AR1437" t="s">
        <v>51</v>
      </c>
      <c r="AS1437" t="s">
        <v>51</v>
      </c>
      <c r="AT1437" t="s">
        <v>51</v>
      </c>
      <c r="AU1437" t="s">
        <v>58</v>
      </c>
      <c r="AV1437" t="s">
        <v>4215</v>
      </c>
      <c r="AW1437" t="s">
        <v>51</v>
      </c>
      <c r="AX1437" s="1">
        <v>43893.471871064816</v>
      </c>
      <c r="AY1437" t="s">
        <v>51</v>
      </c>
    </row>
    <row r="1438" spans="1:51" x14ac:dyDescent="0.35">
      <c r="A1438">
        <v>3005</v>
      </c>
      <c r="B1438">
        <v>0</v>
      </c>
      <c r="C1438" t="s">
        <v>51</v>
      </c>
      <c r="D1438" t="s">
        <v>52</v>
      </c>
      <c r="E1438" t="s">
        <v>51</v>
      </c>
      <c r="F1438" t="s">
        <v>51</v>
      </c>
      <c r="G1438" t="s">
        <v>18879</v>
      </c>
      <c r="H1438" t="s">
        <v>5936</v>
      </c>
      <c r="I1438" t="s">
        <v>56</v>
      </c>
      <c r="Y1438" t="s">
        <v>5937</v>
      </c>
      <c r="Z1438">
        <v>8</v>
      </c>
      <c r="AA1438">
        <v>27</v>
      </c>
      <c r="AD1438" t="s">
        <v>5938</v>
      </c>
      <c r="AE1438" t="s">
        <v>2418</v>
      </c>
      <c r="AF1438" t="s">
        <v>280</v>
      </c>
      <c r="AG1438" t="s">
        <v>5939</v>
      </c>
      <c r="AH1438" t="s">
        <v>2418</v>
      </c>
      <c r="AI1438">
        <v>0</v>
      </c>
      <c r="AJ1438">
        <v>0</v>
      </c>
      <c r="AL1438">
        <v>0</v>
      </c>
      <c r="AM1438">
        <v>0</v>
      </c>
      <c r="AN1438">
        <v>0</v>
      </c>
      <c r="AO1438" t="s">
        <v>51</v>
      </c>
      <c r="AP1438" t="s">
        <v>51</v>
      </c>
      <c r="AQ1438" t="s">
        <v>51</v>
      </c>
      <c r="AR1438" t="s">
        <v>51</v>
      </c>
      <c r="AS1438" t="s">
        <v>51</v>
      </c>
      <c r="AT1438" t="s">
        <v>51</v>
      </c>
      <c r="AU1438" t="s">
        <v>58</v>
      </c>
      <c r="AV1438" t="s">
        <v>4215</v>
      </c>
      <c r="AW1438" t="s">
        <v>51</v>
      </c>
      <c r="AX1438" s="1">
        <v>43889.637359988425</v>
      </c>
      <c r="AY1438" t="s">
        <v>51</v>
      </c>
    </row>
    <row r="1439" spans="1:51" x14ac:dyDescent="0.35">
      <c r="A1439">
        <v>3004</v>
      </c>
      <c r="B1439">
        <v>0</v>
      </c>
      <c r="C1439" t="s">
        <v>51</v>
      </c>
      <c r="D1439" t="s">
        <v>52</v>
      </c>
      <c r="E1439" t="s">
        <v>51</v>
      </c>
      <c r="F1439" t="s">
        <v>51</v>
      </c>
      <c r="G1439" t="s">
        <v>5940</v>
      </c>
      <c r="H1439" t="s">
        <v>5941</v>
      </c>
      <c r="I1439" t="s">
        <v>56</v>
      </c>
      <c r="S1439" t="s">
        <v>5942</v>
      </c>
      <c r="V1439" t="s">
        <v>5943</v>
      </c>
      <c r="Y1439" t="s">
        <v>5944</v>
      </c>
      <c r="Z1439">
        <v>8</v>
      </c>
      <c r="AA1439">
        <v>9</v>
      </c>
      <c r="AD1439" t="s">
        <v>107</v>
      </c>
      <c r="AE1439" t="s">
        <v>5945</v>
      </c>
      <c r="AF1439" t="s">
        <v>63</v>
      </c>
      <c r="AG1439" t="s">
        <v>109</v>
      </c>
      <c r="AH1439" t="s">
        <v>5945</v>
      </c>
      <c r="AI1439">
        <v>0</v>
      </c>
      <c r="AJ1439">
        <v>0</v>
      </c>
      <c r="AL1439">
        <v>0</v>
      </c>
      <c r="AM1439">
        <v>0</v>
      </c>
      <c r="AN1439">
        <v>0</v>
      </c>
      <c r="AO1439" t="s">
        <v>51</v>
      </c>
      <c r="AP1439" t="s">
        <v>51</v>
      </c>
      <c r="AQ1439" t="s">
        <v>51</v>
      </c>
      <c r="AR1439" t="s">
        <v>51</v>
      </c>
      <c r="AS1439" t="s">
        <v>51</v>
      </c>
      <c r="AT1439" t="s">
        <v>51</v>
      </c>
      <c r="AU1439" t="s">
        <v>58</v>
      </c>
      <c r="AV1439" t="s">
        <v>4215</v>
      </c>
      <c r="AW1439" t="s">
        <v>51</v>
      </c>
      <c r="AX1439" s="1">
        <v>43888.507769178243</v>
      </c>
      <c r="AY1439" t="s">
        <v>51</v>
      </c>
    </row>
    <row r="1440" spans="1:51" x14ac:dyDescent="0.35">
      <c r="A1440">
        <v>3003</v>
      </c>
      <c r="B1440">
        <v>0</v>
      </c>
      <c r="C1440" t="s">
        <v>51</v>
      </c>
      <c r="D1440" t="s">
        <v>52</v>
      </c>
      <c r="E1440" t="s">
        <v>51</v>
      </c>
      <c r="F1440" t="s">
        <v>51</v>
      </c>
      <c r="G1440" t="s">
        <v>5946</v>
      </c>
      <c r="H1440" t="s">
        <v>5947</v>
      </c>
      <c r="I1440" t="s">
        <v>56</v>
      </c>
      <c r="S1440" t="s">
        <v>5948</v>
      </c>
      <c r="U1440" t="s">
        <v>202</v>
      </c>
      <c r="V1440" t="s">
        <v>5949</v>
      </c>
      <c r="X1440" t="s">
        <v>5950</v>
      </c>
      <c r="Y1440" t="s">
        <v>5951</v>
      </c>
      <c r="Z1440">
        <v>8</v>
      </c>
      <c r="AA1440">
        <v>3</v>
      </c>
      <c r="AD1440" t="s">
        <v>5952</v>
      </c>
      <c r="AE1440" t="s">
        <v>5953</v>
      </c>
      <c r="AF1440" t="s">
        <v>2766</v>
      </c>
      <c r="AG1440" t="s">
        <v>5954</v>
      </c>
      <c r="AH1440" t="s">
        <v>5953</v>
      </c>
      <c r="AI1440">
        <v>0</v>
      </c>
      <c r="AJ1440">
        <v>0</v>
      </c>
      <c r="AL1440">
        <v>0</v>
      </c>
      <c r="AM1440">
        <v>0</v>
      </c>
      <c r="AN1440">
        <v>0</v>
      </c>
      <c r="AO1440" t="s">
        <v>51</v>
      </c>
      <c r="AP1440" t="s">
        <v>51</v>
      </c>
      <c r="AQ1440" t="s">
        <v>51</v>
      </c>
      <c r="AR1440" t="s">
        <v>51</v>
      </c>
      <c r="AS1440" t="s">
        <v>51</v>
      </c>
      <c r="AT1440" t="s">
        <v>51</v>
      </c>
      <c r="AU1440" t="s">
        <v>58</v>
      </c>
      <c r="AV1440" t="s">
        <v>4215</v>
      </c>
      <c r="AW1440" t="s">
        <v>4215</v>
      </c>
      <c r="AX1440" s="1">
        <v>43887.635803935184</v>
      </c>
      <c r="AY1440" s="1">
        <v>43887.658578784722</v>
      </c>
    </row>
    <row r="1441" spans="1:51" x14ac:dyDescent="0.35">
      <c r="A1441">
        <v>3002</v>
      </c>
      <c r="B1441">
        <v>0</v>
      </c>
      <c r="C1441" t="s">
        <v>51</v>
      </c>
      <c r="D1441" t="s">
        <v>85</v>
      </c>
      <c r="E1441">
        <v>0</v>
      </c>
      <c r="G1441" t="s">
        <v>5955</v>
      </c>
      <c r="H1441" t="s">
        <v>5956</v>
      </c>
      <c r="I1441" t="s">
        <v>18055</v>
      </c>
      <c r="J1441" t="s">
        <v>5419</v>
      </c>
      <c r="S1441" t="s">
        <v>5957</v>
      </c>
      <c r="T1441" t="s">
        <v>51</v>
      </c>
      <c r="U1441" t="s">
        <v>51</v>
      </c>
      <c r="V1441" t="s">
        <v>5958</v>
      </c>
      <c r="Y1441" t="s">
        <v>5959</v>
      </c>
      <c r="Z1441">
        <v>12</v>
      </c>
      <c r="AE1441" t="s">
        <v>51</v>
      </c>
      <c r="AF1441" t="s">
        <v>5419</v>
      </c>
      <c r="AI1441">
        <v>0</v>
      </c>
      <c r="AJ1441">
        <v>0</v>
      </c>
      <c r="AL1441">
        <v>0</v>
      </c>
      <c r="AM1441">
        <v>0</v>
      </c>
      <c r="AN1441">
        <v>0</v>
      </c>
      <c r="AO1441" t="s">
        <v>230</v>
      </c>
      <c r="AP1441" t="s">
        <v>51</v>
      </c>
      <c r="AQ1441" t="s">
        <v>51</v>
      </c>
      <c r="AR1441" t="s">
        <v>51</v>
      </c>
      <c r="AS1441" t="s">
        <v>51</v>
      </c>
      <c r="AT1441" t="s">
        <v>51</v>
      </c>
      <c r="AU1441" t="s">
        <v>58</v>
      </c>
      <c r="AV1441" t="s">
        <v>4028</v>
      </c>
      <c r="AW1441" t="s">
        <v>51</v>
      </c>
      <c r="AX1441" s="1">
        <v>43887.601152118055</v>
      </c>
      <c r="AY1441" t="s">
        <v>51</v>
      </c>
    </row>
    <row r="1442" spans="1:51" x14ac:dyDescent="0.35">
      <c r="A1442">
        <v>3001</v>
      </c>
      <c r="B1442">
        <v>0</v>
      </c>
      <c r="C1442" t="s">
        <v>51</v>
      </c>
      <c r="D1442" t="s">
        <v>52</v>
      </c>
      <c r="E1442" t="s">
        <v>51</v>
      </c>
      <c r="F1442" t="s">
        <v>51</v>
      </c>
      <c r="G1442" t="s">
        <v>18880</v>
      </c>
      <c r="H1442" t="s">
        <v>5960</v>
      </c>
      <c r="I1442" t="s">
        <v>56</v>
      </c>
      <c r="M1442" t="s">
        <v>18880</v>
      </c>
      <c r="N1442" t="s">
        <v>5960</v>
      </c>
      <c r="O1442" t="s">
        <v>56</v>
      </c>
      <c r="S1442" t="s">
        <v>5961</v>
      </c>
      <c r="U1442" t="s">
        <v>57</v>
      </c>
      <c r="Y1442" t="s">
        <v>5962</v>
      </c>
      <c r="Z1442">
        <v>8</v>
      </c>
      <c r="AA1442">
        <v>21</v>
      </c>
      <c r="AD1442" t="s">
        <v>5963</v>
      </c>
      <c r="AE1442" t="s">
        <v>62</v>
      </c>
      <c r="AF1442" t="s">
        <v>62</v>
      </c>
      <c r="AG1442" t="s">
        <v>5964</v>
      </c>
      <c r="AH1442" t="s">
        <v>62</v>
      </c>
      <c r="AI1442">
        <v>0</v>
      </c>
      <c r="AJ1442">
        <v>0</v>
      </c>
      <c r="AL1442">
        <v>0</v>
      </c>
      <c r="AM1442">
        <v>0</v>
      </c>
      <c r="AN1442">
        <v>0</v>
      </c>
      <c r="AO1442" t="s">
        <v>51</v>
      </c>
      <c r="AP1442" t="s">
        <v>51</v>
      </c>
      <c r="AQ1442" t="s">
        <v>51</v>
      </c>
      <c r="AR1442" t="s">
        <v>51</v>
      </c>
      <c r="AS1442" t="s">
        <v>51</v>
      </c>
      <c r="AT1442" t="s">
        <v>51</v>
      </c>
      <c r="AU1442" t="s">
        <v>58</v>
      </c>
      <c r="AV1442" t="s">
        <v>4215</v>
      </c>
      <c r="AW1442" t="s">
        <v>919</v>
      </c>
      <c r="AX1442" s="1">
        <v>43886.495711030089</v>
      </c>
      <c r="AY1442" s="1">
        <v>45421.479487881945</v>
      </c>
    </row>
    <row r="1443" spans="1:51" x14ac:dyDescent="0.35">
      <c r="A1443">
        <v>3000</v>
      </c>
      <c r="B1443">
        <v>0</v>
      </c>
      <c r="C1443" t="s">
        <v>51</v>
      </c>
      <c r="D1443" t="s">
        <v>85</v>
      </c>
      <c r="E1443">
        <v>3</v>
      </c>
      <c r="F1443" t="s">
        <v>1049</v>
      </c>
      <c r="G1443" t="s">
        <v>5965</v>
      </c>
      <c r="H1443" t="s">
        <v>5966</v>
      </c>
      <c r="I1443" t="s">
        <v>56</v>
      </c>
      <c r="J1443" t="s">
        <v>5419</v>
      </c>
      <c r="T1443" t="s">
        <v>51</v>
      </c>
      <c r="U1443" t="s">
        <v>51</v>
      </c>
      <c r="W1443" t="s">
        <v>5967</v>
      </c>
      <c r="Y1443" t="s">
        <v>5968</v>
      </c>
      <c r="Z1443">
        <v>8</v>
      </c>
      <c r="AE1443" t="s">
        <v>51</v>
      </c>
      <c r="AF1443" t="s">
        <v>5419</v>
      </c>
      <c r="AG1443" t="s">
        <v>5969</v>
      </c>
      <c r="AI1443">
        <v>0</v>
      </c>
      <c r="AJ1443">
        <v>0</v>
      </c>
      <c r="AL1443">
        <v>0</v>
      </c>
      <c r="AM1443">
        <v>0</v>
      </c>
      <c r="AN1443">
        <v>0</v>
      </c>
      <c r="AO1443" t="s">
        <v>1651</v>
      </c>
      <c r="AP1443" t="s">
        <v>51</v>
      </c>
      <c r="AQ1443" t="s">
        <v>51</v>
      </c>
      <c r="AR1443" t="s">
        <v>51</v>
      </c>
      <c r="AS1443" t="s">
        <v>51</v>
      </c>
      <c r="AT1443" t="s">
        <v>51</v>
      </c>
      <c r="AU1443" t="s">
        <v>58</v>
      </c>
      <c r="AV1443" t="s">
        <v>4028</v>
      </c>
      <c r="AW1443" t="s">
        <v>5181</v>
      </c>
      <c r="AX1443" s="1">
        <v>43886.483156018519</v>
      </c>
      <c r="AY1443" s="1">
        <v>43910.637092395831</v>
      </c>
    </row>
    <row r="1444" spans="1:51" x14ac:dyDescent="0.35">
      <c r="A1444">
        <v>2999</v>
      </c>
      <c r="B1444">
        <v>0</v>
      </c>
      <c r="C1444" t="s">
        <v>51</v>
      </c>
      <c r="D1444" t="s">
        <v>52</v>
      </c>
      <c r="E1444" t="s">
        <v>51</v>
      </c>
      <c r="F1444" t="s">
        <v>51</v>
      </c>
      <c r="G1444" t="s">
        <v>5970</v>
      </c>
      <c r="H1444" t="s">
        <v>5971</v>
      </c>
      <c r="I1444" t="s">
        <v>56</v>
      </c>
      <c r="S1444" t="s">
        <v>5972</v>
      </c>
      <c r="V1444" t="s">
        <v>5973</v>
      </c>
      <c r="W1444" t="s">
        <v>5974</v>
      </c>
      <c r="Y1444" t="s">
        <v>5975</v>
      </c>
      <c r="Z1444">
        <v>8</v>
      </c>
      <c r="AA1444">
        <v>27</v>
      </c>
      <c r="AD1444" t="s">
        <v>5976</v>
      </c>
      <c r="AE1444" t="s">
        <v>5977</v>
      </c>
      <c r="AF1444" t="s">
        <v>280</v>
      </c>
      <c r="AG1444" t="s">
        <v>5978</v>
      </c>
      <c r="AH1444" t="s">
        <v>5977</v>
      </c>
      <c r="AI1444">
        <v>0</v>
      </c>
      <c r="AJ1444">
        <v>0</v>
      </c>
      <c r="AL1444">
        <v>0</v>
      </c>
      <c r="AM1444">
        <v>0</v>
      </c>
      <c r="AN1444">
        <v>0</v>
      </c>
      <c r="AO1444" t="s">
        <v>51</v>
      </c>
      <c r="AP1444" t="s">
        <v>51</v>
      </c>
      <c r="AQ1444" t="s">
        <v>51</v>
      </c>
      <c r="AR1444" t="s">
        <v>51</v>
      </c>
      <c r="AS1444" t="s">
        <v>51</v>
      </c>
      <c r="AT1444" t="s">
        <v>51</v>
      </c>
      <c r="AU1444" t="s">
        <v>58</v>
      </c>
      <c r="AV1444" t="s">
        <v>4215</v>
      </c>
      <c r="AW1444" t="s">
        <v>51</v>
      </c>
      <c r="AX1444" s="1">
        <v>43882.66137037037</v>
      </c>
      <c r="AY1444" t="s">
        <v>51</v>
      </c>
    </row>
    <row r="1445" spans="1:51" x14ac:dyDescent="0.35">
      <c r="A1445">
        <v>2998</v>
      </c>
      <c r="B1445">
        <v>0</v>
      </c>
      <c r="C1445" t="s">
        <v>51</v>
      </c>
      <c r="D1445" t="s">
        <v>52</v>
      </c>
      <c r="E1445" t="s">
        <v>51</v>
      </c>
      <c r="F1445" t="s">
        <v>51</v>
      </c>
      <c r="G1445" t="s">
        <v>5979</v>
      </c>
      <c r="H1445" t="s">
        <v>5980</v>
      </c>
      <c r="I1445" t="s">
        <v>56</v>
      </c>
      <c r="U1445" t="s">
        <v>57</v>
      </c>
      <c r="Z1445">
        <v>8</v>
      </c>
      <c r="AE1445" t="s">
        <v>4595</v>
      </c>
      <c r="AF1445" t="s">
        <v>280</v>
      </c>
      <c r="AH1445" t="s">
        <v>4595</v>
      </c>
      <c r="AI1445">
        <v>0</v>
      </c>
      <c r="AJ1445">
        <v>0</v>
      </c>
      <c r="AL1445">
        <v>0</v>
      </c>
      <c r="AM1445">
        <v>0</v>
      </c>
      <c r="AN1445">
        <v>0</v>
      </c>
      <c r="AO1445" t="s">
        <v>51</v>
      </c>
      <c r="AP1445" t="s">
        <v>51</v>
      </c>
      <c r="AQ1445" t="s">
        <v>51</v>
      </c>
      <c r="AR1445" t="s">
        <v>51</v>
      </c>
      <c r="AS1445" t="s">
        <v>51</v>
      </c>
      <c r="AT1445" t="s">
        <v>51</v>
      </c>
      <c r="AU1445" t="s">
        <v>58</v>
      </c>
      <c r="AV1445" t="s">
        <v>4215</v>
      </c>
      <c r="AW1445" t="s">
        <v>51</v>
      </c>
      <c r="AX1445" s="1">
        <v>43880.654663773152</v>
      </c>
      <c r="AY1445" t="s">
        <v>51</v>
      </c>
    </row>
    <row r="1446" spans="1:51" x14ac:dyDescent="0.35">
      <c r="A1446">
        <v>2997</v>
      </c>
      <c r="B1446">
        <v>0</v>
      </c>
      <c r="C1446" t="s">
        <v>51</v>
      </c>
      <c r="D1446" t="s">
        <v>85</v>
      </c>
      <c r="E1446">
        <v>0</v>
      </c>
      <c r="G1446" t="s">
        <v>5981</v>
      </c>
      <c r="H1446" t="s">
        <v>5982</v>
      </c>
      <c r="I1446" t="s">
        <v>15600</v>
      </c>
      <c r="J1446" t="s">
        <v>5419</v>
      </c>
      <c r="S1446">
        <f>86-519-85515800</f>
        <v>-85516233</v>
      </c>
      <c r="T1446" t="s">
        <v>51</v>
      </c>
      <c r="U1446" t="s">
        <v>51</v>
      </c>
      <c r="W1446" t="s">
        <v>5983</v>
      </c>
      <c r="Y1446" t="s">
        <v>5984</v>
      </c>
      <c r="Z1446">
        <v>2</v>
      </c>
      <c r="AE1446" t="s">
        <v>51</v>
      </c>
      <c r="AF1446" t="s">
        <v>5419</v>
      </c>
      <c r="AI1446">
        <v>0</v>
      </c>
      <c r="AJ1446">
        <v>0</v>
      </c>
      <c r="AL1446">
        <v>0</v>
      </c>
      <c r="AM1446">
        <v>0</v>
      </c>
      <c r="AN1446">
        <v>0</v>
      </c>
      <c r="AO1446" t="s">
        <v>538</v>
      </c>
      <c r="AP1446" t="s">
        <v>51</v>
      </c>
      <c r="AQ1446" t="s">
        <v>51</v>
      </c>
      <c r="AR1446" t="s">
        <v>51</v>
      </c>
      <c r="AS1446" t="s">
        <v>51</v>
      </c>
      <c r="AT1446" t="s">
        <v>51</v>
      </c>
      <c r="AU1446" t="s">
        <v>58</v>
      </c>
      <c r="AV1446" t="s">
        <v>4028</v>
      </c>
      <c r="AW1446" t="s">
        <v>51</v>
      </c>
      <c r="AX1446" s="1">
        <v>43876.638166469907</v>
      </c>
      <c r="AY1446" t="s">
        <v>51</v>
      </c>
    </row>
    <row r="1447" spans="1:51" x14ac:dyDescent="0.35">
      <c r="A1447">
        <v>2996</v>
      </c>
      <c r="B1447">
        <v>0</v>
      </c>
      <c r="C1447" t="s">
        <v>51</v>
      </c>
      <c r="D1447" t="s">
        <v>52</v>
      </c>
      <c r="E1447" t="s">
        <v>51</v>
      </c>
      <c r="F1447" t="s">
        <v>51</v>
      </c>
      <c r="G1447" t="s">
        <v>5985</v>
      </c>
      <c r="H1447" t="s">
        <v>5986</v>
      </c>
      <c r="I1447" t="s">
        <v>56</v>
      </c>
      <c r="S1447" t="s">
        <v>5987</v>
      </c>
      <c r="U1447" t="s">
        <v>4021</v>
      </c>
      <c r="W1447">
        <v>9425898191</v>
      </c>
      <c r="Y1447" t="s">
        <v>5988</v>
      </c>
      <c r="Z1447">
        <v>8</v>
      </c>
      <c r="AA1447">
        <v>23</v>
      </c>
      <c r="AD1447" t="s">
        <v>5989</v>
      </c>
      <c r="AE1447" t="s">
        <v>5990</v>
      </c>
      <c r="AF1447" t="s">
        <v>5991</v>
      </c>
      <c r="AG1447" t="s">
        <v>5992</v>
      </c>
      <c r="AH1447" t="s">
        <v>5990</v>
      </c>
      <c r="AI1447">
        <v>0</v>
      </c>
      <c r="AJ1447">
        <v>0</v>
      </c>
      <c r="AL1447">
        <v>0</v>
      </c>
      <c r="AM1447">
        <v>0</v>
      </c>
      <c r="AN1447">
        <v>0</v>
      </c>
      <c r="AO1447" t="s">
        <v>51</v>
      </c>
      <c r="AP1447" t="s">
        <v>51</v>
      </c>
      <c r="AQ1447" t="s">
        <v>51</v>
      </c>
      <c r="AR1447" t="s">
        <v>51</v>
      </c>
      <c r="AS1447" t="s">
        <v>51</v>
      </c>
      <c r="AT1447" t="s">
        <v>51</v>
      </c>
      <c r="AU1447" t="s">
        <v>58</v>
      </c>
      <c r="AV1447" t="s">
        <v>4215</v>
      </c>
      <c r="AW1447" t="s">
        <v>51</v>
      </c>
      <c r="AX1447" s="1">
        <v>43875.459375266204</v>
      </c>
      <c r="AY1447" t="s">
        <v>51</v>
      </c>
    </row>
    <row r="1448" spans="1:51" x14ac:dyDescent="0.35">
      <c r="A1448">
        <v>2995</v>
      </c>
      <c r="B1448">
        <v>0</v>
      </c>
      <c r="C1448" t="s">
        <v>51</v>
      </c>
      <c r="D1448" t="s">
        <v>85</v>
      </c>
      <c r="E1448">
        <v>3</v>
      </c>
      <c r="F1448" t="s">
        <v>1049</v>
      </c>
      <c r="G1448" t="s">
        <v>5993</v>
      </c>
      <c r="H1448" t="s">
        <v>5994</v>
      </c>
      <c r="I1448" t="s">
        <v>56</v>
      </c>
      <c r="J1448" t="s">
        <v>5419</v>
      </c>
      <c r="T1448" t="s">
        <v>51</v>
      </c>
      <c r="U1448" t="s">
        <v>51</v>
      </c>
      <c r="Z1448">
        <v>8</v>
      </c>
      <c r="AE1448" t="s">
        <v>51</v>
      </c>
      <c r="AF1448" t="s">
        <v>5419</v>
      </c>
      <c r="AI1448">
        <v>0</v>
      </c>
      <c r="AJ1448">
        <v>0</v>
      </c>
      <c r="AL1448">
        <v>0</v>
      </c>
      <c r="AM1448">
        <v>0</v>
      </c>
      <c r="AN1448">
        <v>0</v>
      </c>
      <c r="AO1448" t="s">
        <v>120</v>
      </c>
      <c r="AP1448" t="s">
        <v>51</v>
      </c>
      <c r="AQ1448" t="s">
        <v>51</v>
      </c>
      <c r="AR1448" t="s">
        <v>51</v>
      </c>
      <c r="AS1448" t="s">
        <v>51</v>
      </c>
      <c r="AT1448" t="s">
        <v>51</v>
      </c>
      <c r="AU1448" t="s">
        <v>58</v>
      </c>
      <c r="AV1448" t="s">
        <v>5181</v>
      </c>
      <c r="AW1448" t="s">
        <v>51</v>
      </c>
      <c r="AX1448" s="1">
        <v>43869.470866631942</v>
      </c>
      <c r="AY1448" t="s">
        <v>51</v>
      </c>
    </row>
    <row r="1449" spans="1:51" x14ac:dyDescent="0.35">
      <c r="A1449">
        <v>2994</v>
      </c>
      <c r="B1449">
        <v>0</v>
      </c>
      <c r="C1449" t="s">
        <v>51</v>
      </c>
      <c r="D1449" t="s">
        <v>52</v>
      </c>
      <c r="E1449" t="s">
        <v>51</v>
      </c>
      <c r="F1449" t="s">
        <v>51</v>
      </c>
      <c r="G1449" t="s">
        <v>5995</v>
      </c>
      <c r="H1449" t="s">
        <v>5996</v>
      </c>
      <c r="I1449" t="s">
        <v>56</v>
      </c>
      <c r="S1449" t="s">
        <v>5997</v>
      </c>
      <c r="W1449">
        <v>8233927229</v>
      </c>
      <c r="Y1449" t="s">
        <v>5998</v>
      </c>
      <c r="Z1449">
        <v>8</v>
      </c>
      <c r="AA1449">
        <v>24</v>
      </c>
      <c r="AD1449" t="s">
        <v>5739</v>
      </c>
      <c r="AE1449" t="s">
        <v>1945</v>
      </c>
      <c r="AF1449" t="s">
        <v>138</v>
      </c>
      <c r="AG1449" t="s">
        <v>5999</v>
      </c>
      <c r="AH1449" t="s">
        <v>1945</v>
      </c>
      <c r="AI1449">
        <v>0</v>
      </c>
      <c r="AJ1449">
        <v>0</v>
      </c>
      <c r="AL1449">
        <v>0</v>
      </c>
      <c r="AM1449">
        <v>0</v>
      </c>
      <c r="AN1449">
        <v>0</v>
      </c>
      <c r="AO1449" t="s">
        <v>51</v>
      </c>
      <c r="AP1449" t="s">
        <v>51</v>
      </c>
      <c r="AQ1449" t="s">
        <v>51</v>
      </c>
      <c r="AR1449" t="s">
        <v>51</v>
      </c>
      <c r="AS1449" t="s">
        <v>51</v>
      </c>
      <c r="AT1449" t="s">
        <v>51</v>
      </c>
      <c r="AU1449" t="s">
        <v>58</v>
      </c>
      <c r="AV1449" t="s">
        <v>4215</v>
      </c>
      <c r="AW1449" t="s">
        <v>51</v>
      </c>
      <c r="AX1449" s="1">
        <v>43868.507028159722</v>
      </c>
      <c r="AY1449" t="s">
        <v>51</v>
      </c>
    </row>
    <row r="1450" spans="1:51" x14ac:dyDescent="0.35">
      <c r="A1450">
        <v>2993</v>
      </c>
      <c r="B1450">
        <v>0</v>
      </c>
      <c r="C1450" t="s">
        <v>51</v>
      </c>
      <c r="D1450" t="s">
        <v>52</v>
      </c>
      <c r="E1450" t="s">
        <v>51</v>
      </c>
      <c r="F1450" t="s">
        <v>51</v>
      </c>
      <c r="G1450" t="s">
        <v>6000</v>
      </c>
      <c r="H1450" t="s">
        <v>6001</v>
      </c>
      <c r="I1450" t="s">
        <v>6002</v>
      </c>
      <c r="S1450" t="s">
        <v>6003</v>
      </c>
      <c r="U1450" t="s">
        <v>202</v>
      </c>
      <c r="W1450" t="s">
        <v>6003</v>
      </c>
      <c r="X1450" t="s">
        <v>6004</v>
      </c>
      <c r="Y1450" t="s">
        <v>6005</v>
      </c>
      <c r="Z1450">
        <v>2</v>
      </c>
      <c r="AF1450" t="s">
        <v>6002</v>
      </c>
      <c r="AI1450">
        <v>0</v>
      </c>
      <c r="AJ1450">
        <v>0</v>
      </c>
      <c r="AL1450">
        <v>0</v>
      </c>
      <c r="AM1450">
        <v>0</v>
      </c>
      <c r="AN1450">
        <v>0</v>
      </c>
      <c r="AO1450" t="s">
        <v>51</v>
      </c>
      <c r="AP1450" t="s">
        <v>51</v>
      </c>
      <c r="AQ1450" t="s">
        <v>51</v>
      </c>
      <c r="AR1450" t="s">
        <v>51</v>
      </c>
      <c r="AS1450" t="s">
        <v>51</v>
      </c>
      <c r="AT1450" t="s">
        <v>51</v>
      </c>
      <c r="AU1450" t="s">
        <v>58</v>
      </c>
      <c r="AV1450" t="s">
        <v>4215</v>
      </c>
      <c r="AW1450" t="s">
        <v>51</v>
      </c>
      <c r="AX1450" s="1">
        <v>43867.662773807868</v>
      </c>
      <c r="AY1450" t="s">
        <v>51</v>
      </c>
    </row>
    <row r="1451" spans="1:51" x14ac:dyDescent="0.35">
      <c r="A1451">
        <v>2992</v>
      </c>
      <c r="B1451">
        <v>0</v>
      </c>
      <c r="C1451" t="s">
        <v>51</v>
      </c>
      <c r="D1451" t="s">
        <v>52</v>
      </c>
      <c r="E1451" t="s">
        <v>51</v>
      </c>
      <c r="F1451" t="s">
        <v>51</v>
      </c>
      <c r="G1451" t="s">
        <v>6006</v>
      </c>
      <c r="H1451" t="s">
        <v>6007</v>
      </c>
      <c r="I1451" t="s">
        <v>56</v>
      </c>
      <c r="Z1451">
        <v>8</v>
      </c>
      <c r="AA1451">
        <v>24</v>
      </c>
      <c r="AE1451" t="s">
        <v>6008</v>
      </c>
      <c r="AF1451" t="s">
        <v>407</v>
      </c>
      <c r="AG1451" t="s">
        <v>6009</v>
      </c>
      <c r="AH1451" t="s">
        <v>6008</v>
      </c>
      <c r="AI1451">
        <v>0</v>
      </c>
      <c r="AJ1451">
        <v>0</v>
      </c>
      <c r="AL1451">
        <v>0</v>
      </c>
      <c r="AM1451">
        <v>0</v>
      </c>
      <c r="AN1451">
        <v>0</v>
      </c>
      <c r="AO1451" t="s">
        <v>51</v>
      </c>
      <c r="AP1451" t="s">
        <v>51</v>
      </c>
      <c r="AQ1451" t="s">
        <v>51</v>
      </c>
      <c r="AR1451" t="s">
        <v>51</v>
      </c>
      <c r="AS1451" t="s">
        <v>51</v>
      </c>
      <c r="AT1451" t="s">
        <v>51</v>
      </c>
      <c r="AU1451" t="s">
        <v>58</v>
      </c>
      <c r="AV1451" t="s">
        <v>196</v>
      </c>
      <c r="AW1451" t="s">
        <v>51</v>
      </c>
      <c r="AX1451" s="1">
        <v>43861.676446261576</v>
      </c>
      <c r="AY1451" t="s">
        <v>51</v>
      </c>
    </row>
    <row r="1452" spans="1:51" x14ac:dyDescent="0.35">
      <c r="A1452">
        <v>2991</v>
      </c>
      <c r="B1452">
        <v>0</v>
      </c>
      <c r="C1452" t="s">
        <v>51</v>
      </c>
      <c r="D1452" t="s">
        <v>52</v>
      </c>
      <c r="E1452" t="s">
        <v>51</v>
      </c>
      <c r="F1452" t="s">
        <v>51</v>
      </c>
      <c r="G1452" t="s">
        <v>6010</v>
      </c>
      <c r="H1452" t="s">
        <v>6011</v>
      </c>
      <c r="I1452" t="s">
        <v>56</v>
      </c>
      <c r="M1452" t="s">
        <v>6012</v>
      </c>
      <c r="N1452" t="s">
        <v>6013</v>
      </c>
      <c r="O1452" t="s">
        <v>56</v>
      </c>
      <c r="S1452" t="s">
        <v>6014</v>
      </c>
      <c r="U1452" t="s">
        <v>57</v>
      </c>
      <c r="W1452">
        <f>91-9767868853</f>
        <v>-9767868762</v>
      </c>
      <c r="Z1452">
        <v>8</v>
      </c>
      <c r="AA1452">
        <v>27</v>
      </c>
      <c r="AD1452" t="s">
        <v>6015</v>
      </c>
      <c r="AE1452" t="s">
        <v>2418</v>
      </c>
      <c r="AF1452" t="s">
        <v>280</v>
      </c>
      <c r="AG1452" t="s">
        <v>6016</v>
      </c>
      <c r="AH1452" t="s">
        <v>2418</v>
      </c>
      <c r="AI1452">
        <v>0</v>
      </c>
      <c r="AJ1452">
        <v>0</v>
      </c>
      <c r="AL1452">
        <v>0</v>
      </c>
      <c r="AM1452">
        <v>0</v>
      </c>
      <c r="AN1452">
        <v>0</v>
      </c>
      <c r="AO1452" t="s">
        <v>51</v>
      </c>
      <c r="AP1452" t="s">
        <v>51</v>
      </c>
      <c r="AQ1452" t="s">
        <v>51</v>
      </c>
      <c r="AR1452" t="s">
        <v>51</v>
      </c>
      <c r="AS1452" t="s">
        <v>51</v>
      </c>
      <c r="AT1452" t="s">
        <v>51</v>
      </c>
      <c r="AU1452" t="s">
        <v>58</v>
      </c>
      <c r="AV1452" t="s">
        <v>4215</v>
      </c>
      <c r="AW1452" t="s">
        <v>51</v>
      </c>
      <c r="AX1452" s="1">
        <v>43859.716464386576</v>
      </c>
      <c r="AY1452" t="s">
        <v>51</v>
      </c>
    </row>
    <row r="1453" spans="1:51" x14ac:dyDescent="0.35">
      <c r="A1453">
        <v>2990</v>
      </c>
      <c r="B1453">
        <v>0</v>
      </c>
      <c r="C1453" t="s">
        <v>51</v>
      </c>
      <c r="D1453" t="s">
        <v>52</v>
      </c>
      <c r="E1453" t="s">
        <v>51</v>
      </c>
      <c r="F1453" t="s">
        <v>51</v>
      </c>
      <c r="G1453" t="s">
        <v>18881</v>
      </c>
      <c r="H1453" t="s">
        <v>6017</v>
      </c>
      <c r="I1453" t="s">
        <v>56</v>
      </c>
      <c r="S1453" t="s">
        <v>6018</v>
      </c>
      <c r="U1453" t="s">
        <v>57</v>
      </c>
      <c r="V1453">
        <f>91-44-30970283</f>
        <v>-30970236</v>
      </c>
      <c r="W1453" t="s">
        <v>6019</v>
      </c>
      <c r="Y1453" t="s">
        <v>6020</v>
      </c>
      <c r="Z1453">
        <v>8</v>
      </c>
      <c r="AA1453">
        <v>33</v>
      </c>
      <c r="AD1453" t="s">
        <v>6021</v>
      </c>
      <c r="AE1453" t="s">
        <v>6022</v>
      </c>
      <c r="AF1453" t="s">
        <v>1734</v>
      </c>
      <c r="AG1453" t="s">
        <v>6023</v>
      </c>
      <c r="AH1453" t="s">
        <v>6022</v>
      </c>
      <c r="AI1453">
        <v>0</v>
      </c>
      <c r="AJ1453">
        <v>0</v>
      </c>
      <c r="AL1453">
        <v>0</v>
      </c>
      <c r="AM1453">
        <v>0</v>
      </c>
      <c r="AN1453">
        <v>0</v>
      </c>
      <c r="AO1453" t="s">
        <v>51</v>
      </c>
      <c r="AP1453" t="s">
        <v>51</v>
      </c>
      <c r="AQ1453" t="s">
        <v>51</v>
      </c>
      <c r="AR1453" t="s">
        <v>51</v>
      </c>
      <c r="AS1453" t="s">
        <v>51</v>
      </c>
      <c r="AT1453" t="s">
        <v>51</v>
      </c>
      <c r="AU1453" t="s">
        <v>58</v>
      </c>
      <c r="AV1453" t="s">
        <v>4215</v>
      </c>
      <c r="AW1453" t="s">
        <v>51</v>
      </c>
      <c r="AX1453" s="1">
        <v>43858.679642210649</v>
      </c>
      <c r="AY1453" t="s">
        <v>51</v>
      </c>
    </row>
    <row r="1454" spans="1:51" x14ac:dyDescent="0.35">
      <c r="A1454">
        <v>2989</v>
      </c>
      <c r="B1454">
        <v>0</v>
      </c>
      <c r="C1454" t="s">
        <v>51</v>
      </c>
      <c r="D1454" t="s">
        <v>85</v>
      </c>
      <c r="E1454">
        <v>0</v>
      </c>
      <c r="G1454" t="s">
        <v>6024</v>
      </c>
      <c r="H1454" t="s">
        <v>6025</v>
      </c>
      <c r="I1454" t="s">
        <v>287</v>
      </c>
      <c r="J1454" t="s">
        <v>5419</v>
      </c>
      <c r="S1454" t="s">
        <v>6027</v>
      </c>
      <c r="T1454" t="s">
        <v>51</v>
      </c>
      <c r="U1454" t="s">
        <v>51</v>
      </c>
      <c r="W1454">
        <v>919892470730</v>
      </c>
      <c r="Y1454" t="s">
        <v>6028</v>
      </c>
      <c r="Z1454">
        <v>2</v>
      </c>
      <c r="AE1454" t="s">
        <v>51</v>
      </c>
      <c r="AF1454" t="s">
        <v>5419</v>
      </c>
      <c r="AI1454">
        <v>0</v>
      </c>
      <c r="AJ1454">
        <v>0</v>
      </c>
      <c r="AL1454">
        <v>0</v>
      </c>
      <c r="AM1454">
        <v>0</v>
      </c>
      <c r="AN1454">
        <v>0</v>
      </c>
      <c r="AO1454" t="s">
        <v>230</v>
      </c>
      <c r="AP1454" t="s">
        <v>51</v>
      </c>
      <c r="AQ1454" t="s">
        <v>51</v>
      </c>
      <c r="AR1454" t="s">
        <v>51</v>
      </c>
      <c r="AS1454" t="s">
        <v>51</v>
      </c>
      <c r="AT1454" t="s">
        <v>51</v>
      </c>
      <c r="AU1454" t="s">
        <v>58</v>
      </c>
      <c r="AV1454" t="s">
        <v>4028</v>
      </c>
      <c r="AW1454" t="s">
        <v>51</v>
      </c>
      <c r="AX1454" s="1">
        <v>43858.504646296293</v>
      </c>
      <c r="AY1454" t="s">
        <v>51</v>
      </c>
    </row>
    <row r="1455" spans="1:51" x14ac:dyDescent="0.35">
      <c r="A1455">
        <v>2988</v>
      </c>
      <c r="B1455">
        <v>0</v>
      </c>
      <c r="C1455" t="s">
        <v>51</v>
      </c>
      <c r="D1455" t="s">
        <v>52</v>
      </c>
      <c r="E1455" t="s">
        <v>51</v>
      </c>
      <c r="F1455" t="s">
        <v>51</v>
      </c>
      <c r="G1455" t="s">
        <v>6029</v>
      </c>
      <c r="H1455" t="s">
        <v>6030</v>
      </c>
      <c r="I1455" t="s">
        <v>56</v>
      </c>
      <c r="O1455" t="s">
        <v>56</v>
      </c>
      <c r="S1455" t="s">
        <v>6031</v>
      </c>
      <c r="U1455" t="s">
        <v>202</v>
      </c>
      <c r="W1455" t="s">
        <v>6031</v>
      </c>
      <c r="Y1455" t="s">
        <v>6032</v>
      </c>
      <c r="Z1455">
        <v>8</v>
      </c>
      <c r="AA1455">
        <v>7</v>
      </c>
      <c r="AD1455" t="s">
        <v>6033</v>
      </c>
      <c r="AE1455" t="s">
        <v>6034</v>
      </c>
      <c r="AF1455" t="s">
        <v>2868</v>
      </c>
      <c r="AG1455" t="s">
        <v>6035</v>
      </c>
      <c r="AH1455" t="s">
        <v>6034</v>
      </c>
      <c r="AI1455">
        <v>0</v>
      </c>
      <c r="AJ1455">
        <v>0</v>
      </c>
      <c r="AL1455">
        <v>0</v>
      </c>
      <c r="AM1455">
        <v>0</v>
      </c>
      <c r="AN1455">
        <v>0</v>
      </c>
      <c r="AO1455" t="s">
        <v>51</v>
      </c>
      <c r="AP1455" t="s">
        <v>51</v>
      </c>
      <c r="AQ1455" t="s">
        <v>51</v>
      </c>
      <c r="AR1455" t="s">
        <v>51</v>
      </c>
      <c r="AS1455" t="s">
        <v>51</v>
      </c>
      <c r="AT1455" t="s">
        <v>51</v>
      </c>
      <c r="AU1455" t="s">
        <v>58</v>
      </c>
      <c r="AV1455" t="s">
        <v>4215</v>
      </c>
      <c r="AW1455" t="s">
        <v>196</v>
      </c>
      <c r="AX1455" s="1">
        <v>43855.525077627317</v>
      </c>
      <c r="AY1455" s="1">
        <v>43855.730332326391</v>
      </c>
    </row>
    <row r="1456" spans="1:51" x14ac:dyDescent="0.35">
      <c r="A1456">
        <v>2987</v>
      </c>
      <c r="B1456">
        <v>0</v>
      </c>
      <c r="C1456" t="s">
        <v>51</v>
      </c>
      <c r="D1456" t="s">
        <v>52</v>
      </c>
      <c r="E1456" t="s">
        <v>51</v>
      </c>
      <c r="F1456" t="s">
        <v>51</v>
      </c>
      <c r="G1456" t="s">
        <v>6036</v>
      </c>
      <c r="H1456" t="s">
        <v>6037</v>
      </c>
      <c r="I1456" t="s">
        <v>56</v>
      </c>
      <c r="S1456" t="s">
        <v>6038</v>
      </c>
      <c r="U1456" t="s">
        <v>202</v>
      </c>
      <c r="W1456">
        <v>9372703451</v>
      </c>
      <c r="X1456" t="s">
        <v>6039</v>
      </c>
      <c r="Y1456" t="s">
        <v>6040</v>
      </c>
      <c r="Z1456">
        <v>8</v>
      </c>
      <c r="AA1456">
        <v>27</v>
      </c>
      <c r="AD1456" t="s">
        <v>6041</v>
      </c>
      <c r="AE1456" t="s">
        <v>6042</v>
      </c>
      <c r="AF1456" t="s">
        <v>280</v>
      </c>
      <c r="AG1456" t="s">
        <v>6043</v>
      </c>
      <c r="AH1456" t="s">
        <v>6042</v>
      </c>
      <c r="AI1456">
        <v>0</v>
      </c>
      <c r="AJ1456">
        <v>0</v>
      </c>
      <c r="AL1456">
        <v>0</v>
      </c>
      <c r="AM1456">
        <v>0</v>
      </c>
      <c r="AN1456">
        <v>0</v>
      </c>
      <c r="AO1456" t="s">
        <v>51</v>
      </c>
      <c r="AP1456" t="s">
        <v>51</v>
      </c>
      <c r="AQ1456" t="s">
        <v>51</v>
      </c>
      <c r="AR1456" t="s">
        <v>51</v>
      </c>
      <c r="AS1456" t="s">
        <v>51</v>
      </c>
      <c r="AT1456" t="s">
        <v>51</v>
      </c>
      <c r="AU1456" t="s">
        <v>58</v>
      </c>
      <c r="AV1456" t="s">
        <v>4215</v>
      </c>
      <c r="AW1456" t="s">
        <v>51</v>
      </c>
      <c r="AX1456" s="1">
        <v>43854.743462303239</v>
      </c>
      <c r="AY1456" t="s">
        <v>51</v>
      </c>
    </row>
    <row r="1457" spans="1:51" x14ac:dyDescent="0.35">
      <c r="A1457">
        <v>2986</v>
      </c>
      <c r="B1457">
        <v>0</v>
      </c>
      <c r="C1457" t="s">
        <v>51</v>
      </c>
      <c r="D1457" t="s">
        <v>52</v>
      </c>
      <c r="E1457" t="s">
        <v>51</v>
      </c>
      <c r="F1457" t="s">
        <v>51</v>
      </c>
      <c r="G1457" t="s">
        <v>6044</v>
      </c>
      <c r="H1457" t="s">
        <v>6045</v>
      </c>
      <c r="I1457" t="s">
        <v>56</v>
      </c>
      <c r="S1457">
        <v>9413349937</v>
      </c>
      <c r="U1457" t="s">
        <v>202</v>
      </c>
      <c r="V1457" t="s">
        <v>6046</v>
      </c>
      <c r="W1457">
        <v>9413349937</v>
      </c>
      <c r="X1457" t="s">
        <v>6047</v>
      </c>
      <c r="Y1457" t="s">
        <v>6048</v>
      </c>
      <c r="Z1457">
        <v>8</v>
      </c>
      <c r="AA1457">
        <v>8</v>
      </c>
      <c r="AD1457" t="s">
        <v>6049</v>
      </c>
      <c r="AE1457" t="s">
        <v>6050</v>
      </c>
      <c r="AF1457" t="s">
        <v>2041</v>
      </c>
      <c r="AG1457" t="s">
        <v>6051</v>
      </c>
      <c r="AH1457" t="s">
        <v>6050</v>
      </c>
      <c r="AI1457">
        <v>0</v>
      </c>
      <c r="AJ1457">
        <v>0</v>
      </c>
      <c r="AL1457">
        <v>0</v>
      </c>
      <c r="AM1457">
        <v>0</v>
      </c>
      <c r="AN1457">
        <v>0</v>
      </c>
      <c r="AO1457" t="s">
        <v>51</v>
      </c>
      <c r="AP1457" t="s">
        <v>51</v>
      </c>
      <c r="AQ1457" t="s">
        <v>51</v>
      </c>
      <c r="AR1457" t="s">
        <v>51</v>
      </c>
      <c r="AS1457" t="s">
        <v>51</v>
      </c>
      <c r="AT1457" t="s">
        <v>51</v>
      </c>
      <c r="AU1457" t="s">
        <v>58</v>
      </c>
      <c r="AV1457" t="s">
        <v>4215</v>
      </c>
      <c r="AW1457" t="s">
        <v>51</v>
      </c>
      <c r="AX1457" s="1">
        <v>43854.652868171295</v>
      </c>
      <c r="AY1457" t="s">
        <v>51</v>
      </c>
    </row>
    <row r="1458" spans="1:51" x14ac:dyDescent="0.35">
      <c r="A1458">
        <v>2985</v>
      </c>
      <c r="B1458">
        <v>0</v>
      </c>
      <c r="C1458" t="s">
        <v>51</v>
      </c>
      <c r="D1458" t="s">
        <v>85</v>
      </c>
      <c r="E1458">
        <v>3</v>
      </c>
      <c r="F1458" t="s">
        <v>1049</v>
      </c>
      <c r="G1458" t="s">
        <v>6052</v>
      </c>
      <c r="H1458" t="s">
        <v>6053</v>
      </c>
      <c r="I1458" t="s">
        <v>56</v>
      </c>
      <c r="S1458" t="s">
        <v>6054</v>
      </c>
      <c r="T1458" t="s">
        <v>51</v>
      </c>
      <c r="U1458" t="s">
        <v>51</v>
      </c>
      <c r="Y1458" t="s">
        <v>6055</v>
      </c>
      <c r="Z1458">
        <v>8</v>
      </c>
      <c r="AD1458" t="s">
        <v>6056</v>
      </c>
      <c r="AE1458" t="s">
        <v>51</v>
      </c>
      <c r="AF1458" t="s">
        <v>51</v>
      </c>
      <c r="AG1458" t="s">
        <v>6057</v>
      </c>
      <c r="AI1458">
        <v>0</v>
      </c>
      <c r="AJ1458">
        <v>0</v>
      </c>
      <c r="AL1458">
        <v>0</v>
      </c>
      <c r="AM1458">
        <v>0</v>
      </c>
      <c r="AN1458">
        <v>0</v>
      </c>
      <c r="AO1458" t="s">
        <v>4181</v>
      </c>
      <c r="AP1458" t="s">
        <v>121</v>
      </c>
      <c r="AQ1458" t="s">
        <v>122</v>
      </c>
      <c r="AR1458" t="s">
        <v>123</v>
      </c>
      <c r="AT1458" t="s">
        <v>90</v>
      </c>
      <c r="AU1458" t="s">
        <v>58</v>
      </c>
      <c r="AV1458" t="s">
        <v>5181</v>
      </c>
      <c r="AW1458" t="s">
        <v>91</v>
      </c>
      <c r="AX1458" s="1">
        <v>43854.480572650464</v>
      </c>
      <c r="AY1458" s="1">
        <v>45835.778507256946</v>
      </c>
    </row>
    <row r="1459" spans="1:51" x14ac:dyDescent="0.35">
      <c r="A1459">
        <v>2984</v>
      </c>
      <c r="B1459">
        <v>0</v>
      </c>
      <c r="C1459" t="s">
        <v>51</v>
      </c>
      <c r="D1459" t="s">
        <v>85</v>
      </c>
      <c r="E1459">
        <v>0</v>
      </c>
      <c r="G1459" t="s">
        <v>6058</v>
      </c>
      <c r="H1459" t="s">
        <v>6059</v>
      </c>
      <c r="I1459" t="s">
        <v>56</v>
      </c>
      <c r="J1459" t="s">
        <v>5419</v>
      </c>
      <c r="S1459" t="s">
        <v>62</v>
      </c>
      <c r="T1459" t="s">
        <v>51</v>
      </c>
      <c r="U1459" t="s">
        <v>51</v>
      </c>
      <c r="V1459" t="s">
        <v>62</v>
      </c>
      <c r="W1459">
        <v>9623636163</v>
      </c>
      <c r="X1459" t="s">
        <v>62</v>
      </c>
      <c r="Y1459" t="s">
        <v>6060</v>
      </c>
      <c r="Z1459">
        <v>8</v>
      </c>
      <c r="AE1459" t="s">
        <v>51</v>
      </c>
      <c r="AF1459" t="s">
        <v>5419</v>
      </c>
      <c r="AG1459" t="s">
        <v>62</v>
      </c>
      <c r="AI1459">
        <v>0</v>
      </c>
      <c r="AJ1459">
        <v>0</v>
      </c>
      <c r="AL1459">
        <v>0</v>
      </c>
      <c r="AM1459">
        <v>0</v>
      </c>
      <c r="AN1459">
        <v>0</v>
      </c>
      <c r="AO1459" t="s">
        <v>230</v>
      </c>
      <c r="AP1459" t="s">
        <v>51</v>
      </c>
      <c r="AQ1459" t="s">
        <v>51</v>
      </c>
      <c r="AR1459" t="s">
        <v>51</v>
      </c>
      <c r="AS1459" t="s">
        <v>51</v>
      </c>
      <c r="AT1459" t="s">
        <v>51</v>
      </c>
      <c r="AU1459" t="s">
        <v>58</v>
      </c>
      <c r="AV1459" t="s">
        <v>4707</v>
      </c>
      <c r="AW1459" t="s">
        <v>51</v>
      </c>
      <c r="AX1459" s="1">
        <v>43853.512410451389</v>
      </c>
      <c r="AY1459" t="s">
        <v>51</v>
      </c>
    </row>
    <row r="1460" spans="1:51" x14ac:dyDescent="0.35">
      <c r="A1460">
        <v>2983</v>
      </c>
      <c r="B1460">
        <v>0</v>
      </c>
      <c r="C1460" t="s">
        <v>51</v>
      </c>
      <c r="D1460" t="s">
        <v>52</v>
      </c>
      <c r="E1460" t="s">
        <v>51</v>
      </c>
      <c r="F1460" t="s">
        <v>51</v>
      </c>
      <c r="G1460" t="s">
        <v>6061</v>
      </c>
      <c r="H1460" t="s">
        <v>6062</v>
      </c>
      <c r="I1460" t="s">
        <v>56</v>
      </c>
      <c r="O1460" t="s">
        <v>62</v>
      </c>
      <c r="U1460" t="s">
        <v>57</v>
      </c>
      <c r="W1460">
        <v>8390906039</v>
      </c>
      <c r="Y1460" t="s">
        <v>6063</v>
      </c>
      <c r="Z1460">
        <v>8</v>
      </c>
      <c r="AA1460">
        <v>27</v>
      </c>
      <c r="AD1460" t="s">
        <v>6064</v>
      </c>
      <c r="AE1460" t="s">
        <v>5166</v>
      </c>
      <c r="AF1460" t="s">
        <v>280</v>
      </c>
      <c r="AG1460" t="s">
        <v>6065</v>
      </c>
      <c r="AH1460" t="s">
        <v>5166</v>
      </c>
      <c r="AI1460">
        <v>0</v>
      </c>
      <c r="AJ1460">
        <v>0</v>
      </c>
      <c r="AL1460">
        <v>0</v>
      </c>
      <c r="AM1460">
        <v>0</v>
      </c>
      <c r="AN1460">
        <v>0</v>
      </c>
      <c r="AO1460" t="s">
        <v>51</v>
      </c>
      <c r="AP1460" t="s">
        <v>51</v>
      </c>
      <c r="AQ1460" t="s">
        <v>51</v>
      </c>
      <c r="AR1460" t="s">
        <v>51</v>
      </c>
      <c r="AS1460" t="s">
        <v>51</v>
      </c>
      <c r="AT1460" t="s">
        <v>51</v>
      </c>
      <c r="AU1460" t="s">
        <v>58</v>
      </c>
      <c r="AV1460" t="s">
        <v>4215</v>
      </c>
      <c r="AW1460" t="s">
        <v>4215</v>
      </c>
      <c r="AX1460" s="1">
        <v>43851.7462065625</v>
      </c>
      <c r="AY1460" s="1">
        <v>43991.462847187497</v>
      </c>
    </row>
    <row r="1461" spans="1:51" x14ac:dyDescent="0.35">
      <c r="A1461">
        <v>2982</v>
      </c>
      <c r="B1461">
        <v>0</v>
      </c>
      <c r="C1461" t="s">
        <v>51</v>
      </c>
      <c r="D1461" t="s">
        <v>52</v>
      </c>
      <c r="E1461" t="s">
        <v>51</v>
      </c>
      <c r="F1461" t="s">
        <v>51</v>
      </c>
      <c r="G1461" t="s">
        <v>6066</v>
      </c>
      <c r="H1461" t="s">
        <v>6067</v>
      </c>
      <c r="I1461" t="s">
        <v>56</v>
      </c>
      <c r="S1461" t="s">
        <v>6068</v>
      </c>
      <c r="U1461" t="s">
        <v>202</v>
      </c>
      <c r="W1461" t="s">
        <v>6069</v>
      </c>
      <c r="Y1461" t="s">
        <v>6070</v>
      </c>
      <c r="Z1461">
        <v>8</v>
      </c>
      <c r="AA1461">
        <v>29</v>
      </c>
      <c r="AD1461" t="s">
        <v>6071</v>
      </c>
      <c r="AE1461" t="s">
        <v>6072</v>
      </c>
      <c r="AF1461" t="s">
        <v>338</v>
      </c>
      <c r="AG1461" t="s">
        <v>6073</v>
      </c>
      <c r="AH1461" t="s">
        <v>6072</v>
      </c>
      <c r="AI1461">
        <v>0</v>
      </c>
      <c r="AJ1461">
        <v>0</v>
      </c>
      <c r="AL1461">
        <v>0</v>
      </c>
      <c r="AM1461">
        <v>0</v>
      </c>
      <c r="AN1461">
        <v>0</v>
      </c>
      <c r="AO1461" t="s">
        <v>51</v>
      </c>
      <c r="AP1461" t="s">
        <v>51</v>
      </c>
      <c r="AQ1461" t="s">
        <v>51</v>
      </c>
      <c r="AR1461" t="s">
        <v>51</v>
      </c>
      <c r="AS1461" t="s">
        <v>51</v>
      </c>
      <c r="AT1461" t="s">
        <v>51</v>
      </c>
      <c r="AU1461" t="s">
        <v>58</v>
      </c>
      <c r="AV1461" t="s">
        <v>4215</v>
      </c>
      <c r="AW1461" t="s">
        <v>51</v>
      </c>
      <c r="AX1461" s="1">
        <v>43851.729195335647</v>
      </c>
      <c r="AY1461" t="s">
        <v>51</v>
      </c>
    </row>
    <row r="1462" spans="1:51" x14ac:dyDescent="0.35">
      <c r="A1462">
        <v>2981</v>
      </c>
      <c r="B1462">
        <v>0</v>
      </c>
      <c r="C1462" t="s">
        <v>51</v>
      </c>
      <c r="D1462" t="s">
        <v>52</v>
      </c>
      <c r="E1462" t="s">
        <v>51</v>
      </c>
      <c r="F1462" t="s">
        <v>51</v>
      </c>
      <c r="G1462" t="s">
        <v>6074</v>
      </c>
      <c r="H1462" t="s">
        <v>6075</v>
      </c>
      <c r="I1462" t="s">
        <v>56</v>
      </c>
      <c r="S1462" t="s">
        <v>6076</v>
      </c>
      <c r="U1462" t="s">
        <v>202</v>
      </c>
      <c r="V1462" t="s">
        <v>6077</v>
      </c>
      <c r="W1462">
        <v>9882857808</v>
      </c>
      <c r="Y1462" t="s">
        <v>6078</v>
      </c>
      <c r="Z1462">
        <v>8</v>
      </c>
      <c r="AA1462">
        <v>2</v>
      </c>
      <c r="AD1462" t="s">
        <v>5739</v>
      </c>
      <c r="AE1462" t="s">
        <v>6079</v>
      </c>
      <c r="AF1462" t="s">
        <v>5538</v>
      </c>
      <c r="AG1462" t="s">
        <v>6080</v>
      </c>
      <c r="AH1462" t="s">
        <v>6079</v>
      </c>
      <c r="AI1462">
        <v>0</v>
      </c>
      <c r="AJ1462">
        <v>0</v>
      </c>
      <c r="AL1462">
        <v>0</v>
      </c>
      <c r="AM1462">
        <v>0</v>
      </c>
      <c r="AN1462">
        <v>0</v>
      </c>
      <c r="AO1462" t="s">
        <v>51</v>
      </c>
      <c r="AP1462" t="s">
        <v>51</v>
      </c>
      <c r="AQ1462" t="s">
        <v>51</v>
      </c>
      <c r="AR1462" t="s">
        <v>51</v>
      </c>
      <c r="AS1462" t="s">
        <v>51</v>
      </c>
      <c r="AT1462" t="s">
        <v>51</v>
      </c>
      <c r="AU1462" t="s">
        <v>58</v>
      </c>
      <c r="AV1462" t="s">
        <v>4215</v>
      </c>
      <c r="AW1462" t="s">
        <v>51</v>
      </c>
      <c r="AX1462" s="1">
        <v>43851.715482638887</v>
      </c>
      <c r="AY1462" t="s">
        <v>51</v>
      </c>
    </row>
    <row r="1463" spans="1:51" x14ac:dyDescent="0.35">
      <c r="A1463">
        <v>2980</v>
      </c>
      <c r="B1463">
        <v>0</v>
      </c>
      <c r="C1463" t="s">
        <v>51</v>
      </c>
      <c r="D1463" t="s">
        <v>52</v>
      </c>
      <c r="E1463" t="s">
        <v>51</v>
      </c>
      <c r="F1463" t="s">
        <v>51</v>
      </c>
      <c r="G1463" t="s">
        <v>6081</v>
      </c>
      <c r="H1463" t="s">
        <v>6082</v>
      </c>
      <c r="I1463" t="s">
        <v>18804</v>
      </c>
      <c r="S1463">
        <f>82-70-4865-6052</f>
        <v>-10905</v>
      </c>
      <c r="V1463">
        <f>82-55-323-7635</f>
        <v>-7931</v>
      </c>
      <c r="W1463">
        <f>82-10-2974-2390</f>
        <v>-5292</v>
      </c>
      <c r="X1463" t="s">
        <v>6083</v>
      </c>
      <c r="Y1463" t="s">
        <v>6084</v>
      </c>
      <c r="Z1463">
        <v>2</v>
      </c>
      <c r="AI1463">
        <v>0</v>
      </c>
      <c r="AJ1463">
        <v>0</v>
      </c>
      <c r="AL1463">
        <v>0</v>
      </c>
      <c r="AM1463">
        <v>0</v>
      </c>
      <c r="AN1463">
        <v>0</v>
      </c>
      <c r="AO1463" t="s">
        <v>51</v>
      </c>
      <c r="AP1463" t="s">
        <v>51</v>
      </c>
      <c r="AQ1463" t="s">
        <v>51</v>
      </c>
      <c r="AR1463" t="s">
        <v>51</v>
      </c>
      <c r="AS1463" t="s">
        <v>51</v>
      </c>
      <c r="AT1463" t="s">
        <v>51</v>
      </c>
      <c r="AU1463" t="s">
        <v>58</v>
      </c>
      <c r="AV1463" t="s">
        <v>4215</v>
      </c>
      <c r="AW1463" t="s">
        <v>51</v>
      </c>
      <c r="AX1463" s="1">
        <v>43846.666186956019</v>
      </c>
      <c r="AY1463" t="s">
        <v>51</v>
      </c>
    </row>
    <row r="1464" spans="1:51" x14ac:dyDescent="0.35">
      <c r="A1464">
        <v>2979</v>
      </c>
      <c r="B1464">
        <v>0</v>
      </c>
      <c r="C1464" t="s">
        <v>51</v>
      </c>
      <c r="D1464" t="s">
        <v>52</v>
      </c>
      <c r="E1464" t="s">
        <v>51</v>
      </c>
      <c r="F1464" t="s">
        <v>51</v>
      </c>
      <c r="G1464" t="s">
        <v>18882</v>
      </c>
      <c r="H1464" t="s">
        <v>6085</v>
      </c>
      <c r="I1464" t="s">
        <v>56</v>
      </c>
      <c r="S1464" t="s">
        <v>6086</v>
      </c>
      <c r="U1464" t="s">
        <v>57</v>
      </c>
      <c r="Y1464" t="s">
        <v>6087</v>
      </c>
      <c r="Z1464">
        <v>8</v>
      </c>
      <c r="AA1464">
        <v>36</v>
      </c>
      <c r="AD1464" t="s">
        <v>6088</v>
      </c>
      <c r="AE1464" t="s">
        <v>4815</v>
      </c>
      <c r="AF1464" t="s">
        <v>4815</v>
      </c>
      <c r="AG1464" t="s">
        <v>6089</v>
      </c>
      <c r="AH1464" t="s">
        <v>4815</v>
      </c>
      <c r="AI1464">
        <v>0</v>
      </c>
      <c r="AJ1464">
        <v>0</v>
      </c>
      <c r="AL1464">
        <v>0</v>
      </c>
      <c r="AM1464">
        <v>0</v>
      </c>
      <c r="AN1464">
        <v>0</v>
      </c>
      <c r="AO1464" t="s">
        <v>51</v>
      </c>
      <c r="AP1464" t="s">
        <v>51</v>
      </c>
      <c r="AQ1464" t="s">
        <v>51</v>
      </c>
      <c r="AR1464" t="s">
        <v>51</v>
      </c>
      <c r="AS1464" t="s">
        <v>51</v>
      </c>
      <c r="AT1464" t="s">
        <v>51</v>
      </c>
      <c r="AU1464" t="s">
        <v>58</v>
      </c>
      <c r="AV1464" t="s">
        <v>4215</v>
      </c>
      <c r="AW1464" t="s">
        <v>51</v>
      </c>
      <c r="AX1464" s="1">
        <v>43846.59714513889</v>
      </c>
      <c r="AY1464" t="s">
        <v>51</v>
      </c>
    </row>
    <row r="1465" spans="1:51" x14ac:dyDescent="0.35">
      <c r="A1465">
        <v>2978</v>
      </c>
      <c r="B1465">
        <v>0</v>
      </c>
      <c r="C1465" t="s">
        <v>51</v>
      </c>
      <c r="D1465" t="s">
        <v>85</v>
      </c>
      <c r="E1465">
        <v>3</v>
      </c>
      <c r="F1465" t="s">
        <v>1049</v>
      </c>
      <c r="G1465" t="s">
        <v>6090</v>
      </c>
      <c r="H1465" t="s">
        <v>6091</v>
      </c>
      <c r="I1465" t="s">
        <v>56</v>
      </c>
      <c r="J1465" t="s">
        <v>5419</v>
      </c>
      <c r="S1465" t="s">
        <v>6092</v>
      </c>
      <c r="T1465" t="s">
        <v>51</v>
      </c>
      <c r="U1465" t="s">
        <v>51</v>
      </c>
      <c r="Y1465" t="s">
        <v>6093</v>
      </c>
      <c r="Z1465">
        <v>8</v>
      </c>
      <c r="AD1465" t="s">
        <v>6094</v>
      </c>
      <c r="AE1465" t="s">
        <v>51</v>
      </c>
      <c r="AF1465" t="s">
        <v>5419</v>
      </c>
      <c r="AG1465" t="s">
        <v>6095</v>
      </c>
      <c r="AI1465">
        <v>0</v>
      </c>
      <c r="AJ1465">
        <v>0</v>
      </c>
      <c r="AL1465">
        <v>0</v>
      </c>
      <c r="AM1465">
        <v>0</v>
      </c>
      <c r="AN1465">
        <v>0</v>
      </c>
      <c r="AO1465" t="s">
        <v>120</v>
      </c>
      <c r="AP1465" t="s">
        <v>51</v>
      </c>
      <c r="AQ1465" t="s">
        <v>51</v>
      </c>
      <c r="AR1465" t="s">
        <v>51</v>
      </c>
      <c r="AS1465" t="s">
        <v>51</v>
      </c>
      <c r="AT1465" t="s">
        <v>51</v>
      </c>
      <c r="AU1465" t="s">
        <v>58</v>
      </c>
      <c r="AV1465" t="s">
        <v>5181</v>
      </c>
      <c r="AW1465" t="s">
        <v>51</v>
      </c>
      <c r="AX1465" s="1">
        <v>43844.602256099533</v>
      </c>
      <c r="AY1465" t="s">
        <v>51</v>
      </c>
    </row>
    <row r="1466" spans="1:51" x14ac:dyDescent="0.35">
      <c r="A1466">
        <v>2977</v>
      </c>
      <c r="B1466">
        <v>0</v>
      </c>
      <c r="C1466" t="s">
        <v>51</v>
      </c>
      <c r="D1466" t="s">
        <v>52</v>
      </c>
      <c r="E1466" t="s">
        <v>51</v>
      </c>
      <c r="F1466" t="s">
        <v>51</v>
      </c>
      <c r="G1466" t="s">
        <v>18883</v>
      </c>
      <c r="H1466" t="s">
        <v>6096</v>
      </c>
      <c r="I1466" t="s">
        <v>56</v>
      </c>
      <c r="S1466" t="s">
        <v>6097</v>
      </c>
      <c r="U1466" t="s">
        <v>57</v>
      </c>
      <c r="W1466" t="s">
        <v>6097</v>
      </c>
      <c r="Y1466" t="s">
        <v>6098</v>
      </c>
      <c r="Z1466">
        <v>8</v>
      </c>
      <c r="AA1466">
        <v>27</v>
      </c>
      <c r="AD1466" t="s">
        <v>6099</v>
      </c>
      <c r="AE1466" t="s">
        <v>6100</v>
      </c>
      <c r="AF1466" t="s">
        <v>280</v>
      </c>
      <c r="AG1466" t="s">
        <v>6101</v>
      </c>
      <c r="AH1466" t="s">
        <v>6100</v>
      </c>
      <c r="AI1466">
        <v>0</v>
      </c>
      <c r="AJ1466">
        <v>0</v>
      </c>
      <c r="AL1466">
        <v>0</v>
      </c>
      <c r="AM1466">
        <v>0</v>
      </c>
      <c r="AN1466">
        <v>0</v>
      </c>
      <c r="AO1466" t="s">
        <v>51</v>
      </c>
      <c r="AP1466" t="s">
        <v>51</v>
      </c>
      <c r="AQ1466" t="s">
        <v>51</v>
      </c>
      <c r="AR1466" t="s">
        <v>51</v>
      </c>
      <c r="AS1466" t="s">
        <v>51</v>
      </c>
      <c r="AT1466" t="s">
        <v>51</v>
      </c>
      <c r="AU1466" t="s">
        <v>58</v>
      </c>
      <c r="AV1466" t="s">
        <v>4215</v>
      </c>
      <c r="AW1466" t="s">
        <v>51</v>
      </c>
      <c r="AX1466" s="1">
        <v>43843.691294444441</v>
      </c>
      <c r="AY1466" t="s">
        <v>51</v>
      </c>
    </row>
    <row r="1467" spans="1:51" x14ac:dyDescent="0.35">
      <c r="A1467">
        <v>2976</v>
      </c>
      <c r="B1467">
        <v>0</v>
      </c>
      <c r="C1467" t="s">
        <v>51</v>
      </c>
      <c r="D1467" t="s">
        <v>85</v>
      </c>
      <c r="E1467">
        <v>3</v>
      </c>
      <c r="F1467" t="s">
        <v>1049</v>
      </c>
      <c r="G1467" t="s">
        <v>6102</v>
      </c>
      <c r="H1467" t="s">
        <v>6103</v>
      </c>
      <c r="I1467" t="s">
        <v>56</v>
      </c>
      <c r="J1467" t="s">
        <v>5419</v>
      </c>
      <c r="S1467" t="s">
        <v>6104</v>
      </c>
      <c r="T1467" t="s">
        <v>51</v>
      </c>
      <c r="U1467" t="s">
        <v>51</v>
      </c>
      <c r="Y1467" t="s">
        <v>6105</v>
      </c>
      <c r="Z1467">
        <v>8</v>
      </c>
      <c r="AE1467" t="s">
        <v>51</v>
      </c>
      <c r="AF1467" t="s">
        <v>5419</v>
      </c>
      <c r="AG1467" t="s">
        <v>6106</v>
      </c>
      <c r="AI1467">
        <v>0</v>
      </c>
      <c r="AJ1467">
        <v>0</v>
      </c>
      <c r="AL1467">
        <v>0</v>
      </c>
      <c r="AM1467">
        <v>0</v>
      </c>
      <c r="AN1467">
        <v>0</v>
      </c>
      <c r="AO1467" t="s">
        <v>230</v>
      </c>
      <c r="AP1467" t="s">
        <v>51</v>
      </c>
      <c r="AQ1467" t="s">
        <v>51</v>
      </c>
      <c r="AR1467" t="s">
        <v>51</v>
      </c>
      <c r="AS1467" t="s">
        <v>51</v>
      </c>
      <c r="AT1467" t="s">
        <v>51</v>
      </c>
      <c r="AU1467" t="s">
        <v>58</v>
      </c>
      <c r="AV1467" t="s">
        <v>5181</v>
      </c>
      <c r="AW1467" t="s">
        <v>51</v>
      </c>
      <c r="AX1467" s="1">
        <v>43839.754753506946</v>
      </c>
      <c r="AY1467" t="s">
        <v>51</v>
      </c>
    </row>
    <row r="1468" spans="1:51" x14ac:dyDescent="0.35">
      <c r="A1468">
        <v>2975</v>
      </c>
      <c r="B1468">
        <v>0</v>
      </c>
      <c r="C1468" t="s">
        <v>51</v>
      </c>
      <c r="D1468" t="s">
        <v>52</v>
      </c>
      <c r="E1468" t="s">
        <v>51</v>
      </c>
      <c r="F1468" t="s">
        <v>51</v>
      </c>
      <c r="G1468" t="s">
        <v>6107</v>
      </c>
      <c r="H1468" t="s">
        <v>6108</v>
      </c>
      <c r="I1468" t="s">
        <v>56</v>
      </c>
      <c r="S1468" t="s">
        <v>6109</v>
      </c>
      <c r="U1468" t="s">
        <v>57</v>
      </c>
      <c r="V1468" t="s">
        <v>6110</v>
      </c>
      <c r="W1468">
        <v>8669622106</v>
      </c>
      <c r="Y1468" t="s">
        <v>6111</v>
      </c>
      <c r="Z1468">
        <v>8</v>
      </c>
      <c r="AA1468">
        <v>27</v>
      </c>
      <c r="AD1468" t="s">
        <v>6112</v>
      </c>
      <c r="AE1468" t="s">
        <v>2461</v>
      </c>
      <c r="AF1468" t="s">
        <v>280</v>
      </c>
      <c r="AG1468" t="s">
        <v>6113</v>
      </c>
      <c r="AH1468" t="s">
        <v>2461</v>
      </c>
      <c r="AI1468">
        <v>0</v>
      </c>
      <c r="AJ1468">
        <v>0</v>
      </c>
      <c r="AL1468">
        <v>0</v>
      </c>
      <c r="AM1468">
        <v>0</v>
      </c>
      <c r="AN1468">
        <v>0</v>
      </c>
      <c r="AO1468" t="s">
        <v>51</v>
      </c>
      <c r="AP1468" t="s">
        <v>51</v>
      </c>
      <c r="AQ1468" t="s">
        <v>51</v>
      </c>
      <c r="AR1468" t="s">
        <v>51</v>
      </c>
      <c r="AS1468" t="s">
        <v>51</v>
      </c>
      <c r="AT1468" t="s">
        <v>51</v>
      </c>
      <c r="AU1468" t="s">
        <v>58</v>
      </c>
      <c r="AV1468" t="s">
        <v>4215</v>
      </c>
      <c r="AW1468" t="s">
        <v>51</v>
      </c>
      <c r="AX1468" s="1">
        <v>43838.608464895835</v>
      </c>
      <c r="AY1468" t="s">
        <v>51</v>
      </c>
    </row>
    <row r="1469" spans="1:51" x14ac:dyDescent="0.35">
      <c r="A1469">
        <v>2974</v>
      </c>
      <c r="B1469">
        <v>0</v>
      </c>
      <c r="C1469" t="s">
        <v>51</v>
      </c>
      <c r="D1469" t="s">
        <v>52</v>
      </c>
      <c r="E1469" t="s">
        <v>51</v>
      </c>
      <c r="F1469" t="s">
        <v>51</v>
      </c>
      <c r="G1469" t="s">
        <v>6114</v>
      </c>
      <c r="H1469" t="s">
        <v>6115</v>
      </c>
      <c r="I1469" t="s">
        <v>56</v>
      </c>
      <c r="S1469" t="s">
        <v>6116</v>
      </c>
      <c r="U1469" t="s">
        <v>202</v>
      </c>
      <c r="V1469" t="s">
        <v>6117</v>
      </c>
      <c r="Y1469" t="s">
        <v>6118</v>
      </c>
      <c r="Z1469">
        <v>8</v>
      </c>
      <c r="AA1469">
        <v>27</v>
      </c>
      <c r="AD1469" t="s">
        <v>6119</v>
      </c>
      <c r="AE1469" t="s">
        <v>2116</v>
      </c>
      <c r="AF1469" t="s">
        <v>280</v>
      </c>
      <c r="AG1469" t="s">
        <v>6120</v>
      </c>
      <c r="AH1469" t="s">
        <v>2116</v>
      </c>
      <c r="AI1469">
        <v>0</v>
      </c>
      <c r="AJ1469">
        <v>0</v>
      </c>
      <c r="AL1469">
        <v>0</v>
      </c>
      <c r="AM1469">
        <v>0</v>
      </c>
      <c r="AN1469">
        <v>0</v>
      </c>
      <c r="AO1469" t="s">
        <v>51</v>
      </c>
      <c r="AP1469" t="s">
        <v>51</v>
      </c>
      <c r="AQ1469" t="s">
        <v>51</v>
      </c>
      <c r="AR1469" t="s">
        <v>51</v>
      </c>
      <c r="AS1469" t="s">
        <v>51</v>
      </c>
      <c r="AT1469" t="s">
        <v>51</v>
      </c>
      <c r="AU1469" t="s">
        <v>58</v>
      </c>
      <c r="AV1469" t="s">
        <v>4215</v>
      </c>
      <c r="AW1469" t="s">
        <v>51</v>
      </c>
      <c r="AX1469" s="1">
        <v>43837.675304282406</v>
      </c>
      <c r="AY1469" t="s">
        <v>51</v>
      </c>
    </row>
    <row r="1470" spans="1:51" x14ac:dyDescent="0.35">
      <c r="A1470">
        <v>2973</v>
      </c>
      <c r="B1470">
        <v>0</v>
      </c>
      <c r="C1470" t="s">
        <v>51</v>
      </c>
      <c r="D1470" t="s">
        <v>85</v>
      </c>
      <c r="E1470">
        <v>0</v>
      </c>
      <c r="G1470" t="s">
        <v>6121</v>
      </c>
      <c r="H1470" t="s">
        <v>6122</v>
      </c>
      <c r="I1470" t="s">
        <v>287</v>
      </c>
      <c r="J1470" t="s">
        <v>5419</v>
      </c>
      <c r="S1470">
        <v>97125506844</v>
      </c>
      <c r="T1470" t="s">
        <v>51</v>
      </c>
      <c r="U1470" t="s">
        <v>51</v>
      </c>
      <c r="V1470">
        <v>97125506845</v>
      </c>
      <c r="W1470">
        <v>971554712959</v>
      </c>
      <c r="Y1470" t="s">
        <v>6123</v>
      </c>
      <c r="Z1470">
        <v>2</v>
      </c>
      <c r="AE1470" t="s">
        <v>51</v>
      </c>
      <c r="AF1470" t="s">
        <v>5419</v>
      </c>
      <c r="AI1470">
        <v>0</v>
      </c>
      <c r="AJ1470">
        <v>0</v>
      </c>
      <c r="AL1470">
        <v>0</v>
      </c>
      <c r="AM1470">
        <v>0</v>
      </c>
      <c r="AN1470">
        <v>0</v>
      </c>
      <c r="AO1470" t="s">
        <v>230</v>
      </c>
      <c r="AP1470" t="s">
        <v>51</v>
      </c>
      <c r="AQ1470" t="s">
        <v>51</v>
      </c>
      <c r="AR1470" t="s">
        <v>51</v>
      </c>
      <c r="AS1470" t="s">
        <v>51</v>
      </c>
      <c r="AT1470" t="s">
        <v>51</v>
      </c>
      <c r="AU1470" t="s">
        <v>58</v>
      </c>
      <c r="AV1470" t="s">
        <v>4028</v>
      </c>
      <c r="AW1470" t="s">
        <v>4028</v>
      </c>
      <c r="AX1470" s="1">
        <v>43836.778703900462</v>
      </c>
      <c r="AY1470" s="1">
        <v>43836.788894247686</v>
      </c>
    </row>
    <row r="1471" spans="1:51" x14ac:dyDescent="0.35">
      <c r="A1471">
        <v>2972</v>
      </c>
      <c r="B1471">
        <v>0</v>
      </c>
      <c r="C1471" t="s">
        <v>51</v>
      </c>
      <c r="D1471" t="s">
        <v>85</v>
      </c>
      <c r="E1471">
        <v>2</v>
      </c>
      <c r="F1471" t="s">
        <v>6124</v>
      </c>
      <c r="G1471" t="s">
        <v>6125</v>
      </c>
      <c r="H1471" t="s">
        <v>6126</v>
      </c>
      <c r="I1471" t="s">
        <v>56</v>
      </c>
      <c r="J1471" t="s">
        <v>5419</v>
      </c>
      <c r="T1471" t="s">
        <v>51</v>
      </c>
      <c r="U1471" t="s">
        <v>51</v>
      </c>
      <c r="W1471">
        <v>9422031747</v>
      </c>
      <c r="Y1471" t="s">
        <v>6127</v>
      </c>
      <c r="Z1471">
        <v>8</v>
      </c>
      <c r="AE1471" t="s">
        <v>51</v>
      </c>
      <c r="AF1471" t="s">
        <v>5419</v>
      </c>
      <c r="AI1471">
        <v>0</v>
      </c>
      <c r="AJ1471">
        <v>0</v>
      </c>
      <c r="AL1471">
        <v>0</v>
      </c>
      <c r="AM1471">
        <v>0</v>
      </c>
      <c r="AN1471">
        <v>0</v>
      </c>
      <c r="AO1471" t="s">
        <v>120</v>
      </c>
      <c r="AP1471" t="s">
        <v>51</v>
      </c>
      <c r="AQ1471" t="s">
        <v>51</v>
      </c>
      <c r="AR1471" t="s">
        <v>51</v>
      </c>
      <c r="AS1471" t="s">
        <v>51</v>
      </c>
      <c r="AT1471" t="s">
        <v>51</v>
      </c>
      <c r="AU1471" t="s">
        <v>58</v>
      </c>
      <c r="AV1471" t="s">
        <v>5181</v>
      </c>
      <c r="AW1471" t="s">
        <v>51</v>
      </c>
      <c r="AX1471" s="1">
        <v>43832.531287118058</v>
      </c>
      <c r="AY1471" t="s">
        <v>51</v>
      </c>
    </row>
    <row r="1472" spans="1:51" x14ac:dyDescent="0.35">
      <c r="A1472">
        <v>2971</v>
      </c>
      <c r="B1472">
        <v>0</v>
      </c>
      <c r="C1472" t="s">
        <v>51</v>
      </c>
      <c r="D1472" t="s">
        <v>85</v>
      </c>
      <c r="E1472">
        <v>3</v>
      </c>
      <c r="F1472" t="s">
        <v>1049</v>
      </c>
      <c r="G1472" t="s">
        <v>18884</v>
      </c>
      <c r="H1472" t="s">
        <v>563</v>
      </c>
      <c r="I1472" t="s">
        <v>56</v>
      </c>
      <c r="J1472" t="s">
        <v>5419</v>
      </c>
      <c r="T1472" t="s">
        <v>51</v>
      </c>
      <c r="U1472" t="s">
        <v>51</v>
      </c>
      <c r="W1472">
        <v>9969455600</v>
      </c>
      <c r="Y1472" t="s">
        <v>6128</v>
      </c>
      <c r="Z1472">
        <v>8</v>
      </c>
      <c r="AE1472" t="s">
        <v>51</v>
      </c>
      <c r="AF1472" t="s">
        <v>5419</v>
      </c>
      <c r="AI1472">
        <v>0</v>
      </c>
      <c r="AJ1472">
        <v>0</v>
      </c>
      <c r="AL1472">
        <v>0</v>
      </c>
      <c r="AM1472">
        <v>0</v>
      </c>
      <c r="AN1472">
        <v>0</v>
      </c>
      <c r="AO1472" t="s">
        <v>120</v>
      </c>
      <c r="AP1472" t="s">
        <v>51</v>
      </c>
      <c r="AQ1472" t="s">
        <v>51</v>
      </c>
      <c r="AR1472" t="s">
        <v>51</v>
      </c>
      <c r="AS1472" t="s">
        <v>51</v>
      </c>
      <c r="AT1472" t="s">
        <v>51</v>
      </c>
      <c r="AU1472" t="s">
        <v>58</v>
      </c>
      <c r="AV1472" t="s">
        <v>5181</v>
      </c>
      <c r="AW1472" t="s">
        <v>51</v>
      </c>
      <c r="AX1472" s="1">
        <v>43832.444861956021</v>
      </c>
      <c r="AY1472" t="s">
        <v>51</v>
      </c>
    </row>
    <row r="1473" spans="1:51" x14ac:dyDescent="0.35">
      <c r="A1473">
        <v>2970</v>
      </c>
      <c r="B1473">
        <v>0</v>
      </c>
      <c r="C1473" t="s">
        <v>51</v>
      </c>
      <c r="D1473" t="s">
        <v>52</v>
      </c>
      <c r="E1473" t="s">
        <v>51</v>
      </c>
      <c r="F1473" t="s">
        <v>51</v>
      </c>
      <c r="G1473" t="s">
        <v>6129</v>
      </c>
      <c r="H1473" t="s">
        <v>6130</v>
      </c>
      <c r="I1473" t="s">
        <v>56</v>
      </c>
      <c r="U1473" t="s">
        <v>202</v>
      </c>
      <c r="W1473">
        <v>7982616764</v>
      </c>
      <c r="Y1473" t="s">
        <v>6131</v>
      </c>
      <c r="Z1473">
        <v>8</v>
      </c>
      <c r="AA1473">
        <v>9</v>
      </c>
      <c r="AD1473" t="s">
        <v>6132</v>
      </c>
      <c r="AE1473" t="s">
        <v>2839</v>
      </c>
      <c r="AF1473" t="s">
        <v>63</v>
      </c>
      <c r="AG1473" t="s">
        <v>6133</v>
      </c>
      <c r="AH1473" t="s">
        <v>2839</v>
      </c>
      <c r="AI1473">
        <v>0</v>
      </c>
      <c r="AJ1473">
        <v>0</v>
      </c>
      <c r="AL1473">
        <v>0</v>
      </c>
      <c r="AM1473">
        <v>0</v>
      </c>
      <c r="AN1473">
        <v>0</v>
      </c>
      <c r="AO1473" t="s">
        <v>51</v>
      </c>
      <c r="AP1473" t="s">
        <v>51</v>
      </c>
      <c r="AQ1473" t="s">
        <v>51</v>
      </c>
      <c r="AR1473" t="s">
        <v>51</v>
      </c>
      <c r="AS1473" t="s">
        <v>51</v>
      </c>
      <c r="AT1473" t="s">
        <v>51</v>
      </c>
      <c r="AU1473" t="s">
        <v>58</v>
      </c>
      <c r="AV1473" t="s">
        <v>4215</v>
      </c>
      <c r="AW1473" t="s">
        <v>51</v>
      </c>
      <c r="AX1473" s="1">
        <v>43829.601907905089</v>
      </c>
      <c r="AY1473" t="s">
        <v>51</v>
      </c>
    </row>
    <row r="1474" spans="1:51" x14ac:dyDescent="0.35">
      <c r="A1474">
        <v>2969</v>
      </c>
      <c r="B1474">
        <v>0</v>
      </c>
      <c r="C1474" t="s">
        <v>51</v>
      </c>
      <c r="D1474" t="s">
        <v>52</v>
      </c>
      <c r="E1474" t="s">
        <v>51</v>
      </c>
      <c r="F1474" t="s">
        <v>51</v>
      </c>
      <c r="G1474" t="s">
        <v>6134</v>
      </c>
      <c r="H1474" t="s">
        <v>6135</v>
      </c>
      <c r="I1474" t="s">
        <v>56</v>
      </c>
      <c r="S1474" t="s">
        <v>6136</v>
      </c>
      <c r="U1474" t="s">
        <v>202</v>
      </c>
      <c r="V1474" t="s">
        <v>6137</v>
      </c>
      <c r="Y1474" t="s">
        <v>6138</v>
      </c>
      <c r="Z1474">
        <v>8</v>
      </c>
      <c r="AA1474">
        <v>27</v>
      </c>
      <c r="AD1474" t="s">
        <v>6139</v>
      </c>
      <c r="AE1474" t="s">
        <v>5977</v>
      </c>
      <c r="AF1474" t="s">
        <v>1992</v>
      </c>
      <c r="AG1474" t="s">
        <v>6140</v>
      </c>
      <c r="AH1474" t="s">
        <v>5977</v>
      </c>
      <c r="AI1474">
        <v>0</v>
      </c>
      <c r="AJ1474">
        <v>0</v>
      </c>
      <c r="AL1474">
        <v>0</v>
      </c>
      <c r="AM1474">
        <v>0</v>
      </c>
      <c r="AN1474">
        <v>0</v>
      </c>
      <c r="AO1474" t="s">
        <v>51</v>
      </c>
      <c r="AP1474" t="s">
        <v>51</v>
      </c>
      <c r="AQ1474" t="s">
        <v>51</v>
      </c>
      <c r="AR1474" t="s">
        <v>51</v>
      </c>
      <c r="AS1474" t="s">
        <v>51</v>
      </c>
      <c r="AT1474" t="s">
        <v>51</v>
      </c>
      <c r="AU1474" t="s">
        <v>58</v>
      </c>
      <c r="AV1474" t="s">
        <v>4215</v>
      </c>
      <c r="AW1474" t="s">
        <v>51</v>
      </c>
      <c r="AX1474" s="1">
        <v>43827.644125659725</v>
      </c>
      <c r="AY1474" t="s">
        <v>51</v>
      </c>
    </row>
    <row r="1475" spans="1:51" x14ac:dyDescent="0.35">
      <c r="A1475">
        <v>2968</v>
      </c>
      <c r="B1475">
        <v>0</v>
      </c>
      <c r="C1475" t="s">
        <v>51</v>
      </c>
      <c r="D1475" t="s">
        <v>52</v>
      </c>
      <c r="E1475" t="s">
        <v>51</v>
      </c>
      <c r="F1475" t="s">
        <v>51</v>
      </c>
      <c r="G1475" t="s">
        <v>6141</v>
      </c>
      <c r="H1475" t="s">
        <v>6142</v>
      </c>
      <c r="I1475" t="s">
        <v>18804</v>
      </c>
      <c r="S1475">
        <f>82-51-722-381</f>
        <v>-1072</v>
      </c>
      <c r="U1475" t="s">
        <v>57</v>
      </c>
      <c r="V1475">
        <f>82-51-722-385</f>
        <v>-1076</v>
      </c>
      <c r="Y1475" t="s">
        <v>6143</v>
      </c>
      <c r="Z1475">
        <v>2</v>
      </c>
      <c r="AI1475">
        <v>0</v>
      </c>
      <c r="AJ1475">
        <v>0</v>
      </c>
      <c r="AL1475">
        <v>0</v>
      </c>
      <c r="AM1475">
        <v>0</v>
      </c>
      <c r="AN1475">
        <v>0</v>
      </c>
      <c r="AO1475" t="s">
        <v>51</v>
      </c>
      <c r="AP1475" t="s">
        <v>51</v>
      </c>
      <c r="AQ1475" t="s">
        <v>51</v>
      </c>
      <c r="AR1475" t="s">
        <v>51</v>
      </c>
      <c r="AS1475" t="s">
        <v>51</v>
      </c>
      <c r="AT1475" t="s">
        <v>51</v>
      </c>
      <c r="AU1475" t="s">
        <v>58</v>
      </c>
      <c r="AV1475" t="s">
        <v>4215</v>
      </c>
      <c r="AW1475" t="s">
        <v>51</v>
      </c>
      <c r="AX1475" s="1">
        <v>43825.678218055553</v>
      </c>
      <c r="AY1475" t="s">
        <v>51</v>
      </c>
    </row>
    <row r="1476" spans="1:51" x14ac:dyDescent="0.35">
      <c r="A1476">
        <v>2967</v>
      </c>
      <c r="B1476">
        <v>0</v>
      </c>
      <c r="C1476" t="s">
        <v>51</v>
      </c>
      <c r="D1476" t="s">
        <v>85</v>
      </c>
      <c r="E1476">
        <v>0</v>
      </c>
      <c r="G1476" t="s">
        <v>6144</v>
      </c>
      <c r="H1476" t="s">
        <v>6145</v>
      </c>
      <c r="I1476" t="s">
        <v>56</v>
      </c>
      <c r="J1476" t="s">
        <v>5419</v>
      </c>
      <c r="S1476">
        <v>2228511900</v>
      </c>
      <c r="T1476" t="s">
        <v>51</v>
      </c>
      <c r="U1476" t="s">
        <v>51</v>
      </c>
      <c r="Y1476" t="s">
        <v>6146</v>
      </c>
      <c r="Z1476">
        <v>8</v>
      </c>
      <c r="AE1476" t="s">
        <v>51</v>
      </c>
      <c r="AF1476" t="s">
        <v>5419</v>
      </c>
      <c r="AI1476">
        <v>0</v>
      </c>
      <c r="AJ1476">
        <v>0</v>
      </c>
      <c r="AL1476">
        <v>0</v>
      </c>
      <c r="AM1476">
        <v>0</v>
      </c>
      <c r="AN1476">
        <v>0</v>
      </c>
      <c r="AO1476" t="s">
        <v>538</v>
      </c>
      <c r="AP1476" t="s">
        <v>51</v>
      </c>
      <c r="AQ1476" t="s">
        <v>51</v>
      </c>
      <c r="AR1476" t="s">
        <v>51</v>
      </c>
      <c r="AS1476" t="s">
        <v>51</v>
      </c>
      <c r="AT1476" t="s">
        <v>51</v>
      </c>
      <c r="AU1476" t="s">
        <v>58</v>
      </c>
      <c r="AV1476" t="s">
        <v>4028</v>
      </c>
      <c r="AW1476" t="s">
        <v>51</v>
      </c>
      <c r="AX1476" s="1">
        <v>43825.677118020831</v>
      </c>
      <c r="AY1476" t="s">
        <v>51</v>
      </c>
    </row>
    <row r="1477" spans="1:51" x14ac:dyDescent="0.35">
      <c r="A1477">
        <v>2966</v>
      </c>
      <c r="B1477">
        <v>0</v>
      </c>
      <c r="C1477" t="s">
        <v>51</v>
      </c>
      <c r="D1477" t="s">
        <v>85</v>
      </c>
      <c r="E1477">
        <v>0</v>
      </c>
      <c r="G1477" t="s">
        <v>6147</v>
      </c>
      <c r="H1477" t="s">
        <v>6148</v>
      </c>
      <c r="I1477" t="s">
        <v>56</v>
      </c>
      <c r="J1477" t="s">
        <v>5419</v>
      </c>
      <c r="S1477" t="s">
        <v>6149</v>
      </c>
      <c r="T1477" t="s">
        <v>51</v>
      </c>
      <c r="U1477" t="s">
        <v>51</v>
      </c>
      <c r="V1477" t="s">
        <v>6150</v>
      </c>
      <c r="Y1477" t="s">
        <v>6151</v>
      </c>
      <c r="Z1477">
        <v>8</v>
      </c>
      <c r="AE1477" t="s">
        <v>51</v>
      </c>
      <c r="AF1477" t="s">
        <v>5419</v>
      </c>
      <c r="AI1477">
        <v>0</v>
      </c>
      <c r="AJ1477">
        <v>0</v>
      </c>
      <c r="AL1477">
        <v>0</v>
      </c>
      <c r="AM1477">
        <v>0</v>
      </c>
      <c r="AN1477">
        <v>0</v>
      </c>
      <c r="AO1477" t="s">
        <v>1651</v>
      </c>
      <c r="AP1477" t="s">
        <v>51</v>
      </c>
      <c r="AQ1477" t="s">
        <v>51</v>
      </c>
      <c r="AR1477" t="s">
        <v>51</v>
      </c>
      <c r="AS1477" t="s">
        <v>51</v>
      </c>
      <c r="AT1477" t="s">
        <v>51</v>
      </c>
      <c r="AU1477" t="s">
        <v>58</v>
      </c>
      <c r="AV1477" t="s">
        <v>4028</v>
      </c>
      <c r="AW1477" t="s">
        <v>51</v>
      </c>
      <c r="AX1477" s="1">
        <v>43825.649141435184</v>
      </c>
      <c r="AY1477" t="s">
        <v>51</v>
      </c>
    </row>
    <row r="1478" spans="1:51" x14ac:dyDescent="0.35">
      <c r="A1478">
        <v>2965</v>
      </c>
      <c r="B1478">
        <v>0</v>
      </c>
      <c r="C1478" t="s">
        <v>51</v>
      </c>
      <c r="D1478" t="s">
        <v>52</v>
      </c>
      <c r="E1478" t="s">
        <v>51</v>
      </c>
      <c r="F1478" t="s">
        <v>51</v>
      </c>
      <c r="G1478" t="s">
        <v>6152</v>
      </c>
      <c r="H1478" t="s">
        <v>6153</v>
      </c>
      <c r="I1478" t="s">
        <v>56</v>
      </c>
      <c r="O1478" t="s">
        <v>56</v>
      </c>
      <c r="S1478" t="s">
        <v>6154</v>
      </c>
      <c r="U1478" t="s">
        <v>202</v>
      </c>
      <c r="Y1478" t="s">
        <v>6155</v>
      </c>
      <c r="Z1478">
        <v>8</v>
      </c>
      <c r="AA1478">
        <v>21</v>
      </c>
      <c r="AD1478" t="s">
        <v>6156</v>
      </c>
      <c r="AE1478" t="s">
        <v>6157</v>
      </c>
      <c r="AF1478" t="s">
        <v>2284</v>
      </c>
      <c r="AG1478" t="s">
        <v>6158</v>
      </c>
      <c r="AH1478" t="s">
        <v>6157</v>
      </c>
      <c r="AI1478">
        <v>0</v>
      </c>
      <c r="AJ1478">
        <v>0</v>
      </c>
      <c r="AL1478">
        <v>0</v>
      </c>
      <c r="AM1478">
        <v>0</v>
      </c>
      <c r="AN1478">
        <v>0</v>
      </c>
      <c r="AO1478" t="s">
        <v>51</v>
      </c>
      <c r="AP1478" t="s">
        <v>51</v>
      </c>
      <c r="AQ1478" t="s">
        <v>51</v>
      </c>
      <c r="AR1478" t="s">
        <v>51</v>
      </c>
      <c r="AS1478" t="s">
        <v>51</v>
      </c>
      <c r="AT1478" t="s">
        <v>51</v>
      </c>
      <c r="AU1478" t="s">
        <v>58</v>
      </c>
      <c r="AV1478" t="s">
        <v>4215</v>
      </c>
      <c r="AW1478" t="s">
        <v>196</v>
      </c>
      <c r="AX1478" s="1">
        <v>43824.488991053244</v>
      </c>
      <c r="AY1478" s="1">
        <v>43868.759094791669</v>
      </c>
    </row>
    <row r="1479" spans="1:51" x14ac:dyDescent="0.35">
      <c r="A1479">
        <v>2964</v>
      </c>
      <c r="B1479">
        <v>0</v>
      </c>
      <c r="C1479" t="s">
        <v>51</v>
      </c>
      <c r="D1479" t="s">
        <v>85</v>
      </c>
      <c r="E1479">
        <v>0</v>
      </c>
      <c r="G1479" t="s">
        <v>6159</v>
      </c>
      <c r="H1479" t="s">
        <v>6160</v>
      </c>
      <c r="I1479" t="s">
        <v>15600</v>
      </c>
      <c r="J1479" t="s">
        <v>5419</v>
      </c>
      <c r="S1479">
        <v>8615891757629</v>
      </c>
      <c r="T1479" t="s">
        <v>51</v>
      </c>
      <c r="U1479" t="s">
        <v>51</v>
      </c>
      <c r="W1479">
        <v>8617795820169</v>
      </c>
      <c r="X1479" t="s">
        <v>6161</v>
      </c>
      <c r="Y1479" t="s">
        <v>6162</v>
      </c>
      <c r="Z1479">
        <v>2</v>
      </c>
      <c r="AE1479" t="s">
        <v>51</v>
      </c>
      <c r="AF1479" t="s">
        <v>5419</v>
      </c>
      <c r="AI1479">
        <v>0</v>
      </c>
      <c r="AJ1479">
        <v>0</v>
      </c>
      <c r="AL1479">
        <v>0</v>
      </c>
      <c r="AM1479">
        <v>0</v>
      </c>
      <c r="AN1479">
        <v>0</v>
      </c>
      <c r="AO1479" t="s">
        <v>538</v>
      </c>
      <c r="AP1479" t="s">
        <v>51</v>
      </c>
      <c r="AQ1479" t="s">
        <v>51</v>
      </c>
      <c r="AR1479" t="s">
        <v>51</v>
      </c>
      <c r="AS1479" t="s">
        <v>51</v>
      </c>
      <c r="AT1479" t="s">
        <v>51</v>
      </c>
      <c r="AU1479" t="s">
        <v>58</v>
      </c>
      <c r="AV1479" t="s">
        <v>4028</v>
      </c>
      <c r="AW1479" t="s">
        <v>4028</v>
      </c>
      <c r="AX1479" s="1">
        <v>43820.801666898151</v>
      </c>
      <c r="AY1479" s="1">
        <v>43820.803198761576</v>
      </c>
    </row>
    <row r="1480" spans="1:51" x14ac:dyDescent="0.35">
      <c r="A1480">
        <v>2963</v>
      </c>
      <c r="B1480">
        <v>0</v>
      </c>
      <c r="C1480" t="s">
        <v>51</v>
      </c>
      <c r="D1480" t="s">
        <v>85</v>
      </c>
      <c r="E1480">
        <v>0</v>
      </c>
      <c r="G1480" t="s">
        <v>6163</v>
      </c>
      <c r="H1480" t="s">
        <v>62</v>
      </c>
      <c r="I1480" t="s">
        <v>287</v>
      </c>
      <c r="J1480" t="s">
        <v>5419</v>
      </c>
      <c r="S1480" t="s">
        <v>62</v>
      </c>
      <c r="T1480" t="s">
        <v>51</v>
      </c>
      <c r="U1480" t="s">
        <v>51</v>
      </c>
      <c r="V1480" t="s">
        <v>62</v>
      </c>
      <c r="W1480" t="s">
        <v>62</v>
      </c>
      <c r="X1480" t="s">
        <v>62</v>
      </c>
      <c r="Y1480" t="s">
        <v>62</v>
      </c>
      <c r="Z1480">
        <v>3</v>
      </c>
      <c r="AD1480" t="s">
        <v>62</v>
      </c>
      <c r="AE1480" t="s">
        <v>51</v>
      </c>
      <c r="AF1480" t="s">
        <v>5419</v>
      </c>
      <c r="AG1480" t="s">
        <v>62</v>
      </c>
      <c r="AI1480">
        <v>0</v>
      </c>
      <c r="AJ1480">
        <v>0</v>
      </c>
      <c r="AL1480">
        <v>0</v>
      </c>
      <c r="AM1480">
        <v>0</v>
      </c>
      <c r="AN1480">
        <v>0</v>
      </c>
      <c r="AO1480" t="s">
        <v>230</v>
      </c>
      <c r="AP1480" t="s">
        <v>51</v>
      </c>
      <c r="AQ1480" t="s">
        <v>51</v>
      </c>
      <c r="AR1480" t="s">
        <v>51</v>
      </c>
      <c r="AS1480" t="s">
        <v>51</v>
      </c>
      <c r="AT1480" t="s">
        <v>51</v>
      </c>
      <c r="AU1480" t="s">
        <v>58</v>
      </c>
      <c r="AV1480" t="s">
        <v>4028</v>
      </c>
      <c r="AW1480" t="s">
        <v>51</v>
      </c>
      <c r="AX1480" s="1">
        <v>43820.801154594905</v>
      </c>
      <c r="AY1480" t="s">
        <v>51</v>
      </c>
    </row>
    <row r="1481" spans="1:51" x14ac:dyDescent="0.35">
      <c r="A1481">
        <v>2962</v>
      </c>
      <c r="B1481">
        <v>0</v>
      </c>
      <c r="C1481" t="s">
        <v>51</v>
      </c>
      <c r="D1481" t="s">
        <v>85</v>
      </c>
      <c r="E1481">
        <v>0</v>
      </c>
      <c r="G1481" t="s">
        <v>6164</v>
      </c>
      <c r="H1481" t="s">
        <v>6165</v>
      </c>
      <c r="I1481" t="s">
        <v>15600</v>
      </c>
      <c r="J1481" t="s">
        <v>5419</v>
      </c>
      <c r="S1481">
        <v>8615891757629</v>
      </c>
      <c r="T1481" t="s">
        <v>51</v>
      </c>
      <c r="U1481" t="s">
        <v>51</v>
      </c>
      <c r="W1481">
        <v>8617795820169</v>
      </c>
      <c r="X1481" t="s">
        <v>6161</v>
      </c>
      <c r="Y1481" t="s">
        <v>6162</v>
      </c>
      <c r="Z1481">
        <v>2</v>
      </c>
      <c r="AE1481" t="s">
        <v>51</v>
      </c>
      <c r="AF1481" t="s">
        <v>5419</v>
      </c>
      <c r="AI1481">
        <v>0</v>
      </c>
      <c r="AJ1481">
        <v>0</v>
      </c>
      <c r="AL1481">
        <v>0</v>
      </c>
      <c r="AM1481">
        <v>0</v>
      </c>
      <c r="AN1481">
        <v>0</v>
      </c>
      <c r="AO1481" t="s">
        <v>538</v>
      </c>
      <c r="AP1481" t="s">
        <v>51</v>
      </c>
      <c r="AQ1481" t="s">
        <v>51</v>
      </c>
      <c r="AR1481" t="s">
        <v>51</v>
      </c>
      <c r="AS1481" t="s">
        <v>51</v>
      </c>
      <c r="AT1481" t="s">
        <v>51</v>
      </c>
      <c r="AU1481" t="s">
        <v>58</v>
      </c>
      <c r="AV1481" t="s">
        <v>4028</v>
      </c>
      <c r="AW1481" t="s">
        <v>51</v>
      </c>
      <c r="AX1481" s="1">
        <v>43820.797648113425</v>
      </c>
      <c r="AY1481" t="s">
        <v>51</v>
      </c>
    </row>
    <row r="1482" spans="1:51" x14ac:dyDescent="0.35">
      <c r="A1482">
        <v>2961</v>
      </c>
      <c r="B1482">
        <v>0</v>
      </c>
      <c r="C1482" t="s">
        <v>51</v>
      </c>
      <c r="D1482" t="s">
        <v>85</v>
      </c>
      <c r="E1482">
        <v>6</v>
      </c>
      <c r="F1482" t="s">
        <v>1545</v>
      </c>
      <c r="G1482" t="s">
        <v>6166</v>
      </c>
      <c r="H1482" t="s">
        <v>6167</v>
      </c>
      <c r="I1482" t="s">
        <v>56</v>
      </c>
      <c r="J1482" t="s">
        <v>5419</v>
      </c>
      <c r="T1482" t="s">
        <v>51</v>
      </c>
      <c r="U1482" t="s">
        <v>51</v>
      </c>
      <c r="W1482">
        <v>9008474747</v>
      </c>
      <c r="Y1482" t="s">
        <v>6168</v>
      </c>
      <c r="Z1482">
        <v>8</v>
      </c>
      <c r="AE1482" t="s">
        <v>51</v>
      </c>
      <c r="AF1482" t="s">
        <v>5419</v>
      </c>
      <c r="AI1482">
        <v>0</v>
      </c>
      <c r="AJ1482">
        <v>0</v>
      </c>
      <c r="AL1482">
        <v>0</v>
      </c>
      <c r="AM1482">
        <v>0</v>
      </c>
      <c r="AN1482">
        <v>0</v>
      </c>
      <c r="AO1482" t="s">
        <v>1032</v>
      </c>
      <c r="AP1482" t="s">
        <v>51</v>
      </c>
      <c r="AQ1482" t="s">
        <v>51</v>
      </c>
      <c r="AR1482" t="s">
        <v>51</v>
      </c>
      <c r="AS1482" t="s">
        <v>51</v>
      </c>
      <c r="AT1482" t="s">
        <v>51</v>
      </c>
      <c r="AU1482" t="s">
        <v>58</v>
      </c>
      <c r="AV1482" t="s">
        <v>5181</v>
      </c>
      <c r="AW1482" t="s">
        <v>5181</v>
      </c>
      <c r="AX1482" s="1">
        <v>43819.509661608798</v>
      </c>
      <c r="AY1482" s="1">
        <v>43819.510185150466</v>
      </c>
    </row>
    <row r="1483" spans="1:51" x14ac:dyDescent="0.35">
      <c r="A1483">
        <v>2960</v>
      </c>
      <c r="B1483">
        <v>0</v>
      </c>
      <c r="C1483" t="s">
        <v>51</v>
      </c>
      <c r="D1483" t="s">
        <v>52</v>
      </c>
      <c r="E1483" t="s">
        <v>51</v>
      </c>
      <c r="F1483" t="s">
        <v>51</v>
      </c>
      <c r="G1483" t="s">
        <v>6169</v>
      </c>
      <c r="H1483" t="s">
        <v>6170</v>
      </c>
      <c r="I1483" t="s">
        <v>56</v>
      </c>
      <c r="S1483">
        <v>7905500672</v>
      </c>
      <c r="U1483" t="s">
        <v>57</v>
      </c>
      <c r="W1483">
        <v>7905500672</v>
      </c>
      <c r="X1483" t="s">
        <v>6171</v>
      </c>
      <c r="Y1483" t="s">
        <v>6172</v>
      </c>
      <c r="Z1483">
        <v>8</v>
      </c>
      <c r="AA1483">
        <v>24</v>
      </c>
      <c r="AD1483" t="s">
        <v>6173</v>
      </c>
      <c r="AE1483" t="s">
        <v>3967</v>
      </c>
      <c r="AF1483" t="s">
        <v>138</v>
      </c>
      <c r="AG1483" t="s">
        <v>6174</v>
      </c>
      <c r="AH1483" t="s">
        <v>3967</v>
      </c>
      <c r="AI1483">
        <v>0</v>
      </c>
      <c r="AJ1483">
        <v>0</v>
      </c>
      <c r="AL1483">
        <v>0</v>
      </c>
      <c r="AM1483">
        <v>0</v>
      </c>
      <c r="AN1483">
        <v>0</v>
      </c>
      <c r="AO1483" t="s">
        <v>51</v>
      </c>
      <c r="AP1483" t="s">
        <v>51</v>
      </c>
      <c r="AQ1483" t="s">
        <v>51</v>
      </c>
      <c r="AR1483" t="s">
        <v>51</v>
      </c>
      <c r="AS1483" t="s">
        <v>51</v>
      </c>
      <c r="AT1483" t="s">
        <v>51</v>
      </c>
      <c r="AU1483" t="s">
        <v>58</v>
      </c>
      <c r="AV1483" t="s">
        <v>4215</v>
      </c>
      <c r="AW1483" t="s">
        <v>51</v>
      </c>
      <c r="AX1483" s="1">
        <v>43819.509607638887</v>
      </c>
      <c r="AY1483" t="s">
        <v>51</v>
      </c>
    </row>
    <row r="1484" spans="1:51" x14ac:dyDescent="0.35">
      <c r="A1484">
        <v>2959</v>
      </c>
      <c r="B1484">
        <v>0</v>
      </c>
      <c r="C1484" t="s">
        <v>51</v>
      </c>
      <c r="D1484" t="s">
        <v>52</v>
      </c>
      <c r="E1484" t="s">
        <v>51</v>
      </c>
      <c r="F1484" t="s">
        <v>51</v>
      </c>
      <c r="G1484" t="s">
        <v>6175</v>
      </c>
      <c r="H1484" t="s">
        <v>6176</v>
      </c>
      <c r="I1484" t="s">
        <v>56</v>
      </c>
      <c r="S1484">
        <f>91-7990271953</f>
        <v>-7990271862</v>
      </c>
      <c r="U1484" t="s">
        <v>57</v>
      </c>
      <c r="W1484">
        <v>7575804804</v>
      </c>
      <c r="Y1484" t="s">
        <v>6177</v>
      </c>
      <c r="Z1484">
        <v>8</v>
      </c>
      <c r="AA1484">
        <v>24</v>
      </c>
      <c r="AD1484" t="s">
        <v>6178</v>
      </c>
      <c r="AE1484" t="s">
        <v>2124</v>
      </c>
      <c r="AF1484" t="s">
        <v>138</v>
      </c>
      <c r="AG1484" t="s">
        <v>6179</v>
      </c>
      <c r="AH1484" t="s">
        <v>2124</v>
      </c>
      <c r="AI1484">
        <v>0</v>
      </c>
      <c r="AJ1484">
        <v>0</v>
      </c>
      <c r="AL1484">
        <v>0</v>
      </c>
      <c r="AM1484">
        <v>0</v>
      </c>
      <c r="AN1484">
        <v>0</v>
      </c>
      <c r="AO1484" t="s">
        <v>51</v>
      </c>
      <c r="AP1484" t="s">
        <v>51</v>
      </c>
      <c r="AQ1484" t="s">
        <v>51</v>
      </c>
      <c r="AR1484" t="s">
        <v>51</v>
      </c>
      <c r="AS1484" t="s">
        <v>51</v>
      </c>
      <c r="AT1484" t="s">
        <v>51</v>
      </c>
      <c r="AU1484" t="s">
        <v>58</v>
      </c>
      <c r="AV1484" t="s">
        <v>4215</v>
      </c>
      <c r="AW1484" t="s">
        <v>51</v>
      </c>
      <c r="AX1484" s="1">
        <v>43819.49184722222</v>
      </c>
      <c r="AY1484" t="s">
        <v>51</v>
      </c>
    </row>
    <row r="1485" spans="1:51" x14ac:dyDescent="0.35">
      <c r="A1485">
        <v>2958</v>
      </c>
      <c r="B1485">
        <v>0</v>
      </c>
      <c r="C1485" t="s">
        <v>51</v>
      </c>
      <c r="D1485" t="s">
        <v>85</v>
      </c>
      <c r="E1485">
        <v>3</v>
      </c>
      <c r="F1485" t="s">
        <v>1049</v>
      </c>
      <c r="G1485" t="s">
        <v>6180</v>
      </c>
      <c r="H1485" t="s">
        <v>6181</v>
      </c>
      <c r="I1485" t="s">
        <v>56</v>
      </c>
      <c r="J1485" t="s">
        <v>5419</v>
      </c>
      <c r="T1485" t="s">
        <v>51</v>
      </c>
      <c r="U1485" t="s">
        <v>51</v>
      </c>
      <c r="W1485">
        <v>9423166885</v>
      </c>
      <c r="Y1485" t="s">
        <v>6182</v>
      </c>
      <c r="Z1485">
        <v>8</v>
      </c>
      <c r="AD1485" t="s">
        <v>6183</v>
      </c>
      <c r="AE1485" t="s">
        <v>51</v>
      </c>
      <c r="AF1485" t="s">
        <v>5419</v>
      </c>
      <c r="AG1485" t="s">
        <v>6184</v>
      </c>
      <c r="AI1485">
        <v>0</v>
      </c>
      <c r="AJ1485">
        <v>30</v>
      </c>
      <c r="AL1485">
        <v>0</v>
      </c>
      <c r="AM1485">
        <v>0</v>
      </c>
      <c r="AN1485">
        <v>0</v>
      </c>
      <c r="AO1485" t="s">
        <v>6185</v>
      </c>
      <c r="AP1485" t="s">
        <v>51</v>
      </c>
      <c r="AQ1485" t="s">
        <v>51</v>
      </c>
      <c r="AR1485" t="s">
        <v>51</v>
      </c>
      <c r="AS1485" t="s">
        <v>51</v>
      </c>
      <c r="AT1485" t="s">
        <v>51</v>
      </c>
      <c r="AU1485" t="s">
        <v>58</v>
      </c>
      <c r="AV1485" t="s">
        <v>5181</v>
      </c>
      <c r="AW1485" t="s">
        <v>51</v>
      </c>
      <c r="AX1485" s="1">
        <v>43817.80196542824</v>
      </c>
      <c r="AY1485" t="s">
        <v>51</v>
      </c>
    </row>
    <row r="1486" spans="1:51" x14ac:dyDescent="0.35">
      <c r="A1486">
        <v>2957</v>
      </c>
      <c r="B1486">
        <v>0</v>
      </c>
      <c r="C1486" t="s">
        <v>51</v>
      </c>
      <c r="D1486" t="s">
        <v>85</v>
      </c>
      <c r="E1486">
        <v>0</v>
      </c>
      <c r="G1486" t="s">
        <v>6186</v>
      </c>
      <c r="H1486" t="s">
        <v>6187</v>
      </c>
      <c r="I1486" t="s">
        <v>56</v>
      </c>
      <c r="J1486" t="s">
        <v>5419</v>
      </c>
      <c r="S1486">
        <v>9099959191</v>
      </c>
      <c r="T1486" t="s">
        <v>51</v>
      </c>
      <c r="U1486" t="s">
        <v>51</v>
      </c>
      <c r="W1486">
        <v>9099959188</v>
      </c>
      <c r="Y1486" t="s">
        <v>6188</v>
      </c>
      <c r="Z1486">
        <v>8</v>
      </c>
      <c r="AE1486" t="s">
        <v>51</v>
      </c>
      <c r="AF1486" t="s">
        <v>5419</v>
      </c>
      <c r="AI1486">
        <v>0</v>
      </c>
      <c r="AJ1486">
        <v>0</v>
      </c>
      <c r="AL1486">
        <v>0</v>
      </c>
      <c r="AM1486">
        <v>0</v>
      </c>
      <c r="AN1486">
        <v>0</v>
      </c>
      <c r="AO1486" t="s">
        <v>120</v>
      </c>
      <c r="AP1486" t="s">
        <v>51</v>
      </c>
      <c r="AQ1486" t="s">
        <v>51</v>
      </c>
      <c r="AR1486" t="s">
        <v>51</v>
      </c>
      <c r="AS1486" t="s">
        <v>51</v>
      </c>
      <c r="AT1486" t="s">
        <v>51</v>
      </c>
      <c r="AU1486" t="s">
        <v>58</v>
      </c>
      <c r="AV1486" t="s">
        <v>4028</v>
      </c>
      <c r="AW1486" t="s">
        <v>4028</v>
      </c>
      <c r="AX1486" s="1">
        <v>43813.764084953706</v>
      </c>
      <c r="AY1486" s="1">
        <v>43813.768408796299</v>
      </c>
    </row>
    <row r="1487" spans="1:51" x14ac:dyDescent="0.35">
      <c r="A1487">
        <v>2956</v>
      </c>
      <c r="B1487">
        <v>0</v>
      </c>
      <c r="C1487" t="s">
        <v>51</v>
      </c>
      <c r="D1487" t="s">
        <v>52</v>
      </c>
      <c r="E1487" t="s">
        <v>51</v>
      </c>
      <c r="F1487" t="s">
        <v>51</v>
      </c>
      <c r="G1487" t="s">
        <v>6189</v>
      </c>
      <c r="H1487" t="s">
        <v>6190</v>
      </c>
      <c r="I1487" t="s">
        <v>56</v>
      </c>
      <c r="S1487">
        <v>9729991969</v>
      </c>
      <c r="U1487" t="s">
        <v>57</v>
      </c>
      <c r="W1487">
        <v>9729991968</v>
      </c>
      <c r="X1487" t="s">
        <v>6191</v>
      </c>
      <c r="Y1487" t="s">
        <v>6192</v>
      </c>
      <c r="Z1487">
        <v>8</v>
      </c>
      <c r="AA1487">
        <v>6</v>
      </c>
      <c r="AD1487" t="s">
        <v>466</v>
      </c>
      <c r="AE1487" t="s">
        <v>6193</v>
      </c>
      <c r="AF1487" t="s">
        <v>2197</v>
      </c>
      <c r="AG1487" t="s">
        <v>467</v>
      </c>
      <c r="AH1487" t="s">
        <v>6193</v>
      </c>
      <c r="AI1487">
        <v>0</v>
      </c>
      <c r="AJ1487">
        <v>0</v>
      </c>
      <c r="AL1487">
        <v>0</v>
      </c>
      <c r="AM1487">
        <v>0</v>
      </c>
      <c r="AN1487">
        <v>0</v>
      </c>
      <c r="AO1487" t="s">
        <v>51</v>
      </c>
      <c r="AP1487" t="s">
        <v>51</v>
      </c>
      <c r="AQ1487" t="s">
        <v>51</v>
      </c>
      <c r="AR1487" t="s">
        <v>51</v>
      </c>
      <c r="AS1487" t="s">
        <v>51</v>
      </c>
      <c r="AT1487" t="s">
        <v>51</v>
      </c>
      <c r="AU1487" t="s">
        <v>58</v>
      </c>
      <c r="AV1487" t="s">
        <v>4215</v>
      </c>
      <c r="AW1487" t="s">
        <v>51</v>
      </c>
      <c r="AX1487" s="1">
        <v>43813.629616666665</v>
      </c>
      <c r="AY1487" t="s">
        <v>51</v>
      </c>
    </row>
    <row r="1488" spans="1:51" x14ac:dyDescent="0.35">
      <c r="A1488">
        <v>2955</v>
      </c>
      <c r="B1488">
        <v>0</v>
      </c>
      <c r="C1488" t="s">
        <v>51</v>
      </c>
      <c r="D1488" t="s">
        <v>85</v>
      </c>
      <c r="E1488">
        <v>3</v>
      </c>
      <c r="F1488" t="s">
        <v>1049</v>
      </c>
      <c r="G1488" t="s">
        <v>6194</v>
      </c>
      <c r="H1488" t="s">
        <v>6195</v>
      </c>
      <c r="I1488" t="s">
        <v>56</v>
      </c>
      <c r="J1488" t="s">
        <v>5419</v>
      </c>
      <c r="T1488" t="s">
        <v>51</v>
      </c>
      <c r="U1488" t="s">
        <v>51</v>
      </c>
      <c r="W1488">
        <v>7522908015</v>
      </c>
      <c r="Y1488" t="s">
        <v>6196</v>
      </c>
      <c r="Z1488">
        <v>8</v>
      </c>
      <c r="AD1488" t="s">
        <v>637</v>
      </c>
      <c r="AE1488" t="s">
        <v>51</v>
      </c>
      <c r="AF1488" t="s">
        <v>5419</v>
      </c>
      <c r="AG1488" t="s">
        <v>638</v>
      </c>
      <c r="AI1488">
        <v>0</v>
      </c>
      <c r="AJ1488">
        <v>0</v>
      </c>
      <c r="AL1488">
        <v>0</v>
      </c>
      <c r="AM1488">
        <v>0</v>
      </c>
      <c r="AN1488">
        <v>0</v>
      </c>
      <c r="AO1488" t="s">
        <v>120</v>
      </c>
      <c r="AP1488" t="s">
        <v>51</v>
      </c>
      <c r="AQ1488" t="s">
        <v>51</v>
      </c>
      <c r="AR1488" t="s">
        <v>51</v>
      </c>
      <c r="AS1488" t="s">
        <v>51</v>
      </c>
      <c r="AT1488" t="s">
        <v>51</v>
      </c>
      <c r="AU1488" t="s">
        <v>58</v>
      </c>
      <c r="AV1488" t="s">
        <v>5181</v>
      </c>
      <c r="AW1488" t="s">
        <v>51</v>
      </c>
      <c r="AX1488" s="1">
        <v>43811.475188576391</v>
      </c>
      <c r="AY1488" t="s">
        <v>51</v>
      </c>
    </row>
    <row r="1489" spans="1:51" x14ac:dyDescent="0.35">
      <c r="A1489">
        <v>2954</v>
      </c>
      <c r="B1489">
        <v>0</v>
      </c>
      <c r="C1489" t="s">
        <v>51</v>
      </c>
      <c r="D1489" t="s">
        <v>52</v>
      </c>
      <c r="E1489" t="s">
        <v>51</v>
      </c>
      <c r="F1489" t="s">
        <v>51</v>
      </c>
      <c r="G1489" t="s">
        <v>6197</v>
      </c>
      <c r="H1489" t="s">
        <v>6198</v>
      </c>
      <c r="I1489" t="s">
        <v>56</v>
      </c>
      <c r="O1489" t="s">
        <v>56</v>
      </c>
      <c r="S1489" t="s">
        <v>6199</v>
      </c>
      <c r="U1489" t="s">
        <v>57</v>
      </c>
      <c r="W1489" t="s">
        <v>6199</v>
      </c>
      <c r="Y1489" t="s">
        <v>6200</v>
      </c>
      <c r="Z1489">
        <v>8</v>
      </c>
      <c r="AA1489">
        <v>27</v>
      </c>
      <c r="AD1489" t="s">
        <v>6201</v>
      </c>
      <c r="AE1489" t="s">
        <v>6202</v>
      </c>
      <c r="AF1489" t="s">
        <v>143</v>
      </c>
      <c r="AG1489" t="s">
        <v>6203</v>
      </c>
      <c r="AH1489" t="s">
        <v>6202</v>
      </c>
      <c r="AI1489">
        <v>0</v>
      </c>
      <c r="AJ1489">
        <v>0</v>
      </c>
      <c r="AL1489">
        <v>0</v>
      </c>
      <c r="AM1489">
        <v>0</v>
      </c>
      <c r="AN1489">
        <v>0</v>
      </c>
      <c r="AO1489" t="s">
        <v>51</v>
      </c>
      <c r="AP1489" t="s">
        <v>51</v>
      </c>
      <c r="AQ1489" t="s">
        <v>51</v>
      </c>
      <c r="AR1489" t="s">
        <v>51</v>
      </c>
      <c r="AS1489" t="s">
        <v>51</v>
      </c>
      <c r="AT1489" t="s">
        <v>51</v>
      </c>
      <c r="AU1489" t="s">
        <v>58</v>
      </c>
      <c r="AV1489" t="s">
        <v>4215</v>
      </c>
      <c r="AW1489" t="s">
        <v>196</v>
      </c>
      <c r="AX1489" s="1">
        <v>43811.442739733793</v>
      </c>
      <c r="AY1489" s="1">
        <v>44621.491622951391</v>
      </c>
    </row>
    <row r="1490" spans="1:51" x14ac:dyDescent="0.35">
      <c r="A1490">
        <v>2953</v>
      </c>
      <c r="B1490">
        <v>0</v>
      </c>
      <c r="C1490" t="s">
        <v>51</v>
      </c>
      <c r="D1490" t="s">
        <v>85</v>
      </c>
      <c r="E1490">
        <v>16</v>
      </c>
      <c r="F1490" t="s">
        <v>5244</v>
      </c>
      <c r="G1490" t="s">
        <v>6204</v>
      </c>
      <c r="H1490" t="s">
        <v>6205</v>
      </c>
      <c r="I1490" t="s">
        <v>56</v>
      </c>
      <c r="J1490" t="s">
        <v>5419</v>
      </c>
      <c r="T1490" t="s">
        <v>51</v>
      </c>
      <c r="U1490" t="s">
        <v>51</v>
      </c>
      <c r="W1490">
        <v>8956893555</v>
      </c>
      <c r="Y1490" t="s">
        <v>6206</v>
      </c>
      <c r="Z1490">
        <v>8</v>
      </c>
      <c r="AD1490" t="s">
        <v>6207</v>
      </c>
      <c r="AE1490" t="s">
        <v>51</v>
      </c>
      <c r="AF1490" t="s">
        <v>5419</v>
      </c>
      <c r="AI1490">
        <v>0</v>
      </c>
      <c r="AJ1490">
        <v>0</v>
      </c>
      <c r="AL1490">
        <v>0</v>
      </c>
      <c r="AM1490">
        <v>0</v>
      </c>
      <c r="AN1490">
        <v>0</v>
      </c>
      <c r="AO1490" t="s">
        <v>120</v>
      </c>
      <c r="AP1490" t="s">
        <v>51</v>
      </c>
      <c r="AQ1490" t="s">
        <v>51</v>
      </c>
      <c r="AR1490" t="s">
        <v>51</v>
      </c>
      <c r="AS1490" t="s">
        <v>51</v>
      </c>
      <c r="AT1490" t="s">
        <v>51</v>
      </c>
      <c r="AU1490" t="s">
        <v>58</v>
      </c>
      <c r="AV1490" t="s">
        <v>5181</v>
      </c>
      <c r="AW1490" t="s">
        <v>51</v>
      </c>
      <c r="AX1490" s="1">
        <v>43810.665444247687</v>
      </c>
      <c r="AY1490" t="s">
        <v>51</v>
      </c>
    </row>
    <row r="1491" spans="1:51" x14ac:dyDescent="0.35">
      <c r="A1491">
        <v>2952</v>
      </c>
      <c r="B1491">
        <v>0</v>
      </c>
      <c r="C1491" t="s">
        <v>51</v>
      </c>
      <c r="D1491" t="s">
        <v>85</v>
      </c>
      <c r="E1491">
        <v>3</v>
      </c>
      <c r="F1491" t="s">
        <v>1049</v>
      </c>
      <c r="G1491" t="s">
        <v>6208</v>
      </c>
      <c r="H1491" t="s">
        <v>18885</v>
      </c>
      <c r="I1491" t="s">
        <v>56</v>
      </c>
      <c r="J1491" t="s">
        <v>5419</v>
      </c>
      <c r="S1491" t="s">
        <v>6209</v>
      </c>
      <c r="T1491" t="s">
        <v>51</v>
      </c>
      <c r="U1491" t="s">
        <v>51</v>
      </c>
      <c r="W1491">
        <v>9890767899</v>
      </c>
      <c r="Y1491" t="s">
        <v>6210</v>
      </c>
      <c r="Z1491">
        <v>8</v>
      </c>
      <c r="AE1491" t="s">
        <v>51</v>
      </c>
      <c r="AF1491" t="s">
        <v>5419</v>
      </c>
      <c r="AI1491">
        <v>0</v>
      </c>
      <c r="AJ1491">
        <v>0</v>
      </c>
      <c r="AL1491">
        <v>0</v>
      </c>
      <c r="AM1491">
        <v>0</v>
      </c>
      <c r="AN1491">
        <v>0</v>
      </c>
      <c r="AO1491" t="s">
        <v>120</v>
      </c>
      <c r="AP1491" t="s">
        <v>51</v>
      </c>
      <c r="AQ1491" t="s">
        <v>51</v>
      </c>
      <c r="AR1491" t="s">
        <v>51</v>
      </c>
      <c r="AS1491" t="s">
        <v>51</v>
      </c>
      <c r="AT1491" t="s">
        <v>51</v>
      </c>
      <c r="AU1491" t="s">
        <v>58</v>
      </c>
      <c r="AV1491" t="s">
        <v>5181</v>
      </c>
      <c r="AW1491" t="s">
        <v>51</v>
      </c>
      <c r="AX1491" s="1">
        <v>43808.674538391206</v>
      </c>
      <c r="AY1491" t="s">
        <v>51</v>
      </c>
    </row>
    <row r="1492" spans="1:51" x14ac:dyDescent="0.35">
      <c r="A1492">
        <v>2951</v>
      </c>
      <c r="B1492">
        <v>0</v>
      </c>
      <c r="C1492" t="s">
        <v>51</v>
      </c>
      <c r="D1492" t="s">
        <v>52</v>
      </c>
      <c r="E1492" t="s">
        <v>51</v>
      </c>
      <c r="F1492" t="s">
        <v>51</v>
      </c>
      <c r="G1492" t="s">
        <v>6211</v>
      </c>
      <c r="H1492" t="s">
        <v>6212</v>
      </c>
      <c r="I1492" t="s">
        <v>56</v>
      </c>
      <c r="S1492" t="s">
        <v>6213</v>
      </c>
      <c r="U1492" t="s">
        <v>57</v>
      </c>
      <c r="V1492" t="s">
        <v>6214</v>
      </c>
      <c r="W1492">
        <v>919099071419</v>
      </c>
      <c r="Y1492" t="s">
        <v>6215</v>
      </c>
      <c r="Z1492">
        <v>8</v>
      </c>
      <c r="AA1492">
        <v>24</v>
      </c>
      <c r="AD1492" t="s">
        <v>2496</v>
      </c>
      <c r="AE1492" t="s">
        <v>5250</v>
      </c>
      <c r="AF1492" t="s">
        <v>138</v>
      </c>
      <c r="AG1492" t="s">
        <v>2498</v>
      </c>
      <c r="AH1492" t="s">
        <v>5250</v>
      </c>
      <c r="AI1492">
        <v>0</v>
      </c>
      <c r="AJ1492">
        <v>0</v>
      </c>
      <c r="AL1492">
        <v>0</v>
      </c>
      <c r="AM1492">
        <v>0</v>
      </c>
      <c r="AN1492">
        <v>0</v>
      </c>
      <c r="AO1492" t="s">
        <v>51</v>
      </c>
      <c r="AP1492" t="s">
        <v>51</v>
      </c>
      <c r="AQ1492" t="s">
        <v>51</v>
      </c>
      <c r="AR1492" t="s">
        <v>51</v>
      </c>
      <c r="AS1492" t="s">
        <v>51</v>
      </c>
      <c r="AT1492" t="s">
        <v>51</v>
      </c>
      <c r="AU1492" t="s">
        <v>58</v>
      </c>
      <c r="AV1492" t="s">
        <v>4215</v>
      </c>
      <c r="AW1492" t="s">
        <v>51</v>
      </c>
      <c r="AX1492" s="1">
        <v>43806.730280671298</v>
      </c>
      <c r="AY1492" t="s">
        <v>51</v>
      </c>
    </row>
    <row r="1493" spans="1:51" x14ac:dyDescent="0.35">
      <c r="A1493">
        <v>2950</v>
      </c>
      <c r="B1493">
        <v>0</v>
      </c>
      <c r="C1493" t="s">
        <v>51</v>
      </c>
      <c r="D1493" t="s">
        <v>52</v>
      </c>
      <c r="E1493" t="s">
        <v>51</v>
      </c>
      <c r="F1493" t="s">
        <v>51</v>
      </c>
      <c r="G1493" t="s">
        <v>6216</v>
      </c>
      <c r="H1493" t="s">
        <v>6217</v>
      </c>
      <c r="I1493" t="s">
        <v>56</v>
      </c>
      <c r="O1493" t="s">
        <v>55</v>
      </c>
      <c r="U1493" t="s">
        <v>57</v>
      </c>
      <c r="Z1493">
        <v>8</v>
      </c>
      <c r="AA1493">
        <v>29</v>
      </c>
      <c r="AD1493" t="s">
        <v>283</v>
      </c>
      <c r="AE1493" t="s">
        <v>3234</v>
      </c>
      <c r="AF1493" t="s">
        <v>77</v>
      </c>
      <c r="AG1493" t="s">
        <v>514</v>
      </c>
      <c r="AH1493" t="s">
        <v>3234</v>
      </c>
      <c r="AI1493">
        <v>0</v>
      </c>
      <c r="AJ1493">
        <v>0</v>
      </c>
      <c r="AL1493">
        <v>0</v>
      </c>
      <c r="AM1493">
        <v>0</v>
      </c>
      <c r="AN1493">
        <v>0</v>
      </c>
      <c r="AO1493" t="s">
        <v>51</v>
      </c>
      <c r="AP1493" t="s">
        <v>51</v>
      </c>
      <c r="AQ1493" t="s">
        <v>51</v>
      </c>
      <c r="AR1493" t="s">
        <v>51</v>
      </c>
      <c r="AS1493" t="s">
        <v>51</v>
      </c>
      <c r="AT1493" t="s">
        <v>51</v>
      </c>
      <c r="AU1493" t="s">
        <v>58</v>
      </c>
      <c r="AV1493" t="s">
        <v>196</v>
      </c>
      <c r="AW1493" t="s">
        <v>196</v>
      </c>
      <c r="AX1493" s="1">
        <v>43806.598068784719</v>
      </c>
      <c r="AY1493" s="1">
        <v>44771.514100729168</v>
      </c>
    </row>
    <row r="1494" spans="1:51" x14ac:dyDescent="0.35">
      <c r="A1494">
        <v>2949</v>
      </c>
      <c r="B1494">
        <v>0</v>
      </c>
      <c r="C1494" t="s">
        <v>51</v>
      </c>
      <c r="D1494" t="s">
        <v>52</v>
      </c>
      <c r="E1494" t="s">
        <v>51</v>
      </c>
      <c r="F1494" t="s">
        <v>51</v>
      </c>
      <c r="G1494" t="s">
        <v>6218</v>
      </c>
      <c r="H1494" t="s">
        <v>6219</v>
      </c>
      <c r="I1494" t="s">
        <v>56</v>
      </c>
      <c r="O1494" t="s">
        <v>56</v>
      </c>
      <c r="S1494" t="s">
        <v>6220</v>
      </c>
      <c r="U1494" t="s">
        <v>57</v>
      </c>
      <c r="W1494">
        <v>9968822970</v>
      </c>
      <c r="Y1494" t="s">
        <v>6221</v>
      </c>
      <c r="Z1494">
        <v>8</v>
      </c>
      <c r="AA1494">
        <v>6</v>
      </c>
      <c r="AE1494" t="s">
        <v>5285</v>
      </c>
      <c r="AF1494" t="s">
        <v>206</v>
      </c>
      <c r="AG1494" t="s">
        <v>6222</v>
      </c>
      <c r="AH1494" t="s">
        <v>5285</v>
      </c>
      <c r="AI1494">
        <v>0</v>
      </c>
      <c r="AJ1494">
        <v>0</v>
      </c>
      <c r="AL1494">
        <v>0</v>
      </c>
      <c r="AM1494">
        <v>0</v>
      </c>
      <c r="AN1494">
        <v>0</v>
      </c>
      <c r="AO1494" t="s">
        <v>51</v>
      </c>
      <c r="AP1494" t="s">
        <v>51</v>
      </c>
      <c r="AQ1494" t="s">
        <v>51</v>
      </c>
      <c r="AR1494" t="s">
        <v>51</v>
      </c>
      <c r="AS1494" t="s">
        <v>51</v>
      </c>
      <c r="AT1494" t="s">
        <v>51</v>
      </c>
      <c r="AU1494" t="s">
        <v>58</v>
      </c>
      <c r="AV1494" t="s">
        <v>4215</v>
      </c>
      <c r="AW1494" t="s">
        <v>196</v>
      </c>
      <c r="AX1494" s="1">
        <v>43805.707514733796</v>
      </c>
      <c r="AY1494" s="1">
        <v>43851.676019409722</v>
      </c>
    </row>
    <row r="1495" spans="1:51" x14ac:dyDescent="0.35">
      <c r="A1495">
        <v>2948</v>
      </c>
      <c r="B1495">
        <v>0</v>
      </c>
      <c r="C1495" t="s">
        <v>51</v>
      </c>
      <c r="D1495" t="s">
        <v>52</v>
      </c>
      <c r="E1495" t="s">
        <v>51</v>
      </c>
      <c r="F1495" t="s">
        <v>51</v>
      </c>
      <c r="G1495" t="s">
        <v>6223</v>
      </c>
      <c r="H1495" t="s">
        <v>6224</v>
      </c>
      <c r="I1495" t="s">
        <v>56</v>
      </c>
      <c r="S1495" t="s">
        <v>6225</v>
      </c>
      <c r="U1495" t="s">
        <v>202</v>
      </c>
      <c r="V1495" t="s">
        <v>6226</v>
      </c>
      <c r="Y1495" t="s">
        <v>6227</v>
      </c>
      <c r="Z1495">
        <v>8</v>
      </c>
      <c r="AA1495">
        <v>22</v>
      </c>
      <c r="AD1495" t="s">
        <v>273</v>
      </c>
      <c r="AE1495" t="s">
        <v>6228</v>
      </c>
      <c r="AF1495" t="s">
        <v>6229</v>
      </c>
      <c r="AG1495" t="s">
        <v>6230</v>
      </c>
      <c r="AH1495" t="s">
        <v>6228</v>
      </c>
      <c r="AI1495">
        <v>0</v>
      </c>
      <c r="AJ1495">
        <v>0</v>
      </c>
      <c r="AL1495">
        <v>0</v>
      </c>
      <c r="AM1495">
        <v>0</v>
      </c>
      <c r="AN1495">
        <v>0</v>
      </c>
      <c r="AO1495" t="s">
        <v>51</v>
      </c>
      <c r="AP1495" t="s">
        <v>51</v>
      </c>
      <c r="AQ1495" t="s">
        <v>51</v>
      </c>
      <c r="AR1495" t="s">
        <v>51</v>
      </c>
      <c r="AS1495" t="s">
        <v>51</v>
      </c>
      <c r="AT1495" t="s">
        <v>51</v>
      </c>
      <c r="AU1495" t="s">
        <v>58</v>
      </c>
      <c r="AV1495" t="s">
        <v>4215</v>
      </c>
      <c r="AW1495" t="s">
        <v>51</v>
      </c>
      <c r="AX1495" s="1">
        <v>43805.696729131945</v>
      </c>
      <c r="AY1495" t="s">
        <v>51</v>
      </c>
    </row>
    <row r="1496" spans="1:51" x14ac:dyDescent="0.35">
      <c r="A1496">
        <v>2947</v>
      </c>
      <c r="B1496">
        <v>0</v>
      </c>
      <c r="C1496" t="s">
        <v>51</v>
      </c>
      <c r="D1496" t="s">
        <v>85</v>
      </c>
      <c r="E1496">
        <v>0</v>
      </c>
      <c r="G1496" t="s">
        <v>18886</v>
      </c>
      <c r="H1496" t="s">
        <v>6231</v>
      </c>
      <c r="I1496" t="s">
        <v>56</v>
      </c>
      <c r="J1496" t="s">
        <v>5419</v>
      </c>
      <c r="S1496">
        <v>8067152072</v>
      </c>
      <c r="T1496" t="s">
        <v>51</v>
      </c>
      <c r="U1496" t="s">
        <v>51</v>
      </c>
      <c r="W1496">
        <v>9535409003</v>
      </c>
      <c r="Y1496" t="s">
        <v>6232</v>
      </c>
      <c r="Z1496">
        <v>8</v>
      </c>
      <c r="AE1496" t="s">
        <v>51</v>
      </c>
      <c r="AF1496" t="s">
        <v>5419</v>
      </c>
      <c r="AI1496">
        <v>0</v>
      </c>
      <c r="AJ1496">
        <v>0</v>
      </c>
      <c r="AL1496">
        <v>0</v>
      </c>
      <c r="AM1496">
        <v>0</v>
      </c>
      <c r="AN1496">
        <v>0</v>
      </c>
      <c r="AO1496" t="s">
        <v>120</v>
      </c>
      <c r="AP1496" t="s">
        <v>51</v>
      </c>
      <c r="AQ1496" t="s">
        <v>51</v>
      </c>
      <c r="AR1496" t="s">
        <v>51</v>
      </c>
      <c r="AS1496" t="s">
        <v>51</v>
      </c>
      <c r="AT1496" t="s">
        <v>51</v>
      </c>
      <c r="AU1496" t="s">
        <v>58</v>
      </c>
      <c r="AV1496" t="s">
        <v>4028</v>
      </c>
      <c r="AW1496" t="s">
        <v>51</v>
      </c>
      <c r="AX1496" s="1">
        <v>43805.504241898147</v>
      </c>
      <c r="AY1496" t="s">
        <v>51</v>
      </c>
    </row>
    <row r="1497" spans="1:51" x14ac:dyDescent="0.35">
      <c r="A1497">
        <v>2946</v>
      </c>
      <c r="B1497">
        <v>0</v>
      </c>
      <c r="C1497" t="s">
        <v>51</v>
      </c>
      <c r="D1497" t="s">
        <v>85</v>
      </c>
      <c r="E1497">
        <v>0</v>
      </c>
      <c r="G1497" t="s">
        <v>6233</v>
      </c>
      <c r="H1497" t="s">
        <v>6234</v>
      </c>
      <c r="I1497" t="s">
        <v>56</v>
      </c>
      <c r="J1497" t="s">
        <v>5419</v>
      </c>
      <c r="S1497">
        <v>2652280273</v>
      </c>
      <c r="T1497" t="s">
        <v>51</v>
      </c>
      <c r="U1497" t="s">
        <v>51</v>
      </c>
      <c r="W1497">
        <v>9824876603</v>
      </c>
      <c r="Y1497" t="s">
        <v>6235</v>
      </c>
      <c r="Z1497">
        <v>8</v>
      </c>
      <c r="AE1497" t="s">
        <v>51</v>
      </c>
      <c r="AF1497" t="s">
        <v>5419</v>
      </c>
      <c r="AI1497">
        <v>0</v>
      </c>
      <c r="AJ1497">
        <v>0</v>
      </c>
      <c r="AL1497">
        <v>0</v>
      </c>
      <c r="AM1497">
        <v>0</v>
      </c>
      <c r="AN1497">
        <v>0</v>
      </c>
      <c r="AO1497" t="s">
        <v>1651</v>
      </c>
      <c r="AP1497" t="s">
        <v>51</v>
      </c>
      <c r="AQ1497" t="s">
        <v>51</v>
      </c>
      <c r="AR1497" t="s">
        <v>51</v>
      </c>
      <c r="AS1497" t="s">
        <v>51</v>
      </c>
      <c r="AT1497" t="s">
        <v>51</v>
      </c>
      <c r="AU1497" t="s">
        <v>58</v>
      </c>
      <c r="AV1497" t="s">
        <v>4028</v>
      </c>
      <c r="AW1497" t="s">
        <v>51</v>
      </c>
      <c r="AX1497" s="1">
        <v>43804.74580902778</v>
      </c>
      <c r="AY1497" t="s">
        <v>51</v>
      </c>
    </row>
    <row r="1498" spans="1:51" x14ac:dyDescent="0.35">
      <c r="A1498">
        <v>2945</v>
      </c>
      <c r="B1498">
        <v>0</v>
      </c>
      <c r="C1498" t="s">
        <v>51</v>
      </c>
      <c r="D1498" t="s">
        <v>85</v>
      </c>
      <c r="E1498">
        <v>3</v>
      </c>
      <c r="F1498" t="s">
        <v>1049</v>
      </c>
      <c r="G1498" t="s">
        <v>6236</v>
      </c>
      <c r="H1498" t="s">
        <v>6237</v>
      </c>
      <c r="I1498" t="s">
        <v>56</v>
      </c>
      <c r="J1498" t="s">
        <v>5419</v>
      </c>
      <c r="T1498" t="s">
        <v>51</v>
      </c>
      <c r="U1498" t="s">
        <v>51</v>
      </c>
      <c r="W1498" t="s">
        <v>6238</v>
      </c>
      <c r="Y1498" t="s">
        <v>6239</v>
      </c>
      <c r="Z1498">
        <v>8</v>
      </c>
      <c r="AD1498" t="s">
        <v>6240</v>
      </c>
      <c r="AE1498" t="s">
        <v>51</v>
      </c>
      <c r="AF1498" t="s">
        <v>5419</v>
      </c>
      <c r="AG1498" t="s">
        <v>6241</v>
      </c>
      <c r="AI1498">
        <v>0</v>
      </c>
      <c r="AJ1498">
        <v>0</v>
      </c>
      <c r="AL1498">
        <v>0</v>
      </c>
      <c r="AM1498">
        <v>0</v>
      </c>
      <c r="AN1498">
        <v>0</v>
      </c>
      <c r="AO1498" t="s">
        <v>4181</v>
      </c>
      <c r="AP1498" t="s">
        <v>51</v>
      </c>
      <c r="AQ1498" t="s">
        <v>51</v>
      </c>
      <c r="AR1498" t="s">
        <v>51</v>
      </c>
      <c r="AS1498" t="s">
        <v>51</v>
      </c>
      <c r="AT1498" t="s">
        <v>51</v>
      </c>
      <c r="AU1498" t="s">
        <v>58</v>
      </c>
      <c r="AV1498" t="s">
        <v>5181</v>
      </c>
      <c r="AW1498" t="s">
        <v>51</v>
      </c>
      <c r="AX1498" s="1">
        <v>43804.724768749998</v>
      </c>
      <c r="AY1498" t="s">
        <v>51</v>
      </c>
    </row>
    <row r="1499" spans="1:51" x14ac:dyDescent="0.35">
      <c r="A1499">
        <v>2944</v>
      </c>
      <c r="B1499">
        <v>0</v>
      </c>
      <c r="C1499" t="s">
        <v>51</v>
      </c>
      <c r="D1499" t="s">
        <v>85</v>
      </c>
      <c r="E1499">
        <v>3</v>
      </c>
      <c r="F1499" t="s">
        <v>1049</v>
      </c>
      <c r="G1499" t="s">
        <v>6242</v>
      </c>
      <c r="H1499" t="s">
        <v>6243</v>
      </c>
      <c r="I1499" t="s">
        <v>56</v>
      </c>
      <c r="J1499" t="s">
        <v>5419</v>
      </c>
      <c r="T1499" t="s">
        <v>51</v>
      </c>
      <c r="U1499" t="s">
        <v>51</v>
      </c>
      <c r="W1499" t="s">
        <v>6244</v>
      </c>
      <c r="Y1499" t="s">
        <v>6245</v>
      </c>
      <c r="Z1499">
        <v>8</v>
      </c>
      <c r="AD1499" t="s">
        <v>6246</v>
      </c>
      <c r="AE1499" t="s">
        <v>51</v>
      </c>
      <c r="AF1499" t="s">
        <v>5419</v>
      </c>
      <c r="AG1499" t="s">
        <v>6247</v>
      </c>
      <c r="AI1499">
        <v>0</v>
      </c>
      <c r="AJ1499">
        <v>0</v>
      </c>
      <c r="AL1499">
        <v>0</v>
      </c>
      <c r="AM1499">
        <v>0</v>
      </c>
      <c r="AN1499">
        <v>0</v>
      </c>
      <c r="AO1499" t="s">
        <v>1032</v>
      </c>
      <c r="AP1499" t="s">
        <v>51</v>
      </c>
      <c r="AQ1499" t="s">
        <v>51</v>
      </c>
      <c r="AR1499" t="s">
        <v>51</v>
      </c>
      <c r="AS1499" t="s">
        <v>51</v>
      </c>
      <c r="AT1499" t="s">
        <v>51</v>
      </c>
      <c r="AU1499" t="s">
        <v>58</v>
      </c>
      <c r="AV1499" t="s">
        <v>5181</v>
      </c>
      <c r="AW1499" t="s">
        <v>51</v>
      </c>
      <c r="AX1499" s="1">
        <v>43803.472547025463</v>
      </c>
      <c r="AY1499" t="s">
        <v>51</v>
      </c>
    </row>
    <row r="1500" spans="1:51" x14ac:dyDescent="0.35">
      <c r="A1500">
        <v>2943</v>
      </c>
      <c r="B1500">
        <v>0</v>
      </c>
      <c r="C1500" t="s">
        <v>51</v>
      </c>
      <c r="D1500" t="s">
        <v>85</v>
      </c>
      <c r="E1500">
        <v>3</v>
      </c>
      <c r="F1500" t="s">
        <v>1049</v>
      </c>
      <c r="G1500" t="s">
        <v>6248</v>
      </c>
      <c r="H1500" t="s">
        <v>6249</v>
      </c>
      <c r="I1500" t="s">
        <v>56</v>
      </c>
      <c r="J1500" t="s">
        <v>5419</v>
      </c>
      <c r="T1500" t="s">
        <v>51</v>
      </c>
      <c r="U1500" t="s">
        <v>51</v>
      </c>
      <c r="W1500">
        <v>7507773611</v>
      </c>
      <c r="Y1500" t="s">
        <v>6250</v>
      </c>
      <c r="Z1500">
        <v>8</v>
      </c>
      <c r="AE1500" t="s">
        <v>51</v>
      </c>
      <c r="AF1500" t="s">
        <v>5419</v>
      </c>
      <c r="AI1500">
        <v>0</v>
      </c>
      <c r="AJ1500">
        <v>0</v>
      </c>
      <c r="AL1500">
        <v>0</v>
      </c>
      <c r="AM1500">
        <v>0</v>
      </c>
      <c r="AN1500">
        <v>0</v>
      </c>
      <c r="AO1500" t="s">
        <v>1651</v>
      </c>
      <c r="AP1500" t="s">
        <v>51</v>
      </c>
      <c r="AQ1500" t="s">
        <v>51</v>
      </c>
      <c r="AR1500" t="s">
        <v>51</v>
      </c>
      <c r="AS1500" t="s">
        <v>51</v>
      </c>
      <c r="AT1500" t="s">
        <v>51</v>
      </c>
      <c r="AU1500" t="s">
        <v>58</v>
      </c>
      <c r="AV1500" t="s">
        <v>5181</v>
      </c>
      <c r="AW1500" t="s">
        <v>51</v>
      </c>
      <c r="AX1500" s="1">
        <v>43802.640448645834</v>
      </c>
      <c r="AY1500" t="s">
        <v>51</v>
      </c>
    </row>
    <row r="1501" spans="1:51" x14ac:dyDescent="0.35">
      <c r="A1501">
        <v>2942</v>
      </c>
      <c r="B1501">
        <v>0</v>
      </c>
      <c r="C1501" t="s">
        <v>51</v>
      </c>
      <c r="D1501" t="s">
        <v>85</v>
      </c>
      <c r="E1501">
        <v>3</v>
      </c>
      <c r="F1501" t="s">
        <v>1049</v>
      </c>
      <c r="G1501" t="s">
        <v>18887</v>
      </c>
      <c r="H1501" t="s">
        <v>6251</v>
      </c>
      <c r="I1501" t="s">
        <v>56</v>
      </c>
      <c r="J1501" t="s">
        <v>5419</v>
      </c>
      <c r="T1501" t="s">
        <v>51</v>
      </c>
      <c r="U1501" t="s">
        <v>51</v>
      </c>
      <c r="V1501">
        <v>1204196714</v>
      </c>
      <c r="W1501">
        <v>9717199013</v>
      </c>
      <c r="Y1501" t="s">
        <v>6252</v>
      </c>
      <c r="Z1501">
        <v>8</v>
      </c>
      <c r="AD1501" t="s">
        <v>6253</v>
      </c>
      <c r="AE1501" t="s">
        <v>51</v>
      </c>
      <c r="AF1501" t="s">
        <v>5419</v>
      </c>
      <c r="AG1501" t="s">
        <v>6254</v>
      </c>
      <c r="AI1501">
        <v>0</v>
      </c>
      <c r="AJ1501">
        <v>0</v>
      </c>
      <c r="AL1501">
        <v>0</v>
      </c>
      <c r="AM1501">
        <v>0</v>
      </c>
      <c r="AN1501">
        <v>0</v>
      </c>
      <c r="AO1501" t="s">
        <v>4227</v>
      </c>
      <c r="AP1501" t="s">
        <v>51</v>
      </c>
      <c r="AQ1501" t="s">
        <v>51</v>
      </c>
      <c r="AR1501" t="s">
        <v>51</v>
      </c>
      <c r="AS1501" t="s">
        <v>51</v>
      </c>
      <c r="AT1501" t="s">
        <v>51</v>
      </c>
      <c r="AU1501" t="s">
        <v>58</v>
      </c>
      <c r="AV1501" t="s">
        <v>5181</v>
      </c>
      <c r="AW1501" t="s">
        <v>51</v>
      </c>
      <c r="AX1501" s="1">
        <v>43802.546823182871</v>
      </c>
      <c r="AY1501" t="s">
        <v>51</v>
      </c>
    </row>
    <row r="1502" spans="1:51" x14ac:dyDescent="0.35">
      <c r="A1502">
        <v>2941</v>
      </c>
      <c r="B1502">
        <v>0</v>
      </c>
      <c r="C1502" t="s">
        <v>51</v>
      </c>
      <c r="D1502" t="s">
        <v>85</v>
      </c>
      <c r="E1502">
        <v>0</v>
      </c>
      <c r="G1502" t="s">
        <v>6255</v>
      </c>
      <c r="H1502" t="s">
        <v>6256</v>
      </c>
      <c r="I1502" t="s">
        <v>56</v>
      </c>
      <c r="J1502" t="s">
        <v>5419</v>
      </c>
      <c r="S1502" t="s">
        <v>6257</v>
      </c>
      <c r="T1502" t="s">
        <v>51</v>
      </c>
      <c r="U1502" t="s">
        <v>51</v>
      </c>
      <c r="W1502">
        <v>7738226030</v>
      </c>
      <c r="Y1502" t="s">
        <v>6258</v>
      </c>
      <c r="Z1502">
        <v>8</v>
      </c>
      <c r="AE1502" t="s">
        <v>51</v>
      </c>
      <c r="AF1502" t="s">
        <v>5419</v>
      </c>
      <c r="AI1502">
        <v>0</v>
      </c>
      <c r="AJ1502">
        <v>0</v>
      </c>
      <c r="AL1502">
        <v>0</v>
      </c>
      <c r="AM1502">
        <v>0</v>
      </c>
      <c r="AN1502">
        <v>0</v>
      </c>
      <c r="AO1502" t="s">
        <v>230</v>
      </c>
      <c r="AP1502" t="s">
        <v>51</v>
      </c>
      <c r="AQ1502" t="s">
        <v>51</v>
      </c>
      <c r="AR1502" t="s">
        <v>51</v>
      </c>
      <c r="AS1502" t="s">
        <v>51</v>
      </c>
      <c r="AT1502" t="s">
        <v>51</v>
      </c>
      <c r="AU1502" t="s">
        <v>58</v>
      </c>
      <c r="AV1502" t="s">
        <v>4028</v>
      </c>
      <c r="AW1502" t="s">
        <v>51</v>
      </c>
      <c r="AX1502" s="1">
        <v>43801.658852743058</v>
      </c>
      <c r="AY1502" t="s">
        <v>51</v>
      </c>
    </row>
    <row r="1503" spans="1:51" x14ac:dyDescent="0.35">
      <c r="A1503">
        <v>2940</v>
      </c>
      <c r="B1503">
        <v>0</v>
      </c>
      <c r="C1503" t="s">
        <v>51</v>
      </c>
      <c r="D1503" t="s">
        <v>52</v>
      </c>
      <c r="E1503" t="s">
        <v>51</v>
      </c>
      <c r="F1503" t="s">
        <v>51</v>
      </c>
      <c r="G1503" t="s">
        <v>6259</v>
      </c>
      <c r="H1503" t="s">
        <v>6260</v>
      </c>
      <c r="I1503" t="s">
        <v>56</v>
      </c>
      <c r="S1503" t="s">
        <v>6261</v>
      </c>
      <c r="V1503" t="s">
        <v>6262</v>
      </c>
      <c r="W1503" t="s">
        <v>6263</v>
      </c>
      <c r="Y1503" t="s">
        <v>6264</v>
      </c>
      <c r="Z1503">
        <v>8</v>
      </c>
      <c r="AA1503">
        <v>21</v>
      </c>
      <c r="AD1503" t="s">
        <v>6265</v>
      </c>
      <c r="AE1503" t="s">
        <v>4244</v>
      </c>
      <c r="AF1503" t="s">
        <v>82</v>
      </c>
      <c r="AG1503" t="s">
        <v>6266</v>
      </c>
      <c r="AH1503" t="s">
        <v>4244</v>
      </c>
      <c r="AI1503">
        <v>0</v>
      </c>
      <c r="AJ1503">
        <v>0</v>
      </c>
      <c r="AL1503">
        <v>0</v>
      </c>
      <c r="AM1503">
        <v>0</v>
      </c>
      <c r="AN1503">
        <v>0</v>
      </c>
      <c r="AO1503" t="s">
        <v>51</v>
      </c>
      <c r="AP1503" t="s">
        <v>51</v>
      </c>
      <c r="AQ1503" t="s">
        <v>51</v>
      </c>
      <c r="AR1503" t="s">
        <v>51</v>
      </c>
      <c r="AS1503" t="s">
        <v>51</v>
      </c>
      <c r="AT1503" t="s">
        <v>51</v>
      </c>
      <c r="AU1503" t="s">
        <v>58</v>
      </c>
      <c r="AV1503" t="s">
        <v>4215</v>
      </c>
      <c r="AW1503" t="s">
        <v>51</v>
      </c>
      <c r="AX1503" s="1">
        <v>43798.751482673608</v>
      </c>
      <c r="AY1503" t="s">
        <v>51</v>
      </c>
    </row>
    <row r="1504" spans="1:51" x14ac:dyDescent="0.35">
      <c r="A1504">
        <v>2939</v>
      </c>
      <c r="B1504">
        <v>0</v>
      </c>
      <c r="C1504" t="s">
        <v>51</v>
      </c>
      <c r="D1504" t="s">
        <v>85</v>
      </c>
      <c r="E1504">
        <v>3</v>
      </c>
      <c r="F1504" t="s">
        <v>1049</v>
      </c>
      <c r="G1504" t="s">
        <v>6267</v>
      </c>
      <c r="H1504" t="s">
        <v>6268</v>
      </c>
      <c r="I1504" t="s">
        <v>56</v>
      </c>
      <c r="J1504" t="s">
        <v>5419</v>
      </c>
      <c r="S1504">
        <v>9822844944</v>
      </c>
      <c r="T1504" t="s">
        <v>51</v>
      </c>
      <c r="U1504" t="s">
        <v>51</v>
      </c>
      <c r="W1504">
        <v>9075671494</v>
      </c>
      <c r="Y1504" t="s">
        <v>6269</v>
      </c>
      <c r="Z1504">
        <v>8</v>
      </c>
      <c r="AD1504" t="s">
        <v>6270</v>
      </c>
      <c r="AE1504" t="s">
        <v>51</v>
      </c>
      <c r="AF1504" t="s">
        <v>5419</v>
      </c>
      <c r="AG1504" t="s">
        <v>6271</v>
      </c>
      <c r="AI1504">
        <v>0</v>
      </c>
      <c r="AJ1504">
        <v>0</v>
      </c>
      <c r="AL1504">
        <v>0</v>
      </c>
      <c r="AM1504">
        <v>0</v>
      </c>
      <c r="AN1504">
        <v>0</v>
      </c>
      <c r="AO1504" t="s">
        <v>120</v>
      </c>
      <c r="AP1504" t="s">
        <v>51</v>
      </c>
      <c r="AQ1504" t="s">
        <v>51</v>
      </c>
      <c r="AR1504" t="s">
        <v>51</v>
      </c>
      <c r="AS1504" t="s">
        <v>51</v>
      </c>
      <c r="AT1504" t="s">
        <v>51</v>
      </c>
      <c r="AU1504" t="s">
        <v>58</v>
      </c>
      <c r="AV1504" t="s">
        <v>5181</v>
      </c>
      <c r="AW1504" t="s">
        <v>51</v>
      </c>
      <c r="AX1504" s="1">
        <v>43798.496949768516</v>
      </c>
      <c r="AY1504" t="s">
        <v>51</v>
      </c>
    </row>
    <row r="1505" spans="1:51" x14ac:dyDescent="0.35">
      <c r="A1505">
        <v>2938</v>
      </c>
      <c r="B1505">
        <v>0</v>
      </c>
      <c r="C1505" t="s">
        <v>51</v>
      </c>
      <c r="D1505" t="s">
        <v>52</v>
      </c>
      <c r="E1505" t="s">
        <v>51</v>
      </c>
      <c r="F1505" t="s">
        <v>51</v>
      </c>
      <c r="G1505" t="s">
        <v>6272</v>
      </c>
      <c r="H1505" t="s">
        <v>6273</v>
      </c>
      <c r="I1505" t="s">
        <v>56</v>
      </c>
      <c r="S1505" t="s">
        <v>6274</v>
      </c>
      <c r="U1505" t="s">
        <v>57</v>
      </c>
      <c r="W1505" t="s">
        <v>6274</v>
      </c>
      <c r="Z1505">
        <v>8</v>
      </c>
      <c r="AE1505" t="s">
        <v>6275</v>
      </c>
      <c r="AF1505" t="s">
        <v>138</v>
      </c>
      <c r="AH1505" t="s">
        <v>6275</v>
      </c>
      <c r="AI1505">
        <v>0</v>
      </c>
      <c r="AJ1505">
        <v>0</v>
      </c>
      <c r="AL1505">
        <v>0</v>
      </c>
      <c r="AM1505">
        <v>0</v>
      </c>
      <c r="AN1505">
        <v>0</v>
      </c>
      <c r="AO1505" t="s">
        <v>51</v>
      </c>
      <c r="AP1505" t="s">
        <v>51</v>
      </c>
      <c r="AQ1505" t="s">
        <v>51</v>
      </c>
      <c r="AR1505" t="s">
        <v>51</v>
      </c>
      <c r="AS1505" t="s">
        <v>51</v>
      </c>
      <c r="AT1505" t="s">
        <v>51</v>
      </c>
      <c r="AU1505" t="s">
        <v>58</v>
      </c>
      <c r="AV1505" t="s">
        <v>4215</v>
      </c>
      <c r="AW1505" t="s">
        <v>51</v>
      </c>
      <c r="AX1505" s="1">
        <v>43795.486891006942</v>
      </c>
      <c r="AY1505" t="s">
        <v>51</v>
      </c>
    </row>
    <row r="1506" spans="1:51" x14ac:dyDescent="0.35">
      <c r="A1506">
        <v>2937</v>
      </c>
      <c r="B1506">
        <v>0</v>
      </c>
      <c r="C1506" t="s">
        <v>51</v>
      </c>
      <c r="D1506" t="s">
        <v>52</v>
      </c>
      <c r="E1506" t="s">
        <v>51</v>
      </c>
      <c r="F1506" t="s">
        <v>51</v>
      </c>
      <c r="G1506" t="s">
        <v>6276</v>
      </c>
      <c r="H1506" t="s">
        <v>6277</v>
      </c>
      <c r="I1506" t="s">
        <v>56</v>
      </c>
      <c r="M1506" t="s">
        <v>6276</v>
      </c>
      <c r="U1506" t="s">
        <v>202</v>
      </c>
      <c r="Z1506">
        <v>8</v>
      </c>
      <c r="AI1506">
        <v>0</v>
      </c>
      <c r="AJ1506">
        <v>0</v>
      </c>
      <c r="AL1506">
        <v>0</v>
      </c>
      <c r="AM1506">
        <v>0</v>
      </c>
      <c r="AN1506">
        <v>0</v>
      </c>
      <c r="AO1506" t="s">
        <v>51</v>
      </c>
      <c r="AP1506" t="s">
        <v>51</v>
      </c>
      <c r="AQ1506" t="s">
        <v>51</v>
      </c>
      <c r="AR1506" t="s">
        <v>51</v>
      </c>
      <c r="AS1506" t="s">
        <v>51</v>
      </c>
      <c r="AT1506" t="s">
        <v>51</v>
      </c>
      <c r="AU1506" t="s">
        <v>58</v>
      </c>
      <c r="AV1506" t="s">
        <v>4215</v>
      </c>
      <c r="AW1506" t="s">
        <v>51</v>
      </c>
      <c r="AX1506" s="1">
        <v>43794.518876388887</v>
      </c>
      <c r="AY1506" t="s">
        <v>51</v>
      </c>
    </row>
    <row r="1507" spans="1:51" x14ac:dyDescent="0.35">
      <c r="A1507">
        <v>2936</v>
      </c>
      <c r="B1507">
        <v>0</v>
      </c>
      <c r="C1507" t="s">
        <v>51</v>
      </c>
      <c r="D1507" t="s">
        <v>52</v>
      </c>
      <c r="E1507" t="s">
        <v>51</v>
      </c>
      <c r="F1507" t="s">
        <v>51</v>
      </c>
      <c r="G1507" t="s">
        <v>6278</v>
      </c>
      <c r="H1507" t="s">
        <v>6279</v>
      </c>
      <c r="I1507" t="s">
        <v>56</v>
      </c>
      <c r="O1507" t="s">
        <v>62</v>
      </c>
      <c r="S1507" t="s">
        <v>6280</v>
      </c>
      <c r="U1507" t="s">
        <v>57</v>
      </c>
      <c r="W1507">
        <v>9831640288</v>
      </c>
      <c r="Y1507" t="s">
        <v>6281</v>
      </c>
      <c r="Z1507">
        <v>8</v>
      </c>
      <c r="AA1507">
        <v>19</v>
      </c>
      <c r="AD1507" t="s">
        <v>6282</v>
      </c>
      <c r="AE1507" t="s">
        <v>6283</v>
      </c>
      <c r="AF1507" t="s">
        <v>1919</v>
      </c>
      <c r="AG1507" t="s">
        <v>6284</v>
      </c>
      <c r="AH1507" t="s">
        <v>6283</v>
      </c>
      <c r="AI1507">
        <v>0</v>
      </c>
      <c r="AJ1507">
        <v>0</v>
      </c>
      <c r="AL1507">
        <v>0</v>
      </c>
      <c r="AM1507">
        <v>0</v>
      </c>
      <c r="AN1507">
        <v>0</v>
      </c>
      <c r="AO1507" t="s">
        <v>51</v>
      </c>
      <c r="AP1507" t="s">
        <v>51</v>
      </c>
      <c r="AQ1507" t="s">
        <v>51</v>
      </c>
      <c r="AR1507" t="s">
        <v>51</v>
      </c>
      <c r="AS1507" t="s">
        <v>51</v>
      </c>
      <c r="AT1507" t="s">
        <v>51</v>
      </c>
      <c r="AU1507" t="s">
        <v>58</v>
      </c>
      <c r="AV1507" t="s">
        <v>4215</v>
      </c>
      <c r="AW1507" t="s">
        <v>6285</v>
      </c>
      <c r="AX1507" s="1">
        <v>43789.529657905092</v>
      </c>
      <c r="AY1507" s="1">
        <v>43790.698422800924</v>
      </c>
    </row>
    <row r="1508" spans="1:51" x14ac:dyDescent="0.35">
      <c r="A1508">
        <v>2935</v>
      </c>
      <c r="B1508">
        <v>0</v>
      </c>
      <c r="C1508" t="s">
        <v>51</v>
      </c>
      <c r="D1508" t="s">
        <v>52</v>
      </c>
      <c r="E1508" t="s">
        <v>51</v>
      </c>
      <c r="F1508" t="s">
        <v>51</v>
      </c>
      <c r="G1508" t="s">
        <v>6286</v>
      </c>
      <c r="H1508" t="s">
        <v>6287</v>
      </c>
      <c r="I1508" t="s">
        <v>56</v>
      </c>
      <c r="O1508" t="s">
        <v>62</v>
      </c>
      <c r="S1508" t="s">
        <v>6288</v>
      </c>
      <c r="U1508" t="s">
        <v>4021</v>
      </c>
      <c r="W1508">
        <v>81262663805</v>
      </c>
      <c r="X1508" t="s">
        <v>6289</v>
      </c>
      <c r="Y1508" t="s">
        <v>6290</v>
      </c>
      <c r="Z1508">
        <v>8</v>
      </c>
      <c r="AA1508">
        <v>27</v>
      </c>
      <c r="AD1508" t="s">
        <v>6291</v>
      </c>
      <c r="AE1508" t="s">
        <v>563</v>
      </c>
      <c r="AF1508" t="s">
        <v>143</v>
      </c>
      <c r="AG1508" t="s">
        <v>6292</v>
      </c>
      <c r="AH1508" t="s">
        <v>563</v>
      </c>
      <c r="AI1508">
        <v>0</v>
      </c>
      <c r="AJ1508">
        <v>0</v>
      </c>
      <c r="AL1508">
        <v>0</v>
      </c>
      <c r="AM1508">
        <v>0</v>
      </c>
      <c r="AN1508">
        <v>0</v>
      </c>
      <c r="AO1508" t="s">
        <v>51</v>
      </c>
      <c r="AP1508" t="s">
        <v>51</v>
      </c>
      <c r="AQ1508" t="s">
        <v>51</v>
      </c>
      <c r="AR1508" t="s">
        <v>51</v>
      </c>
      <c r="AS1508" t="s">
        <v>51</v>
      </c>
      <c r="AT1508" t="s">
        <v>51</v>
      </c>
      <c r="AU1508" t="s">
        <v>58</v>
      </c>
      <c r="AV1508" t="s">
        <v>4215</v>
      </c>
      <c r="AW1508" t="s">
        <v>196</v>
      </c>
      <c r="AX1508" s="1">
        <v>43789.492047106483</v>
      </c>
      <c r="AY1508" s="1">
        <v>44294.400304016206</v>
      </c>
    </row>
    <row r="1509" spans="1:51" x14ac:dyDescent="0.35">
      <c r="A1509">
        <v>2934</v>
      </c>
      <c r="B1509">
        <v>0</v>
      </c>
      <c r="C1509" t="s">
        <v>51</v>
      </c>
      <c r="D1509" t="s">
        <v>85</v>
      </c>
      <c r="E1509">
        <v>6</v>
      </c>
      <c r="F1509" t="s">
        <v>1545</v>
      </c>
      <c r="G1509" t="s">
        <v>6293</v>
      </c>
      <c r="H1509" t="s">
        <v>6294</v>
      </c>
      <c r="I1509" t="s">
        <v>56</v>
      </c>
      <c r="J1509" t="s">
        <v>5419</v>
      </c>
      <c r="S1509">
        <v>9341898614</v>
      </c>
      <c r="T1509" t="s">
        <v>51</v>
      </c>
      <c r="U1509" t="s">
        <v>51</v>
      </c>
      <c r="W1509">
        <v>9341898614</v>
      </c>
      <c r="Y1509" t="s">
        <v>6295</v>
      </c>
      <c r="Z1509">
        <v>8</v>
      </c>
      <c r="AD1509" t="s">
        <v>6296</v>
      </c>
      <c r="AE1509" t="s">
        <v>51</v>
      </c>
      <c r="AF1509" t="s">
        <v>5419</v>
      </c>
      <c r="AG1509" t="s">
        <v>6297</v>
      </c>
      <c r="AI1509">
        <v>0</v>
      </c>
      <c r="AJ1509">
        <v>0</v>
      </c>
      <c r="AL1509">
        <v>0</v>
      </c>
      <c r="AM1509">
        <v>0</v>
      </c>
      <c r="AN1509">
        <v>0</v>
      </c>
      <c r="AO1509" t="s">
        <v>4181</v>
      </c>
      <c r="AP1509" t="s">
        <v>51</v>
      </c>
      <c r="AQ1509" t="s">
        <v>51</v>
      </c>
      <c r="AR1509" t="s">
        <v>51</v>
      </c>
      <c r="AS1509" t="s">
        <v>51</v>
      </c>
      <c r="AT1509" t="s">
        <v>51</v>
      </c>
      <c r="AU1509" t="s">
        <v>58</v>
      </c>
      <c r="AV1509" t="s">
        <v>5181</v>
      </c>
      <c r="AW1509" t="s">
        <v>51</v>
      </c>
      <c r="AX1509" s="1">
        <v>43788.69582572917</v>
      </c>
      <c r="AY1509" t="s">
        <v>51</v>
      </c>
    </row>
    <row r="1510" spans="1:51" x14ac:dyDescent="0.35">
      <c r="A1510">
        <v>2933</v>
      </c>
      <c r="B1510">
        <v>0</v>
      </c>
      <c r="C1510" t="s">
        <v>51</v>
      </c>
      <c r="D1510" t="s">
        <v>85</v>
      </c>
      <c r="E1510">
        <v>3</v>
      </c>
      <c r="F1510" t="s">
        <v>1049</v>
      </c>
      <c r="G1510" t="s">
        <v>6298</v>
      </c>
      <c r="H1510" t="s">
        <v>6299</v>
      </c>
      <c r="I1510" t="s">
        <v>56</v>
      </c>
      <c r="J1510" t="s">
        <v>5419</v>
      </c>
      <c r="S1510" t="s">
        <v>6300</v>
      </c>
      <c r="T1510" t="s">
        <v>51</v>
      </c>
      <c r="U1510" t="s">
        <v>51</v>
      </c>
      <c r="Y1510" t="s">
        <v>6301</v>
      </c>
      <c r="Z1510">
        <v>8</v>
      </c>
      <c r="AD1510" t="s">
        <v>6302</v>
      </c>
      <c r="AE1510" t="s">
        <v>51</v>
      </c>
      <c r="AF1510" t="s">
        <v>5419</v>
      </c>
      <c r="AG1510" t="s">
        <v>6303</v>
      </c>
      <c r="AI1510">
        <v>0</v>
      </c>
      <c r="AJ1510">
        <v>30</v>
      </c>
      <c r="AL1510">
        <v>0</v>
      </c>
      <c r="AM1510">
        <v>0</v>
      </c>
      <c r="AN1510">
        <v>0</v>
      </c>
      <c r="AO1510" t="s">
        <v>1032</v>
      </c>
      <c r="AP1510" t="s">
        <v>51</v>
      </c>
      <c r="AQ1510" t="s">
        <v>51</v>
      </c>
      <c r="AR1510" t="s">
        <v>51</v>
      </c>
      <c r="AS1510" t="s">
        <v>51</v>
      </c>
      <c r="AT1510" t="s">
        <v>51</v>
      </c>
      <c r="AU1510" t="s">
        <v>58</v>
      </c>
      <c r="AV1510" t="s">
        <v>5181</v>
      </c>
      <c r="AW1510" t="s">
        <v>51</v>
      </c>
      <c r="AX1510" s="1">
        <v>43783.820580555555</v>
      </c>
      <c r="AY1510" t="s">
        <v>51</v>
      </c>
    </row>
    <row r="1511" spans="1:51" x14ac:dyDescent="0.35">
      <c r="A1511">
        <v>2932</v>
      </c>
      <c r="B1511">
        <v>0</v>
      </c>
      <c r="C1511" t="s">
        <v>51</v>
      </c>
      <c r="D1511" t="s">
        <v>85</v>
      </c>
      <c r="E1511">
        <v>3</v>
      </c>
      <c r="F1511" t="s">
        <v>1049</v>
      </c>
      <c r="G1511" t="s">
        <v>6304</v>
      </c>
      <c r="H1511" t="s">
        <v>6305</v>
      </c>
      <c r="I1511" t="s">
        <v>56</v>
      </c>
      <c r="J1511" t="s">
        <v>5419</v>
      </c>
      <c r="S1511">
        <v>8668616808</v>
      </c>
      <c r="T1511" t="s">
        <v>51</v>
      </c>
      <c r="U1511" t="s">
        <v>51</v>
      </c>
      <c r="W1511">
        <v>9970739363</v>
      </c>
      <c r="Y1511" t="s">
        <v>6306</v>
      </c>
      <c r="Z1511">
        <v>8</v>
      </c>
      <c r="AE1511" t="s">
        <v>51</v>
      </c>
      <c r="AF1511" t="s">
        <v>5419</v>
      </c>
      <c r="AI1511">
        <v>0</v>
      </c>
      <c r="AJ1511">
        <v>0</v>
      </c>
      <c r="AL1511">
        <v>0</v>
      </c>
      <c r="AM1511">
        <v>0</v>
      </c>
      <c r="AN1511">
        <v>0</v>
      </c>
      <c r="AO1511" t="s">
        <v>1032</v>
      </c>
      <c r="AP1511" t="s">
        <v>51</v>
      </c>
      <c r="AQ1511" t="s">
        <v>51</v>
      </c>
      <c r="AR1511" t="s">
        <v>51</v>
      </c>
      <c r="AS1511" t="s">
        <v>51</v>
      </c>
      <c r="AT1511" t="s">
        <v>51</v>
      </c>
      <c r="AU1511" t="s">
        <v>58</v>
      </c>
      <c r="AV1511" t="s">
        <v>5181</v>
      </c>
      <c r="AW1511" t="s">
        <v>51</v>
      </c>
      <c r="AX1511" s="1">
        <v>43782.805045717592</v>
      </c>
      <c r="AY1511" t="s">
        <v>51</v>
      </c>
    </row>
    <row r="1512" spans="1:51" x14ac:dyDescent="0.35">
      <c r="A1512">
        <v>2931</v>
      </c>
      <c r="B1512">
        <v>0</v>
      </c>
      <c r="C1512" t="s">
        <v>51</v>
      </c>
      <c r="D1512" t="s">
        <v>85</v>
      </c>
      <c r="E1512">
        <v>3</v>
      </c>
      <c r="F1512" t="s">
        <v>1049</v>
      </c>
      <c r="G1512" t="s">
        <v>18888</v>
      </c>
      <c r="H1512" t="s">
        <v>6307</v>
      </c>
      <c r="I1512" t="s">
        <v>56</v>
      </c>
      <c r="S1512">
        <v>9930939595</v>
      </c>
      <c r="T1512" t="s">
        <v>51</v>
      </c>
      <c r="U1512" t="s">
        <v>51</v>
      </c>
      <c r="W1512">
        <v>9619804705</v>
      </c>
      <c r="Y1512" t="s">
        <v>6308</v>
      </c>
      <c r="Z1512">
        <v>8</v>
      </c>
      <c r="AD1512" t="s">
        <v>6309</v>
      </c>
      <c r="AE1512" t="s">
        <v>51</v>
      </c>
      <c r="AF1512" t="s">
        <v>51</v>
      </c>
      <c r="AG1512" t="s">
        <v>6310</v>
      </c>
      <c r="AI1512">
        <v>0</v>
      </c>
      <c r="AJ1512">
        <v>90</v>
      </c>
      <c r="AL1512">
        <v>0</v>
      </c>
      <c r="AM1512">
        <v>0</v>
      </c>
      <c r="AN1512">
        <v>0</v>
      </c>
      <c r="AO1512" t="s">
        <v>4227</v>
      </c>
      <c r="AP1512" t="s">
        <v>486</v>
      </c>
      <c r="AQ1512" t="s">
        <v>122</v>
      </c>
      <c r="AR1512" t="s">
        <v>123</v>
      </c>
      <c r="AS1512" t="s">
        <v>89</v>
      </c>
      <c r="AT1512" t="s">
        <v>90</v>
      </c>
      <c r="AU1512" t="s">
        <v>58</v>
      </c>
      <c r="AV1512" t="s">
        <v>5181</v>
      </c>
      <c r="AW1512" t="s">
        <v>1668</v>
      </c>
      <c r="AX1512" s="1">
        <v>43782.672084143516</v>
      </c>
      <c r="AY1512" s="1">
        <v>44492.657648958331</v>
      </c>
    </row>
    <row r="1513" spans="1:51" x14ac:dyDescent="0.35">
      <c r="A1513">
        <v>2930</v>
      </c>
      <c r="B1513">
        <v>0</v>
      </c>
      <c r="C1513" t="s">
        <v>51</v>
      </c>
      <c r="D1513" t="s">
        <v>52</v>
      </c>
      <c r="E1513" t="s">
        <v>51</v>
      </c>
      <c r="F1513" t="s">
        <v>51</v>
      </c>
      <c r="G1513" t="s">
        <v>6311</v>
      </c>
      <c r="H1513" t="s">
        <v>6312</v>
      </c>
      <c r="I1513" t="s">
        <v>56</v>
      </c>
      <c r="S1513">
        <f>91-2422-265400</f>
        <v>-267731</v>
      </c>
      <c r="U1513" t="s">
        <v>57</v>
      </c>
      <c r="W1513">
        <v>9130035876</v>
      </c>
      <c r="Y1513" t="s">
        <v>6313</v>
      </c>
      <c r="Z1513">
        <v>8</v>
      </c>
      <c r="AA1513">
        <v>27</v>
      </c>
      <c r="AD1513" t="s">
        <v>6314</v>
      </c>
      <c r="AE1513" t="s">
        <v>6315</v>
      </c>
      <c r="AF1513" t="s">
        <v>280</v>
      </c>
      <c r="AG1513" t="s">
        <v>6316</v>
      </c>
      <c r="AH1513" t="s">
        <v>6315</v>
      </c>
      <c r="AI1513">
        <v>0</v>
      </c>
      <c r="AJ1513">
        <v>0</v>
      </c>
      <c r="AL1513">
        <v>0</v>
      </c>
      <c r="AM1513">
        <v>0</v>
      </c>
      <c r="AN1513">
        <v>0</v>
      </c>
      <c r="AO1513" t="s">
        <v>51</v>
      </c>
      <c r="AP1513" t="s">
        <v>51</v>
      </c>
      <c r="AQ1513" t="s">
        <v>51</v>
      </c>
      <c r="AR1513" t="s">
        <v>51</v>
      </c>
      <c r="AS1513" t="s">
        <v>51</v>
      </c>
      <c r="AT1513" t="s">
        <v>51</v>
      </c>
      <c r="AU1513" t="s">
        <v>58</v>
      </c>
      <c r="AV1513" t="s">
        <v>4215</v>
      </c>
      <c r="AW1513" t="s">
        <v>51</v>
      </c>
      <c r="AX1513" s="1">
        <v>43782.460384571757</v>
      </c>
      <c r="AY1513" t="s">
        <v>51</v>
      </c>
    </row>
    <row r="1514" spans="1:51" x14ac:dyDescent="0.35">
      <c r="A1514">
        <v>2929</v>
      </c>
      <c r="B1514">
        <v>0</v>
      </c>
      <c r="C1514" t="s">
        <v>51</v>
      </c>
      <c r="D1514" t="s">
        <v>52</v>
      </c>
      <c r="E1514" t="s">
        <v>51</v>
      </c>
      <c r="F1514" t="s">
        <v>51</v>
      </c>
      <c r="G1514" t="s">
        <v>6317</v>
      </c>
      <c r="H1514" t="s">
        <v>6318</v>
      </c>
      <c r="I1514" t="s">
        <v>56</v>
      </c>
      <c r="O1514" t="s">
        <v>62</v>
      </c>
      <c r="S1514" t="s">
        <v>6319</v>
      </c>
      <c r="U1514" t="s">
        <v>202</v>
      </c>
      <c r="V1514" t="s">
        <v>6319</v>
      </c>
      <c r="W1514">
        <v>9422500644</v>
      </c>
      <c r="Y1514" t="s">
        <v>6320</v>
      </c>
      <c r="Z1514">
        <v>8</v>
      </c>
      <c r="AA1514">
        <v>24</v>
      </c>
      <c r="AD1514" t="s">
        <v>283</v>
      </c>
      <c r="AE1514" t="s">
        <v>6321</v>
      </c>
      <c r="AF1514" t="s">
        <v>407</v>
      </c>
      <c r="AG1514" t="s">
        <v>848</v>
      </c>
      <c r="AH1514" t="s">
        <v>6321</v>
      </c>
      <c r="AI1514">
        <v>0</v>
      </c>
      <c r="AJ1514">
        <v>0</v>
      </c>
      <c r="AL1514">
        <v>0</v>
      </c>
      <c r="AM1514">
        <v>0</v>
      </c>
      <c r="AN1514">
        <v>0</v>
      </c>
      <c r="AO1514" t="s">
        <v>51</v>
      </c>
      <c r="AP1514" t="s">
        <v>51</v>
      </c>
      <c r="AQ1514" t="s">
        <v>51</v>
      </c>
      <c r="AR1514" t="s">
        <v>51</v>
      </c>
      <c r="AS1514" t="s">
        <v>51</v>
      </c>
      <c r="AT1514" t="s">
        <v>51</v>
      </c>
      <c r="AU1514" t="s">
        <v>58</v>
      </c>
      <c r="AV1514" t="s">
        <v>4215</v>
      </c>
      <c r="AW1514" t="s">
        <v>196</v>
      </c>
      <c r="AX1514" s="1">
        <v>43781.599234293979</v>
      </c>
      <c r="AY1514" s="1">
        <v>44307.546177430559</v>
      </c>
    </row>
    <row r="1515" spans="1:51" x14ac:dyDescent="0.35">
      <c r="A1515">
        <v>2928</v>
      </c>
      <c r="B1515">
        <v>0</v>
      </c>
      <c r="C1515" t="s">
        <v>51</v>
      </c>
      <c r="D1515" t="s">
        <v>85</v>
      </c>
      <c r="E1515">
        <v>3</v>
      </c>
      <c r="F1515" t="s">
        <v>1049</v>
      </c>
      <c r="G1515" t="s">
        <v>6322</v>
      </c>
      <c r="H1515" t="s">
        <v>6323</v>
      </c>
      <c r="I1515" t="s">
        <v>19537</v>
      </c>
      <c r="J1515" t="s">
        <v>5419</v>
      </c>
      <c r="S1515" t="s">
        <v>6324</v>
      </c>
      <c r="T1515" t="s">
        <v>51</v>
      </c>
      <c r="U1515" t="s">
        <v>51</v>
      </c>
      <c r="W1515" t="s">
        <v>6324</v>
      </c>
      <c r="Y1515" t="s">
        <v>6325</v>
      </c>
      <c r="Z1515">
        <v>8</v>
      </c>
      <c r="AD1515" t="s">
        <v>6326</v>
      </c>
      <c r="AE1515" t="s">
        <v>51</v>
      </c>
      <c r="AF1515" t="s">
        <v>5419</v>
      </c>
      <c r="AG1515" t="s">
        <v>6327</v>
      </c>
      <c r="AI1515">
        <v>0</v>
      </c>
      <c r="AJ1515">
        <v>0</v>
      </c>
      <c r="AL1515">
        <v>0</v>
      </c>
      <c r="AM1515">
        <v>0</v>
      </c>
      <c r="AN1515">
        <v>0</v>
      </c>
      <c r="AO1515" t="s">
        <v>230</v>
      </c>
      <c r="AP1515" t="s">
        <v>51</v>
      </c>
      <c r="AQ1515" t="s">
        <v>51</v>
      </c>
      <c r="AR1515" t="s">
        <v>51</v>
      </c>
      <c r="AS1515" t="s">
        <v>51</v>
      </c>
      <c r="AT1515" t="s">
        <v>51</v>
      </c>
      <c r="AU1515" t="s">
        <v>58</v>
      </c>
      <c r="AV1515" t="s">
        <v>5181</v>
      </c>
      <c r="AW1515" t="s">
        <v>51</v>
      </c>
      <c r="AX1515" s="1">
        <v>43780.629570289355</v>
      </c>
      <c r="AY1515" t="s">
        <v>51</v>
      </c>
    </row>
    <row r="1516" spans="1:51" x14ac:dyDescent="0.35">
      <c r="A1516">
        <v>2927</v>
      </c>
      <c r="B1516">
        <v>0</v>
      </c>
      <c r="C1516" t="s">
        <v>51</v>
      </c>
      <c r="D1516" t="s">
        <v>85</v>
      </c>
      <c r="E1516">
        <v>0</v>
      </c>
      <c r="G1516" t="s">
        <v>6328</v>
      </c>
      <c r="H1516" t="s">
        <v>6329</v>
      </c>
      <c r="I1516" t="s">
        <v>56</v>
      </c>
      <c r="J1516" t="s">
        <v>5419</v>
      </c>
      <c r="T1516" t="s">
        <v>51</v>
      </c>
      <c r="U1516" t="s">
        <v>51</v>
      </c>
      <c r="W1516">
        <v>9021004015</v>
      </c>
      <c r="Y1516" t="s">
        <v>6330</v>
      </c>
      <c r="Z1516">
        <v>8</v>
      </c>
      <c r="AE1516" t="s">
        <v>51</v>
      </c>
      <c r="AF1516" t="s">
        <v>5419</v>
      </c>
      <c r="AI1516">
        <v>0</v>
      </c>
      <c r="AJ1516">
        <v>0</v>
      </c>
      <c r="AL1516">
        <v>0</v>
      </c>
      <c r="AM1516">
        <v>0</v>
      </c>
      <c r="AN1516">
        <v>0</v>
      </c>
      <c r="AO1516" t="s">
        <v>1032</v>
      </c>
      <c r="AP1516" t="s">
        <v>51</v>
      </c>
      <c r="AQ1516" t="s">
        <v>51</v>
      </c>
      <c r="AR1516" t="s">
        <v>51</v>
      </c>
      <c r="AS1516" t="s">
        <v>51</v>
      </c>
      <c r="AT1516" t="s">
        <v>51</v>
      </c>
      <c r="AU1516" t="s">
        <v>58</v>
      </c>
      <c r="AV1516" t="s">
        <v>5181</v>
      </c>
      <c r="AW1516" t="s">
        <v>51</v>
      </c>
      <c r="AX1516" s="1">
        <v>43777.500577314815</v>
      </c>
      <c r="AY1516" t="s">
        <v>51</v>
      </c>
    </row>
    <row r="1517" spans="1:51" x14ac:dyDescent="0.35">
      <c r="A1517">
        <v>2926</v>
      </c>
      <c r="B1517">
        <v>0</v>
      </c>
      <c r="C1517" t="s">
        <v>51</v>
      </c>
      <c r="D1517" t="s">
        <v>85</v>
      </c>
      <c r="E1517">
        <v>0</v>
      </c>
      <c r="G1517" t="s">
        <v>6331</v>
      </c>
      <c r="H1517" t="s">
        <v>2254</v>
      </c>
      <c r="I1517" t="s">
        <v>56</v>
      </c>
      <c r="J1517" t="s">
        <v>5419</v>
      </c>
      <c r="T1517" t="s">
        <v>51</v>
      </c>
      <c r="U1517" t="s">
        <v>51</v>
      </c>
      <c r="Z1517">
        <v>8</v>
      </c>
      <c r="AE1517" t="s">
        <v>51</v>
      </c>
      <c r="AF1517" t="s">
        <v>5419</v>
      </c>
      <c r="AI1517">
        <v>0</v>
      </c>
      <c r="AJ1517">
        <v>0</v>
      </c>
      <c r="AL1517">
        <v>0</v>
      </c>
      <c r="AM1517">
        <v>0</v>
      </c>
      <c r="AN1517">
        <v>0</v>
      </c>
      <c r="AO1517" t="s">
        <v>1032</v>
      </c>
      <c r="AP1517" t="s">
        <v>51</v>
      </c>
      <c r="AQ1517" t="s">
        <v>51</v>
      </c>
      <c r="AR1517" t="s">
        <v>51</v>
      </c>
      <c r="AS1517" t="s">
        <v>51</v>
      </c>
      <c r="AT1517" t="s">
        <v>51</v>
      </c>
      <c r="AU1517" t="s">
        <v>58</v>
      </c>
      <c r="AV1517" t="s">
        <v>5181</v>
      </c>
      <c r="AW1517" t="s">
        <v>51</v>
      </c>
      <c r="AX1517" s="1">
        <v>43777.476286377314</v>
      </c>
      <c r="AY1517" t="s">
        <v>51</v>
      </c>
    </row>
    <row r="1518" spans="1:51" x14ac:dyDescent="0.35">
      <c r="A1518">
        <v>2925</v>
      </c>
      <c r="B1518">
        <v>0</v>
      </c>
      <c r="C1518" t="s">
        <v>51</v>
      </c>
      <c r="D1518" t="s">
        <v>52</v>
      </c>
      <c r="E1518" t="s">
        <v>51</v>
      </c>
      <c r="F1518" t="s">
        <v>51</v>
      </c>
      <c r="G1518" t="s">
        <v>6332</v>
      </c>
      <c r="H1518" t="s">
        <v>6333</v>
      </c>
      <c r="I1518" t="s">
        <v>56</v>
      </c>
      <c r="O1518" t="s">
        <v>62</v>
      </c>
      <c r="S1518" t="s">
        <v>6334</v>
      </c>
      <c r="U1518" t="s">
        <v>202</v>
      </c>
      <c r="W1518" t="s">
        <v>6334</v>
      </c>
      <c r="X1518" t="s">
        <v>6335</v>
      </c>
      <c r="Y1518" t="s">
        <v>6336</v>
      </c>
      <c r="Z1518">
        <v>8</v>
      </c>
      <c r="AA1518">
        <v>20</v>
      </c>
      <c r="AD1518" t="s">
        <v>6337</v>
      </c>
      <c r="AE1518" t="s">
        <v>6338</v>
      </c>
      <c r="AF1518" t="s">
        <v>338</v>
      </c>
      <c r="AG1518" t="s">
        <v>6339</v>
      </c>
      <c r="AH1518" t="s">
        <v>6338</v>
      </c>
      <c r="AI1518">
        <v>0</v>
      </c>
      <c r="AJ1518">
        <v>0</v>
      </c>
      <c r="AL1518">
        <v>0</v>
      </c>
      <c r="AM1518">
        <v>0</v>
      </c>
      <c r="AN1518">
        <v>0</v>
      </c>
      <c r="AO1518" t="s">
        <v>51</v>
      </c>
      <c r="AP1518" t="s">
        <v>51</v>
      </c>
      <c r="AQ1518" t="s">
        <v>51</v>
      </c>
      <c r="AR1518" t="s">
        <v>51</v>
      </c>
      <c r="AS1518" t="s">
        <v>51</v>
      </c>
      <c r="AT1518" t="s">
        <v>51</v>
      </c>
      <c r="AU1518" t="s">
        <v>58</v>
      </c>
      <c r="AV1518" t="s">
        <v>4215</v>
      </c>
      <c r="AW1518" t="s">
        <v>196</v>
      </c>
      <c r="AX1518" s="1">
        <v>43777.442586886573</v>
      </c>
      <c r="AY1518" s="1">
        <v>43819.522124108793</v>
      </c>
    </row>
    <row r="1519" spans="1:51" x14ac:dyDescent="0.35">
      <c r="A1519">
        <v>2924</v>
      </c>
      <c r="B1519">
        <v>0</v>
      </c>
      <c r="C1519" t="s">
        <v>51</v>
      </c>
      <c r="D1519" t="s">
        <v>85</v>
      </c>
      <c r="E1519">
        <v>3</v>
      </c>
      <c r="F1519" t="s">
        <v>1049</v>
      </c>
      <c r="G1519" t="s">
        <v>6340</v>
      </c>
      <c r="H1519" t="s">
        <v>6341</v>
      </c>
      <c r="I1519" t="s">
        <v>56</v>
      </c>
      <c r="J1519" t="s">
        <v>5419</v>
      </c>
      <c r="S1519">
        <v>9373298343</v>
      </c>
      <c r="T1519" t="s">
        <v>51</v>
      </c>
      <c r="U1519" t="s">
        <v>51</v>
      </c>
      <c r="W1519">
        <v>9890035455</v>
      </c>
      <c r="Y1519" t="s">
        <v>6342</v>
      </c>
      <c r="Z1519">
        <v>8</v>
      </c>
      <c r="AD1519" t="s">
        <v>6343</v>
      </c>
      <c r="AE1519" t="s">
        <v>51</v>
      </c>
      <c r="AF1519" t="s">
        <v>5419</v>
      </c>
      <c r="AG1519" t="s">
        <v>6344</v>
      </c>
      <c r="AI1519">
        <v>0</v>
      </c>
      <c r="AJ1519">
        <v>0</v>
      </c>
      <c r="AL1519">
        <v>0</v>
      </c>
      <c r="AM1519">
        <v>0</v>
      </c>
      <c r="AN1519">
        <v>0</v>
      </c>
      <c r="AO1519" t="s">
        <v>120</v>
      </c>
      <c r="AP1519" t="s">
        <v>51</v>
      </c>
      <c r="AQ1519" t="s">
        <v>51</v>
      </c>
      <c r="AR1519" t="s">
        <v>51</v>
      </c>
      <c r="AS1519" t="s">
        <v>51</v>
      </c>
      <c r="AT1519" t="s">
        <v>51</v>
      </c>
      <c r="AU1519" t="s">
        <v>58</v>
      </c>
      <c r="AV1519" t="s">
        <v>5181</v>
      </c>
      <c r="AW1519" t="s">
        <v>51</v>
      </c>
      <c r="AX1519" s="1">
        <v>43776.528548113427</v>
      </c>
      <c r="AY1519" t="s">
        <v>51</v>
      </c>
    </row>
    <row r="1520" spans="1:51" x14ac:dyDescent="0.35">
      <c r="A1520">
        <v>2923</v>
      </c>
      <c r="B1520">
        <v>0</v>
      </c>
      <c r="C1520" t="s">
        <v>51</v>
      </c>
      <c r="D1520" t="s">
        <v>85</v>
      </c>
      <c r="E1520">
        <v>0</v>
      </c>
      <c r="G1520" t="s">
        <v>6345</v>
      </c>
      <c r="H1520" t="s">
        <v>6346</v>
      </c>
      <c r="I1520" t="s">
        <v>5222</v>
      </c>
      <c r="J1520" t="s">
        <v>5419</v>
      </c>
      <c r="T1520" t="s">
        <v>51</v>
      </c>
      <c r="U1520" t="s">
        <v>51</v>
      </c>
      <c r="W1520">
        <v>780293310</v>
      </c>
      <c r="Y1520" t="s">
        <v>6347</v>
      </c>
      <c r="Z1520">
        <v>2</v>
      </c>
      <c r="AE1520" t="s">
        <v>51</v>
      </c>
      <c r="AF1520" t="s">
        <v>5419</v>
      </c>
      <c r="AG1520">
        <v>4860268696</v>
      </c>
      <c r="AI1520">
        <v>0</v>
      </c>
      <c r="AJ1520">
        <v>0</v>
      </c>
      <c r="AL1520">
        <v>0</v>
      </c>
      <c r="AM1520">
        <v>0</v>
      </c>
      <c r="AN1520">
        <v>0</v>
      </c>
      <c r="AO1520" t="s">
        <v>230</v>
      </c>
      <c r="AP1520" t="s">
        <v>51</v>
      </c>
      <c r="AQ1520" t="s">
        <v>51</v>
      </c>
      <c r="AR1520" t="s">
        <v>51</v>
      </c>
      <c r="AS1520" t="s">
        <v>51</v>
      </c>
      <c r="AT1520" t="s">
        <v>51</v>
      </c>
      <c r="AU1520" t="s">
        <v>58</v>
      </c>
      <c r="AV1520" t="s">
        <v>4028</v>
      </c>
      <c r="AW1520" t="s">
        <v>51</v>
      </c>
      <c r="AX1520" s="1">
        <v>43774.519015127313</v>
      </c>
      <c r="AY1520" t="s">
        <v>51</v>
      </c>
    </row>
    <row r="1521" spans="1:51" x14ac:dyDescent="0.35">
      <c r="A1521">
        <v>2922</v>
      </c>
      <c r="B1521">
        <v>0</v>
      </c>
      <c r="C1521" t="s">
        <v>51</v>
      </c>
      <c r="D1521" t="s">
        <v>85</v>
      </c>
      <c r="E1521">
        <v>0</v>
      </c>
      <c r="G1521" t="s">
        <v>6348</v>
      </c>
      <c r="H1521" t="s">
        <v>18889</v>
      </c>
      <c r="I1521" t="s">
        <v>56</v>
      </c>
      <c r="J1521" t="s">
        <v>5419</v>
      </c>
      <c r="S1521" t="s">
        <v>6349</v>
      </c>
      <c r="T1521" t="s">
        <v>51</v>
      </c>
      <c r="U1521" t="s">
        <v>51</v>
      </c>
      <c r="W1521">
        <v>9925003594</v>
      </c>
      <c r="Y1521" t="s">
        <v>6350</v>
      </c>
      <c r="Z1521">
        <v>8</v>
      </c>
      <c r="AE1521" t="s">
        <v>51</v>
      </c>
      <c r="AF1521" t="s">
        <v>5419</v>
      </c>
      <c r="AI1521">
        <v>0</v>
      </c>
      <c r="AJ1521">
        <v>0</v>
      </c>
      <c r="AL1521">
        <v>0</v>
      </c>
      <c r="AM1521">
        <v>0</v>
      </c>
      <c r="AN1521">
        <v>0</v>
      </c>
      <c r="AO1521" t="s">
        <v>230</v>
      </c>
      <c r="AP1521" t="s">
        <v>51</v>
      </c>
      <c r="AQ1521" t="s">
        <v>51</v>
      </c>
      <c r="AR1521" t="s">
        <v>51</v>
      </c>
      <c r="AS1521" t="s">
        <v>51</v>
      </c>
      <c r="AT1521" t="s">
        <v>51</v>
      </c>
      <c r="AU1521" t="s">
        <v>58</v>
      </c>
      <c r="AV1521" t="s">
        <v>4028</v>
      </c>
      <c r="AW1521" t="s">
        <v>51</v>
      </c>
      <c r="AX1521" s="1">
        <v>43773.696228472225</v>
      </c>
      <c r="AY1521" t="s">
        <v>51</v>
      </c>
    </row>
    <row r="1522" spans="1:51" x14ac:dyDescent="0.35">
      <c r="A1522">
        <v>2921</v>
      </c>
      <c r="B1522">
        <v>0</v>
      </c>
      <c r="C1522" t="s">
        <v>51</v>
      </c>
      <c r="D1522" t="s">
        <v>52</v>
      </c>
      <c r="E1522" t="s">
        <v>51</v>
      </c>
      <c r="F1522" t="s">
        <v>51</v>
      </c>
      <c r="G1522" t="s">
        <v>6351</v>
      </c>
      <c r="H1522" t="s">
        <v>6352</v>
      </c>
      <c r="I1522" t="s">
        <v>56</v>
      </c>
      <c r="O1522" t="s">
        <v>62</v>
      </c>
      <c r="S1522" t="s">
        <v>6353</v>
      </c>
      <c r="U1522" t="s">
        <v>202</v>
      </c>
      <c r="Y1522" t="s">
        <v>6354</v>
      </c>
      <c r="Z1522">
        <v>8</v>
      </c>
      <c r="AA1522">
        <v>29</v>
      </c>
      <c r="AD1522" t="s">
        <v>6355</v>
      </c>
      <c r="AE1522" t="s">
        <v>4300</v>
      </c>
      <c r="AF1522" t="s">
        <v>338</v>
      </c>
      <c r="AG1522" t="s">
        <v>6356</v>
      </c>
      <c r="AH1522" t="s">
        <v>4300</v>
      </c>
      <c r="AI1522">
        <v>0</v>
      </c>
      <c r="AJ1522">
        <v>0</v>
      </c>
      <c r="AL1522">
        <v>0</v>
      </c>
      <c r="AM1522">
        <v>0</v>
      </c>
      <c r="AN1522">
        <v>0</v>
      </c>
      <c r="AO1522" t="s">
        <v>51</v>
      </c>
      <c r="AP1522" t="s">
        <v>51</v>
      </c>
      <c r="AQ1522" t="s">
        <v>51</v>
      </c>
      <c r="AR1522" t="s">
        <v>51</v>
      </c>
      <c r="AS1522" t="s">
        <v>51</v>
      </c>
      <c r="AT1522" t="s">
        <v>51</v>
      </c>
      <c r="AU1522" t="s">
        <v>58</v>
      </c>
      <c r="AV1522" t="s">
        <v>4215</v>
      </c>
      <c r="AW1522" t="s">
        <v>196</v>
      </c>
      <c r="AX1522" s="1">
        <v>43771.666973993058</v>
      </c>
      <c r="AY1522" s="1">
        <v>43904.624938657405</v>
      </c>
    </row>
    <row r="1523" spans="1:51" x14ac:dyDescent="0.35">
      <c r="A1523">
        <v>2920</v>
      </c>
      <c r="B1523">
        <v>0</v>
      </c>
      <c r="C1523" t="s">
        <v>51</v>
      </c>
      <c r="D1523" t="s">
        <v>52</v>
      </c>
      <c r="E1523" t="s">
        <v>51</v>
      </c>
      <c r="F1523" t="s">
        <v>51</v>
      </c>
      <c r="G1523" t="s">
        <v>6357</v>
      </c>
      <c r="H1523" t="s">
        <v>6358</v>
      </c>
      <c r="I1523" t="s">
        <v>56</v>
      </c>
      <c r="S1523" t="s">
        <v>6359</v>
      </c>
      <c r="W1523" t="s">
        <v>6360</v>
      </c>
      <c r="Y1523" t="s">
        <v>6361</v>
      </c>
      <c r="Z1523">
        <v>8</v>
      </c>
      <c r="AA1523">
        <v>5</v>
      </c>
      <c r="AD1523" t="s">
        <v>6362</v>
      </c>
      <c r="AE1523" t="s">
        <v>4639</v>
      </c>
      <c r="AF1523" t="s">
        <v>2512</v>
      </c>
      <c r="AG1523" t="s">
        <v>6363</v>
      </c>
      <c r="AH1523" t="s">
        <v>4639</v>
      </c>
      <c r="AI1523">
        <v>0</v>
      </c>
      <c r="AJ1523">
        <v>0</v>
      </c>
      <c r="AL1523">
        <v>0</v>
      </c>
      <c r="AM1523">
        <v>0</v>
      </c>
      <c r="AN1523">
        <v>0</v>
      </c>
      <c r="AO1523" t="s">
        <v>51</v>
      </c>
      <c r="AP1523" t="s">
        <v>51</v>
      </c>
      <c r="AQ1523" t="s">
        <v>51</v>
      </c>
      <c r="AR1523" t="s">
        <v>51</v>
      </c>
      <c r="AS1523" t="s">
        <v>51</v>
      </c>
      <c r="AT1523" t="s">
        <v>51</v>
      </c>
      <c r="AU1523" t="s">
        <v>58</v>
      </c>
      <c r="AV1523" t="s">
        <v>4215</v>
      </c>
      <c r="AW1523" t="s">
        <v>51</v>
      </c>
      <c r="AX1523" s="1">
        <v>43771.644346793983</v>
      </c>
      <c r="AY1523" t="s">
        <v>51</v>
      </c>
    </row>
    <row r="1524" spans="1:51" x14ac:dyDescent="0.35">
      <c r="A1524">
        <v>2919</v>
      </c>
      <c r="B1524">
        <v>0</v>
      </c>
      <c r="C1524" t="s">
        <v>51</v>
      </c>
      <c r="D1524" t="s">
        <v>52</v>
      </c>
      <c r="E1524" t="s">
        <v>51</v>
      </c>
      <c r="F1524" t="s">
        <v>51</v>
      </c>
      <c r="G1524" t="s">
        <v>6364</v>
      </c>
      <c r="H1524" t="s">
        <v>6365</v>
      </c>
      <c r="I1524" t="s">
        <v>56</v>
      </c>
      <c r="S1524" t="s">
        <v>6366</v>
      </c>
      <c r="U1524" t="s">
        <v>202</v>
      </c>
      <c r="V1524" t="s">
        <v>6367</v>
      </c>
      <c r="W1524">
        <v>8336905839</v>
      </c>
      <c r="Y1524" t="s">
        <v>6368</v>
      </c>
      <c r="Z1524">
        <v>8</v>
      </c>
      <c r="AA1524">
        <v>19</v>
      </c>
      <c r="AD1524" t="s">
        <v>6369</v>
      </c>
      <c r="AE1524" t="s">
        <v>6370</v>
      </c>
      <c r="AF1524" t="s">
        <v>3287</v>
      </c>
      <c r="AG1524" t="s">
        <v>3288</v>
      </c>
      <c r="AH1524" t="s">
        <v>6370</v>
      </c>
      <c r="AI1524">
        <v>0</v>
      </c>
      <c r="AJ1524">
        <v>0</v>
      </c>
      <c r="AL1524">
        <v>0</v>
      </c>
      <c r="AM1524">
        <v>0</v>
      </c>
      <c r="AN1524">
        <v>0</v>
      </c>
      <c r="AO1524" t="s">
        <v>51</v>
      </c>
      <c r="AP1524" t="s">
        <v>51</v>
      </c>
      <c r="AQ1524" t="s">
        <v>51</v>
      </c>
      <c r="AR1524" t="s">
        <v>51</v>
      </c>
      <c r="AS1524" t="s">
        <v>51</v>
      </c>
      <c r="AT1524" t="s">
        <v>51</v>
      </c>
      <c r="AU1524" t="s">
        <v>58</v>
      </c>
      <c r="AV1524" t="s">
        <v>4215</v>
      </c>
      <c r="AW1524" t="s">
        <v>51</v>
      </c>
      <c r="AX1524" s="1">
        <v>43771.622826041668</v>
      </c>
      <c r="AY1524" t="s">
        <v>51</v>
      </c>
    </row>
    <row r="1525" spans="1:51" x14ac:dyDescent="0.35">
      <c r="A1525">
        <v>2918</v>
      </c>
      <c r="B1525">
        <v>0</v>
      </c>
      <c r="C1525" t="s">
        <v>51</v>
      </c>
      <c r="D1525" t="s">
        <v>64</v>
      </c>
      <c r="E1525" t="s">
        <v>51</v>
      </c>
      <c r="F1525" t="s">
        <v>51</v>
      </c>
      <c r="G1525" t="s">
        <v>6371</v>
      </c>
      <c r="H1525" t="s">
        <v>6372</v>
      </c>
      <c r="I1525" t="s">
        <v>56</v>
      </c>
      <c r="U1525" t="s">
        <v>57</v>
      </c>
      <c r="Z1525">
        <v>8</v>
      </c>
      <c r="AA1525">
        <v>33</v>
      </c>
      <c r="AG1525" t="s">
        <v>6373</v>
      </c>
      <c r="AI1525">
        <v>0</v>
      </c>
      <c r="AJ1525">
        <v>0</v>
      </c>
      <c r="AL1525">
        <v>0</v>
      </c>
      <c r="AM1525">
        <v>0</v>
      </c>
      <c r="AN1525">
        <v>0</v>
      </c>
      <c r="AO1525" t="s">
        <v>51</v>
      </c>
      <c r="AP1525" t="s">
        <v>51</v>
      </c>
      <c r="AQ1525" t="s">
        <v>51</v>
      </c>
      <c r="AR1525" t="s">
        <v>51</v>
      </c>
      <c r="AS1525" t="s">
        <v>51</v>
      </c>
      <c r="AT1525" t="s">
        <v>51</v>
      </c>
      <c r="AU1525" t="s">
        <v>58</v>
      </c>
      <c r="AV1525" t="s">
        <v>4802</v>
      </c>
      <c r="AW1525" t="s">
        <v>51</v>
      </c>
      <c r="AX1525" s="1">
        <v>43770.44189440972</v>
      </c>
      <c r="AY1525" t="s">
        <v>51</v>
      </c>
    </row>
    <row r="1526" spans="1:51" x14ac:dyDescent="0.35">
      <c r="A1526">
        <v>2917</v>
      </c>
      <c r="B1526">
        <v>0</v>
      </c>
      <c r="C1526" t="s">
        <v>51</v>
      </c>
      <c r="D1526" t="s">
        <v>85</v>
      </c>
      <c r="E1526">
        <v>0</v>
      </c>
      <c r="G1526" t="s">
        <v>6374</v>
      </c>
      <c r="H1526" t="s">
        <v>6375</v>
      </c>
      <c r="I1526" t="s">
        <v>15600</v>
      </c>
      <c r="J1526" t="s">
        <v>5419</v>
      </c>
      <c r="S1526">
        <v>862120986176</v>
      </c>
      <c r="T1526" t="s">
        <v>51</v>
      </c>
      <c r="U1526" t="s">
        <v>51</v>
      </c>
      <c r="V1526">
        <v>862120981909</v>
      </c>
      <c r="W1526">
        <v>8615180184494</v>
      </c>
      <c r="X1526" t="s">
        <v>6376</v>
      </c>
      <c r="Z1526">
        <v>2</v>
      </c>
      <c r="AE1526" t="s">
        <v>51</v>
      </c>
      <c r="AF1526" t="s">
        <v>5419</v>
      </c>
      <c r="AI1526">
        <v>0</v>
      </c>
      <c r="AJ1526">
        <v>0</v>
      </c>
      <c r="AL1526">
        <v>0</v>
      </c>
      <c r="AM1526">
        <v>0</v>
      </c>
      <c r="AN1526">
        <v>0</v>
      </c>
      <c r="AO1526" t="s">
        <v>230</v>
      </c>
      <c r="AP1526" t="s">
        <v>51</v>
      </c>
      <c r="AQ1526" t="s">
        <v>51</v>
      </c>
      <c r="AR1526" t="s">
        <v>51</v>
      </c>
      <c r="AS1526" t="s">
        <v>51</v>
      </c>
      <c r="AT1526" t="s">
        <v>51</v>
      </c>
      <c r="AU1526" t="s">
        <v>58</v>
      </c>
      <c r="AV1526" t="s">
        <v>4028</v>
      </c>
      <c r="AW1526" t="s">
        <v>51</v>
      </c>
      <c r="AX1526" s="1">
        <v>43769.603714618053</v>
      </c>
      <c r="AY1526" t="s">
        <v>51</v>
      </c>
    </row>
    <row r="1527" spans="1:51" x14ac:dyDescent="0.35">
      <c r="A1527">
        <v>2916</v>
      </c>
      <c r="B1527">
        <v>0</v>
      </c>
      <c r="C1527" t="s">
        <v>51</v>
      </c>
      <c r="D1527" t="s">
        <v>85</v>
      </c>
      <c r="E1527">
        <v>3</v>
      </c>
      <c r="F1527" t="s">
        <v>1049</v>
      </c>
      <c r="G1527" t="s">
        <v>6377</v>
      </c>
      <c r="H1527" t="s">
        <v>6378</v>
      </c>
      <c r="I1527" t="s">
        <v>56</v>
      </c>
      <c r="J1527" t="s">
        <v>5419</v>
      </c>
      <c r="T1527" t="s">
        <v>51</v>
      </c>
      <c r="U1527" t="s">
        <v>51</v>
      </c>
      <c r="W1527">
        <v>9689457424</v>
      </c>
      <c r="Y1527" t="s">
        <v>6379</v>
      </c>
      <c r="Z1527">
        <v>8</v>
      </c>
      <c r="AD1527" t="s">
        <v>6380</v>
      </c>
      <c r="AE1527" t="s">
        <v>51</v>
      </c>
      <c r="AF1527" t="s">
        <v>5419</v>
      </c>
      <c r="AG1527" t="s">
        <v>6381</v>
      </c>
      <c r="AI1527">
        <v>0</v>
      </c>
      <c r="AJ1527">
        <v>0</v>
      </c>
      <c r="AL1527">
        <v>0</v>
      </c>
      <c r="AM1527">
        <v>0</v>
      </c>
      <c r="AN1527">
        <v>0</v>
      </c>
      <c r="AO1527" t="s">
        <v>1032</v>
      </c>
      <c r="AP1527" t="s">
        <v>51</v>
      </c>
      <c r="AQ1527" t="s">
        <v>51</v>
      </c>
      <c r="AR1527" t="s">
        <v>51</v>
      </c>
      <c r="AS1527" t="s">
        <v>51</v>
      </c>
      <c r="AT1527" t="s">
        <v>51</v>
      </c>
      <c r="AU1527" t="s">
        <v>58</v>
      </c>
      <c r="AV1527" t="s">
        <v>5181</v>
      </c>
      <c r="AW1527" t="s">
        <v>51</v>
      </c>
      <c r="AX1527" s="1">
        <v>43768.430107870372</v>
      </c>
      <c r="AY1527" t="s">
        <v>51</v>
      </c>
    </row>
    <row r="1528" spans="1:51" x14ac:dyDescent="0.35">
      <c r="A1528">
        <v>2915</v>
      </c>
      <c r="B1528">
        <v>0</v>
      </c>
      <c r="C1528" t="s">
        <v>51</v>
      </c>
      <c r="D1528" t="s">
        <v>85</v>
      </c>
      <c r="E1528">
        <v>3</v>
      </c>
      <c r="F1528" t="s">
        <v>1049</v>
      </c>
      <c r="G1528" t="s">
        <v>6382</v>
      </c>
      <c r="H1528" t="s">
        <v>6383</v>
      </c>
      <c r="I1528" t="s">
        <v>56</v>
      </c>
      <c r="J1528" t="s">
        <v>5419</v>
      </c>
      <c r="S1528" t="s">
        <v>6384</v>
      </c>
      <c r="T1528" t="s">
        <v>51</v>
      </c>
      <c r="U1528" t="s">
        <v>51</v>
      </c>
      <c r="Y1528" t="s">
        <v>6385</v>
      </c>
      <c r="Z1528">
        <v>8</v>
      </c>
      <c r="AD1528" t="s">
        <v>6386</v>
      </c>
      <c r="AE1528" t="s">
        <v>51</v>
      </c>
      <c r="AF1528" t="s">
        <v>5419</v>
      </c>
      <c r="AG1528" t="s">
        <v>6387</v>
      </c>
      <c r="AI1528">
        <v>0</v>
      </c>
      <c r="AJ1528">
        <v>0</v>
      </c>
      <c r="AL1528">
        <v>0</v>
      </c>
      <c r="AM1528">
        <v>0</v>
      </c>
      <c r="AN1528">
        <v>0</v>
      </c>
      <c r="AO1528" t="s">
        <v>6388</v>
      </c>
      <c r="AP1528" t="s">
        <v>51</v>
      </c>
      <c r="AQ1528" t="s">
        <v>51</v>
      </c>
      <c r="AR1528" t="s">
        <v>51</v>
      </c>
      <c r="AS1528" t="s">
        <v>51</v>
      </c>
      <c r="AT1528" t="s">
        <v>51</v>
      </c>
      <c r="AU1528" t="s">
        <v>58</v>
      </c>
      <c r="AV1528" t="s">
        <v>5181</v>
      </c>
      <c r="AW1528" t="s">
        <v>51</v>
      </c>
      <c r="AX1528" s="1">
        <v>43763.686618715277</v>
      </c>
      <c r="AY1528" t="s">
        <v>51</v>
      </c>
    </row>
    <row r="1529" spans="1:51" x14ac:dyDescent="0.35">
      <c r="A1529">
        <v>2914</v>
      </c>
      <c r="B1529">
        <v>0</v>
      </c>
      <c r="C1529" t="s">
        <v>51</v>
      </c>
      <c r="D1529" t="s">
        <v>52</v>
      </c>
      <c r="E1529" t="s">
        <v>51</v>
      </c>
      <c r="F1529" t="s">
        <v>51</v>
      </c>
      <c r="G1529" t="s">
        <v>6389</v>
      </c>
      <c r="H1529" t="s">
        <v>6390</v>
      </c>
      <c r="I1529" t="s">
        <v>56</v>
      </c>
      <c r="S1529" t="s">
        <v>6391</v>
      </c>
      <c r="U1529" t="s">
        <v>202</v>
      </c>
      <c r="W1529">
        <f>91-9784011579</f>
        <v>-9784011488</v>
      </c>
      <c r="Y1529" t="s">
        <v>6392</v>
      </c>
      <c r="Z1529">
        <v>8</v>
      </c>
      <c r="AA1529">
        <v>8</v>
      </c>
      <c r="AD1529" t="s">
        <v>6393</v>
      </c>
      <c r="AE1529" t="s">
        <v>6394</v>
      </c>
      <c r="AF1529" t="s">
        <v>2041</v>
      </c>
      <c r="AG1529" t="s">
        <v>6395</v>
      </c>
      <c r="AH1529" t="s">
        <v>6394</v>
      </c>
      <c r="AI1529">
        <v>0</v>
      </c>
      <c r="AJ1529">
        <v>0</v>
      </c>
      <c r="AL1529">
        <v>0</v>
      </c>
      <c r="AM1529">
        <v>0</v>
      </c>
      <c r="AN1529">
        <v>0</v>
      </c>
      <c r="AO1529" t="s">
        <v>51</v>
      </c>
      <c r="AP1529" t="s">
        <v>51</v>
      </c>
      <c r="AQ1529" t="s">
        <v>51</v>
      </c>
      <c r="AR1529" t="s">
        <v>51</v>
      </c>
      <c r="AS1529" t="s">
        <v>51</v>
      </c>
      <c r="AT1529" t="s">
        <v>51</v>
      </c>
      <c r="AU1529" t="s">
        <v>58</v>
      </c>
      <c r="AV1529" t="s">
        <v>4215</v>
      </c>
      <c r="AW1529" t="s">
        <v>51</v>
      </c>
      <c r="AX1529" s="1">
        <v>43761.714670138892</v>
      </c>
      <c r="AY1529" t="s">
        <v>51</v>
      </c>
    </row>
    <row r="1530" spans="1:51" x14ac:dyDescent="0.35">
      <c r="A1530">
        <v>2913</v>
      </c>
      <c r="B1530">
        <v>0</v>
      </c>
      <c r="C1530" t="s">
        <v>51</v>
      </c>
      <c r="D1530" t="s">
        <v>85</v>
      </c>
      <c r="E1530">
        <v>0</v>
      </c>
      <c r="G1530" t="s">
        <v>6396</v>
      </c>
      <c r="H1530" t="s">
        <v>6397</v>
      </c>
      <c r="I1530" t="s">
        <v>56</v>
      </c>
      <c r="S1530" t="s">
        <v>6398</v>
      </c>
      <c r="T1530" t="s">
        <v>51</v>
      </c>
      <c r="U1530" t="s">
        <v>51</v>
      </c>
      <c r="V1530" t="s">
        <v>6399</v>
      </c>
      <c r="W1530">
        <v>9560745567</v>
      </c>
      <c r="X1530" t="s">
        <v>6400</v>
      </c>
      <c r="Y1530" t="s">
        <v>6401</v>
      </c>
      <c r="Z1530">
        <v>8</v>
      </c>
      <c r="AE1530" t="s">
        <v>51</v>
      </c>
      <c r="AF1530" t="s">
        <v>51</v>
      </c>
      <c r="AG1530" t="s">
        <v>6402</v>
      </c>
      <c r="AI1530">
        <v>0</v>
      </c>
      <c r="AJ1530">
        <v>0</v>
      </c>
      <c r="AL1530">
        <v>0</v>
      </c>
      <c r="AM1530">
        <v>0</v>
      </c>
      <c r="AN1530">
        <v>0</v>
      </c>
      <c r="AO1530" t="s">
        <v>120</v>
      </c>
      <c r="AP1530" t="s">
        <v>121</v>
      </c>
      <c r="AQ1530" t="s">
        <v>122</v>
      </c>
      <c r="AR1530" t="s">
        <v>123</v>
      </c>
      <c r="AT1530" t="s">
        <v>90</v>
      </c>
      <c r="AU1530" t="s">
        <v>58</v>
      </c>
      <c r="AV1530" t="s">
        <v>4028</v>
      </c>
      <c r="AW1530" t="s">
        <v>91</v>
      </c>
      <c r="AX1530" s="1">
        <v>43760.732586226855</v>
      </c>
      <c r="AY1530" s="1">
        <v>45985.650642743058</v>
      </c>
    </row>
    <row r="1531" spans="1:51" x14ac:dyDescent="0.35">
      <c r="A1531">
        <v>2912</v>
      </c>
      <c r="B1531">
        <v>0</v>
      </c>
      <c r="C1531" t="s">
        <v>51</v>
      </c>
      <c r="D1531" t="s">
        <v>85</v>
      </c>
      <c r="E1531">
        <v>3</v>
      </c>
      <c r="F1531" t="s">
        <v>1049</v>
      </c>
      <c r="G1531" t="s">
        <v>6403</v>
      </c>
      <c r="H1531" t="s">
        <v>6404</v>
      </c>
      <c r="I1531" t="s">
        <v>56</v>
      </c>
      <c r="J1531" t="s">
        <v>5419</v>
      </c>
      <c r="S1531">
        <v>7620202492</v>
      </c>
      <c r="T1531" t="s">
        <v>51</v>
      </c>
      <c r="U1531" t="s">
        <v>51</v>
      </c>
      <c r="W1531">
        <v>7083339934</v>
      </c>
      <c r="Y1531" t="s">
        <v>6405</v>
      </c>
      <c r="Z1531">
        <v>8</v>
      </c>
      <c r="AD1531" t="s">
        <v>6406</v>
      </c>
      <c r="AE1531" t="s">
        <v>51</v>
      </c>
      <c r="AF1531" t="s">
        <v>5419</v>
      </c>
      <c r="AG1531" t="s">
        <v>6407</v>
      </c>
      <c r="AI1531">
        <v>0</v>
      </c>
      <c r="AJ1531">
        <v>0</v>
      </c>
      <c r="AL1531">
        <v>0</v>
      </c>
      <c r="AM1531">
        <v>0</v>
      </c>
      <c r="AN1531">
        <v>0</v>
      </c>
      <c r="AO1531" t="s">
        <v>4181</v>
      </c>
      <c r="AP1531" t="s">
        <v>51</v>
      </c>
      <c r="AQ1531" t="s">
        <v>51</v>
      </c>
      <c r="AR1531" t="s">
        <v>51</v>
      </c>
      <c r="AS1531" t="s">
        <v>51</v>
      </c>
      <c r="AT1531" t="s">
        <v>51</v>
      </c>
      <c r="AU1531" t="s">
        <v>58</v>
      </c>
      <c r="AV1531" t="s">
        <v>5181</v>
      </c>
      <c r="AW1531" t="s">
        <v>51</v>
      </c>
      <c r="AX1531" s="1">
        <v>43760.707888657409</v>
      </c>
      <c r="AY1531" t="s">
        <v>51</v>
      </c>
    </row>
    <row r="1532" spans="1:51" x14ac:dyDescent="0.35">
      <c r="A1532">
        <v>2911</v>
      </c>
      <c r="B1532">
        <v>0</v>
      </c>
      <c r="C1532" t="s">
        <v>51</v>
      </c>
      <c r="D1532" t="s">
        <v>52</v>
      </c>
      <c r="E1532" t="s">
        <v>51</v>
      </c>
      <c r="F1532" t="s">
        <v>51</v>
      </c>
      <c r="G1532" t="s">
        <v>6408</v>
      </c>
      <c r="H1532" t="s">
        <v>6409</v>
      </c>
      <c r="I1532" t="s">
        <v>56</v>
      </c>
      <c r="S1532" t="s">
        <v>6410</v>
      </c>
      <c r="U1532" t="s">
        <v>57</v>
      </c>
      <c r="X1532" t="s">
        <v>6411</v>
      </c>
      <c r="Y1532" t="s">
        <v>6412</v>
      </c>
      <c r="Z1532">
        <v>8</v>
      </c>
      <c r="AA1532">
        <v>36</v>
      </c>
      <c r="AD1532" t="s">
        <v>6413</v>
      </c>
      <c r="AE1532" t="s">
        <v>4815</v>
      </c>
      <c r="AF1532" t="s">
        <v>411</v>
      </c>
      <c r="AG1532" t="s">
        <v>6414</v>
      </c>
      <c r="AH1532" t="s">
        <v>4815</v>
      </c>
      <c r="AI1532">
        <v>0</v>
      </c>
      <c r="AJ1532">
        <v>0</v>
      </c>
      <c r="AL1532">
        <v>0</v>
      </c>
      <c r="AM1532">
        <v>0</v>
      </c>
      <c r="AN1532">
        <v>0</v>
      </c>
      <c r="AO1532" t="s">
        <v>51</v>
      </c>
      <c r="AP1532" t="s">
        <v>51</v>
      </c>
      <c r="AQ1532" t="s">
        <v>51</v>
      </c>
      <c r="AR1532" t="s">
        <v>51</v>
      </c>
      <c r="AS1532" t="s">
        <v>51</v>
      </c>
      <c r="AT1532" t="s">
        <v>51</v>
      </c>
      <c r="AU1532" t="s">
        <v>58</v>
      </c>
      <c r="AV1532" t="s">
        <v>4215</v>
      </c>
      <c r="AW1532" t="s">
        <v>51</v>
      </c>
      <c r="AX1532" s="1">
        <v>43759.523417974538</v>
      </c>
      <c r="AY1532" t="s">
        <v>51</v>
      </c>
    </row>
    <row r="1533" spans="1:51" x14ac:dyDescent="0.35">
      <c r="A1533">
        <v>2910</v>
      </c>
      <c r="B1533">
        <v>0</v>
      </c>
      <c r="C1533" t="s">
        <v>51</v>
      </c>
      <c r="D1533" t="s">
        <v>85</v>
      </c>
      <c r="E1533">
        <v>16</v>
      </c>
      <c r="F1533" t="s">
        <v>5244</v>
      </c>
      <c r="G1533" t="s">
        <v>6415</v>
      </c>
      <c r="H1533" t="s">
        <v>6416</v>
      </c>
      <c r="I1533" t="s">
        <v>56</v>
      </c>
      <c r="J1533" t="s">
        <v>5419</v>
      </c>
      <c r="S1533">
        <v>9420177891</v>
      </c>
      <c r="T1533" t="s">
        <v>51</v>
      </c>
      <c r="U1533" t="s">
        <v>51</v>
      </c>
      <c r="W1533">
        <v>8830244292</v>
      </c>
      <c r="Z1533">
        <v>8</v>
      </c>
      <c r="AE1533" t="s">
        <v>51</v>
      </c>
      <c r="AF1533" t="s">
        <v>5419</v>
      </c>
      <c r="AG1533" t="s">
        <v>6417</v>
      </c>
      <c r="AI1533">
        <v>0</v>
      </c>
      <c r="AJ1533">
        <v>0</v>
      </c>
      <c r="AL1533">
        <v>0</v>
      </c>
      <c r="AM1533">
        <v>0</v>
      </c>
      <c r="AN1533">
        <v>0</v>
      </c>
      <c r="AO1533" t="s">
        <v>230</v>
      </c>
      <c r="AP1533" t="s">
        <v>51</v>
      </c>
      <c r="AQ1533" t="s">
        <v>51</v>
      </c>
      <c r="AR1533" t="s">
        <v>51</v>
      </c>
      <c r="AS1533" t="s">
        <v>51</v>
      </c>
      <c r="AT1533" t="s">
        <v>51</v>
      </c>
      <c r="AU1533" t="s">
        <v>58</v>
      </c>
      <c r="AV1533" t="s">
        <v>5181</v>
      </c>
      <c r="AW1533" t="s">
        <v>51</v>
      </c>
      <c r="AX1533" s="1">
        <v>43756.746169791666</v>
      </c>
      <c r="AY1533" t="s">
        <v>51</v>
      </c>
    </row>
    <row r="1534" spans="1:51" x14ac:dyDescent="0.35">
      <c r="A1534">
        <v>2909</v>
      </c>
      <c r="B1534">
        <v>0</v>
      </c>
      <c r="C1534" t="s">
        <v>51</v>
      </c>
      <c r="D1534" t="s">
        <v>85</v>
      </c>
      <c r="E1534">
        <v>3</v>
      </c>
      <c r="F1534" t="s">
        <v>1049</v>
      </c>
      <c r="G1534" t="s">
        <v>18890</v>
      </c>
      <c r="H1534" t="s">
        <v>18891</v>
      </c>
      <c r="I1534" t="s">
        <v>56</v>
      </c>
      <c r="T1534" t="s">
        <v>51</v>
      </c>
      <c r="U1534" t="s">
        <v>51</v>
      </c>
      <c r="W1534">
        <v>9823038642</v>
      </c>
      <c r="Y1534" t="s">
        <v>6418</v>
      </c>
      <c r="Z1534">
        <v>8</v>
      </c>
      <c r="AD1534" t="s">
        <v>6419</v>
      </c>
      <c r="AE1534" t="s">
        <v>51</v>
      </c>
      <c r="AG1534" t="s">
        <v>6420</v>
      </c>
      <c r="AI1534">
        <v>0</v>
      </c>
      <c r="AJ1534">
        <v>0</v>
      </c>
      <c r="AL1534">
        <v>0</v>
      </c>
      <c r="AM1534">
        <v>0</v>
      </c>
      <c r="AN1534">
        <v>0</v>
      </c>
      <c r="AO1534" t="s">
        <v>120</v>
      </c>
      <c r="AP1534" t="s">
        <v>121</v>
      </c>
      <c r="AQ1534" t="s">
        <v>122</v>
      </c>
      <c r="AR1534" t="s">
        <v>123</v>
      </c>
      <c r="AS1534" t="s">
        <v>89</v>
      </c>
      <c r="AT1534" t="s">
        <v>90</v>
      </c>
      <c r="AU1534" t="s">
        <v>58</v>
      </c>
      <c r="AV1534" t="s">
        <v>5181</v>
      </c>
      <c r="AW1534" t="s">
        <v>5181</v>
      </c>
      <c r="AX1534" s="1">
        <v>43752.74617997685</v>
      </c>
      <c r="AY1534" s="1">
        <v>44142.719194097219</v>
      </c>
    </row>
    <row r="1535" spans="1:51" x14ac:dyDescent="0.35">
      <c r="A1535">
        <v>2908</v>
      </c>
      <c r="B1535">
        <v>0</v>
      </c>
      <c r="C1535" t="s">
        <v>51</v>
      </c>
      <c r="D1535" t="s">
        <v>85</v>
      </c>
      <c r="E1535">
        <v>6</v>
      </c>
      <c r="F1535" t="s">
        <v>1545</v>
      </c>
      <c r="G1535" t="s">
        <v>6421</v>
      </c>
      <c r="H1535" t="s">
        <v>6422</v>
      </c>
      <c r="I1535" t="s">
        <v>56</v>
      </c>
      <c r="J1535" t="s">
        <v>5419</v>
      </c>
      <c r="T1535" t="s">
        <v>51</v>
      </c>
      <c r="U1535" t="s">
        <v>51</v>
      </c>
      <c r="W1535">
        <v>8094238640</v>
      </c>
      <c r="Y1535" t="s">
        <v>6423</v>
      </c>
      <c r="Z1535">
        <v>8</v>
      </c>
      <c r="AD1535" t="s">
        <v>6424</v>
      </c>
      <c r="AE1535" t="s">
        <v>51</v>
      </c>
      <c r="AF1535" t="s">
        <v>5419</v>
      </c>
      <c r="AG1535" t="s">
        <v>6425</v>
      </c>
      <c r="AI1535">
        <v>0</v>
      </c>
      <c r="AJ1535">
        <v>0</v>
      </c>
      <c r="AL1535">
        <v>0</v>
      </c>
      <c r="AM1535">
        <v>0</v>
      </c>
      <c r="AN1535">
        <v>0</v>
      </c>
      <c r="AO1535" t="s">
        <v>120</v>
      </c>
      <c r="AP1535" t="s">
        <v>51</v>
      </c>
      <c r="AQ1535" t="s">
        <v>51</v>
      </c>
      <c r="AR1535" t="s">
        <v>51</v>
      </c>
      <c r="AS1535" t="s">
        <v>51</v>
      </c>
      <c r="AT1535" t="s">
        <v>51</v>
      </c>
      <c r="AU1535" t="s">
        <v>58</v>
      </c>
      <c r="AV1535" t="s">
        <v>5181</v>
      </c>
      <c r="AW1535" t="s">
        <v>51</v>
      </c>
      <c r="AX1535" s="1">
        <v>43745.457573067128</v>
      </c>
      <c r="AY1535" t="s">
        <v>51</v>
      </c>
    </row>
    <row r="1536" spans="1:51" x14ac:dyDescent="0.35">
      <c r="A1536">
        <v>2907</v>
      </c>
      <c r="B1536">
        <v>0</v>
      </c>
      <c r="C1536" t="s">
        <v>51</v>
      </c>
      <c r="D1536" t="s">
        <v>85</v>
      </c>
      <c r="E1536">
        <v>6</v>
      </c>
      <c r="F1536" t="s">
        <v>1545</v>
      </c>
      <c r="G1536" t="s">
        <v>6426</v>
      </c>
      <c r="H1536" t="s">
        <v>6427</v>
      </c>
      <c r="I1536" t="s">
        <v>56</v>
      </c>
      <c r="J1536" t="s">
        <v>5419</v>
      </c>
      <c r="T1536" t="s">
        <v>51</v>
      </c>
      <c r="U1536" t="s">
        <v>51</v>
      </c>
      <c r="W1536">
        <v>9910801358</v>
      </c>
      <c r="Y1536" t="s">
        <v>6428</v>
      </c>
      <c r="Z1536">
        <v>8</v>
      </c>
      <c r="AD1536" t="s">
        <v>6429</v>
      </c>
      <c r="AE1536" t="s">
        <v>51</v>
      </c>
      <c r="AF1536" t="s">
        <v>5419</v>
      </c>
      <c r="AG1536" t="s">
        <v>6430</v>
      </c>
      <c r="AI1536">
        <v>0</v>
      </c>
      <c r="AJ1536">
        <v>0</v>
      </c>
      <c r="AL1536">
        <v>0</v>
      </c>
      <c r="AM1536">
        <v>0</v>
      </c>
      <c r="AN1536">
        <v>0</v>
      </c>
      <c r="AO1536" t="s">
        <v>120</v>
      </c>
      <c r="AP1536" t="s">
        <v>51</v>
      </c>
      <c r="AQ1536" t="s">
        <v>51</v>
      </c>
      <c r="AR1536" t="s">
        <v>51</v>
      </c>
      <c r="AS1536" t="s">
        <v>51</v>
      </c>
      <c r="AT1536" t="s">
        <v>51</v>
      </c>
      <c r="AU1536" t="s">
        <v>58</v>
      </c>
      <c r="AV1536" t="s">
        <v>5181</v>
      </c>
      <c r="AW1536" t="s">
        <v>51</v>
      </c>
      <c r="AX1536" s="1">
        <v>43745.438255937501</v>
      </c>
      <c r="AY1536" t="s">
        <v>51</v>
      </c>
    </row>
    <row r="1537" spans="1:51" x14ac:dyDescent="0.35">
      <c r="A1537">
        <v>2906</v>
      </c>
      <c r="B1537">
        <v>0</v>
      </c>
      <c r="C1537" t="s">
        <v>51</v>
      </c>
      <c r="D1537" t="s">
        <v>85</v>
      </c>
      <c r="E1537">
        <v>3</v>
      </c>
      <c r="F1537" t="s">
        <v>1049</v>
      </c>
      <c r="G1537" t="s">
        <v>6431</v>
      </c>
      <c r="H1537" t="s">
        <v>6432</v>
      </c>
      <c r="I1537" t="s">
        <v>56</v>
      </c>
      <c r="J1537" t="s">
        <v>5419</v>
      </c>
      <c r="S1537" t="s">
        <v>6433</v>
      </c>
      <c r="T1537" t="s">
        <v>51</v>
      </c>
      <c r="U1537" t="s">
        <v>51</v>
      </c>
      <c r="W1537">
        <v>9167496192</v>
      </c>
      <c r="Y1537" t="s">
        <v>6434</v>
      </c>
      <c r="Z1537">
        <v>8</v>
      </c>
      <c r="AD1537" t="s">
        <v>6435</v>
      </c>
      <c r="AE1537" t="s">
        <v>51</v>
      </c>
      <c r="AF1537" t="s">
        <v>5419</v>
      </c>
      <c r="AG1537" t="s">
        <v>6436</v>
      </c>
      <c r="AI1537">
        <v>0</v>
      </c>
      <c r="AJ1537">
        <v>0</v>
      </c>
      <c r="AL1537">
        <v>0</v>
      </c>
      <c r="AM1537">
        <v>0</v>
      </c>
      <c r="AN1537">
        <v>0</v>
      </c>
      <c r="AO1537" t="s">
        <v>6437</v>
      </c>
      <c r="AP1537" t="s">
        <v>51</v>
      </c>
      <c r="AQ1537" t="s">
        <v>51</v>
      </c>
      <c r="AR1537" t="s">
        <v>51</v>
      </c>
      <c r="AS1537" t="s">
        <v>51</v>
      </c>
      <c r="AT1537" t="s">
        <v>51</v>
      </c>
      <c r="AU1537" t="s">
        <v>58</v>
      </c>
      <c r="AV1537" t="s">
        <v>5181</v>
      </c>
      <c r="AW1537" t="s">
        <v>51</v>
      </c>
      <c r="AX1537" s="1">
        <v>43740.817069212964</v>
      </c>
      <c r="AY1537" t="s">
        <v>51</v>
      </c>
    </row>
    <row r="1538" spans="1:51" x14ac:dyDescent="0.35">
      <c r="A1538">
        <v>2905</v>
      </c>
      <c r="B1538">
        <v>0</v>
      </c>
      <c r="C1538" t="s">
        <v>51</v>
      </c>
      <c r="D1538" t="s">
        <v>85</v>
      </c>
      <c r="E1538">
        <v>6</v>
      </c>
      <c r="F1538" t="s">
        <v>1545</v>
      </c>
      <c r="G1538" t="s">
        <v>18892</v>
      </c>
      <c r="H1538" t="s">
        <v>6438</v>
      </c>
      <c r="I1538" t="s">
        <v>56</v>
      </c>
      <c r="J1538" t="s">
        <v>5419</v>
      </c>
      <c r="S1538" t="s">
        <v>6439</v>
      </c>
      <c r="T1538" t="s">
        <v>51</v>
      </c>
      <c r="U1538" t="s">
        <v>51</v>
      </c>
      <c r="W1538" t="s">
        <v>6440</v>
      </c>
      <c r="X1538" t="s">
        <v>6441</v>
      </c>
      <c r="Y1538" t="s">
        <v>6442</v>
      </c>
      <c r="Z1538">
        <v>8</v>
      </c>
      <c r="AE1538" t="s">
        <v>51</v>
      </c>
      <c r="AF1538" t="s">
        <v>5419</v>
      </c>
      <c r="AI1538">
        <v>0</v>
      </c>
      <c r="AJ1538">
        <v>30</v>
      </c>
      <c r="AL1538">
        <v>0</v>
      </c>
      <c r="AM1538">
        <v>0</v>
      </c>
      <c r="AN1538">
        <v>0</v>
      </c>
      <c r="AO1538" t="s">
        <v>6443</v>
      </c>
      <c r="AP1538" t="s">
        <v>51</v>
      </c>
      <c r="AQ1538" t="s">
        <v>51</v>
      </c>
      <c r="AR1538" t="s">
        <v>51</v>
      </c>
      <c r="AS1538" t="s">
        <v>51</v>
      </c>
      <c r="AT1538" t="s">
        <v>51</v>
      </c>
      <c r="AU1538" t="s">
        <v>58</v>
      </c>
      <c r="AV1538" t="s">
        <v>5181</v>
      </c>
      <c r="AW1538" t="s">
        <v>5181</v>
      </c>
      <c r="AX1538" s="1">
        <v>43740.462287696762</v>
      </c>
      <c r="AY1538" s="1">
        <v>43753.79585505787</v>
      </c>
    </row>
    <row r="1539" spans="1:51" x14ac:dyDescent="0.35">
      <c r="A1539">
        <v>2904</v>
      </c>
      <c r="B1539">
        <v>0</v>
      </c>
      <c r="C1539" t="s">
        <v>51</v>
      </c>
      <c r="D1539" t="s">
        <v>52</v>
      </c>
      <c r="E1539" t="s">
        <v>51</v>
      </c>
      <c r="F1539" t="s">
        <v>51</v>
      </c>
      <c r="G1539" t="s">
        <v>6444</v>
      </c>
      <c r="H1539" t="s">
        <v>6445</v>
      </c>
      <c r="I1539" t="s">
        <v>18804</v>
      </c>
      <c r="O1539" t="s">
        <v>56</v>
      </c>
      <c r="S1539">
        <f>82-70-4423-7229</f>
        <v>-11640</v>
      </c>
      <c r="U1539" t="s">
        <v>202</v>
      </c>
      <c r="V1539">
        <f>82-31-248-6265</f>
        <v>-6462</v>
      </c>
      <c r="W1539">
        <f>82-10-7414-9255</f>
        <v>-16597</v>
      </c>
      <c r="Y1539" t="s">
        <v>6446</v>
      </c>
      <c r="Z1539">
        <v>2</v>
      </c>
      <c r="AA1539">
        <v>999999</v>
      </c>
      <c r="AE1539" t="s">
        <v>5235</v>
      </c>
      <c r="AF1539" t="s">
        <v>5235</v>
      </c>
      <c r="AG1539" t="s">
        <v>485</v>
      </c>
      <c r="AH1539" t="s">
        <v>5235</v>
      </c>
      <c r="AI1539">
        <v>0</v>
      </c>
      <c r="AJ1539">
        <v>0</v>
      </c>
      <c r="AL1539">
        <v>0</v>
      </c>
      <c r="AM1539">
        <v>0</v>
      </c>
      <c r="AN1539">
        <v>0</v>
      </c>
      <c r="AO1539" t="s">
        <v>51</v>
      </c>
      <c r="AP1539" t="s">
        <v>51</v>
      </c>
      <c r="AQ1539" t="s">
        <v>51</v>
      </c>
      <c r="AR1539" t="s">
        <v>51</v>
      </c>
      <c r="AS1539" t="s">
        <v>51</v>
      </c>
      <c r="AT1539" t="s">
        <v>51</v>
      </c>
      <c r="AU1539" t="s">
        <v>58</v>
      </c>
      <c r="AV1539" t="s">
        <v>4215</v>
      </c>
      <c r="AW1539" t="s">
        <v>196</v>
      </c>
      <c r="AX1539" s="1">
        <v>43731.750740972224</v>
      </c>
      <c r="AY1539" s="1">
        <v>44624.6562696412</v>
      </c>
    </row>
    <row r="1540" spans="1:51" x14ac:dyDescent="0.35">
      <c r="A1540">
        <v>2903</v>
      </c>
      <c r="B1540">
        <v>0</v>
      </c>
      <c r="C1540" t="s">
        <v>51</v>
      </c>
      <c r="D1540" t="s">
        <v>85</v>
      </c>
      <c r="E1540">
        <v>6</v>
      </c>
      <c r="F1540" t="s">
        <v>1545</v>
      </c>
      <c r="G1540" t="s">
        <v>6447</v>
      </c>
      <c r="H1540" t="s">
        <v>18893</v>
      </c>
      <c r="I1540" t="s">
        <v>56</v>
      </c>
      <c r="J1540" t="s">
        <v>5419</v>
      </c>
      <c r="T1540" t="s">
        <v>51</v>
      </c>
      <c r="U1540" t="s">
        <v>51</v>
      </c>
      <c r="W1540">
        <v>9909042283</v>
      </c>
      <c r="Y1540" t="s">
        <v>6448</v>
      </c>
      <c r="Z1540">
        <v>8</v>
      </c>
      <c r="AD1540" t="s">
        <v>6449</v>
      </c>
      <c r="AE1540" t="s">
        <v>51</v>
      </c>
      <c r="AF1540" t="s">
        <v>5419</v>
      </c>
      <c r="AG1540" t="s">
        <v>6450</v>
      </c>
      <c r="AI1540">
        <v>0</v>
      </c>
      <c r="AJ1540">
        <v>0</v>
      </c>
      <c r="AL1540">
        <v>0</v>
      </c>
      <c r="AM1540">
        <v>0</v>
      </c>
      <c r="AN1540">
        <v>0</v>
      </c>
      <c r="AO1540" t="s">
        <v>1032</v>
      </c>
      <c r="AP1540" t="s">
        <v>51</v>
      </c>
      <c r="AQ1540" t="s">
        <v>51</v>
      </c>
      <c r="AR1540" t="s">
        <v>51</v>
      </c>
      <c r="AS1540" t="s">
        <v>51</v>
      </c>
      <c r="AT1540" t="s">
        <v>51</v>
      </c>
      <c r="AU1540" t="s">
        <v>58</v>
      </c>
      <c r="AV1540" t="s">
        <v>5181</v>
      </c>
      <c r="AW1540" t="s">
        <v>5181</v>
      </c>
      <c r="AX1540" s="1">
        <v>43731.486255439813</v>
      </c>
      <c r="AY1540" s="1">
        <v>43740.451412881943</v>
      </c>
    </row>
    <row r="1541" spans="1:51" x14ac:dyDescent="0.35">
      <c r="A1541">
        <v>2902</v>
      </c>
      <c r="B1541">
        <v>0</v>
      </c>
      <c r="C1541" t="s">
        <v>51</v>
      </c>
      <c r="D1541" t="s">
        <v>85</v>
      </c>
      <c r="E1541">
        <v>0</v>
      </c>
      <c r="G1541" t="s">
        <v>6451</v>
      </c>
      <c r="H1541" t="s">
        <v>6452</v>
      </c>
      <c r="I1541" t="s">
        <v>287</v>
      </c>
      <c r="J1541" t="s">
        <v>5419</v>
      </c>
      <c r="S1541" t="s">
        <v>6453</v>
      </c>
      <c r="T1541" t="s">
        <v>51</v>
      </c>
      <c r="U1541" t="s">
        <v>51</v>
      </c>
      <c r="V1541" t="s">
        <v>6454</v>
      </c>
      <c r="W1541" t="s">
        <v>6455</v>
      </c>
      <c r="Y1541" t="s">
        <v>6456</v>
      </c>
      <c r="Z1541">
        <v>1</v>
      </c>
      <c r="AE1541" t="s">
        <v>51</v>
      </c>
      <c r="AF1541" t="s">
        <v>5419</v>
      </c>
      <c r="AI1541">
        <v>0</v>
      </c>
      <c r="AJ1541">
        <v>0</v>
      </c>
      <c r="AL1541">
        <v>0</v>
      </c>
      <c r="AM1541">
        <v>0</v>
      </c>
      <c r="AN1541">
        <v>0</v>
      </c>
      <c r="AP1541" t="s">
        <v>51</v>
      </c>
      <c r="AQ1541" t="s">
        <v>51</v>
      </c>
      <c r="AR1541" t="s">
        <v>51</v>
      </c>
      <c r="AS1541" t="s">
        <v>51</v>
      </c>
      <c r="AT1541" t="s">
        <v>51</v>
      </c>
      <c r="AU1541" t="s">
        <v>58</v>
      </c>
      <c r="AV1541" t="s">
        <v>4215</v>
      </c>
      <c r="AW1541" t="s">
        <v>4028</v>
      </c>
      <c r="AX1541" s="1">
        <v>43729.613995254629</v>
      </c>
      <c r="AY1541" s="1">
        <v>44088.719929166669</v>
      </c>
    </row>
    <row r="1542" spans="1:51" x14ac:dyDescent="0.35">
      <c r="A1542">
        <v>2901</v>
      </c>
      <c r="B1542">
        <v>0</v>
      </c>
      <c r="C1542" t="s">
        <v>51</v>
      </c>
      <c r="D1542" t="s">
        <v>52</v>
      </c>
      <c r="E1542" t="s">
        <v>51</v>
      </c>
      <c r="F1542" t="s">
        <v>51</v>
      </c>
      <c r="G1542" t="s">
        <v>6457</v>
      </c>
      <c r="H1542" t="s">
        <v>6458</v>
      </c>
      <c r="I1542" t="s">
        <v>56</v>
      </c>
      <c r="W1542">
        <v>7387360706</v>
      </c>
      <c r="Y1542" t="s">
        <v>6459</v>
      </c>
      <c r="Z1542">
        <v>8</v>
      </c>
      <c r="AA1542">
        <v>27</v>
      </c>
      <c r="AD1542" t="s">
        <v>6460</v>
      </c>
      <c r="AE1542" t="s">
        <v>5977</v>
      </c>
      <c r="AF1542" t="s">
        <v>280</v>
      </c>
      <c r="AG1542" t="s">
        <v>6461</v>
      </c>
      <c r="AH1542" t="s">
        <v>5977</v>
      </c>
      <c r="AI1542">
        <v>0</v>
      </c>
      <c r="AJ1542">
        <v>0</v>
      </c>
      <c r="AL1542">
        <v>0</v>
      </c>
      <c r="AM1542">
        <v>0</v>
      </c>
      <c r="AN1542">
        <v>0</v>
      </c>
      <c r="AO1542" t="s">
        <v>51</v>
      </c>
      <c r="AP1542" t="s">
        <v>51</v>
      </c>
      <c r="AQ1542" t="s">
        <v>51</v>
      </c>
      <c r="AR1542" t="s">
        <v>51</v>
      </c>
      <c r="AS1542" t="s">
        <v>51</v>
      </c>
      <c r="AT1542" t="s">
        <v>51</v>
      </c>
      <c r="AU1542" t="s">
        <v>58</v>
      </c>
      <c r="AV1542" t="s">
        <v>4215</v>
      </c>
      <c r="AW1542" t="s">
        <v>51</v>
      </c>
      <c r="AX1542" s="1">
        <v>43728.686411574075</v>
      </c>
      <c r="AY1542" t="s">
        <v>51</v>
      </c>
    </row>
    <row r="1543" spans="1:51" x14ac:dyDescent="0.35">
      <c r="A1543">
        <v>2900</v>
      </c>
      <c r="B1543">
        <v>0</v>
      </c>
      <c r="C1543" t="s">
        <v>51</v>
      </c>
      <c r="D1543" t="s">
        <v>85</v>
      </c>
      <c r="E1543">
        <v>3</v>
      </c>
      <c r="F1543" t="s">
        <v>1049</v>
      </c>
      <c r="G1543" t="s">
        <v>6462</v>
      </c>
      <c r="H1543" t="s">
        <v>6463</v>
      </c>
      <c r="I1543" t="s">
        <v>56</v>
      </c>
      <c r="J1543" t="s">
        <v>5419</v>
      </c>
      <c r="T1543" t="s">
        <v>51</v>
      </c>
      <c r="U1543" t="s">
        <v>51</v>
      </c>
      <c r="W1543">
        <v>9833877924</v>
      </c>
      <c r="Y1543" t="s">
        <v>6464</v>
      </c>
      <c r="Z1543">
        <v>8</v>
      </c>
      <c r="AD1543" t="s">
        <v>3622</v>
      </c>
      <c r="AE1543" t="s">
        <v>51</v>
      </c>
      <c r="AF1543" t="s">
        <v>5419</v>
      </c>
      <c r="AG1543" t="s">
        <v>6465</v>
      </c>
      <c r="AI1543">
        <v>0</v>
      </c>
      <c r="AJ1543">
        <v>0</v>
      </c>
      <c r="AL1543">
        <v>0</v>
      </c>
      <c r="AM1543">
        <v>0</v>
      </c>
      <c r="AN1543">
        <v>0</v>
      </c>
      <c r="AO1543" t="s">
        <v>4181</v>
      </c>
      <c r="AP1543" t="s">
        <v>51</v>
      </c>
      <c r="AQ1543" t="s">
        <v>51</v>
      </c>
      <c r="AR1543" t="s">
        <v>51</v>
      </c>
      <c r="AS1543" t="s">
        <v>51</v>
      </c>
      <c r="AT1543" t="s">
        <v>51</v>
      </c>
      <c r="AU1543" t="s">
        <v>58</v>
      </c>
      <c r="AV1543" t="s">
        <v>5181</v>
      </c>
      <c r="AW1543" t="s">
        <v>4028</v>
      </c>
      <c r="AX1543" s="1">
        <v>43727.793157754626</v>
      </c>
      <c r="AY1543" s="1">
        <v>43731.631590972225</v>
      </c>
    </row>
    <row r="1544" spans="1:51" x14ac:dyDescent="0.35">
      <c r="A1544">
        <v>2899</v>
      </c>
      <c r="B1544">
        <v>0</v>
      </c>
      <c r="C1544" t="s">
        <v>51</v>
      </c>
      <c r="D1544" t="s">
        <v>85</v>
      </c>
      <c r="E1544">
        <v>0</v>
      </c>
      <c r="G1544" t="s">
        <v>6466</v>
      </c>
      <c r="H1544" t="s">
        <v>6467</v>
      </c>
      <c r="I1544" t="s">
        <v>149</v>
      </c>
      <c r="S1544">
        <f>966-11-2911120</f>
        <v>-2910165</v>
      </c>
      <c r="T1544" t="s">
        <v>51</v>
      </c>
      <c r="U1544" t="s">
        <v>51</v>
      </c>
      <c r="W1544">
        <v>9660545914315</v>
      </c>
      <c r="X1544" t="s">
        <v>6468</v>
      </c>
      <c r="Y1544" t="s">
        <v>6469</v>
      </c>
      <c r="Z1544">
        <v>2</v>
      </c>
      <c r="AE1544" t="s">
        <v>51</v>
      </c>
      <c r="AF1544" t="s">
        <v>51</v>
      </c>
      <c r="AH1544" t="s">
        <v>6470</v>
      </c>
      <c r="AI1544">
        <v>0</v>
      </c>
      <c r="AJ1544">
        <v>0</v>
      </c>
      <c r="AL1544">
        <v>0</v>
      </c>
      <c r="AM1544">
        <v>0</v>
      </c>
      <c r="AN1544">
        <v>0</v>
      </c>
      <c r="AU1544" t="s">
        <v>58</v>
      </c>
      <c r="AV1544" t="s">
        <v>4215</v>
      </c>
      <c r="AW1544" t="s">
        <v>4028</v>
      </c>
      <c r="AX1544" s="1">
        <v>43726.673045682874</v>
      </c>
      <c r="AY1544" s="1">
        <v>44406.569128703704</v>
      </c>
    </row>
    <row r="1545" spans="1:51" x14ac:dyDescent="0.35">
      <c r="A1545">
        <v>2898</v>
      </c>
      <c r="B1545">
        <v>0</v>
      </c>
      <c r="C1545" t="s">
        <v>51</v>
      </c>
      <c r="D1545" t="s">
        <v>52</v>
      </c>
      <c r="E1545" t="s">
        <v>51</v>
      </c>
      <c r="F1545" t="s">
        <v>51</v>
      </c>
      <c r="G1545" t="s">
        <v>6471</v>
      </c>
      <c r="H1545" t="s">
        <v>6472</v>
      </c>
      <c r="I1545" t="s">
        <v>890</v>
      </c>
      <c r="S1545" t="s">
        <v>6473</v>
      </c>
      <c r="U1545" t="s">
        <v>57</v>
      </c>
      <c r="W1545" t="s">
        <v>6474</v>
      </c>
      <c r="Y1545" t="s">
        <v>6475</v>
      </c>
      <c r="Z1545">
        <v>2</v>
      </c>
      <c r="AE1545" t="s">
        <v>6476</v>
      </c>
      <c r="AH1545" t="s">
        <v>6476</v>
      </c>
      <c r="AI1545">
        <v>0</v>
      </c>
      <c r="AJ1545">
        <v>0</v>
      </c>
      <c r="AL1545">
        <v>0</v>
      </c>
      <c r="AM1545">
        <v>0</v>
      </c>
      <c r="AN1545">
        <v>0</v>
      </c>
      <c r="AO1545" t="s">
        <v>51</v>
      </c>
      <c r="AP1545" t="s">
        <v>51</v>
      </c>
      <c r="AQ1545" t="s">
        <v>51</v>
      </c>
      <c r="AR1545" t="s">
        <v>51</v>
      </c>
      <c r="AS1545" t="s">
        <v>51</v>
      </c>
      <c r="AT1545" t="s">
        <v>51</v>
      </c>
      <c r="AU1545" t="s">
        <v>58</v>
      </c>
      <c r="AV1545" t="s">
        <v>4215</v>
      </c>
      <c r="AW1545" t="s">
        <v>51</v>
      </c>
      <c r="AX1545" s="1">
        <v>43726.529457488425</v>
      </c>
      <c r="AY1545" t="s">
        <v>51</v>
      </c>
    </row>
    <row r="1546" spans="1:51" x14ac:dyDescent="0.35">
      <c r="A1546">
        <v>2897</v>
      </c>
      <c r="B1546">
        <v>0</v>
      </c>
      <c r="C1546" t="s">
        <v>51</v>
      </c>
      <c r="D1546" t="s">
        <v>52</v>
      </c>
      <c r="E1546" t="s">
        <v>51</v>
      </c>
      <c r="F1546" t="s">
        <v>51</v>
      </c>
      <c r="G1546" t="s">
        <v>6477</v>
      </c>
      <c r="H1546" t="s">
        <v>6478</v>
      </c>
      <c r="I1546" t="s">
        <v>56</v>
      </c>
      <c r="O1546" t="s">
        <v>56</v>
      </c>
      <c r="S1546" t="s">
        <v>6479</v>
      </c>
      <c r="U1546" t="s">
        <v>202</v>
      </c>
      <c r="V1546" t="s">
        <v>6480</v>
      </c>
      <c r="X1546" t="s">
        <v>3743</v>
      </c>
      <c r="Y1546" t="s">
        <v>6481</v>
      </c>
      <c r="Z1546">
        <v>8</v>
      </c>
      <c r="AA1546">
        <v>24</v>
      </c>
      <c r="AD1546" t="s">
        <v>349</v>
      </c>
      <c r="AE1546" t="s">
        <v>6482</v>
      </c>
      <c r="AF1546" t="s">
        <v>138</v>
      </c>
      <c r="AG1546" t="s">
        <v>350</v>
      </c>
      <c r="AH1546" t="s">
        <v>6482</v>
      </c>
      <c r="AI1546">
        <v>0</v>
      </c>
      <c r="AJ1546">
        <v>0</v>
      </c>
      <c r="AL1546">
        <v>0</v>
      </c>
      <c r="AM1546">
        <v>0</v>
      </c>
      <c r="AN1546">
        <v>0</v>
      </c>
      <c r="AO1546" t="s">
        <v>51</v>
      </c>
      <c r="AP1546" t="s">
        <v>51</v>
      </c>
      <c r="AQ1546" t="s">
        <v>51</v>
      </c>
      <c r="AR1546" t="s">
        <v>51</v>
      </c>
      <c r="AS1546" t="s">
        <v>51</v>
      </c>
      <c r="AT1546" t="s">
        <v>51</v>
      </c>
      <c r="AU1546" t="s">
        <v>58</v>
      </c>
      <c r="AV1546" t="s">
        <v>4215</v>
      </c>
      <c r="AW1546" t="s">
        <v>196</v>
      </c>
      <c r="AX1546" s="1">
        <v>43725.673095370374</v>
      </c>
      <c r="AY1546" s="1">
        <v>43841.548182372688</v>
      </c>
    </row>
    <row r="1547" spans="1:51" x14ac:dyDescent="0.35">
      <c r="A1547">
        <v>2896</v>
      </c>
      <c r="B1547">
        <v>0</v>
      </c>
      <c r="C1547" t="s">
        <v>51</v>
      </c>
      <c r="D1547" t="s">
        <v>52</v>
      </c>
      <c r="E1547" t="s">
        <v>51</v>
      </c>
      <c r="F1547" t="s">
        <v>51</v>
      </c>
      <c r="G1547" t="s">
        <v>6483</v>
      </c>
      <c r="H1547" t="s">
        <v>6484</v>
      </c>
      <c r="I1547" t="s">
        <v>56</v>
      </c>
      <c r="U1547" t="s">
        <v>57</v>
      </c>
      <c r="W1547">
        <v>8605018119</v>
      </c>
      <c r="Y1547" t="s">
        <v>6485</v>
      </c>
      <c r="Z1547">
        <v>8</v>
      </c>
      <c r="AA1547">
        <v>27</v>
      </c>
      <c r="AD1547" t="s">
        <v>6486</v>
      </c>
      <c r="AE1547" t="s">
        <v>2418</v>
      </c>
      <c r="AG1547" t="s">
        <v>6487</v>
      </c>
      <c r="AH1547" t="s">
        <v>2418</v>
      </c>
      <c r="AI1547">
        <v>0</v>
      </c>
      <c r="AJ1547">
        <v>0</v>
      </c>
      <c r="AL1547">
        <v>0</v>
      </c>
      <c r="AM1547">
        <v>0</v>
      </c>
      <c r="AN1547">
        <v>0</v>
      </c>
      <c r="AO1547" t="s">
        <v>51</v>
      </c>
      <c r="AP1547" t="s">
        <v>51</v>
      </c>
      <c r="AQ1547" t="s">
        <v>51</v>
      </c>
      <c r="AR1547" t="s">
        <v>51</v>
      </c>
      <c r="AS1547" t="s">
        <v>51</v>
      </c>
      <c r="AT1547" t="s">
        <v>51</v>
      </c>
      <c r="AU1547" t="s">
        <v>58</v>
      </c>
      <c r="AV1547" t="s">
        <v>4215</v>
      </c>
      <c r="AW1547" t="s">
        <v>51</v>
      </c>
      <c r="AX1547" s="1">
        <v>43724.726099305553</v>
      </c>
      <c r="AY1547" t="s">
        <v>51</v>
      </c>
    </row>
    <row r="1548" spans="1:51" x14ac:dyDescent="0.35">
      <c r="A1548">
        <v>2895</v>
      </c>
      <c r="B1548">
        <v>0</v>
      </c>
      <c r="C1548" t="s">
        <v>51</v>
      </c>
      <c r="D1548" t="s">
        <v>52</v>
      </c>
      <c r="E1548" t="s">
        <v>51</v>
      </c>
      <c r="F1548" t="s">
        <v>51</v>
      </c>
      <c r="G1548" t="s">
        <v>6488</v>
      </c>
      <c r="H1548" t="s">
        <v>6489</v>
      </c>
      <c r="I1548" t="s">
        <v>56</v>
      </c>
      <c r="S1548" t="s">
        <v>6490</v>
      </c>
      <c r="U1548" t="s">
        <v>202</v>
      </c>
      <c r="W1548" t="s">
        <v>6491</v>
      </c>
      <c r="X1548" t="s">
        <v>6492</v>
      </c>
      <c r="Y1548" t="s">
        <v>6493</v>
      </c>
      <c r="Z1548">
        <v>8</v>
      </c>
      <c r="AE1548" t="s">
        <v>5416</v>
      </c>
      <c r="AH1548" t="s">
        <v>5416</v>
      </c>
      <c r="AI1548">
        <v>0</v>
      </c>
      <c r="AJ1548">
        <v>0</v>
      </c>
      <c r="AL1548">
        <v>0</v>
      </c>
      <c r="AM1548">
        <v>0</v>
      </c>
      <c r="AN1548">
        <v>0</v>
      </c>
      <c r="AO1548" t="s">
        <v>51</v>
      </c>
      <c r="AP1548" t="s">
        <v>51</v>
      </c>
      <c r="AQ1548" t="s">
        <v>51</v>
      </c>
      <c r="AR1548" t="s">
        <v>51</v>
      </c>
      <c r="AS1548" t="s">
        <v>51</v>
      </c>
      <c r="AT1548" t="s">
        <v>51</v>
      </c>
      <c r="AU1548" t="s">
        <v>58</v>
      </c>
      <c r="AV1548" t="s">
        <v>4215</v>
      </c>
      <c r="AW1548" t="s">
        <v>51</v>
      </c>
      <c r="AX1548" s="1">
        <v>43717.602519826389</v>
      </c>
      <c r="AY1548" t="s">
        <v>51</v>
      </c>
    </row>
    <row r="1549" spans="1:51" x14ac:dyDescent="0.35">
      <c r="A1549">
        <v>2894</v>
      </c>
      <c r="B1549">
        <v>0</v>
      </c>
      <c r="C1549" t="s">
        <v>51</v>
      </c>
      <c r="D1549" t="s">
        <v>52</v>
      </c>
      <c r="E1549" t="s">
        <v>51</v>
      </c>
      <c r="F1549" t="s">
        <v>51</v>
      </c>
      <c r="G1549" t="s">
        <v>6494</v>
      </c>
      <c r="H1549" t="s">
        <v>6495</v>
      </c>
      <c r="I1549" t="s">
        <v>1923</v>
      </c>
      <c r="S1549" t="s">
        <v>6496</v>
      </c>
      <c r="U1549" t="s">
        <v>202</v>
      </c>
      <c r="V1549" t="s">
        <v>6497</v>
      </c>
      <c r="W1549" t="s">
        <v>6498</v>
      </c>
      <c r="X1549" t="s">
        <v>6499</v>
      </c>
      <c r="Y1549" t="s">
        <v>6500</v>
      </c>
      <c r="Z1549">
        <v>2</v>
      </c>
      <c r="AE1549" t="s">
        <v>6501</v>
      </c>
      <c r="AF1549" t="s">
        <v>62</v>
      </c>
      <c r="AH1549" t="s">
        <v>6501</v>
      </c>
      <c r="AI1549">
        <v>0</v>
      </c>
      <c r="AJ1549">
        <v>0</v>
      </c>
      <c r="AL1549">
        <v>0</v>
      </c>
      <c r="AM1549">
        <v>0</v>
      </c>
      <c r="AN1549">
        <v>0</v>
      </c>
      <c r="AO1549" t="s">
        <v>51</v>
      </c>
      <c r="AP1549" t="s">
        <v>51</v>
      </c>
      <c r="AQ1549" t="s">
        <v>51</v>
      </c>
      <c r="AR1549" t="s">
        <v>51</v>
      </c>
      <c r="AS1549" t="s">
        <v>51</v>
      </c>
      <c r="AT1549" t="s">
        <v>51</v>
      </c>
      <c r="AU1549" t="s">
        <v>58</v>
      </c>
      <c r="AV1549" t="s">
        <v>4215</v>
      </c>
      <c r="AW1549" t="s">
        <v>51</v>
      </c>
      <c r="AX1549" s="1">
        <v>43717.588884872683</v>
      </c>
      <c r="AY1549" t="s">
        <v>51</v>
      </c>
    </row>
    <row r="1550" spans="1:51" x14ac:dyDescent="0.35">
      <c r="A1550">
        <v>2893</v>
      </c>
      <c r="B1550">
        <v>0</v>
      </c>
      <c r="C1550" t="s">
        <v>51</v>
      </c>
      <c r="D1550" t="s">
        <v>52</v>
      </c>
      <c r="E1550" t="s">
        <v>51</v>
      </c>
      <c r="F1550" t="s">
        <v>51</v>
      </c>
      <c r="G1550" t="s">
        <v>6502</v>
      </c>
      <c r="H1550" t="s">
        <v>6503</v>
      </c>
      <c r="I1550" t="s">
        <v>56</v>
      </c>
      <c r="S1550" t="s">
        <v>6504</v>
      </c>
      <c r="U1550" t="s">
        <v>202</v>
      </c>
      <c r="Y1550" t="s">
        <v>6505</v>
      </c>
      <c r="Z1550">
        <v>8</v>
      </c>
      <c r="AA1550">
        <v>8</v>
      </c>
      <c r="AD1550" t="s">
        <v>6049</v>
      </c>
      <c r="AE1550" t="s">
        <v>2041</v>
      </c>
      <c r="AF1550" t="s">
        <v>62</v>
      </c>
      <c r="AG1550" t="s">
        <v>6506</v>
      </c>
      <c r="AH1550" t="s">
        <v>2041</v>
      </c>
      <c r="AI1550">
        <v>0</v>
      </c>
      <c r="AJ1550">
        <v>0</v>
      </c>
      <c r="AL1550">
        <v>0</v>
      </c>
      <c r="AM1550">
        <v>0</v>
      </c>
      <c r="AN1550">
        <v>0</v>
      </c>
      <c r="AO1550" t="s">
        <v>51</v>
      </c>
      <c r="AP1550" t="s">
        <v>51</v>
      </c>
      <c r="AQ1550" t="s">
        <v>51</v>
      </c>
      <c r="AR1550" t="s">
        <v>51</v>
      </c>
      <c r="AS1550" t="s">
        <v>51</v>
      </c>
      <c r="AT1550" t="s">
        <v>51</v>
      </c>
      <c r="AU1550" t="s">
        <v>58</v>
      </c>
      <c r="AV1550" t="s">
        <v>4215</v>
      </c>
      <c r="AW1550" t="s">
        <v>51</v>
      </c>
      <c r="AX1550" s="1">
        <v>43717.507805983798</v>
      </c>
      <c r="AY1550" t="s">
        <v>51</v>
      </c>
    </row>
    <row r="1551" spans="1:51" x14ac:dyDescent="0.35">
      <c r="A1551">
        <v>2892</v>
      </c>
      <c r="B1551">
        <v>0</v>
      </c>
      <c r="C1551" t="s">
        <v>51</v>
      </c>
      <c r="D1551" t="s">
        <v>85</v>
      </c>
      <c r="E1551">
        <v>0</v>
      </c>
      <c r="G1551" t="s">
        <v>6507</v>
      </c>
      <c r="H1551" t="s">
        <v>6508</v>
      </c>
      <c r="I1551" t="s">
        <v>56</v>
      </c>
      <c r="J1551" t="s">
        <v>5419</v>
      </c>
      <c r="T1551" t="s">
        <v>51</v>
      </c>
      <c r="U1551" t="s">
        <v>51</v>
      </c>
      <c r="Z1551">
        <v>8</v>
      </c>
      <c r="AE1551" t="s">
        <v>51</v>
      </c>
      <c r="AF1551" t="s">
        <v>5419</v>
      </c>
      <c r="AI1551">
        <v>0</v>
      </c>
      <c r="AJ1551">
        <v>0</v>
      </c>
      <c r="AL1551">
        <v>0</v>
      </c>
      <c r="AM1551">
        <v>0</v>
      </c>
      <c r="AN1551">
        <v>0</v>
      </c>
      <c r="AO1551" t="s">
        <v>1032</v>
      </c>
      <c r="AP1551" t="s">
        <v>51</v>
      </c>
      <c r="AQ1551" t="s">
        <v>51</v>
      </c>
      <c r="AR1551" t="s">
        <v>51</v>
      </c>
      <c r="AS1551" t="s">
        <v>51</v>
      </c>
      <c r="AT1551" t="s">
        <v>51</v>
      </c>
      <c r="AU1551" t="s">
        <v>58</v>
      </c>
      <c r="AV1551" t="s">
        <v>5181</v>
      </c>
      <c r="AW1551" t="s">
        <v>51</v>
      </c>
      <c r="AX1551" s="1">
        <v>43715.495215625</v>
      </c>
      <c r="AY1551" t="s">
        <v>51</v>
      </c>
    </row>
    <row r="1552" spans="1:51" x14ac:dyDescent="0.35">
      <c r="A1552">
        <v>2891</v>
      </c>
      <c r="B1552">
        <v>0</v>
      </c>
      <c r="C1552" t="s">
        <v>51</v>
      </c>
      <c r="D1552" t="s">
        <v>85</v>
      </c>
      <c r="E1552">
        <v>6</v>
      </c>
      <c r="F1552" t="s">
        <v>1545</v>
      </c>
      <c r="G1552" t="s">
        <v>6509</v>
      </c>
      <c r="H1552" t="s">
        <v>6510</v>
      </c>
      <c r="I1552" t="s">
        <v>56</v>
      </c>
      <c r="J1552" t="s">
        <v>5419</v>
      </c>
      <c r="S1552">
        <v>9540314333</v>
      </c>
      <c r="T1552" t="s">
        <v>51</v>
      </c>
      <c r="U1552" t="s">
        <v>51</v>
      </c>
      <c r="W1552">
        <v>9540314333</v>
      </c>
      <c r="Y1552" t="s">
        <v>6511</v>
      </c>
      <c r="Z1552">
        <v>8</v>
      </c>
      <c r="AE1552" t="s">
        <v>51</v>
      </c>
      <c r="AF1552" t="s">
        <v>5419</v>
      </c>
      <c r="AI1552">
        <v>0</v>
      </c>
      <c r="AJ1552">
        <v>0</v>
      </c>
      <c r="AL1552">
        <v>0</v>
      </c>
      <c r="AM1552">
        <v>0</v>
      </c>
      <c r="AN1552">
        <v>0</v>
      </c>
      <c r="AO1552" t="s">
        <v>6512</v>
      </c>
      <c r="AP1552" t="s">
        <v>51</v>
      </c>
      <c r="AQ1552" t="s">
        <v>51</v>
      </c>
      <c r="AR1552" t="s">
        <v>51</v>
      </c>
      <c r="AS1552" t="s">
        <v>51</v>
      </c>
      <c r="AT1552" t="s">
        <v>51</v>
      </c>
      <c r="AU1552" t="s">
        <v>58</v>
      </c>
      <c r="AV1552" t="s">
        <v>5181</v>
      </c>
      <c r="AW1552" t="s">
        <v>5181</v>
      </c>
      <c r="AX1552" s="1">
        <v>43712.627035185185</v>
      </c>
      <c r="AY1552" s="1">
        <v>43794.816902118058</v>
      </c>
    </row>
    <row r="1553" spans="1:51" x14ac:dyDescent="0.35">
      <c r="A1553">
        <v>2890</v>
      </c>
      <c r="B1553">
        <v>0</v>
      </c>
      <c r="C1553" t="s">
        <v>51</v>
      </c>
      <c r="D1553" t="s">
        <v>85</v>
      </c>
      <c r="E1553" t="s">
        <v>51</v>
      </c>
      <c r="F1553" t="s">
        <v>51</v>
      </c>
      <c r="G1553" t="s">
        <v>6513</v>
      </c>
      <c r="H1553" t="s">
        <v>6514</v>
      </c>
      <c r="I1553" t="s">
        <v>56</v>
      </c>
      <c r="J1553" t="s">
        <v>5419</v>
      </c>
      <c r="T1553" t="s">
        <v>51</v>
      </c>
      <c r="U1553" t="s">
        <v>51</v>
      </c>
      <c r="W1553">
        <v>9511264072</v>
      </c>
      <c r="Z1553">
        <v>8</v>
      </c>
      <c r="AE1553" t="s">
        <v>51</v>
      </c>
      <c r="AF1553" t="s">
        <v>5419</v>
      </c>
      <c r="AI1553">
        <v>0</v>
      </c>
      <c r="AJ1553">
        <v>0</v>
      </c>
      <c r="AL1553">
        <v>0</v>
      </c>
      <c r="AM1553">
        <v>0</v>
      </c>
      <c r="AN1553">
        <v>0</v>
      </c>
      <c r="AO1553" t="s">
        <v>120</v>
      </c>
      <c r="AP1553" t="s">
        <v>51</v>
      </c>
      <c r="AQ1553" t="s">
        <v>51</v>
      </c>
      <c r="AR1553" t="s">
        <v>51</v>
      </c>
      <c r="AS1553" t="s">
        <v>51</v>
      </c>
      <c r="AT1553" t="s">
        <v>51</v>
      </c>
      <c r="AU1553" t="s">
        <v>58</v>
      </c>
      <c r="AV1553" t="s">
        <v>5181</v>
      </c>
      <c r="AW1553" t="s">
        <v>51</v>
      </c>
      <c r="AX1553" s="1">
        <v>43711.715901122683</v>
      </c>
      <c r="AY1553" t="s">
        <v>51</v>
      </c>
    </row>
    <row r="1554" spans="1:51" x14ac:dyDescent="0.35">
      <c r="A1554">
        <v>2889</v>
      </c>
      <c r="B1554">
        <v>0</v>
      </c>
      <c r="C1554" t="s">
        <v>51</v>
      </c>
      <c r="D1554" t="s">
        <v>52</v>
      </c>
      <c r="E1554" t="s">
        <v>51</v>
      </c>
      <c r="F1554" t="s">
        <v>51</v>
      </c>
      <c r="G1554" t="s">
        <v>18894</v>
      </c>
      <c r="H1554" t="s">
        <v>6515</v>
      </c>
      <c r="I1554" t="s">
        <v>56</v>
      </c>
      <c r="S1554" t="s">
        <v>62</v>
      </c>
      <c r="U1554" t="s">
        <v>57</v>
      </c>
      <c r="V1554" t="s">
        <v>62</v>
      </c>
      <c r="W1554" t="s">
        <v>62</v>
      </c>
      <c r="Y1554" t="s">
        <v>6516</v>
      </c>
      <c r="Z1554">
        <v>8</v>
      </c>
      <c r="AF1554" t="s">
        <v>62</v>
      </c>
      <c r="AI1554">
        <v>0</v>
      </c>
      <c r="AJ1554">
        <v>0</v>
      </c>
      <c r="AL1554">
        <v>0</v>
      </c>
      <c r="AM1554">
        <v>0</v>
      </c>
      <c r="AN1554">
        <v>0</v>
      </c>
      <c r="AO1554" t="s">
        <v>51</v>
      </c>
      <c r="AP1554" t="s">
        <v>51</v>
      </c>
      <c r="AQ1554" t="s">
        <v>51</v>
      </c>
      <c r="AR1554" t="s">
        <v>51</v>
      </c>
      <c r="AS1554" t="s">
        <v>51</v>
      </c>
      <c r="AT1554" t="s">
        <v>51</v>
      </c>
      <c r="AU1554" t="s">
        <v>58</v>
      </c>
      <c r="AV1554" t="s">
        <v>6517</v>
      </c>
      <c r="AW1554" t="s">
        <v>51</v>
      </c>
      <c r="AX1554" s="1">
        <v>43710.455019212961</v>
      </c>
      <c r="AY1554" t="s">
        <v>51</v>
      </c>
    </row>
    <row r="1555" spans="1:51" x14ac:dyDescent="0.35">
      <c r="A1555">
        <v>2888</v>
      </c>
      <c r="B1555">
        <v>0</v>
      </c>
      <c r="C1555" t="s">
        <v>51</v>
      </c>
      <c r="D1555" t="s">
        <v>52</v>
      </c>
      <c r="E1555" t="s">
        <v>51</v>
      </c>
      <c r="F1555" t="s">
        <v>51</v>
      </c>
      <c r="G1555" t="s">
        <v>18895</v>
      </c>
      <c r="H1555" t="s">
        <v>6518</v>
      </c>
      <c r="I1555" t="s">
        <v>56</v>
      </c>
      <c r="M1555" t="s">
        <v>6519</v>
      </c>
      <c r="N1555" t="s">
        <v>18896</v>
      </c>
      <c r="O1555" t="s">
        <v>56</v>
      </c>
      <c r="U1555" t="s">
        <v>57</v>
      </c>
      <c r="W1555" t="s">
        <v>62</v>
      </c>
      <c r="Y1555" t="s">
        <v>6520</v>
      </c>
      <c r="Z1555">
        <v>8</v>
      </c>
      <c r="AA1555">
        <v>27</v>
      </c>
      <c r="AE1555" t="s">
        <v>6521</v>
      </c>
      <c r="AF1555" t="s">
        <v>143</v>
      </c>
      <c r="AG1555" t="s">
        <v>6522</v>
      </c>
      <c r="AH1555" t="s">
        <v>6521</v>
      </c>
      <c r="AI1555">
        <v>0</v>
      </c>
      <c r="AJ1555">
        <v>0</v>
      </c>
      <c r="AL1555">
        <v>0</v>
      </c>
      <c r="AM1555">
        <v>0</v>
      </c>
      <c r="AN1555">
        <v>0</v>
      </c>
      <c r="AO1555" t="s">
        <v>51</v>
      </c>
      <c r="AP1555" t="s">
        <v>51</v>
      </c>
      <c r="AQ1555" t="s">
        <v>51</v>
      </c>
      <c r="AR1555" t="s">
        <v>51</v>
      </c>
      <c r="AS1555" t="s">
        <v>51</v>
      </c>
      <c r="AT1555" t="s">
        <v>51</v>
      </c>
      <c r="AU1555" t="s">
        <v>58</v>
      </c>
      <c r="AV1555" t="s">
        <v>6517</v>
      </c>
      <c r="AW1555" t="s">
        <v>196</v>
      </c>
      <c r="AX1555" s="1">
        <v>43707.809438078701</v>
      </c>
      <c r="AY1555" s="1">
        <v>43711.727275659723</v>
      </c>
    </row>
    <row r="1556" spans="1:51" x14ac:dyDescent="0.35">
      <c r="A1556">
        <v>2887</v>
      </c>
      <c r="B1556">
        <v>0</v>
      </c>
      <c r="C1556" t="s">
        <v>51</v>
      </c>
      <c r="D1556" t="s">
        <v>52</v>
      </c>
      <c r="E1556" t="s">
        <v>51</v>
      </c>
      <c r="F1556" t="s">
        <v>51</v>
      </c>
      <c r="G1556" t="s">
        <v>6523</v>
      </c>
      <c r="H1556" t="s">
        <v>6524</v>
      </c>
      <c r="I1556" t="s">
        <v>56</v>
      </c>
      <c r="O1556" t="s">
        <v>62</v>
      </c>
      <c r="S1556">
        <v>8009091968</v>
      </c>
      <c r="U1556" t="s">
        <v>57</v>
      </c>
      <c r="V1556" t="s">
        <v>62</v>
      </c>
      <c r="W1556" t="s">
        <v>62</v>
      </c>
      <c r="Y1556" t="s">
        <v>5944</v>
      </c>
      <c r="Z1556">
        <v>8</v>
      </c>
      <c r="AA1556">
        <v>9</v>
      </c>
      <c r="AE1556" t="s">
        <v>2487</v>
      </c>
      <c r="AF1556" t="s">
        <v>6525</v>
      </c>
      <c r="AG1556" t="s">
        <v>109</v>
      </c>
      <c r="AH1556" t="s">
        <v>2487</v>
      </c>
      <c r="AI1556">
        <v>0</v>
      </c>
      <c r="AJ1556">
        <v>0</v>
      </c>
      <c r="AL1556">
        <v>0</v>
      </c>
      <c r="AM1556">
        <v>0</v>
      </c>
      <c r="AN1556">
        <v>0</v>
      </c>
      <c r="AO1556" t="s">
        <v>51</v>
      </c>
      <c r="AP1556" t="s">
        <v>51</v>
      </c>
      <c r="AQ1556" t="s">
        <v>51</v>
      </c>
      <c r="AR1556" t="s">
        <v>51</v>
      </c>
      <c r="AS1556" t="s">
        <v>51</v>
      </c>
      <c r="AT1556" t="s">
        <v>51</v>
      </c>
      <c r="AU1556" t="s">
        <v>58</v>
      </c>
      <c r="AV1556" t="s">
        <v>6517</v>
      </c>
      <c r="AW1556" t="s">
        <v>196</v>
      </c>
      <c r="AX1556" s="1">
        <v>43707.789891817127</v>
      </c>
      <c r="AY1556" s="1">
        <v>43735.52525204861</v>
      </c>
    </row>
    <row r="1557" spans="1:51" x14ac:dyDescent="0.35">
      <c r="A1557">
        <v>2886</v>
      </c>
      <c r="B1557">
        <v>0</v>
      </c>
      <c r="C1557" t="s">
        <v>51</v>
      </c>
      <c r="D1557" t="s">
        <v>85</v>
      </c>
      <c r="E1557" t="s">
        <v>51</v>
      </c>
      <c r="F1557" t="s">
        <v>51</v>
      </c>
      <c r="G1557" t="s">
        <v>6526</v>
      </c>
      <c r="H1557" t="s">
        <v>6527</v>
      </c>
      <c r="I1557" t="s">
        <v>56</v>
      </c>
      <c r="J1557" t="s">
        <v>5419</v>
      </c>
      <c r="S1557">
        <v>7774080699</v>
      </c>
      <c r="T1557" t="s">
        <v>51</v>
      </c>
      <c r="U1557" t="s">
        <v>51</v>
      </c>
      <c r="W1557">
        <v>8308809339</v>
      </c>
      <c r="Y1557" t="s">
        <v>6528</v>
      </c>
      <c r="Z1557">
        <v>8</v>
      </c>
      <c r="AE1557" t="s">
        <v>51</v>
      </c>
      <c r="AF1557" t="s">
        <v>5419</v>
      </c>
      <c r="AI1557">
        <v>0</v>
      </c>
      <c r="AJ1557">
        <v>0</v>
      </c>
      <c r="AL1557">
        <v>0</v>
      </c>
      <c r="AM1557">
        <v>0</v>
      </c>
      <c r="AN1557">
        <v>0</v>
      </c>
      <c r="AO1557" t="s">
        <v>4181</v>
      </c>
      <c r="AP1557" t="s">
        <v>51</v>
      </c>
      <c r="AQ1557" t="s">
        <v>51</v>
      </c>
      <c r="AR1557" t="s">
        <v>51</v>
      </c>
      <c r="AS1557" t="s">
        <v>51</v>
      </c>
      <c r="AT1557" t="s">
        <v>51</v>
      </c>
      <c r="AU1557" t="s">
        <v>58</v>
      </c>
      <c r="AV1557" t="s">
        <v>5181</v>
      </c>
      <c r="AW1557" t="s">
        <v>51</v>
      </c>
      <c r="AX1557" s="1">
        <v>43707.490712268518</v>
      </c>
      <c r="AY1557" t="s">
        <v>51</v>
      </c>
    </row>
    <row r="1558" spans="1:51" x14ac:dyDescent="0.35">
      <c r="A1558">
        <v>2885</v>
      </c>
      <c r="B1558">
        <v>0</v>
      </c>
      <c r="C1558" t="s">
        <v>51</v>
      </c>
      <c r="D1558" t="s">
        <v>85</v>
      </c>
      <c r="E1558" t="s">
        <v>51</v>
      </c>
      <c r="F1558" t="s">
        <v>51</v>
      </c>
      <c r="G1558" t="s">
        <v>6529</v>
      </c>
      <c r="H1558" t="s">
        <v>6530</v>
      </c>
      <c r="I1558" t="s">
        <v>56</v>
      </c>
      <c r="J1558" t="s">
        <v>5419</v>
      </c>
      <c r="S1558">
        <v>8956119637</v>
      </c>
      <c r="T1558" t="s">
        <v>51</v>
      </c>
      <c r="U1558" t="s">
        <v>51</v>
      </c>
      <c r="W1558">
        <v>8956119637</v>
      </c>
      <c r="Y1558" t="s">
        <v>6531</v>
      </c>
      <c r="Z1558">
        <v>8</v>
      </c>
      <c r="AE1558" t="s">
        <v>51</v>
      </c>
      <c r="AF1558" t="s">
        <v>5419</v>
      </c>
      <c r="AI1558">
        <v>0</v>
      </c>
      <c r="AJ1558">
        <v>0</v>
      </c>
      <c r="AL1558">
        <v>0</v>
      </c>
      <c r="AM1558">
        <v>0</v>
      </c>
      <c r="AN1558">
        <v>0</v>
      </c>
      <c r="AO1558" t="s">
        <v>1032</v>
      </c>
      <c r="AP1558" t="s">
        <v>51</v>
      </c>
      <c r="AQ1558" t="s">
        <v>51</v>
      </c>
      <c r="AR1558" t="s">
        <v>51</v>
      </c>
      <c r="AS1558" t="s">
        <v>51</v>
      </c>
      <c r="AT1558" t="s">
        <v>51</v>
      </c>
      <c r="AU1558" t="s">
        <v>58</v>
      </c>
      <c r="AV1558" t="s">
        <v>5181</v>
      </c>
      <c r="AW1558" t="s">
        <v>51</v>
      </c>
      <c r="AX1558" s="1">
        <v>43707.425472800925</v>
      </c>
      <c r="AY1558" t="s">
        <v>51</v>
      </c>
    </row>
    <row r="1559" spans="1:51" x14ac:dyDescent="0.35">
      <c r="A1559">
        <v>2884</v>
      </c>
      <c r="B1559">
        <v>0</v>
      </c>
      <c r="C1559" t="s">
        <v>51</v>
      </c>
      <c r="D1559" t="s">
        <v>52</v>
      </c>
      <c r="E1559" t="s">
        <v>51</v>
      </c>
      <c r="F1559" t="s">
        <v>51</v>
      </c>
      <c r="G1559" t="s">
        <v>6532</v>
      </c>
      <c r="H1559" t="s">
        <v>6533</v>
      </c>
      <c r="I1559" t="s">
        <v>5113</v>
      </c>
      <c r="U1559" t="s">
        <v>202</v>
      </c>
      <c r="W1559" t="s">
        <v>62</v>
      </c>
      <c r="X1559" t="s">
        <v>62</v>
      </c>
      <c r="Y1559" t="s">
        <v>6534</v>
      </c>
      <c r="Z1559">
        <v>2</v>
      </c>
      <c r="AF1559" t="s">
        <v>62</v>
      </c>
      <c r="AI1559">
        <v>0</v>
      </c>
      <c r="AJ1559">
        <v>0</v>
      </c>
      <c r="AL1559">
        <v>0</v>
      </c>
      <c r="AM1559">
        <v>0</v>
      </c>
      <c r="AN1559">
        <v>0</v>
      </c>
      <c r="AO1559" t="s">
        <v>51</v>
      </c>
      <c r="AP1559" t="s">
        <v>51</v>
      </c>
      <c r="AQ1559" t="s">
        <v>51</v>
      </c>
      <c r="AR1559" t="s">
        <v>51</v>
      </c>
      <c r="AS1559" t="s">
        <v>51</v>
      </c>
      <c r="AT1559" t="s">
        <v>51</v>
      </c>
      <c r="AU1559" t="s">
        <v>58</v>
      </c>
      <c r="AV1559" t="s">
        <v>6517</v>
      </c>
      <c r="AW1559" t="s">
        <v>51</v>
      </c>
      <c r="AX1559" s="1">
        <v>43706.548005173609</v>
      </c>
      <c r="AY1559" t="s">
        <v>51</v>
      </c>
    </row>
    <row r="1560" spans="1:51" x14ac:dyDescent="0.35">
      <c r="A1560">
        <v>2883</v>
      </c>
      <c r="B1560">
        <v>0</v>
      </c>
      <c r="C1560" t="s">
        <v>51</v>
      </c>
      <c r="D1560" t="s">
        <v>52</v>
      </c>
      <c r="E1560" t="s">
        <v>51</v>
      </c>
      <c r="F1560" t="s">
        <v>51</v>
      </c>
      <c r="G1560" t="s">
        <v>6535</v>
      </c>
      <c r="H1560" t="s">
        <v>6536</v>
      </c>
      <c r="I1560" t="s">
        <v>13177</v>
      </c>
      <c r="U1560" t="s">
        <v>202</v>
      </c>
      <c r="W1560" t="s">
        <v>6537</v>
      </c>
      <c r="Y1560" t="s">
        <v>6538</v>
      </c>
      <c r="Z1560">
        <v>2</v>
      </c>
      <c r="AI1560">
        <v>0</v>
      </c>
      <c r="AJ1560">
        <v>0</v>
      </c>
      <c r="AL1560">
        <v>0</v>
      </c>
      <c r="AM1560">
        <v>0</v>
      </c>
      <c r="AN1560">
        <v>0</v>
      </c>
      <c r="AO1560" t="s">
        <v>51</v>
      </c>
      <c r="AP1560" t="s">
        <v>51</v>
      </c>
      <c r="AQ1560" t="s">
        <v>51</v>
      </c>
      <c r="AR1560" t="s">
        <v>51</v>
      </c>
      <c r="AS1560" t="s">
        <v>51</v>
      </c>
      <c r="AT1560" t="s">
        <v>51</v>
      </c>
      <c r="AU1560" t="s">
        <v>58</v>
      </c>
      <c r="AV1560" t="s">
        <v>6517</v>
      </c>
      <c r="AW1560" t="s">
        <v>51</v>
      </c>
      <c r="AX1560" s="1">
        <v>43704.723980868053</v>
      </c>
      <c r="AY1560" t="s">
        <v>51</v>
      </c>
    </row>
    <row r="1561" spans="1:51" x14ac:dyDescent="0.35">
      <c r="A1561">
        <v>2882</v>
      </c>
      <c r="B1561">
        <v>0</v>
      </c>
      <c r="C1561" t="s">
        <v>51</v>
      </c>
      <c r="D1561" t="s">
        <v>52</v>
      </c>
      <c r="E1561" t="s">
        <v>51</v>
      </c>
      <c r="F1561" t="s">
        <v>51</v>
      </c>
      <c r="G1561" t="s">
        <v>6539</v>
      </c>
      <c r="H1561" t="s">
        <v>6540</v>
      </c>
      <c r="I1561" t="s">
        <v>1923</v>
      </c>
      <c r="U1561" t="s">
        <v>202</v>
      </c>
      <c r="W1561" t="s">
        <v>6541</v>
      </c>
      <c r="Y1561" t="s">
        <v>6542</v>
      </c>
      <c r="Z1561">
        <v>2</v>
      </c>
      <c r="AI1561">
        <v>0</v>
      </c>
      <c r="AJ1561">
        <v>0</v>
      </c>
      <c r="AL1561">
        <v>0</v>
      </c>
      <c r="AM1561">
        <v>0</v>
      </c>
      <c r="AN1561">
        <v>0</v>
      </c>
      <c r="AO1561" t="s">
        <v>51</v>
      </c>
      <c r="AP1561" t="s">
        <v>51</v>
      </c>
      <c r="AQ1561" t="s">
        <v>51</v>
      </c>
      <c r="AR1561" t="s">
        <v>51</v>
      </c>
      <c r="AS1561" t="s">
        <v>51</v>
      </c>
      <c r="AT1561" t="s">
        <v>51</v>
      </c>
      <c r="AU1561" t="s">
        <v>58</v>
      </c>
      <c r="AV1561" t="s">
        <v>6517</v>
      </c>
      <c r="AW1561" t="s">
        <v>51</v>
      </c>
      <c r="AX1561" s="1">
        <v>43704.68968984954</v>
      </c>
      <c r="AY1561" t="s">
        <v>51</v>
      </c>
    </row>
    <row r="1562" spans="1:51" x14ac:dyDescent="0.35">
      <c r="A1562">
        <v>2881</v>
      </c>
      <c r="B1562">
        <v>0</v>
      </c>
      <c r="C1562" t="s">
        <v>51</v>
      </c>
      <c r="D1562" t="s">
        <v>52</v>
      </c>
      <c r="E1562" t="s">
        <v>51</v>
      </c>
      <c r="F1562" t="s">
        <v>51</v>
      </c>
      <c r="G1562" t="s">
        <v>6543</v>
      </c>
      <c r="H1562" t="s">
        <v>6544</v>
      </c>
      <c r="I1562" t="s">
        <v>56</v>
      </c>
      <c r="O1562" t="s">
        <v>62</v>
      </c>
      <c r="S1562" t="s">
        <v>6545</v>
      </c>
      <c r="U1562" t="s">
        <v>202</v>
      </c>
      <c r="V1562" t="s">
        <v>62</v>
      </c>
      <c r="W1562" t="s">
        <v>62</v>
      </c>
      <c r="Y1562" t="s">
        <v>6546</v>
      </c>
      <c r="Z1562">
        <v>8</v>
      </c>
      <c r="AA1562">
        <v>37</v>
      </c>
      <c r="AE1562" t="s">
        <v>6547</v>
      </c>
      <c r="AF1562" t="s">
        <v>3406</v>
      </c>
      <c r="AG1562" t="s">
        <v>6548</v>
      </c>
      <c r="AH1562" t="s">
        <v>6547</v>
      </c>
      <c r="AI1562">
        <v>0</v>
      </c>
      <c r="AJ1562">
        <v>0</v>
      </c>
      <c r="AL1562">
        <v>0</v>
      </c>
      <c r="AM1562">
        <v>0</v>
      </c>
      <c r="AN1562">
        <v>0</v>
      </c>
      <c r="AO1562" t="s">
        <v>51</v>
      </c>
      <c r="AP1562" t="s">
        <v>51</v>
      </c>
      <c r="AQ1562" t="s">
        <v>51</v>
      </c>
      <c r="AR1562" t="s">
        <v>51</v>
      </c>
      <c r="AS1562" t="s">
        <v>51</v>
      </c>
      <c r="AT1562" t="s">
        <v>51</v>
      </c>
      <c r="AU1562" t="s">
        <v>58</v>
      </c>
      <c r="AV1562" t="s">
        <v>6517</v>
      </c>
      <c r="AW1562" t="s">
        <v>196</v>
      </c>
      <c r="AX1562" s="1">
        <v>43704.64070960648</v>
      </c>
      <c r="AY1562" s="1">
        <v>43872.567762349536</v>
      </c>
    </row>
    <row r="1563" spans="1:51" x14ac:dyDescent="0.35">
      <c r="A1563">
        <v>2880</v>
      </c>
      <c r="B1563">
        <v>0</v>
      </c>
      <c r="C1563" t="s">
        <v>51</v>
      </c>
      <c r="D1563" t="s">
        <v>52</v>
      </c>
      <c r="E1563" t="s">
        <v>51</v>
      </c>
      <c r="F1563" t="s">
        <v>51</v>
      </c>
      <c r="G1563" t="s">
        <v>6549</v>
      </c>
      <c r="H1563" t="s">
        <v>6550</v>
      </c>
      <c r="I1563" t="s">
        <v>56</v>
      </c>
      <c r="O1563" t="s">
        <v>55</v>
      </c>
      <c r="U1563" t="s">
        <v>57</v>
      </c>
      <c r="W1563" t="s">
        <v>6551</v>
      </c>
      <c r="Y1563" t="s">
        <v>6552</v>
      </c>
      <c r="Z1563">
        <v>8</v>
      </c>
      <c r="AA1563">
        <v>8</v>
      </c>
      <c r="AD1563" t="s">
        <v>6553</v>
      </c>
      <c r="AE1563" t="s">
        <v>6554</v>
      </c>
      <c r="AF1563" t="s">
        <v>3259</v>
      </c>
      <c r="AG1563" t="s">
        <v>6555</v>
      </c>
      <c r="AH1563" t="s">
        <v>6554</v>
      </c>
      <c r="AI1563">
        <v>0</v>
      </c>
      <c r="AJ1563">
        <v>0</v>
      </c>
      <c r="AL1563">
        <v>0</v>
      </c>
      <c r="AM1563">
        <v>0</v>
      </c>
      <c r="AN1563">
        <v>0</v>
      </c>
      <c r="AO1563" t="s">
        <v>51</v>
      </c>
      <c r="AP1563" t="s">
        <v>51</v>
      </c>
      <c r="AQ1563" t="s">
        <v>51</v>
      </c>
      <c r="AR1563" t="s">
        <v>51</v>
      </c>
      <c r="AS1563" t="s">
        <v>51</v>
      </c>
      <c r="AT1563" t="s">
        <v>51</v>
      </c>
      <c r="AU1563" t="s">
        <v>58</v>
      </c>
      <c r="AV1563" t="s">
        <v>6517</v>
      </c>
      <c r="AW1563" t="s">
        <v>196</v>
      </c>
      <c r="AX1563" s="1">
        <v>43704.582617361113</v>
      </c>
      <c r="AY1563" s="1">
        <v>44571.701686423614</v>
      </c>
    </row>
    <row r="1564" spans="1:51" x14ac:dyDescent="0.35">
      <c r="A1564">
        <v>2879</v>
      </c>
      <c r="B1564">
        <v>0</v>
      </c>
      <c r="C1564" t="s">
        <v>51</v>
      </c>
      <c r="D1564" t="s">
        <v>52</v>
      </c>
      <c r="E1564" t="s">
        <v>51</v>
      </c>
      <c r="F1564" t="s">
        <v>51</v>
      </c>
      <c r="G1564" t="s">
        <v>6556</v>
      </c>
      <c r="H1564" t="s">
        <v>6557</v>
      </c>
      <c r="I1564" t="s">
        <v>56</v>
      </c>
      <c r="S1564" t="s">
        <v>62</v>
      </c>
      <c r="U1564" t="s">
        <v>202</v>
      </c>
      <c r="V1564" t="s">
        <v>62</v>
      </c>
      <c r="W1564">
        <v>8291889790</v>
      </c>
      <c r="Y1564" t="s">
        <v>6558</v>
      </c>
      <c r="Z1564">
        <v>8</v>
      </c>
      <c r="AF1564" t="s">
        <v>280</v>
      </c>
      <c r="AG1564" t="s">
        <v>6559</v>
      </c>
      <c r="AI1564">
        <v>0</v>
      </c>
      <c r="AJ1564">
        <v>0</v>
      </c>
      <c r="AL1564">
        <v>0</v>
      </c>
      <c r="AM1564">
        <v>0</v>
      </c>
      <c r="AN1564">
        <v>0</v>
      </c>
      <c r="AO1564" t="s">
        <v>51</v>
      </c>
      <c r="AP1564" t="s">
        <v>51</v>
      </c>
      <c r="AQ1564" t="s">
        <v>51</v>
      </c>
      <c r="AR1564" t="s">
        <v>51</v>
      </c>
      <c r="AS1564" t="s">
        <v>51</v>
      </c>
      <c r="AT1564" t="s">
        <v>51</v>
      </c>
      <c r="AU1564" t="s">
        <v>58</v>
      </c>
      <c r="AV1564" t="s">
        <v>6517</v>
      </c>
      <c r="AW1564" t="s">
        <v>51</v>
      </c>
      <c r="AX1564" s="1">
        <v>43700.77190806713</v>
      </c>
      <c r="AY1564" t="s">
        <v>51</v>
      </c>
    </row>
    <row r="1565" spans="1:51" x14ac:dyDescent="0.35">
      <c r="A1565">
        <v>2878</v>
      </c>
      <c r="B1565">
        <v>0</v>
      </c>
      <c r="C1565" t="s">
        <v>51</v>
      </c>
      <c r="D1565" t="s">
        <v>52</v>
      </c>
      <c r="E1565" t="s">
        <v>51</v>
      </c>
      <c r="F1565" t="s">
        <v>51</v>
      </c>
      <c r="G1565" t="s">
        <v>6560</v>
      </c>
      <c r="H1565" t="s">
        <v>6561</v>
      </c>
      <c r="I1565" t="s">
        <v>56</v>
      </c>
      <c r="S1565" t="s">
        <v>62</v>
      </c>
      <c r="U1565" t="s">
        <v>202</v>
      </c>
      <c r="V1565" t="s">
        <v>62</v>
      </c>
      <c r="W1565" t="s">
        <v>6562</v>
      </c>
      <c r="Y1565" t="s">
        <v>6563</v>
      </c>
      <c r="Z1565">
        <v>8</v>
      </c>
      <c r="AF1565" t="s">
        <v>280</v>
      </c>
      <c r="AG1565" t="s">
        <v>6564</v>
      </c>
      <c r="AI1565">
        <v>0</v>
      </c>
      <c r="AJ1565">
        <v>0</v>
      </c>
      <c r="AL1565">
        <v>0</v>
      </c>
      <c r="AM1565">
        <v>0</v>
      </c>
      <c r="AN1565">
        <v>0</v>
      </c>
      <c r="AO1565" t="s">
        <v>51</v>
      </c>
      <c r="AP1565" t="s">
        <v>51</v>
      </c>
      <c r="AQ1565" t="s">
        <v>51</v>
      </c>
      <c r="AR1565" t="s">
        <v>51</v>
      </c>
      <c r="AS1565" t="s">
        <v>51</v>
      </c>
      <c r="AT1565" t="s">
        <v>51</v>
      </c>
      <c r="AU1565" t="s">
        <v>58</v>
      </c>
      <c r="AV1565" t="s">
        <v>6517</v>
      </c>
      <c r="AW1565" t="s">
        <v>51</v>
      </c>
      <c r="AX1565" s="1">
        <v>43700.724863275464</v>
      </c>
      <c r="AY1565" t="s">
        <v>51</v>
      </c>
    </row>
    <row r="1566" spans="1:51" x14ac:dyDescent="0.35">
      <c r="A1566">
        <v>2877</v>
      </c>
      <c r="B1566">
        <v>0</v>
      </c>
      <c r="C1566" t="s">
        <v>51</v>
      </c>
      <c r="D1566" t="s">
        <v>85</v>
      </c>
      <c r="E1566" t="s">
        <v>51</v>
      </c>
      <c r="F1566" t="s">
        <v>51</v>
      </c>
      <c r="G1566" t="s">
        <v>6565</v>
      </c>
      <c r="H1566" t="s">
        <v>6566</v>
      </c>
      <c r="I1566" t="s">
        <v>18055</v>
      </c>
      <c r="J1566" t="s">
        <v>5419</v>
      </c>
      <c r="S1566">
        <v>1141628183</v>
      </c>
      <c r="T1566" t="s">
        <v>51</v>
      </c>
      <c r="U1566" t="s">
        <v>51</v>
      </c>
      <c r="Y1566" t="s">
        <v>6567</v>
      </c>
      <c r="Z1566">
        <v>12</v>
      </c>
      <c r="AE1566" t="s">
        <v>51</v>
      </c>
      <c r="AF1566" t="s">
        <v>5419</v>
      </c>
      <c r="AI1566">
        <v>0</v>
      </c>
      <c r="AJ1566">
        <v>0</v>
      </c>
      <c r="AL1566">
        <v>0</v>
      </c>
      <c r="AM1566">
        <v>0</v>
      </c>
      <c r="AN1566">
        <v>0</v>
      </c>
      <c r="AO1566" t="s">
        <v>230</v>
      </c>
      <c r="AP1566" t="s">
        <v>51</v>
      </c>
      <c r="AQ1566" t="s">
        <v>51</v>
      </c>
      <c r="AR1566" t="s">
        <v>51</v>
      </c>
      <c r="AS1566" t="s">
        <v>51</v>
      </c>
      <c r="AT1566" t="s">
        <v>51</v>
      </c>
      <c r="AU1566" t="s">
        <v>58</v>
      </c>
      <c r="AV1566" t="s">
        <v>4028</v>
      </c>
      <c r="AW1566" t="s">
        <v>51</v>
      </c>
      <c r="AX1566" s="1">
        <v>43699.667444328705</v>
      </c>
      <c r="AY1566" t="s">
        <v>51</v>
      </c>
    </row>
    <row r="1567" spans="1:51" x14ac:dyDescent="0.35">
      <c r="A1567">
        <v>2876</v>
      </c>
      <c r="B1567">
        <v>0</v>
      </c>
      <c r="C1567" t="s">
        <v>51</v>
      </c>
      <c r="D1567" t="s">
        <v>85</v>
      </c>
      <c r="E1567" t="s">
        <v>51</v>
      </c>
      <c r="F1567" t="s">
        <v>51</v>
      </c>
      <c r="G1567" t="s">
        <v>6568</v>
      </c>
      <c r="H1567" t="s">
        <v>6569</v>
      </c>
      <c r="I1567" t="s">
        <v>56</v>
      </c>
      <c r="J1567" t="s">
        <v>5419</v>
      </c>
      <c r="T1567" t="s">
        <v>51</v>
      </c>
      <c r="U1567" t="s">
        <v>51</v>
      </c>
      <c r="W1567" t="s">
        <v>6570</v>
      </c>
      <c r="Y1567" t="s">
        <v>6571</v>
      </c>
      <c r="Z1567">
        <v>8</v>
      </c>
      <c r="AE1567" t="s">
        <v>51</v>
      </c>
      <c r="AF1567" t="s">
        <v>5419</v>
      </c>
      <c r="AI1567">
        <v>0</v>
      </c>
      <c r="AJ1567">
        <v>0</v>
      </c>
      <c r="AL1567">
        <v>0</v>
      </c>
      <c r="AM1567">
        <v>0</v>
      </c>
      <c r="AN1567">
        <v>0</v>
      </c>
      <c r="AO1567" t="s">
        <v>120</v>
      </c>
      <c r="AP1567" t="s">
        <v>51</v>
      </c>
      <c r="AQ1567" t="s">
        <v>51</v>
      </c>
      <c r="AR1567" t="s">
        <v>51</v>
      </c>
      <c r="AS1567" t="s">
        <v>51</v>
      </c>
      <c r="AT1567" t="s">
        <v>51</v>
      </c>
      <c r="AU1567" t="s">
        <v>58</v>
      </c>
      <c r="AV1567" t="s">
        <v>5181</v>
      </c>
      <c r="AW1567" t="s">
        <v>51</v>
      </c>
      <c r="AX1567" s="1">
        <v>43699.611164502312</v>
      </c>
      <c r="AY1567" t="s">
        <v>51</v>
      </c>
    </row>
    <row r="1568" spans="1:51" x14ac:dyDescent="0.35">
      <c r="A1568">
        <v>2875</v>
      </c>
      <c r="B1568">
        <v>0</v>
      </c>
      <c r="C1568" t="s">
        <v>51</v>
      </c>
      <c r="D1568" t="s">
        <v>85</v>
      </c>
      <c r="E1568" t="s">
        <v>51</v>
      </c>
      <c r="F1568" t="s">
        <v>51</v>
      </c>
      <c r="G1568" t="s">
        <v>6572</v>
      </c>
      <c r="H1568" t="s">
        <v>6573</v>
      </c>
      <c r="I1568" t="s">
        <v>18055</v>
      </c>
      <c r="J1568" t="s">
        <v>5419</v>
      </c>
      <c r="S1568">
        <v>4994194272168</v>
      </c>
      <c r="T1568" t="s">
        <v>51</v>
      </c>
      <c r="U1568" t="s">
        <v>51</v>
      </c>
      <c r="V1568">
        <v>4994194272111</v>
      </c>
      <c r="X1568" t="s">
        <v>6574</v>
      </c>
      <c r="Y1568" t="s">
        <v>6575</v>
      </c>
      <c r="Z1568">
        <v>12</v>
      </c>
      <c r="AE1568" t="s">
        <v>51</v>
      </c>
      <c r="AF1568" t="s">
        <v>5419</v>
      </c>
      <c r="AI1568">
        <v>0</v>
      </c>
      <c r="AJ1568">
        <v>0</v>
      </c>
      <c r="AL1568">
        <v>0</v>
      </c>
      <c r="AM1568">
        <v>0</v>
      </c>
      <c r="AN1568">
        <v>0</v>
      </c>
      <c r="AO1568" t="s">
        <v>1032</v>
      </c>
      <c r="AP1568" t="s">
        <v>51</v>
      </c>
      <c r="AQ1568" t="s">
        <v>51</v>
      </c>
      <c r="AR1568" t="s">
        <v>51</v>
      </c>
      <c r="AS1568" t="s">
        <v>51</v>
      </c>
      <c r="AT1568" t="s">
        <v>51</v>
      </c>
      <c r="AU1568" t="s">
        <v>58</v>
      </c>
      <c r="AV1568" t="s">
        <v>4028</v>
      </c>
      <c r="AW1568" t="s">
        <v>4028</v>
      </c>
      <c r="AX1568" s="1">
        <v>43697.858682604165</v>
      </c>
      <c r="AY1568" s="1">
        <v>43697.862274918982</v>
      </c>
    </row>
    <row r="1569" spans="1:51" x14ac:dyDescent="0.35">
      <c r="A1569">
        <v>2874</v>
      </c>
      <c r="B1569">
        <v>0</v>
      </c>
      <c r="C1569" t="s">
        <v>51</v>
      </c>
      <c r="D1569" t="s">
        <v>85</v>
      </c>
      <c r="E1569" t="s">
        <v>51</v>
      </c>
      <c r="F1569" t="s">
        <v>51</v>
      </c>
      <c r="G1569" t="s">
        <v>6576</v>
      </c>
      <c r="H1569" t="s">
        <v>6577</v>
      </c>
      <c r="I1569" t="s">
        <v>15600</v>
      </c>
      <c r="J1569" t="s">
        <v>5419</v>
      </c>
      <c r="T1569" t="s">
        <v>51</v>
      </c>
      <c r="U1569" t="s">
        <v>51</v>
      </c>
      <c r="Y1569" t="s">
        <v>6578</v>
      </c>
      <c r="Z1569">
        <v>2</v>
      </c>
      <c r="AE1569" t="s">
        <v>51</v>
      </c>
      <c r="AF1569" t="s">
        <v>5419</v>
      </c>
      <c r="AI1569">
        <v>0</v>
      </c>
      <c r="AJ1569">
        <v>0</v>
      </c>
      <c r="AL1569">
        <v>0</v>
      </c>
      <c r="AM1569">
        <v>0</v>
      </c>
      <c r="AN1569">
        <v>0</v>
      </c>
      <c r="AO1569" t="s">
        <v>538</v>
      </c>
      <c r="AP1569" t="s">
        <v>51</v>
      </c>
      <c r="AQ1569" t="s">
        <v>51</v>
      </c>
      <c r="AR1569" t="s">
        <v>51</v>
      </c>
      <c r="AS1569" t="s">
        <v>51</v>
      </c>
      <c r="AT1569" t="s">
        <v>51</v>
      </c>
      <c r="AU1569" t="s">
        <v>58</v>
      </c>
      <c r="AV1569" t="s">
        <v>4028</v>
      </c>
      <c r="AW1569" t="s">
        <v>51</v>
      </c>
      <c r="AX1569" s="1">
        <v>43697.635582835646</v>
      </c>
      <c r="AY1569" t="s">
        <v>51</v>
      </c>
    </row>
    <row r="1570" spans="1:51" x14ac:dyDescent="0.35">
      <c r="A1570">
        <v>2873</v>
      </c>
      <c r="B1570">
        <v>0</v>
      </c>
      <c r="C1570" t="s">
        <v>51</v>
      </c>
      <c r="D1570" t="s">
        <v>52</v>
      </c>
      <c r="E1570" t="s">
        <v>51</v>
      </c>
      <c r="F1570" t="s">
        <v>51</v>
      </c>
      <c r="G1570" t="s">
        <v>6579</v>
      </c>
      <c r="H1570" t="s">
        <v>6580</v>
      </c>
      <c r="I1570" t="s">
        <v>56</v>
      </c>
      <c r="M1570" t="s">
        <v>6579</v>
      </c>
      <c r="N1570" t="s">
        <v>6581</v>
      </c>
      <c r="O1570" t="s">
        <v>56</v>
      </c>
      <c r="U1570" t="s">
        <v>57</v>
      </c>
      <c r="W1570">
        <v>6354601203</v>
      </c>
      <c r="Y1570" t="s">
        <v>6582</v>
      </c>
      <c r="Z1570">
        <v>8</v>
      </c>
      <c r="AA1570">
        <v>24</v>
      </c>
      <c r="AD1570" t="s">
        <v>6583</v>
      </c>
      <c r="AE1570" t="s">
        <v>6584</v>
      </c>
      <c r="AF1570" t="s">
        <v>407</v>
      </c>
      <c r="AG1570" t="s">
        <v>6585</v>
      </c>
      <c r="AH1570" t="s">
        <v>6584</v>
      </c>
      <c r="AI1570">
        <v>0</v>
      </c>
      <c r="AJ1570">
        <v>0</v>
      </c>
      <c r="AL1570">
        <v>0</v>
      </c>
      <c r="AM1570">
        <v>0</v>
      </c>
      <c r="AN1570">
        <v>0</v>
      </c>
      <c r="AO1570" t="s">
        <v>51</v>
      </c>
      <c r="AP1570" t="s">
        <v>51</v>
      </c>
      <c r="AQ1570" t="s">
        <v>51</v>
      </c>
      <c r="AR1570" t="s">
        <v>51</v>
      </c>
      <c r="AS1570" t="s">
        <v>51</v>
      </c>
      <c r="AT1570" t="s">
        <v>51</v>
      </c>
      <c r="AU1570" t="s">
        <v>58</v>
      </c>
      <c r="AV1570" t="s">
        <v>6586</v>
      </c>
      <c r="AW1570" t="s">
        <v>4215</v>
      </c>
      <c r="AX1570" s="1">
        <v>43697.438866087963</v>
      </c>
      <c r="AY1570" s="1">
        <v>44223.477873842596</v>
      </c>
    </row>
    <row r="1571" spans="1:51" x14ac:dyDescent="0.35">
      <c r="A1571">
        <v>2872</v>
      </c>
      <c r="B1571">
        <v>0</v>
      </c>
      <c r="C1571" t="s">
        <v>51</v>
      </c>
      <c r="D1571" t="s">
        <v>52</v>
      </c>
      <c r="E1571" t="s">
        <v>51</v>
      </c>
      <c r="F1571" t="s">
        <v>51</v>
      </c>
      <c r="G1571" t="s">
        <v>6587</v>
      </c>
      <c r="H1571" t="s">
        <v>6588</v>
      </c>
      <c r="I1571" t="s">
        <v>18805</v>
      </c>
      <c r="M1571" t="s">
        <v>6587</v>
      </c>
      <c r="N1571" t="s">
        <v>6588</v>
      </c>
      <c r="O1571" t="s">
        <v>434</v>
      </c>
      <c r="U1571" t="s">
        <v>57</v>
      </c>
      <c r="Z1571">
        <v>2</v>
      </c>
      <c r="AF1571" t="s">
        <v>62</v>
      </c>
      <c r="AI1571">
        <v>0</v>
      </c>
      <c r="AJ1571">
        <v>0</v>
      </c>
      <c r="AL1571">
        <v>0</v>
      </c>
      <c r="AM1571">
        <v>0</v>
      </c>
      <c r="AN1571">
        <v>0</v>
      </c>
      <c r="AO1571" t="s">
        <v>51</v>
      </c>
      <c r="AP1571" t="s">
        <v>51</v>
      </c>
      <c r="AQ1571" t="s">
        <v>51</v>
      </c>
      <c r="AR1571" t="s">
        <v>51</v>
      </c>
      <c r="AS1571" t="s">
        <v>51</v>
      </c>
      <c r="AT1571" t="s">
        <v>51</v>
      </c>
      <c r="AU1571" t="s">
        <v>58</v>
      </c>
      <c r="AV1571" t="s">
        <v>6586</v>
      </c>
      <c r="AW1571" t="s">
        <v>51</v>
      </c>
      <c r="AX1571" s="1">
        <v>43696.682615081016</v>
      </c>
      <c r="AY1571" t="s">
        <v>51</v>
      </c>
    </row>
    <row r="1572" spans="1:51" x14ac:dyDescent="0.35">
      <c r="A1572">
        <v>2871</v>
      </c>
      <c r="B1572">
        <v>0</v>
      </c>
      <c r="C1572" t="s">
        <v>51</v>
      </c>
      <c r="D1572" t="s">
        <v>52</v>
      </c>
      <c r="E1572" t="s">
        <v>51</v>
      </c>
      <c r="F1572" t="s">
        <v>51</v>
      </c>
      <c r="G1572" t="s">
        <v>6589</v>
      </c>
      <c r="H1572" t="s">
        <v>18897</v>
      </c>
      <c r="I1572" t="s">
        <v>56</v>
      </c>
      <c r="U1572" t="s">
        <v>202</v>
      </c>
      <c r="W1572">
        <v>918331863878</v>
      </c>
      <c r="Y1572" t="s">
        <v>6590</v>
      </c>
      <c r="Z1572">
        <v>8</v>
      </c>
      <c r="AF1572" t="s">
        <v>62</v>
      </c>
      <c r="AI1572">
        <v>0</v>
      </c>
      <c r="AJ1572">
        <v>0</v>
      </c>
      <c r="AL1572">
        <v>0</v>
      </c>
      <c r="AM1572">
        <v>0</v>
      </c>
      <c r="AN1572">
        <v>0</v>
      </c>
      <c r="AO1572" t="s">
        <v>51</v>
      </c>
      <c r="AP1572" t="s">
        <v>51</v>
      </c>
      <c r="AQ1572" t="s">
        <v>51</v>
      </c>
      <c r="AR1572" t="s">
        <v>51</v>
      </c>
      <c r="AS1572" t="s">
        <v>51</v>
      </c>
      <c r="AT1572" t="s">
        <v>51</v>
      </c>
      <c r="AU1572" t="s">
        <v>58</v>
      </c>
      <c r="AV1572" t="s">
        <v>6517</v>
      </c>
      <c r="AW1572" t="s">
        <v>51</v>
      </c>
      <c r="AX1572" s="1">
        <v>43693.71877172454</v>
      </c>
      <c r="AY1572" t="s">
        <v>51</v>
      </c>
    </row>
    <row r="1573" spans="1:51" x14ac:dyDescent="0.35">
      <c r="A1573">
        <v>2870</v>
      </c>
      <c r="B1573">
        <v>0</v>
      </c>
      <c r="C1573" t="s">
        <v>51</v>
      </c>
      <c r="D1573" t="s">
        <v>52</v>
      </c>
      <c r="E1573" t="s">
        <v>51</v>
      </c>
      <c r="F1573" t="s">
        <v>51</v>
      </c>
      <c r="G1573" t="s">
        <v>6591</v>
      </c>
      <c r="H1573" t="s">
        <v>6592</v>
      </c>
      <c r="I1573" t="s">
        <v>56</v>
      </c>
      <c r="M1573" t="s">
        <v>6591</v>
      </c>
      <c r="N1573" t="s">
        <v>6592</v>
      </c>
      <c r="O1573" t="s">
        <v>56</v>
      </c>
      <c r="S1573" t="s">
        <v>62</v>
      </c>
      <c r="U1573" t="s">
        <v>57</v>
      </c>
      <c r="V1573" t="s">
        <v>62</v>
      </c>
      <c r="W1573" t="s">
        <v>62</v>
      </c>
      <c r="X1573" t="s">
        <v>62</v>
      </c>
      <c r="Y1573" t="s">
        <v>62</v>
      </c>
      <c r="Z1573">
        <v>8</v>
      </c>
      <c r="AA1573" t="s">
        <v>62</v>
      </c>
      <c r="AB1573" t="s">
        <v>62</v>
      </c>
      <c r="AC1573" t="s">
        <v>62</v>
      </c>
      <c r="AD1573" t="s">
        <v>62</v>
      </c>
      <c r="AE1573" t="s">
        <v>62</v>
      </c>
      <c r="AF1573" t="s">
        <v>62</v>
      </c>
      <c r="AG1573" t="s">
        <v>62</v>
      </c>
      <c r="AH1573" t="s">
        <v>62</v>
      </c>
      <c r="AI1573">
        <v>0</v>
      </c>
      <c r="AJ1573">
        <v>0</v>
      </c>
      <c r="AL1573">
        <v>0</v>
      </c>
      <c r="AM1573">
        <v>0</v>
      </c>
      <c r="AN1573">
        <v>0</v>
      </c>
      <c r="AO1573" t="s">
        <v>51</v>
      </c>
      <c r="AP1573" t="s">
        <v>51</v>
      </c>
      <c r="AQ1573" t="s">
        <v>51</v>
      </c>
      <c r="AR1573" t="s">
        <v>51</v>
      </c>
      <c r="AS1573" t="s">
        <v>51</v>
      </c>
      <c r="AT1573" t="s">
        <v>51</v>
      </c>
      <c r="AU1573" t="s">
        <v>58</v>
      </c>
      <c r="AV1573" t="s">
        <v>6593</v>
      </c>
      <c r="AW1573" t="s">
        <v>51</v>
      </c>
      <c r="AX1573" s="1">
        <v>43693.526020567129</v>
      </c>
      <c r="AY1573" t="s">
        <v>51</v>
      </c>
    </row>
    <row r="1574" spans="1:51" x14ac:dyDescent="0.35">
      <c r="A1574">
        <v>2869</v>
      </c>
      <c r="B1574">
        <v>0</v>
      </c>
      <c r="C1574" t="s">
        <v>51</v>
      </c>
      <c r="D1574" t="s">
        <v>52</v>
      </c>
      <c r="E1574" t="s">
        <v>51</v>
      </c>
      <c r="F1574" t="s">
        <v>51</v>
      </c>
      <c r="G1574" t="s">
        <v>6594</v>
      </c>
      <c r="H1574" t="s">
        <v>18898</v>
      </c>
      <c r="I1574" t="s">
        <v>56</v>
      </c>
      <c r="U1574" t="s">
        <v>202</v>
      </c>
      <c r="W1574">
        <v>9636004433</v>
      </c>
      <c r="Y1574" t="s">
        <v>6595</v>
      </c>
      <c r="Z1574">
        <v>8</v>
      </c>
      <c r="AA1574">
        <v>8</v>
      </c>
      <c r="AD1574" t="s">
        <v>406</v>
      </c>
      <c r="AE1574" t="s">
        <v>2048</v>
      </c>
      <c r="AF1574" t="s">
        <v>2041</v>
      </c>
      <c r="AG1574" t="s">
        <v>5805</v>
      </c>
      <c r="AH1574" t="s">
        <v>2048</v>
      </c>
      <c r="AI1574">
        <v>0</v>
      </c>
      <c r="AJ1574">
        <v>0</v>
      </c>
      <c r="AL1574">
        <v>0</v>
      </c>
      <c r="AM1574">
        <v>0</v>
      </c>
      <c r="AN1574">
        <v>0</v>
      </c>
      <c r="AO1574" t="s">
        <v>51</v>
      </c>
      <c r="AP1574" t="s">
        <v>51</v>
      </c>
      <c r="AQ1574" t="s">
        <v>51</v>
      </c>
      <c r="AR1574" t="s">
        <v>51</v>
      </c>
      <c r="AS1574" t="s">
        <v>51</v>
      </c>
      <c r="AT1574" t="s">
        <v>51</v>
      </c>
      <c r="AU1574" t="s">
        <v>58</v>
      </c>
      <c r="AV1574" t="s">
        <v>6517</v>
      </c>
      <c r="AW1574" t="s">
        <v>4215</v>
      </c>
      <c r="AX1574" s="1">
        <v>43691.705403391206</v>
      </c>
      <c r="AY1574" s="1">
        <v>43985.511163275463</v>
      </c>
    </row>
    <row r="1575" spans="1:51" x14ac:dyDescent="0.35">
      <c r="A1575">
        <v>2868</v>
      </c>
      <c r="B1575">
        <v>0</v>
      </c>
      <c r="C1575" t="s">
        <v>51</v>
      </c>
      <c r="D1575" t="s">
        <v>52</v>
      </c>
      <c r="E1575" t="s">
        <v>51</v>
      </c>
      <c r="F1575" t="s">
        <v>51</v>
      </c>
      <c r="G1575" t="s">
        <v>6596</v>
      </c>
      <c r="H1575" t="s">
        <v>6597</v>
      </c>
      <c r="I1575" t="s">
        <v>56</v>
      </c>
      <c r="O1575" t="s">
        <v>62</v>
      </c>
      <c r="S1575" t="s">
        <v>6598</v>
      </c>
      <c r="U1575" t="s">
        <v>202</v>
      </c>
      <c r="V1575" t="s">
        <v>62</v>
      </c>
      <c r="W1575" t="s">
        <v>6599</v>
      </c>
      <c r="Y1575" t="s">
        <v>6600</v>
      </c>
      <c r="Z1575">
        <v>8</v>
      </c>
      <c r="AA1575">
        <v>9</v>
      </c>
      <c r="AF1575" t="s">
        <v>62</v>
      </c>
      <c r="AG1575" t="s">
        <v>6601</v>
      </c>
      <c r="AI1575">
        <v>0</v>
      </c>
      <c r="AJ1575">
        <v>0</v>
      </c>
      <c r="AL1575">
        <v>0</v>
      </c>
      <c r="AM1575">
        <v>0</v>
      </c>
      <c r="AN1575">
        <v>0</v>
      </c>
      <c r="AO1575" t="s">
        <v>51</v>
      </c>
      <c r="AP1575" t="s">
        <v>51</v>
      </c>
      <c r="AQ1575" t="s">
        <v>51</v>
      </c>
      <c r="AR1575" t="s">
        <v>51</v>
      </c>
      <c r="AS1575" t="s">
        <v>51</v>
      </c>
      <c r="AT1575" t="s">
        <v>51</v>
      </c>
      <c r="AU1575" t="s">
        <v>58</v>
      </c>
      <c r="AV1575" t="s">
        <v>6517</v>
      </c>
      <c r="AW1575" t="s">
        <v>196</v>
      </c>
      <c r="AX1575" s="1">
        <v>43691.67917314815</v>
      </c>
      <c r="AY1575" s="1">
        <v>43795.457240706019</v>
      </c>
    </row>
    <row r="1576" spans="1:51" x14ac:dyDescent="0.35">
      <c r="A1576">
        <v>2867</v>
      </c>
      <c r="B1576">
        <v>0</v>
      </c>
      <c r="C1576" t="s">
        <v>51</v>
      </c>
      <c r="D1576" t="s">
        <v>52</v>
      </c>
      <c r="E1576" t="s">
        <v>51</v>
      </c>
      <c r="F1576" t="s">
        <v>51</v>
      </c>
      <c r="G1576" t="s">
        <v>6602</v>
      </c>
      <c r="H1576" t="s">
        <v>6603</v>
      </c>
      <c r="I1576" t="s">
        <v>56</v>
      </c>
      <c r="S1576" s="2">
        <v>9.6526500719010202E+19</v>
      </c>
      <c r="U1576" t="s">
        <v>202</v>
      </c>
      <c r="Y1576" t="s">
        <v>6604</v>
      </c>
      <c r="Z1576">
        <v>8</v>
      </c>
      <c r="AF1576" t="s">
        <v>62</v>
      </c>
      <c r="AI1576">
        <v>0</v>
      </c>
      <c r="AJ1576">
        <v>0</v>
      </c>
      <c r="AL1576">
        <v>0</v>
      </c>
      <c r="AM1576">
        <v>0</v>
      </c>
      <c r="AN1576">
        <v>0</v>
      </c>
      <c r="AO1576" t="s">
        <v>51</v>
      </c>
      <c r="AP1576" t="s">
        <v>51</v>
      </c>
      <c r="AQ1576" t="s">
        <v>51</v>
      </c>
      <c r="AR1576" t="s">
        <v>51</v>
      </c>
      <c r="AS1576" t="s">
        <v>51</v>
      </c>
      <c r="AT1576" t="s">
        <v>51</v>
      </c>
      <c r="AU1576" t="s">
        <v>58</v>
      </c>
      <c r="AV1576" t="s">
        <v>6517</v>
      </c>
      <c r="AW1576" t="s">
        <v>51</v>
      </c>
      <c r="AX1576" s="1">
        <v>43686.762884143522</v>
      </c>
      <c r="AY1576" t="s">
        <v>51</v>
      </c>
    </row>
    <row r="1577" spans="1:51" x14ac:dyDescent="0.35">
      <c r="A1577">
        <v>2866</v>
      </c>
      <c r="B1577">
        <v>0</v>
      </c>
      <c r="C1577" t="s">
        <v>51</v>
      </c>
      <c r="D1577" t="s">
        <v>52</v>
      </c>
      <c r="E1577" t="s">
        <v>51</v>
      </c>
      <c r="F1577" t="s">
        <v>51</v>
      </c>
      <c r="G1577" t="s">
        <v>6605</v>
      </c>
      <c r="H1577" t="s">
        <v>6606</v>
      </c>
      <c r="I1577" t="s">
        <v>56</v>
      </c>
      <c r="O1577" t="s">
        <v>62</v>
      </c>
      <c r="S1577" t="s">
        <v>6607</v>
      </c>
      <c r="U1577" t="s">
        <v>57</v>
      </c>
      <c r="V1577" t="s">
        <v>62</v>
      </c>
      <c r="W1577">
        <v>7682854467</v>
      </c>
      <c r="Y1577" t="s">
        <v>6608</v>
      </c>
      <c r="Z1577">
        <v>8</v>
      </c>
      <c r="AA1577">
        <v>21</v>
      </c>
      <c r="AD1577" t="s">
        <v>6609</v>
      </c>
      <c r="AE1577" t="s">
        <v>6610</v>
      </c>
      <c r="AF1577" t="s">
        <v>596</v>
      </c>
      <c r="AG1577" t="s">
        <v>6611</v>
      </c>
      <c r="AH1577" t="s">
        <v>6610</v>
      </c>
      <c r="AI1577">
        <v>0</v>
      </c>
      <c r="AJ1577">
        <v>0</v>
      </c>
      <c r="AL1577">
        <v>0</v>
      </c>
      <c r="AM1577">
        <v>0</v>
      </c>
      <c r="AN1577">
        <v>0</v>
      </c>
      <c r="AO1577" t="s">
        <v>51</v>
      </c>
      <c r="AP1577" t="s">
        <v>51</v>
      </c>
      <c r="AQ1577" t="s">
        <v>51</v>
      </c>
      <c r="AR1577" t="s">
        <v>51</v>
      </c>
      <c r="AS1577" t="s">
        <v>51</v>
      </c>
      <c r="AT1577" t="s">
        <v>51</v>
      </c>
      <c r="AU1577" t="s">
        <v>58</v>
      </c>
      <c r="AV1577" t="s">
        <v>6517</v>
      </c>
      <c r="AW1577" t="s">
        <v>919</v>
      </c>
      <c r="AX1577" s="1">
        <v>43686.745923148148</v>
      </c>
      <c r="AY1577" s="1">
        <v>45320.650372719909</v>
      </c>
    </row>
    <row r="1578" spans="1:51" x14ac:dyDescent="0.35">
      <c r="A1578">
        <v>2865</v>
      </c>
      <c r="B1578">
        <v>0</v>
      </c>
      <c r="C1578" t="s">
        <v>51</v>
      </c>
      <c r="D1578" t="s">
        <v>52</v>
      </c>
      <c r="E1578" t="s">
        <v>51</v>
      </c>
      <c r="F1578" t="s">
        <v>51</v>
      </c>
      <c r="G1578" t="s">
        <v>6612</v>
      </c>
      <c r="H1578" t="s">
        <v>6613</v>
      </c>
      <c r="I1578" t="s">
        <v>56</v>
      </c>
      <c r="O1578" t="s">
        <v>62</v>
      </c>
      <c r="S1578" t="s">
        <v>62</v>
      </c>
      <c r="U1578" t="s">
        <v>57</v>
      </c>
      <c r="V1578" t="s">
        <v>62</v>
      </c>
      <c r="W1578" t="s">
        <v>6614</v>
      </c>
      <c r="Y1578" t="s">
        <v>6615</v>
      </c>
      <c r="Z1578">
        <v>8</v>
      </c>
      <c r="AA1578">
        <v>9</v>
      </c>
      <c r="AE1578" t="s">
        <v>6616</v>
      </c>
      <c r="AF1578" t="s">
        <v>376</v>
      </c>
      <c r="AG1578" t="s">
        <v>2100</v>
      </c>
      <c r="AH1578" t="s">
        <v>6616</v>
      </c>
      <c r="AI1578">
        <v>0</v>
      </c>
      <c r="AJ1578">
        <v>0</v>
      </c>
      <c r="AL1578">
        <v>0</v>
      </c>
      <c r="AM1578">
        <v>0</v>
      </c>
      <c r="AN1578">
        <v>0</v>
      </c>
      <c r="AO1578" t="s">
        <v>51</v>
      </c>
      <c r="AP1578" t="s">
        <v>51</v>
      </c>
      <c r="AQ1578" t="s">
        <v>51</v>
      </c>
      <c r="AR1578" t="s">
        <v>51</v>
      </c>
      <c r="AS1578" t="s">
        <v>51</v>
      </c>
      <c r="AT1578" t="s">
        <v>51</v>
      </c>
      <c r="AU1578" t="s">
        <v>58</v>
      </c>
      <c r="AV1578" t="s">
        <v>6517</v>
      </c>
      <c r="AW1578" t="s">
        <v>196</v>
      </c>
      <c r="AX1578" s="1">
        <v>43686.714495682871</v>
      </c>
      <c r="AY1578" s="1">
        <v>43711.718543171293</v>
      </c>
    </row>
    <row r="1579" spans="1:51" x14ac:dyDescent="0.35">
      <c r="A1579">
        <v>2864</v>
      </c>
      <c r="B1579">
        <v>0</v>
      </c>
      <c r="C1579" t="s">
        <v>51</v>
      </c>
      <c r="D1579" t="s">
        <v>52</v>
      </c>
      <c r="E1579" t="s">
        <v>51</v>
      </c>
      <c r="F1579" t="s">
        <v>51</v>
      </c>
      <c r="G1579" t="s">
        <v>6617</v>
      </c>
      <c r="H1579" t="s">
        <v>6618</v>
      </c>
      <c r="I1579" t="s">
        <v>149</v>
      </c>
      <c r="O1579" t="s">
        <v>62</v>
      </c>
      <c r="S1579" t="s">
        <v>6619</v>
      </c>
      <c r="U1579" t="s">
        <v>202</v>
      </c>
      <c r="V1579" t="s">
        <v>6620</v>
      </c>
      <c r="W1579" t="s">
        <v>6621</v>
      </c>
      <c r="Y1579" t="s">
        <v>6622</v>
      </c>
      <c r="Z1579">
        <v>2</v>
      </c>
      <c r="AI1579">
        <v>0</v>
      </c>
      <c r="AJ1579">
        <v>0</v>
      </c>
      <c r="AL1579">
        <v>0</v>
      </c>
      <c r="AM1579">
        <v>0</v>
      </c>
      <c r="AN1579">
        <v>0</v>
      </c>
      <c r="AO1579" t="s">
        <v>51</v>
      </c>
      <c r="AP1579" t="s">
        <v>51</v>
      </c>
      <c r="AQ1579" t="s">
        <v>51</v>
      </c>
      <c r="AR1579" t="s">
        <v>51</v>
      </c>
      <c r="AS1579" t="s">
        <v>51</v>
      </c>
      <c r="AT1579" t="s">
        <v>51</v>
      </c>
      <c r="AU1579" t="s">
        <v>58</v>
      </c>
      <c r="AV1579" t="s">
        <v>6517</v>
      </c>
      <c r="AW1579" t="s">
        <v>6517</v>
      </c>
      <c r="AX1579" s="1">
        <v>43686.471358298608</v>
      </c>
      <c r="AY1579" s="1">
        <v>43686.475003553242</v>
      </c>
    </row>
    <row r="1580" spans="1:51" x14ac:dyDescent="0.35">
      <c r="A1580">
        <v>2863</v>
      </c>
      <c r="B1580">
        <v>0</v>
      </c>
      <c r="C1580" t="s">
        <v>51</v>
      </c>
      <c r="D1580" t="s">
        <v>85</v>
      </c>
      <c r="E1580" t="s">
        <v>51</v>
      </c>
      <c r="F1580" t="s">
        <v>51</v>
      </c>
      <c r="G1580" t="s">
        <v>6623</v>
      </c>
      <c r="H1580" t="s">
        <v>6624</v>
      </c>
      <c r="I1580" t="s">
        <v>56</v>
      </c>
      <c r="J1580" t="s">
        <v>5419</v>
      </c>
      <c r="S1580" t="s">
        <v>6625</v>
      </c>
      <c r="T1580" t="s">
        <v>51</v>
      </c>
      <c r="U1580" t="s">
        <v>51</v>
      </c>
      <c r="W1580">
        <v>7887886321</v>
      </c>
      <c r="X1580" t="s">
        <v>6626</v>
      </c>
      <c r="Y1580" t="s">
        <v>6627</v>
      </c>
      <c r="Z1580">
        <v>8</v>
      </c>
      <c r="AE1580" t="s">
        <v>51</v>
      </c>
      <c r="AF1580" t="s">
        <v>5419</v>
      </c>
      <c r="AI1580">
        <v>0</v>
      </c>
      <c r="AJ1580">
        <v>0</v>
      </c>
      <c r="AL1580">
        <v>0</v>
      </c>
      <c r="AM1580">
        <v>0</v>
      </c>
      <c r="AN1580">
        <v>0</v>
      </c>
      <c r="AO1580" t="s">
        <v>120</v>
      </c>
      <c r="AP1580" t="s">
        <v>51</v>
      </c>
      <c r="AQ1580" t="s">
        <v>51</v>
      </c>
      <c r="AR1580" t="s">
        <v>51</v>
      </c>
      <c r="AS1580" t="s">
        <v>51</v>
      </c>
      <c r="AT1580" t="s">
        <v>51</v>
      </c>
      <c r="AU1580" t="s">
        <v>58</v>
      </c>
      <c r="AV1580" t="s">
        <v>5181</v>
      </c>
      <c r="AW1580" t="s">
        <v>51</v>
      </c>
      <c r="AX1580" s="1">
        <v>43685.799083993057</v>
      </c>
      <c r="AY1580" t="s">
        <v>51</v>
      </c>
    </row>
    <row r="1581" spans="1:51" x14ac:dyDescent="0.35">
      <c r="A1581">
        <v>2860</v>
      </c>
      <c r="B1581">
        <v>0</v>
      </c>
      <c r="C1581" t="s">
        <v>51</v>
      </c>
      <c r="D1581" t="s">
        <v>52</v>
      </c>
      <c r="E1581" t="s">
        <v>51</v>
      </c>
      <c r="F1581" t="s">
        <v>51</v>
      </c>
      <c r="G1581" t="s">
        <v>6628</v>
      </c>
      <c r="H1581" t="s">
        <v>6629</v>
      </c>
      <c r="I1581" t="s">
        <v>6002</v>
      </c>
      <c r="O1581" t="s">
        <v>62</v>
      </c>
      <c r="S1581" t="s">
        <v>62</v>
      </c>
      <c r="U1581" t="s">
        <v>202</v>
      </c>
      <c r="V1581" t="s">
        <v>62</v>
      </c>
      <c r="W1581" t="s">
        <v>6630</v>
      </c>
      <c r="X1581" t="s">
        <v>62</v>
      </c>
      <c r="Y1581" t="s">
        <v>6631</v>
      </c>
      <c r="Z1581">
        <v>2</v>
      </c>
      <c r="AI1581">
        <v>0</v>
      </c>
      <c r="AJ1581">
        <v>0</v>
      </c>
      <c r="AL1581">
        <v>0</v>
      </c>
      <c r="AM1581">
        <v>0</v>
      </c>
      <c r="AN1581">
        <v>0</v>
      </c>
      <c r="AO1581" t="s">
        <v>51</v>
      </c>
      <c r="AP1581" t="s">
        <v>51</v>
      </c>
      <c r="AQ1581" t="s">
        <v>51</v>
      </c>
      <c r="AR1581" t="s">
        <v>51</v>
      </c>
      <c r="AS1581" t="s">
        <v>51</v>
      </c>
      <c r="AT1581" t="s">
        <v>51</v>
      </c>
      <c r="AU1581" t="s">
        <v>58</v>
      </c>
      <c r="AV1581" t="s">
        <v>6517</v>
      </c>
      <c r="AW1581" t="s">
        <v>6517</v>
      </c>
      <c r="AX1581" s="1">
        <v>43684.602130474537</v>
      </c>
      <c r="AY1581" s="1">
        <v>43706.533550312502</v>
      </c>
    </row>
    <row r="1582" spans="1:51" x14ac:dyDescent="0.35">
      <c r="A1582">
        <v>2859</v>
      </c>
      <c r="B1582">
        <v>0</v>
      </c>
      <c r="C1582" t="s">
        <v>51</v>
      </c>
      <c r="D1582" t="s">
        <v>52</v>
      </c>
      <c r="E1582" t="s">
        <v>51</v>
      </c>
      <c r="F1582" t="s">
        <v>51</v>
      </c>
      <c r="G1582" t="s">
        <v>6632</v>
      </c>
      <c r="H1582" t="s">
        <v>6633</v>
      </c>
      <c r="I1582" t="s">
        <v>56</v>
      </c>
      <c r="S1582" t="s">
        <v>62</v>
      </c>
      <c r="U1582" t="s">
        <v>57</v>
      </c>
      <c r="V1582" t="s">
        <v>62</v>
      </c>
      <c r="W1582">
        <v>7506943558</v>
      </c>
      <c r="Z1582">
        <v>8</v>
      </c>
      <c r="AI1582">
        <v>0</v>
      </c>
      <c r="AJ1582">
        <v>0</v>
      </c>
      <c r="AL1582">
        <v>0</v>
      </c>
      <c r="AM1582">
        <v>0</v>
      </c>
      <c r="AN1582">
        <v>0</v>
      </c>
      <c r="AO1582" t="s">
        <v>51</v>
      </c>
      <c r="AP1582" t="s">
        <v>51</v>
      </c>
      <c r="AQ1582" t="s">
        <v>51</v>
      </c>
      <c r="AR1582" t="s">
        <v>51</v>
      </c>
      <c r="AS1582" t="s">
        <v>51</v>
      </c>
      <c r="AT1582" t="s">
        <v>51</v>
      </c>
      <c r="AU1582" t="s">
        <v>58</v>
      </c>
      <c r="AV1582" t="s">
        <v>6517</v>
      </c>
      <c r="AW1582" t="s">
        <v>51</v>
      </c>
      <c r="AX1582" s="1">
        <v>43683.4677065625</v>
      </c>
      <c r="AY1582" t="s">
        <v>51</v>
      </c>
    </row>
    <row r="1583" spans="1:51" x14ac:dyDescent="0.35">
      <c r="A1583">
        <v>2858</v>
      </c>
      <c r="B1583">
        <v>0</v>
      </c>
      <c r="C1583" t="s">
        <v>51</v>
      </c>
      <c r="D1583" t="s">
        <v>85</v>
      </c>
      <c r="E1583" t="s">
        <v>51</v>
      </c>
      <c r="F1583" t="s">
        <v>51</v>
      </c>
      <c r="G1583" t="s">
        <v>6634</v>
      </c>
      <c r="H1583" t="s">
        <v>6635</v>
      </c>
      <c r="I1583" t="s">
        <v>56</v>
      </c>
      <c r="J1583" t="s">
        <v>5419</v>
      </c>
      <c r="T1583" t="s">
        <v>51</v>
      </c>
      <c r="U1583" t="s">
        <v>51</v>
      </c>
      <c r="W1583" t="s">
        <v>6636</v>
      </c>
      <c r="Y1583" t="s">
        <v>6637</v>
      </c>
      <c r="Z1583">
        <v>8</v>
      </c>
      <c r="AE1583" t="s">
        <v>51</v>
      </c>
      <c r="AF1583" t="s">
        <v>5419</v>
      </c>
      <c r="AI1583">
        <v>0</v>
      </c>
      <c r="AJ1583">
        <v>0</v>
      </c>
      <c r="AL1583">
        <v>0</v>
      </c>
      <c r="AM1583">
        <v>0</v>
      </c>
      <c r="AN1583">
        <v>0</v>
      </c>
      <c r="AO1583" t="s">
        <v>120</v>
      </c>
      <c r="AP1583" t="s">
        <v>51</v>
      </c>
      <c r="AQ1583" t="s">
        <v>51</v>
      </c>
      <c r="AR1583" t="s">
        <v>51</v>
      </c>
      <c r="AS1583" t="s">
        <v>51</v>
      </c>
      <c r="AT1583" t="s">
        <v>51</v>
      </c>
      <c r="AU1583" t="s">
        <v>58</v>
      </c>
      <c r="AV1583" t="s">
        <v>5181</v>
      </c>
      <c r="AW1583" t="s">
        <v>51</v>
      </c>
      <c r="AX1583" s="1">
        <v>43679.656192627313</v>
      </c>
      <c r="AY1583" t="s">
        <v>51</v>
      </c>
    </row>
    <row r="1584" spans="1:51" x14ac:dyDescent="0.35">
      <c r="A1584">
        <v>2857</v>
      </c>
      <c r="B1584">
        <v>0</v>
      </c>
      <c r="C1584" t="s">
        <v>51</v>
      </c>
      <c r="D1584" t="s">
        <v>85</v>
      </c>
      <c r="E1584" t="s">
        <v>51</v>
      </c>
      <c r="F1584" t="s">
        <v>51</v>
      </c>
      <c r="G1584" t="s">
        <v>6638</v>
      </c>
      <c r="H1584" t="s">
        <v>6639</v>
      </c>
      <c r="I1584" t="s">
        <v>56</v>
      </c>
      <c r="J1584" t="s">
        <v>5419</v>
      </c>
      <c r="T1584" t="s">
        <v>51</v>
      </c>
      <c r="U1584" t="s">
        <v>51</v>
      </c>
      <c r="W1584" t="s">
        <v>6640</v>
      </c>
      <c r="Y1584" t="s">
        <v>6641</v>
      </c>
      <c r="Z1584">
        <v>8</v>
      </c>
      <c r="AE1584" t="s">
        <v>51</v>
      </c>
      <c r="AF1584" t="s">
        <v>5419</v>
      </c>
      <c r="AI1584">
        <v>0</v>
      </c>
      <c r="AJ1584">
        <v>0</v>
      </c>
      <c r="AL1584">
        <v>0</v>
      </c>
      <c r="AM1584">
        <v>0</v>
      </c>
      <c r="AN1584">
        <v>0</v>
      </c>
      <c r="AO1584" t="s">
        <v>1032</v>
      </c>
      <c r="AP1584" t="s">
        <v>51</v>
      </c>
      <c r="AQ1584" t="s">
        <v>51</v>
      </c>
      <c r="AR1584" t="s">
        <v>51</v>
      </c>
      <c r="AS1584" t="s">
        <v>51</v>
      </c>
      <c r="AT1584" t="s">
        <v>51</v>
      </c>
      <c r="AU1584" t="s">
        <v>58</v>
      </c>
      <c r="AV1584" t="s">
        <v>5181</v>
      </c>
      <c r="AW1584" t="s">
        <v>5181</v>
      </c>
      <c r="AX1584" s="1">
        <v>43679.616974803241</v>
      </c>
      <c r="AY1584" s="1">
        <v>43679.61898078704</v>
      </c>
    </row>
    <row r="1585" spans="1:51" x14ac:dyDescent="0.35">
      <c r="A1585">
        <v>2856</v>
      </c>
      <c r="B1585">
        <v>0</v>
      </c>
      <c r="C1585" t="s">
        <v>51</v>
      </c>
      <c r="D1585" t="s">
        <v>52</v>
      </c>
      <c r="E1585" t="s">
        <v>51</v>
      </c>
      <c r="F1585" t="s">
        <v>51</v>
      </c>
      <c r="G1585" t="s">
        <v>6642</v>
      </c>
      <c r="H1585" t="s">
        <v>6643</v>
      </c>
      <c r="I1585" t="s">
        <v>56</v>
      </c>
      <c r="O1585" t="s">
        <v>55</v>
      </c>
      <c r="S1585" t="s">
        <v>6644</v>
      </c>
      <c r="U1585" t="s">
        <v>202</v>
      </c>
      <c r="V1585" t="s">
        <v>62</v>
      </c>
      <c r="W1585" t="s">
        <v>62</v>
      </c>
      <c r="X1585" t="s">
        <v>62</v>
      </c>
      <c r="Y1585" t="s">
        <v>6645</v>
      </c>
      <c r="Z1585">
        <v>8</v>
      </c>
      <c r="AA1585">
        <v>24</v>
      </c>
      <c r="AE1585" t="s">
        <v>3786</v>
      </c>
      <c r="AF1585" t="s">
        <v>407</v>
      </c>
      <c r="AG1585" t="s">
        <v>6646</v>
      </c>
      <c r="AH1585" t="s">
        <v>3786</v>
      </c>
      <c r="AI1585">
        <v>0</v>
      </c>
      <c r="AJ1585">
        <v>0</v>
      </c>
      <c r="AL1585">
        <v>0</v>
      </c>
      <c r="AM1585">
        <v>0</v>
      </c>
      <c r="AN1585">
        <v>0</v>
      </c>
      <c r="AO1585" t="s">
        <v>51</v>
      </c>
      <c r="AP1585" t="s">
        <v>51</v>
      </c>
      <c r="AQ1585" t="s">
        <v>51</v>
      </c>
      <c r="AR1585" t="s">
        <v>51</v>
      </c>
      <c r="AS1585" t="s">
        <v>51</v>
      </c>
      <c r="AT1585" t="s">
        <v>51</v>
      </c>
      <c r="AU1585" t="s">
        <v>58</v>
      </c>
      <c r="AV1585" t="s">
        <v>6517</v>
      </c>
      <c r="AW1585" t="s">
        <v>196</v>
      </c>
      <c r="AX1585" s="1">
        <v>43679.504473958332</v>
      </c>
      <c r="AY1585" s="1">
        <v>43697.628224733795</v>
      </c>
    </row>
    <row r="1586" spans="1:51" x14ac:dyDescent="0.35">
      <c r="A1586">
        <v>2855</v>
      </c>
      <c r="B1586">
        <v>0</v>
      </c>
      <c r="C1586" t="s">
        <v>51</v>
      </c>
      <c r="D1586" t="s">
        <v>52</v>
      </c>
      <c r="E1586" t="s">
        <v>51</v>
      </c>
      <c r="F1586" t="s">
        <v>51</v>
      </c>
      <c r="G1586" t="s">
        <v>6647</v>
      </c>
      <c r="H1586" t="s">
        <v>6648</v>
      </c>
      <c r="I1586" t="s">
        <v>56</v>
      </c>
      <c r="M1586" t="s">
        <v>6647</v>
      </c>
      <c r="N1586" t="s">
        <v>6648</v>
      </c>
      <c r="O1586" t="s">
        <v>56</v>
      </c>
      <c r="U1586" t="s">
        <v>57</v>
      </c>
      <c r="W1586">
        <v>9989607667</v>
      </c>
      <c r="Z1586">
        <v>8</v>
      </c>
      <c r="AE1586" t="s">
        <v>158</v>
      </c>
      <c r="AF1586" t="s">
        <v>62</v>
      </c>
      <c r="AH1586" t="s">
        <v>158</v>
      </c>
      <c r="AI1586">
        <v>0</v>
      </c>
      <c r="AJ1586">
        <v>0</v>
      </c>
      <c r="AL1586">
        <v>0</v>
      </c>
      <c r="AM1586">
        <v>0</v>
      </c>
      <c r="AN1586">
        <v>0</v>
      </c>
      <c r="AO1586" t="s">
        <v>51</v>
      </c>
      <c r="AP1586" t="s">
        <v>51</v>
      </c>
      <c r="AQ1586" t="s">
        <v>51</v>
      </c>
      <c r="AR1586" t="s">
        <v>51</v>
      </c>
      <c r="AS1586" t="s">
        <v>51</v>
      </c>
      <c r="AT1586" t="s">
        <v>51</v>
      </c>
      <c r="AU1586" t="s">
        <v>58</v>
      </c>
      <c r="AV1586" t="s">
        <v>6586</v>
      </c>
      <c r="AW1586" t="s">
        <v>51</v>
      </c>
      <c r="AX1586" s="1">
        <v>43676.607122303241</v>
      </c>
      <c r="AY1586" t="s">
        <v>51</v>
      </c>
    </row>
    <row r="1587" spans="1:51" x14ac:dyDescent="0.35">
      <c r="A1587">
        <v>2854</v>
      </c>
      <c r="B1587">
        <v>0</v>
      </c>
      <c r="C1587" t="s">
        <v>51</v>
      </c>
      <c r="D1587" t="s">
        <v>85</v>
      </c>
      <c r="E1587" t="s">
        <v>51</v>
      </c>
      <c r="F1587" t="s">
        <v>51</v>
      </c>
      <c r="G1587" t="s">
        <v>6649</v>
      </c>
      <c r="H1587" t="s">
        <v>6650</v>
      </c>
      <c r="I1587" t="s">
        <v>56</v>
      </c>
      <c r="J1587" t="s">
        <v>5419</v>
      </c>
      <c r="T1587" t="s">
        <v>51</v>
      </c>
      <c r="U1587" t="s">
        <v>51</v>
      </c>
      <c r="W1587" t="s">
        <v>6651</v>
      </c>
      <c r="Y1587" t="s">
        <v>6652</v>
      </c>
      <c r="Z1587">
        <v>8</v>
      </c>
      <c r="AE1587" t="s">
        <v>51</v>
      </c>
      <c r="AF1587" t="s">
        <v>5419</v>
      </c>
      <c r="AG1587" t="s">
        <v>6653</v>
      </c>
      <c r="AI1587">
        <v>0</v>
      </c>
      <c r="AJ1587">
        <v>0</v>
      </c>
      <c r="AL1587">
        <v>0</v>
      </c>
      <c r="AM1587">
        <v>0</v>
      </c>
      <c r="AN1587">
        <v>0</v>
      </c>
      <c r="AO1587" t="s">
        <v>1032</v>
      </c>
      <c r="AP1587" t="s">
        <v>51</v>
      </c>
      <c r="AQ1587" t="s">
        <v>51</v>
      </c>
      <c r="AR1587" t="s">
        <v>51</v>
      </c>
      <c r="AS1587" t="s">
        <v>51</v>
      </c>
      <c r="AT1587" t="s">
        <v>51</v>
      </c>
      <c r="AU1587" t="s">
        <v>58</v>
      </c>
      <c r="AV1587" t="s">
        <v>5181</v>
      </c>
      <c r="AW1587" t="s">
        <v>51</v>
      </c>
      <c r="AX1587" s="1">
        <v>43675.403471180558</v>
      </c>
      <c r="AY1587" t="s">
        <v>51</v>
      </c>
    </row>
    <row r="1588" spans="1:51" x14ac:dyDescent="0.35">
      <c r="A1588">
        <v>2853</v>
      </c>
      <c r="B1588">
        <v>0</v>
      </c>
      <c r="C1588" t="s">
        <v>51</v>
      </c>
      <c r="D1588" t="s">
        <v>52</v>
      </c>
      <c r="E1588" t="s">
        <v>51</v>
      </c>
      <c r="F1588" t="s">
        <v>51</v>
      </c>
      <c r="G1588" t="s">
        <v>6654</v>
      </c>
      <c r="H1588" t="s">
        <v>6655</v>
      </c>
      <c r="I1588" t="s">
        <v>56</v>
      </c>
      <c r="O1588" t="s">
        <v>62</v>
      </c>
      <c r="S1588" t="s">
        <v>62</v>
      </c>
      <c r="U1588" t="s">
        <v>57</v>
      </c>
      <c r="V1588" t="s">
        <v>62</v>
      </c>
      <c r="W1588" t="s">
        <v>6656</v>
      </c>
      <c r="X1588" t="s">
        <v>6657</v>
      </c>
      <c r="Y1588" t="s">
        <v>6658</v>
      </c>
      <c r="Z1588">
        <v>8</v>
      </c>
      <c r="AA1588">
        <v>90</v>
      </c>
      <c r="AD1588" t="s">
        <v>2099</v>
      </c>
      <c r="AE1588" t="s">
        <v>108</v>
      </c>
      <c r="AF1588" t="s">
        <v>62</v>
      </c>
      <c r="AG1588" t="s">
        <v>2100</v>
      </c>
      <c r="AH1588" t="s">
        <v>108</v>
      </c>
      <c r="AI1588">
        <v>0</v>
      </c>
      <c r="AJ1588">
        <v>0</v>
      </c>
      <c r="AL1588">
        <v>0</v>
      </c>
      <c r="AM1588">
        <v>0</v>
      </c>
      <c r="AN1588">
        <v>0</v>
      </c>
      <c r="AO1588" t="s">
        <v>51</v>
      </c>
      <c r="AP1588" t="s">
        <v>51</v>
      </c>
      <c r="AQ1588" t="s">
        <v>51</v>
      </c>
      <c r="AR1588" t="s">
        <v>51</v>
      </c>
      <c r="AS1588" t="s">
        <v>51</v>
      </c>
      <c r="AT1588" t="s">
        <v>51</v>
      </c>
      <c r="AU1588" t="s">
        <v>58</v>
      </c>
      <c r="AV1588" t="s">
        <v>6517</v>
      </c>
      <c r="AW1588" t="s">
        <v>4215</v>
      </c>
      <c r="AX1588" s="1">
        <v>43673.748754282409</v>
      </c>
      <c r="AY1588" s="1">
        <v>44534.617640856479</v>
      </c>
    </row>
    <row r="1589" spans="1:51" x14ac:dyDescent="0.35">
      <c r="A1589">
        <v>2851</v>
      </c>
      <c r="B1589">
        <v>0</v>
      </c>
      <c r="C1589" t="s">
        <v>51</v>
      </c>
      <c r="D1589" t="s">
        <v>85</v>
      </c>
      <c r="E1589" t="s">
        <v>51</v>
      </c>
      <c r="F1589" t="s">
        <v>51</v>
      </c>
      <c r="G1589" t="s">
        <v>18899</v>
      </c>
      <c r="H1589" t="s">
        <v>6659</v>
      </c>
      <c r="I1589" t="s">
        <v>56</v>
      </c>
      <c r="J1589" t="s">
        <v>5419</v>
      </c>
      <c r="S1589" t="s">
        <v>6660</v>
      </c>
      <c r="T1589" t="s">
        <v>51</v>
      </c>
      <c r="U1589" t="s">
        <v>51</v>
      </c>
      <c r="W1589" t="s">
        <v>6661</v>
      </c>
      <c r="X1589" t="s">
        <v>6662</v>
      </c>
      <c r="Y1589" t="s">
        <v>6663</v>
      </c>
      <c r="Z1589">
        <v>8</v>
      </c>
      <c r="AE1589" t="s">
        <v>51</v>
      </c>
      <c r="AF1589" t="s">
        <v>5419</v>
      </c>
      <c r="AI1589">
        <v>0</v>
      </c>
      <c r="AJ1589">
        <v>0</v>
      </c>
      <c r="AL1589">
        <v>0</v>
      </c>
      <c r="AM1589">
        <v>0</v>
      </c>
      <c r="AN1589">
        <v>0</v>
      </c>
      <c r="AO1589" t="s">
        <v>4181</v>
      </c>
      <c r="AP1589" t="s">
        <v>51</v>
      </c>
      <c r="AQ1589" t="s">
        <v>51</v>
      </c>
      <c r="AR1589" t="s">
        <v>51</v>
      </c>
      <c r="AS1589" t="s">
        <v>51</v>
      </c>
      <c r="AT1589" t="s">
        <v>51</v>
      </c>
      <c r="AU1589" t="s">
        <v>58</v>
      </c>
      <c r="AV1589" t="s">
        <v>5181</v>
      </c>
      <c r="AW1589" t="s">
        <v>51</v>
      </c>
      <c r="AX1589" s="1">
        <v>43670.420725034724</v>
      </c>
      <c r="AY1589" t="s">
        <v>51</v>
      </c>
    </row>
    <row r="1590" spans="1:51" x14ac:dyDescent="0.35">
      <c r="A1590">
        <v>2850</v>
      </c>
      <c r="B1590">
        <v>0</v>
      </c>
      <c r="C1590" t="s">
        <v>51</v>
      </c>
      <c r="D1590" t="s">
        <v>85</v>
      </c>
      <c r="E1590" t="s">
        <v>51</v>
      </c>
      <c r="F1590" t="s">
        <v>51</v>
      </c>
      <c r="G1590" t="s">
        <v>6664</v>
      </c>
      <c r="H1590" t="s">
        <v>18900</v>
      </c>
      <c r="I1590" t="s">
        <v>56</v>
      </c>
      <c r="J1590" t="s">
        <v>5419</v>
      </c>
      <c r="T1590" t="s">
        <v>51</v>
      </c>
      <c r="U1590" t="s">
        <v>51</v>
      </c>
      <c r="W1590" t="s">
        <v>6665</v>
      </c>
      <c r="X1590" t="s">
        <v>6666</v>
      </c>
      <c r="Y1590" t="s">
        <v>6667</v>
      </c>
      <c r="Z1590">
        <v>8</v>
      </c>
      <c r="AE1590" t="s">
        <v>51</v>
      </c>
      <c r="AF1590" t="s">
        <v>5419</v>
      </c>
      <c r="AI1590">
        <v>0</v>
      </c>
      <c r="AJ1590">
        <v>0</v>
      </c>
      <c r="AL1590">
        <v>0</v>
      </c>
      <c r="AM1590">
        <v>0</v>
      </c>
      <c r="AN1590">
        <v>0</v>
      </c>
      <c r="AO1590" t="s">
        <v>4181</v>
      </c>
      <c r="AP1590" t="s">
        <v>51</v>
      </c>
      <c r="AQ1590" t="s">
        <v>51</v>
      </c>
      <c r="AR1590" t="s">
        <v>51</v>
      </c>
      <c r="AS1590" t="s">
        <v>51</v>
      </c>
      <c r="AT1590" t="s">
        <v>51</v>
      </c>
      <c r="AU1590" t="s">
        <v>58</v>
      </c>
      <c r="AV1590" t="s">
        <v>5181</v>
      </c>
      <c r="AW1590" t="s">
        <v>51</v>
      </c>
      <c r="AX1590" s="1">
        <v>43670.39205008102</v>
      </c>
      <c r="AY1590" t="s">
        <v>51</v>
      </c>
    </row>
    <row r="1591" spans="1:51" x14ac:dyDescent="0.35">
      <c r="A1591">
        <v>2849</v>
      </c>
      <c r="B1591">
        <v>0</v>
      </c>
      <c r="C1591" t="s">
        <v>51</v>
      </c>
      <c r="D1591" t="s">
        <v>85</v>
      </c>
      <c r="E1591" t="s">
        <v>51</v>
      </c>
      <c r="F1591" t="s">
        <v>51</v>
      </c>
      <c r="G1591" t="s">
        <v>18901</v>
      </c>
      <c r="H1591" t="s">
        <v>6668</v>
      </c>
      <c r="I1591" t="s">
        <v>56</v>
      </c>
      <c r="J1591" t="s">
        <v>5419</v>
      </c>
      <c r="S1591" t="s">
        <v>6669</v>
      </c>
      <c r="T1591" t="s">
        <v>51</v>
      </c>
      <c r="U1591" t="s">
        <v>51</v>
      </c>
      <c r="W1591">
        <v>9833511600</v>
      </c>
      <c r="Y1591" t="s">
        <v>6670</v>
      </c>
      <c r="Z1591">
        <v>8</v>
      </c>
      <c r="AE1591" t="s">
        <v>51</v>
      </c>
      <c r="AF1591" t="s">
        <v>5419</v>
      </c>
      <c r="AI1591">
        <v>0</v>
      </c>
      <c r="AJ1591">
        <v>0</v>
      </c>
      <c r="AL1591">
        <v>0</v>
      </c>
      <c r="AM1591">
        <v>0</v>
      </c>
      <c r="AN1591">
        <v>0</v>
      </c>
      <c r="AO1591" t="s">
        <v>4181</v>
      </c>
      <c r="AP1591" t="s">
        <v>51</v>
      </c>
      <c r="AQ1591" t="s">
        <v>51</v>
      </c>
      <c r="AR1591" t="s">
        <v>51</v>
      </c>
      <c r="AS1591" t="s">
        <v>51</v>
      </c>
      <c r="AT1591" t="s">
        <v>51</v>
      </c>
      <c r="AU1591" t="s">
        <v>58</v>
      </c>
      <c r="AV1591" t="s">
        <v>5181</v>
      </c>
      <c r="AW1591" t="s">
        <v>51</v>
      </c>
      <c r="AX1591" s="1">
        <v>43669.677233946757</v>
      </c>
      <c r="AY1591" t="s">
        <v>51</v>
      </c>
    </row>
    <row r="1592" spans="1:51" x14ac:dyDescent="0.35">
      <c r="A1592">
        <v>2848</v>
      </c>
      <c r="B1592">
        <v>0</v>
      </c>
      <c r="C1592" t="s">
        <v>51</v>
      </c>
      <c r="D1592" t="s">
        <v>52</v>
      </c>
      <c r="E1592" t="s">
        <v>51</v>
      </c>
      <c r="F1592" t="s">
        <v>51</v>
      </c>
      <c r="G1592" t="s">
        <v>6671</v>
      </c>
      <c r="H1592" t="s">
        <v>6672</v>
      </c>
      <c r="I1592" t="s">
        <v>56</v>
      </c>
      <c r="M1592" t="s">
        <v>6671</v>
      </c>
      <c r="N1592" t="s">
        <v>6672</v>
      </c>
      <c r="O1592" t="s">
        <v>56</v>
      </c>
      <c r="U1592" t="s">
        <v>57</v>
      </c>
      <c r="W1592">
        <v>7000365903</v>
      </c>
      <c r="Z1592">
        <v>8</v>
      </c>
      <c r="AA1592">
        <v>22</v>
      </c>
      <c r="AF1592" t="s">
        <v>6673</v>
      </c>
      <c r="AG1592" t="s">
        <v>6674</v>
      </c>
      <c r="AI1592">
        <v>0</v>
      </c>
      <c r="AJ1592">
        <v>0</v>
      </c>
      <c r="AL1592">
        <v>0</v>
      </c>
      <c r="AM1592">
        <v>0</v>
      </c>
      <c r="AN1592">
        <v>0</v>
      </c>
      <c r="AO1592" t="s">
        <v>51</v>
      </c>
      <c r="AP1592" t="s">
        <v>51</v>
      </c>
      <c r="AQ1592" t="s">
        <v>51</v>
      </c>
      <c r="AR1592" t="s">
        <v>51</v>
      </c>
      <c r="AS1592" t="s">
        <v>51</v>
      </c>
      <c r="AT1592" t="s">
        <v>51</v>
      </c>
      <c r="AU1592" t="s">
        <v>58</v>
      </c>
      <c r="AV1592" t="s">
        <v>6586</v>
      </c>
      <c r="AW1592" t="s">
        <v>51</v>
      </c>
      <c r="AX1592" s="1">
        <v>43666.442721990737</v>
      </c>
      <c r="AY1592" t="s">
        <v>51</v>
      </c>
    </row>
    <row r="1593" spans="1:51" x14ac:dyDescent="0.35">
      <c r="A1593">
        <v>2847</v>
      </c>
      <c r="B1593">
        <v>0</v>
      </c>
      <c r="C1593" t="s">
        <v>51</v>
      </c>
      <c r="D1593" t="s">
        <v>52</v>
      </c>
      <c r="E1593" t="s">
        <v>51</v>
      </c>
      <c r="F1593" t="s">
        <v>51</v>
      </c>
      <c r="G1593" t="s">
        <v>6675</v>
      </c>
      <c r="H1593" t="s">
        <v>6676</v>
      </c>
      <c r="I1593" t="s">
        <v>56</v>
      </c>
      <c r="M1593" t="s">
        <v>6677</v>
      </c>
      <c r="N1593" t="s">
        <v>6676</v>
      </c>
      <c r="O1593" t="s">
        <v>56</v>
      </c>
      <c r="U1593" t="s">
        <v>57</v>
      </c>
      <c r="W1593">
        <v>7999698197</v>
      </c>
      <c r="Z1593">
        <v>8</v>
      </c>
      <c r="AA1593">
        <v>22</v>
      </c>
      <c r="AF1593" t="s">
        <v>6673</v>
      </c>
      <c r="AI1593">
        <v>0</v>
      </c>
      <c r="AJ1593">
        <v>0</v>
      </c>
      <c r="AL1593">
        <v>0</v>
      </c>
      <c r="AM1593">
        <v>0</v>
      </c>
      <c r="AN1593">
        <v>0</v>
      </c>
      <c r="AO1593" t="s">
        <v>51</v>
      </c>
      <c r="AP1593" t="s">
        <v>51</v>
      </c>
      <c r="AQ1593" t="s">
        <v>51</v>
      </c>
      <c r="AR1593" t="s">
        <v>51</v>
      </c>
      <c r="AS1593" t="s">
        <v>51</v>
      </c>
      <c r="AT1593" t="s">
        <v>51</v>
      </c>
      <c r="AU1593" t="s">
        <v>58</v>
      </c>
      <c r="AV1593" t="s">
        <v>6586</v>
      </c>
      <c r="AW1593" t="s">
        <v>6586</v>
      </c>
      <c r="AX1593" s="1">
        <v>43666.439398807874</v>
      </c>
      <c r="AY1593" s="1">
        <v>43666.440127164351</v>
      </c>
    </row>
    <row r="1594" spans="1:51" x14ac:dyDescent="0.35">
      <c r="A1594">
        <v>2846</v>
      </c>
      <c r="B1594">
        <v>0</v>
      </c>
      <c r="C1594" t="s">
        <v>51</v>
      </c>
      <c r="D1594" t="s">
        <v>52</v>
      </c>
      <c r="E1594" t="s">
        <v>51</v>
      </c>
      <c r="F1594" t="s">
        <v>51</v>
      </c>
      <c r="G1594" t="s">
        <v>6678</v>
      </c>
      <c r="H1594" t="s">
        <v>6679</v>
      </c>
      <c r="I1594" t="s">
        <v>56</v>
      </c>
      <c r="S1594" t="s">
        <v>6680</v>
      </c>
      <c r="U1594" t="s">
        <v>202</v>
      </c>
      <c r="V1594" t="s">
        <v>62</v>
      </c>
      <c r="W1594" t="s">
        <v>6681</v>
      </c>
      <c r="Y1594" t="s">
        <v>6682</v>
      </c>
      <c r="Z1594">
        <v>8</v>
      </c>
      <c r="AF1594" t="s">
        <v>62</v>
      </c>
      <c r="AI1594">
        <v>0</v>
      </c>
      <c r="AJ1594">
        <v>0</v>
      </c>
      <c r="AL1594">
        <v>0</v>
      </c>
      <c r="AM1594">
        <v>0</v>
      </c>
      <c r="AN1594">
        <v>0</v>
      </c>
      <c r="AO1594" t="s">
        <v>51</v>
      </c>
      <c r="AP1594" t="s">
        <v>51</v>
      </c>
      <c r="AQ1594" t="s">
        <v>51</v>
      </c>
      <c r="AR1594" t="s">
        <v>51</v>
      </c>
      <c r="AS1594" t="s">
        <v>51</v>
      </c>
      <c r="AT1594" t="s">
        <v>51</v>
      </c>
      <c r="AU1594" t="s">
        <v>58</v>
      </c>
      <c r="AV1594" t="s">
        <v>6517</v>
      </c>
      <c r="AW1594" t="s">
        <v>51</v>
      </c>
      <c r="AX1594" s="1">
        <v>43665.459466701388</v>
      </c>
      <c r="AY1594" t="s">
        <v>51</v>
      </c>
    </row>
    <row r="1595" spans="1:51" x14ac:dyDescent="0.35">
      <c r="A1595">
        <v>2845</v>
      </c>
      <c r="B1595">
        <v>0</v>
      </c>
      <c r="C1595" t="s">
        <v>51</v>
      </c>
      <c r="D1595" t="s">
        <v>85</v>
      </c>
      <c r="E1595" t="s">
        <v>51</v>
      </c>
      <c r="F1595" t="s">
        <v>51</v>
      </c>
      <c r="G1595" t="s">
        <v>6683</v>
      </c>
      <c r="H1595" t="s">
        <v>6684</v>
      </c>
      <c r="I1595" t="s">
        <v>56</v>
      </c>
      <c r="J1595" t="s">
        <v>5419</v>
      </c>
      <c r="S1595">
        <v>9384670245</v>
      </c>
      <c r="T1595" t="s">
        <v>51</v>
      </c>
      <c r="U1595" t="s">
        <v>51</v>
      </c>
      <c r="W1595">
        <v>9384670245</v>
      </c>
      <c r="X1595" t="s">
        <v>6685</v>
      </c>
      <c r="Y1595" t="s">
        <v>6686</v>
      </c>
      <c r="Z1595">
        <v>8</v>
      </c>
      <c r="AE1595" t="s">
        <v>51</v>
      </c>
      <c r="AF1595" t="s">
        <v>5419</v>
      </c>
      <c r="AI1595">
        <v>0</v>
      </c>
      <c r="AJ1595">
        <v>0</v>
      </c>
      <c r="AL1595">
        <v>0</v>
      </c>
      <c r="AM1595">
        <v>0</v>
      </c>
      <c r="AN1595">
        <v>0</v>
      </c>
      <c r="AO1595" t="s">
        <v>5426</v>
      </c>
      <c r="AP1595" t="s">
        <v>51</v>
      </c>
      <c r="AQ1595" t="s">
        <v>51</v>
      </c>
      <c r="AR1595" t="s">
        <v>51</v>
      </c>
      <c r="AS1595" t="s">
        <v>51</v>
      </c>
      <c r="AT1595" t="s">
        <v>51</v>
      </c>
      <c r="AU1595" t="s">
        <v>58</v>
      </c>
      <c r="AV1595" t="s">
        <v>5181</v>
      </c>
      <c r="AW1595" t="s">
        <v>5181</v>
      </c>
      <c r="AX1595" s="1">
        <v>43664.59163978009</v>
      </c>
      <c r="AY1595" s="1">
        <v>43671.607102581016</v>
      </c>
    </row>
    <row r="1596" spans="1:51" x14ac:dyDescent="0.35">
      <c r="A1596">
        <v>2844</v>
      </c>
      <c r="B1596">
        <v>0</v>
      </c>
      <c r="C1596" t="s">
        <v>51</v>
      </c>
      <c r="D1596" t="s">
        <v>52</v>
      </c>
      <c r="E1596" t="s">
        <v>51</v>
      </c>
      <c r="F1596" t="s">
        <v>51</v>
      </c>
      <c r="G1596" t="s">
        <v>6687</v>
      </c>
      <c r="H1596" t="s">
        <v>6688</v>
      </c>
      <c r="I1596" t="s">
        <v>1885</v>
      </c>
      <c r="O1596" t="s">
        <v>1885</v>
      </c>
      <c r="U1596" t="s">
        <v>202</v>
      </c>
      <c r="W1596">
        <v>60192392101</v>
      </c>
      <c r="Y1596" t="s">
        <v>6689</v>
      </c>
      <c r="Z1596">
        <v>2</v>
      </c>
      <c r="AA1596">
        <v>999999</v>
      </c>
      <c r="AE1596" t="s">
        <v>6690</v>
      </c>
      <c r="AF1596" t="s">
        <v>6691</v>
      </c>
      <c r="AG1596" t="s">
        <v>485</v>
      </c>
      <c r="AH1596" t="s">
        <v>6690</v>
      </c>
      <c r="AI1596">
        <v>0</v>
      </c>
      <c r="AJ1596">
        <v>0</v>
      </c>
      <c r="AL1596">
        <v>0</v>
      </c>
      <c r="AM1596">
        <v>0</v>
      </c>
      <c r="AN1596">
        <v>0</v>
      </c>
      <c r="AO1596" t="s">
        <v>51</v>
      </c>
      <c r="AP1596" t="s">
        <v>51</v>
      </c>
      <c r="AQ1596" t="s">
        <v>51</v>
      </c>
      <c r="AR1596" t="s">
        <v>51</v>
      </c>
      <c r="AS1596" t="s">
        <v>51</v>
      </c>
      <c r="AT1596" t="s">
        <v>51</v>
      </c>
      <c r="AU1596" t="s">
        <v>58</v>
      </c>
      <c r="AV1596" t="s">
        <v>6517</v>
      </c>
      <c r="AW1596" t="s">
        <v>196</v>
      </c>
      <c r="AX1596" s="1">
        <v>43662.497897835645</v>
      </c>
      <c r="AY1596" s="1">
        <v>44397.664702430557</v>
      </c>
    </row>
    <row r="1597" spans="1:51" x14ac:dyDescent="0.35">
      <c r="A1597">
        <v>2843</v>
      </c>
      <c r="B1597">
        <v>0</v>
      </c>
      <c r="C1597" t="s">
        <v>51</v>
      </c>
      <c r="D1597" t="s">
        <v>52</v>
      </c>
      <c r="E1597" t="s">
        <v>51</v>
      </c>
      <c r="F1597" t="s">
        <v>51</v>
      </c>
      <c r="G1597" t="s">
        <v>6692</v>
      </c>
      <c r="H1597" t="s">
        <v>6693</v>
      </c>
      <c r="I1597" t="s">
        <v>56</v>
      </c>
      <c r="O1597" t="s">
        <v>62</v>
      </c>
      <c r="S1597" t="s">
        <v>6694</v>
      </c>
      <c r="U1597" t="s">
        <v>202</v>
      </c>
      <c r="V1597" t="s">
        <v>62</v>
      </c>
      <c r="W1597">
        <v>8739892031</v>
      </c>
      <c r="Y1597" t="s">
        <v>6695</v>
      </c>
      <c r="Z1597">
        <v>8</v>
      </c>
      <c r="AA1597">
        <v>8</v>
      </c>
      <c r="AD1597" t="s">
        <v>6553</v>
      </c>
      <c r="AE1597" t="s">
        <v>6696</v>
      </c>
      <c r="AF1597" t="s">
        <v>3259</v>
      </c>
      <c r="AG1597" t="s">
        <v>6697</v>
      </c>
      <c r="AH1597" t="s">
        <v>6696</v>
      </c>
      <c r="AI1597">
        <v>0</v>
      </c>
      <c r="AJ1597">
        <v>0</v>
      </c>
      <c r="AL1597">
        <v>0</v>
      </c>
      <c r="AM1597">
        <v>0</v>
      </c>
      <c r="AN1597">
        <v>0</v>
      </c>
      <c r="AO1597" t="s">
        <v>51</v>
      </c>
      <c r="AP1597" t="s">
        <v>51</v>
      </c>
      <c r="AQ1597" t="s">
        <v>51</v>
      </c>
      <c r="AR1597" t="s">
        <v>51</v>
      </c>
      <c r="AS1597" t="s">
        <v>51</v>
      </c>
      <c r="AT1597" t="s">
        <v>51</v>
      </c>
      <c r="AU1597" t="s">
        <v>58</v>
      </c>
      <c r="AV1597" t="s">
        <v>6517</v>
      </c>
      <c r="AW1597" t="s">
        <v>196</v>
      </c>
      <c r="AX1597" s="1">
        <v>43661.720752581015</v>
      </c>
      <c r="AY1597" s="1">
        <v>44571.702614965281</v>
      </c>
    </row>
    <row r="1598" spans="1:51" x14ac:dyDescent="0.35">
      <c r="A1598">
        <v>2842</v>
      </c>
      <c r="B1598">
        <v>0</v>
      </c>
      <c r="C1598" t="s">
        <v>51</v>
      </c>
      <c r="D1598" t="s">
        <v>52</v>
      </c>
      <c r="E1598" t="s">
        <v>51</v>
      </c>
      <c r="F1598" t="s">
        <v>51</v>
      </c>
      <c r="G1598" t="s">
        <v>6698</v>
      </c>
      <c r="H1598" t="s">
        <v>6699</v>
      </c>
      <c r="I1598" t="s">
        <v>56</v>
      </c>
      <c r="S1598" t="s">
        <v>62</v>
      </c>
      <c r="V1598" t="s">
        <v>62</v>
      </c>
      <c r="W1598" t="s">
        <v>6700</v>
      </c>
      <c r="X1598" t="s">
        <v>62</v>
      </c>
      <c r="Y1598" t="s">
        <v>6701</v>
      </c>
      <c r="Z1598">
        <v>8</v>
      </c>
      <c r="AA1598" t="s">
        <v>62</v>
      </c>
      <c r="AB1598" t="s">
        <v>62</v>
      </c>
      <c r="AC1598" t="s">
        <v>62</v>
      </c>
      <c r="AD1598" t="s">
        <v>62</v>
      </c>
      <c r="AE1598" t="s">
        <v>62</v>
      </c>
      <c r="AF1598" t="s">
        <v>62</v>
      </c>
      <c r="AG1598" t="s">
        <v>6702</v>
      </c>
      <c r="AH1598" t="s">
        <v>62</v>
      </c>
      <c r="AI1598">
        <v>0</v>
      </c>
      <c r="AJ1598">
        <v>0</v>
      </c>
      <c r="AL1598">
        <v>0</v>
      </c>
      <c r="AM1598">
        <v>0</v>
      </c>
      <c r="AN1598">
        <v>0</v>
      </c>
      <c r="AO1598" t="s">
        <v>51</v>
      </c>
      <c r="AP1598" t="s">
        <v>51</v>
      </c>
      <c r="AQ1598" t="s">
        <v>51</v>
      </c>
      <c r="AR1598" t="s">
        <v>51</v>
      </c>
      <c r="AS1598" t="s">
        <v>51</v>
      </c>
      <c r="AT1598" t="s">
        <v>51</v>
      </c>
      <c r="AU1598" t="s">
        <v>58</v>
      </c>
      <c r="AV1598" t="s">
        <v>6517</v>
      </c>
      <c r="AW1598" t="s">
        <v>51</v>
      </c>
      <c r="AX1598" s="1">
        <v>43658.514893321757</v>
      </c>
      <c r="AY1598" t="s">
        <v>51</v>
      </c>
    </row>
    <row r="1599" spans="1:51" x14ac:dyDescent="0.35">
      <c r="A1599">
        <v>2841</v>
      </c>
      <c r="B1599">
        <v>0</v>
      </c>
      <c r="C1599" t="s">
        <v>51</v>
      </c>
      <c r="D1599" t="s">
        <v>85</v>
      </c>
      <c r="E1599" t="s">
        <v>51</v>
      </c>
      <c r="F1599" t="s">
        <v>51</v>
      </c>
      <c r="G1599" t="s">
        <v>6703</v>
      </c>
      <c r="H1599" t="s">
        <v>6704</v>
      </c>
      <c r="I1599" t="s">
        <v>56</v>
      </c>
      <c r="J1599" t="s">
        <v>5419</v>
      </c>
      <c r="T1599" t="s">
        <v>51</v>
      </c>
      <c r="U1599" t="s">
        <v>51</v>
      </c>
      <c r="W1599">
        <v>9881601553</v>
      </c>
      <c r="Y1599" t="s">
        <v>6705</v>
      </c>
      <c r="Z1599">
        <v>8</v>
      </c>
      <c r="AE1599" t="s">
        <v>51</v>
      </c>
      <c r="AF1599" t="s">
        <v>5419</v>
      </c>
      <c r="AI1599">
        <v>0</v>
      </c>
      <c r="AJ1599">
        <v>0</v>
      </c>
      <c r="AL1599">
        <v>0</v>
      </c>
      <c r="AM1599">
        <v>0</v>
      </c>
      <c r="AN1599">
        <v>0</v>
      </c>
      <c r="AO1599" t="s">
        <v>120</v>
      </c>
      <c r="AP1599" t="s">
        <v>51</v>
      </c>
      <c r="AQ1599" t="s">
        <v>51</v>
      </c>
      <c r="AR1599" t="s">
        <v>51</v>
      </c>
      <c r="AS1599" t="s">
        <v>51</v>
      </c>
      <c r="AT1599" t="s">
        <v>51</v>
      </c>
      <c r="AU1599" t="s">
        <v>58</v>
      </c>
      <c r="AV1599" t="s">
        <v>5181</v>
      </c>
      <c r="AW1599" t="s">
        <v>51</v>
      </c>
      <c r="AX1599" s="1">
        <v>43657.837774918982</v>
      </c>
      <c r="AY1599" t="s">
        <v>51</v>
      </c>
    </row>
    <row r="1600" spans="1:51" x14ac:dyDescent="0.35">
      <c r="A1600">
        <v>2840</v>
      </c>
      <c r="B1600">
        <v>0</v>
      </c>
      <c r="C1600" t="s">
        <v>51</v>
      </c>
      <c r="D1600" t="s">
        <v>85</v>
      </c>
      <c r="E1600" t="s">
        <v>51</v>
      </c>
      <c r="F1600" t="s">
        <v>51</v>
      </c>
      <c r="G1600" t="s">
        <v>6706</v>
      </c>
      <c r="H1600" t="s">
        <v>6707</v>
      </c>
      <c r="I1600" t="s">
        <v>56</v>
      </c>
      <c r="J1600" t="s">
        <v>5419</v>
      </c>
      <c r="T1600" t="s">
        <v>51</v>
      </c>
      <c r="U1600" t="s">
        <v>51</v>
      </c>
      <c r="W1600">
        <v>9370317533</v>
      </c>
      <c r="Y1600" t="s">
        <v>6708</v>
      </c>
      <c r="Z1600">
        <v>8</v>
      </c>
      <c r="AE1600" t="s">
        <v>51</v>
      </c>
      <c r="AF1600" t="s">
        <v>5419</v>
      </c>
      <c r="AI1600">
        <v>0</v>
      </c>
      <c r="AJ1600">
        <v>0</v>
      </c>
      <c r="AL1600">
        <v>0</v>
      </c>
      <c r="AM1600">
        <v>0</v>
      </c>
      <c r="AN1600">
        <v>0</v>
      </c>
      <c r="AO1600" t="s">
        <v>120</v>
      </c>
      <c r="AP1600" t="s">
        <v>51</v>
      </c>
      <c r="AQ1600" t="s">
        <v>51</v>
      </c>
      <c r="AR1600" t="s">
        <v>51</v>
      </c>
      <c r="AS1600" t="s">
        <v>51</v>
      </c>
      <c r="AT1600" t="s">
        <v>51</v>
      </c>
      <c r="AU1600" t="s">
        <v>58</v>
      </c>
      <c r="AV1600" t="s">
        <v>5181</v>
      </c>
      <c r="AW1600" t="s">
        <v>51</v>
      </c>
      <c r="AX1600" s="1">
        <v>43657.806509374997</v>
      </c>
      <c r="AY1600" t="s">
        <v>51</v>
      </c>
    </row>
    <row r="1601" spans="1:51" x14ac:dyDescent="0.35">
      <c r="A1601">
        <v>2839</v>
      </c>
      <c r="B1601">
        <v>0</v>
      </c>
      <c r="C1601" t="s">
        <v>51</v>
      </c>
      <c r="D1601" t="s">
        <v>85</v>
      </c>
      <c r="E1601" t="s">
        <v>51</v>
      </c>
      <c r="F1601" t="s">
        <v>51</v>
      </c>
      <c r="G1601" t="s">
        <v>6709</v>
      </c>
      <c r="H1601" t="s">
        <v>6710</v>
      </c>
      <c r="I1601" t="s">
        <v>56</v>
      </c>
      <c r="J1601" t="s">
        <v>5419</v>
      </c>
      <c r="S1601">
        <v>9921234455</v>
      </c>
      <c r="T1601" t="s">
        <v>51</v>
      </c>
      <c r="U1601" t="s">
        <v>51</v>
      </c>
      <c r="W1601">
        <v>7227900605</v>
      </c>
      <c r="Y1601" t="s">
        <v>6711</v>
      </c>
      <c r="Z1601">
        <v>8</v>
      </c>
      <c r="AE1601" t="s">
        <v>51</v>
      </c>
      <c r="AF1601" t="s">
        <v>5419</v>
      </c>
      <c r="AI1601">
        <v>0</v>
      </c>
      <c r="AJ1601">
        <v>0</v>
      </c>
      <c r="AL1601">
        <v>0</v>
      </c>
      <c r="AM1601">
        <v>0</v>
      </c>
      <c r="AN1601">
        <v>0</v>
      </c>
      <c r="AO1601" t="s">
        <v>1032</v>
      </c>
      <c r="AP1601" t="s">
        <v>51</v>
      </c>
      <c r="AQ1601" t="s">
        <v>51</v>
      </c>
      <c r="AR1601" t="s">
        <v>51</v>
      </c>
      <c r="AS1601" t="s">
        <v>51</v>
      </c>
      <c r="AT1601" t="s">
        <v>51</v>
      </c>
      <c r="AU1601" t="s">
        <v>58</v>
      </c>
      <c r="AV1601" t="s">
        <v>5181</v>
      </c>
      <c r="AW1601" t="s">
        <v>51</v>
      </c>
      <c r="AX1601" s="1">
        <v>43657.512112384262</v>
      </c>
      <c r="AY1601" t="s">
        <v>51</v>
      </c>
    </row>
    <row r="1602" spans="1:51" x14ac:dyDescent="0.35">
      <c r="A1602">
        <v>2838</v>
      </c>
      <c r="B1602">
        <v>0</v>
      </c>
      <c r="C1602" t="s">
        <v>51</v>
      </c>
      <c r="D1602" t="s">
        <v>52</v>
      </c>
      <c r="E1602" t="s">
        <v>51</v>
      </c>
      <c r="F1602" t="s">
        <v>51</v>
      </c>
      <c r="G1602" t="s">
        <v>6712</v>
      </c>
      <c r="H1602" t="s">
        <v>6713</v>
      </c>
      <c r="I1602" t="s">
        <v>56</v>
      </c>
      <c r="M1602" t="s">
        <v>6712</v>
      </c>
      <c r="N1602" t="s">
        <v>6713</v>
      </c>
      <c r="O1602" t="s">
        <v>56</v>
      </c>
      <c r="U1602" t="s">
        <v>57</v>
      </c>
      <c r="W1602">
        <v>9008153490</v>
      </c>
      <c r="Y1602" t="s">
        <v>6714</v>
      </c>
      <c r="Z1602">
        <v>8</v>
      </c>
      <c r="AF1602" t="s">
        <v>62</v>
      </c>
      <c r="AI1602">
        <v>0</v>
      </c>
      <c r="AJ1602">
        <v>0</v>
      </c>
      <c r="AL1602">
        <v>0</v>
      </c>
      <c r="AM1602">
        <v>0</v>
      </c>
      <c r="AN1602">
        <v>0</v>
      </c>
      <c r="AO1602" t="s">
        <v>51</v>
      </c>
      <c r="AP1602" t="s">
        <v>51</v>
      </c>
      <c r="AQ1602" t="s">
        <v>51</v>
      </c>
      <c r="AR1602" t="s">
        <v>51</v>
      </c>
      <c r="AS1602" t="s">
        <v>51</v>
      </c>
      <c r="AT1602" t="s">
        <v>51</v>
      </c>
      <c r="AU1602" t="s">
        <v>58</v>
      </c>
      <c r="AV1602" t="s">
        <v>6586</v>
      </c>
      <c r="AW1602" t="s">
        <v>51</v>
      </c>
      <c r="AX1602" s="1">
        <v>43656.696681400463</v>
      </c>
      <c r="AY1602" t="s">
        <v>51</v>
      </c>
    </row>
    <row r="1603" spans="1:51" x14ac:dyDescent="0.35">
      <c r="A1603">
        <v>2837</v>
      </c>
      <c r="B1603">
        <v>0</v>
      </c>
      <c r="C1603" t="s">
        <v>51</v>
      </c>
      <c r="D1603" t="s">
        <v>52</v>
      </c>
      <c r="E1603" t="s">
        <v>51</v>
      </c>
      <c r="F1603" t="s">
        <v>51</v>
      </c>
      <c r="G1603" t="s">
        <v>1410</v>
      </c>
      <c r="H1603" t="s">
        <v>18902</v>
      </c>
      <c r="I1603" t="s">
        <v>56</v>
      </c>
      <c r="O1603" t="s">
        <v>62</v>
      </c>
      <c r="S1603" t="s">
        <v>62</v>
      </c>
      <c r="U1603" t="s">
        <v>57</v>
      </c>
      <c r="V1603" t="s">
        <v>62</v>
      </c>
      <c r="W1603" t="s">
        <v>6715</v>
      </c>
      <c r="Y1603" t="s">
        <v>6716</v>
      </c>
      <c r="Z1603">
        <v>8</v>
      </c>
      <c r="AA1603">
        <v>27</v>
      </c>
      <c r="AD1603" t="s">
        <v>1412</v>
      </c>
      <c r="AE1603" t="s">
        <v>143</v>
      </c>
      <c r="AF1603" t="s">
        <v>6717</v>
      </c>
      <c r="AG1603" t="s">
        <v>1413</v>
      </c>
      <c r="AH1603" t="s">
        <v>143</v>
      </c>
      <c r="AI1603">
        <v>0</v>
      </c>
      <c r="AJ1603">
        <v>0</v>
      </c>
      <c r="AL1603">
        <v>0</v>
      </c>
      <c r="AM1603">
        <v>0</v>
      </c>
      <c r="AN1603">
        <v>0</v>
      </c>
      <c r="AO1603" t="s">
        <v>51</v>
      </c>
      <c r="AP1603" t="s">
        <v>51</v>
      </c>
      <c r="AQ1603" t="s">
        <v>51</v>
      </c>
      <c r="AR1603" t="s">
        <v>51</v>
      </c>
      <c r="AS1603" t="s">
        <v>51</v>
      </c>
      <c r="AT1603" t="s">
        <v>51</v>
      </c>
      <c r="AU1603" t="s">
        <v>58</v>
      </c>
      <c r="AV1603" t="s">
        <v>6517</v>
      </c>
      <c r="AW1603" t="s">
        <v>919</v>
      </c>
      <c r="AX1603" s="1">
        <v>43654.675441168984</v>
      </c>
      <c r="AY1603" s="1">
        <v>45307.652948067131</v>
      </c>
    </row>
    <row r="1604" spans="1:51" x14ac:dyDescent="0.35">
      <c r="A1604">
        <v>2836</v>
      </c>
      <c r="B1604">
        <v>0</v>
      </c>
      <c r="C1604" t="s">
        <v>51</v>
      </c>
      <c r="D1604" t="s">
        <v>52</v>
      </c>
      <c r="E1604" t="s">
        <v>51</v>
      </c>
      <c r="F1604" t="s">
        <v>51</v>
      </c>
      <c r="G1604" t="s">
        <v>18903</v>
      </c>
      <c r="H1604" t="s">
        <v>6718</v>
      </c>
      <c r="I1604" t="s">
        <v>56</v>
      </c>
      <c r="O1604" t="s">
        <v>62</v>
      </c>
      <c r="S1604" t="s">
        <v>62</v>
      </c>
      <c r="U1604" t="s">
        <v>57</v>
      </c>
      <c r="V1604" t="s">
        <v>62</v>
      </c>
      <c r="W1604" t="s">
        <v>6719</v>
      </c>
      <c r="X1604" t="s">
        <v>6720</v>
      </c>
      <c r="Y1604" t="s">
        <v>6721</v>
      </c>
      <c r="Z1604">
        <v>8</v>
      </c>
      <c r="AA1604">
        <v>27</v>
      </c>
      <c r="AE1604" t="s">
        <v>6722</v>
      </c>
      <c r="AF1604" t="s">
        <v>143</v>
      </c>
      <c r="AG1604" t="s">
        <v>6723</v>
      </c>
      <c r="AH1604" t="s">
        <v>6722</v>
      </c>
      <c r="AI1604">
        <v>0</v>
      </c>
      <c r="AJ1604">
        <v>0</v>
      </c>
      <c r="AL1604">
        <v>0</v>
      </c>
      <c r="AM1604">
        <v>0</v>
      </c>
      <c r="AN1604">
        <v>0</v>
      </c>
      <c r="AO1604" t="s">
        <v>51</v>
      </c>
      <c r="AP1604" t="s">
        <v>51</v>
      </c>
      <c r="AQ1604" t="s">
        <v>51</v>
      </c>
      <c r="AR1604" t="s">
        <v>51</v>
      </c>
      <c r="AS1604" t="s">
        <v>51</v>
      </c>
      <c r="AT1604" t="s">
        <v>51</v>
      </c>
      <c r="AU1604" t="s">
        <v>58</v>
      </c>
      <c r="AV1604" t="s">
        <v>6517</v>
      </c>
      <c r="AW1604" t="s">
        <v>196</v>
      </c>
      <c r="AX1604" s="1">
        <v>43654.586713425924</v>
      </c>
      <c r="AY1604" s="1">
        <v>43718.478437962964</v>
      </c>
    </row>
    <row r="1605" spans="1:51" x14ac:dyDescent="0.35">
      <c r="A1605">
        <v>2835</v>
      </c>
      <c r="B1605">
        <v>0</v>
      </c>
      <c r="C1605" t="s">
        <v>51</v>
      </c>
      <c r="D1605" t="s">
        <v>52</v>
      </c>
      <c r="E1605" t="s">
        <v>51</v>
      </c>
      <c r="F1605" t="s">
        <v>51</v>
      </c>
      <c r="G1605" t="s">
        <v>6724</v>
      </c>
      <c r="H1605" t="s">
        <v>6725</v>
      </c>
      <c r="I1605" t="s">
        <v>6726</v>
      </c>
      <c r="S1605">
        <v>660236606413</v>
      </c>
      <c r="U1605" t="s">
        <v>57</v>
      </c>
      <c r="V1605">
        <v>66023660644</v>
      </c>
      <c r="W1605" t="s">
        <v>62</v>
      </c>
      <c r="X1605" t="s">
        <v>6727</v>
      </c>
      <c r="Y1605" t="s">
        <v>6728</v>
      </c>
      <c r="Z1605">
        <v>2</v>
      </c>
      <c r="AA1605" t="s">
        <v>62</v>
      </c>
      <c r="AB1605" t="s">
        <v>62</v>
      </c>
      <c r="AC1605" t="s">
        <v>62</v>
      </c>
      <c r="AD1605" t="s">
        <v>62</v>
      </c>
      <c r="AE1605" t="s">
        <v>62</v>
      </c>
      <c r="AF1605" t="s">
        <v>62</v>
      </c>
      <c r="AG1605" t="s">
        <v>62</v>
      </c>
      <c r="AH1605" t="s">
        <v>62</v>
      </c>
      <c r="AI1605">
        <v>0</v>
      </c>
      <c r="AJ1605">
        <v>0</v>
      </c>
      <c r="AL1605">
        <v>0</v>
      </c>
      <c r="AM1605">
        <v>0</v>
      </c>
      <c r="AN1605">
        <v>0</v>
      </c>
      <c r="AO1605" t="s">
        <v>51</v>
      </c>
      <c r="AP1605" t="s">
        <v>51</v>
      </c>
      <c r="AQ1605" t="s">
        <v>51</v>
      </c>
      <c r="AR1605" t="s">
        <v>51</v>
      </c>
      <c r="AS1605" t="s">
        <v>51</v>
      </c>
      <c r="AT1605" t="s">
        <v>51</v>
      </c>
      <c r="AU1605" t="s">
        <v>58</v>
      </c>
      <c r="AV1605" t="s">
        <v>6517</v>
      </c>
      <c r="AW1605" t="s">
        <v>51</v>
      </c>
      <c r="AX1605" s="1">
        <v>43652.497483564817</v>
      </c>
      <c r="AY1605" t="s">
        <v>51</v>
      </c>
    </row>
    <row r="1606" spans="1:51" x14ac:dyDescent="0.35">
      <c r="A1606">
        <v>2834</v>
      </c>
      <c r="B1606">
        <v>0</v>
      </c>
      <c r="C1606" t="s">
        <v>51</v>
      </c>
      <c r="D1606" t="s">
        <v>52</v>
      </c>
      <c r="E1606" t="s">
        <v>51</v>
      </c>
      <c r="F1606" t="s">
        <v>51</v>
      </c>
      <c r="G1606" t="s">
        <v>6729</v>
      </c>
      <c r="H1606" t="s">
        <v>6730</v>
      </c>
      <c r="I1606" t="s">
        <v>56</v>
      </c>
      <c r="O1606" t="s">
        <v>62</v>
      </c>
      <c r="S1606" t="s">
        <v>62</v>
      </c>
      <c r="U1606" t="s">
        <v>202</v>
      </c>
      <c r="V1606" t="s">
        <v>62</v>
      </c>
      <c r="W1606" t="s">
        <v>6731</v>
      </c>
      <c r="Y1606" t="s">
        <v>6732</v>
      </c>
      <c r="Z1606">
        <v>8</v>
      </c>
      <c r="AA1606">
        <v>27</v>
      </c>
      <c r="AB1606" t="s">
        <v>62</v>
      </c>
      <c r="AC1606" t="s">
        <v>62</v>
      </c>
      <c r="AD1606" t="s">
        <v>62</v>
      </c>
      <c r="AE1606" t="s">
        <v>6733</v>
      </c>
      <c r="AF1606" t="s">
        <v>143</v>
      </c>
      <c r="AG1606" t="s">
        <v>6734</v>
      </c>
      <c r="AH1606" t="s">
        <v>6733</v>
      </c>
      <c r="AI1606">
        <v>0</v>
      </c>
      <c r="AJ1606">
        <v>0</v>
      </c>
      <c r="AL1606">
        <v>0</v>
      </c>
      <c r="AM1606">
        <v>0</v>
      </c>
      <c r="AN1606">
        <v>0</v>
      </c>
      <c r="AO1606" t="s">
        <v>51</v>
      </c>
      <c r="AP1606" t="s">
        <v>51</v>
      </c>
      <c r="AQ1606" t="s">
        <v>51</v>
      </c>
      <c r="AR1606" t="s">
        <v>51</v>
      </c>
      <c r="AS1606" t="s">
        <v>51</v>
      </c>
      <c r="AT1606" t="s">
        <v>51</v>
      </c>
      <c r="AU1606" t="s">
        <v>58</v>
      </c>
      <c r="AV1606" t="s">
        <v>6517</v>
      </c>
      <c r="AW1606" t="s">
        <v>196</v>
      </c>
      <c r="AX1606" s="1">
        <v>43651.682969594905</v>
      </c>
      <c r="AY1606" s="1">
        <v>43658.688314467596</v>
      </c>
    </row>
    <row r="1607" spans="1:51" x14ac:dyDescent="0.35">
      <c r="A1607">
        <v>2833</v>
      </c>
      <c r="B1607">
        <v>0</v>
      </c>
      <c r="C1607" t="s">
        <v>51</v>
      </c>
      <c r="D1607" t="s">
        <v>52</v>
      </c>
      <c r="E1607" t="s">
        <v>51</v>
      </c>
      <c r="F1607" t="s">
        <v>51</v>
      </c>
      <c r="G1607" t="s">
        <v>6735</v>
      </c>
      <c r="H1607" t="s">
        <v>6736</v>
      </c>
      <c r="I1607" t="s">
        <v>56</v>
      </c>
      <c r="O1607" t="s">
        <v>56</v>
      </c>
      <c r="S1607" t="s">
        <v>6737</v>
      </c>
      <c r="U1607" t="s">
        <v>57</v>
      </c>
      <c r="V1607" t="s">
        <v>62</v>
      </c>
      <c r="W1607">
        <v>7888180838</v>
      </c>
      <c r="X1607" t="s">
        <v>62</v>
      </c>
      <c r="Y1607" t="s">
        <v>6738</v>
      </c>
      <c r="Z1607">
        <v>8</v>
      </c>
      <c r="AA1607">
        <v>27</v>
      </c>
      <c r="AE1607" t="s">
        <v>6739</v>
      </c>
      <c r="AF1607" t="s">
        <v>143</v>
      </c>
      <c r="AG1607" t="s">
        <v>6740</v>
      </c>
      <c r="AH1607" t="s">
        <v>6739</v>
      </c>
      <c r="AI1607">
        <v>0</v>
      </c>
      <c r="AJ1607">
        <v>0</v>
      </c>
      <c r="AL1607">
        <v>0</v>
      </c>
      <c r="AM1607">
        <v>0</v>
      </c>
      <c r="AN1607">
        <v>0</v>
      </c>
      <c r="AO1607" t="s">
        <v>51</v>
      </c>
      <c r="AP1607" t="s">
        <v>51</v>
      </c>
      <c r="AQ1607" t="s">
        <v>51</v>
      </c>
      <c r="AR1607" t="s">
        <v>51</v>
      </c>
      <c r="AS1607" t="s">
        <v>51</v>
      </c>
      <c r="AT1607" t="s">
        <v>51</v>
      </c>
      <c r="AU1607" t="s">
        <v>58</v>
      </c>
      <c r="AV1607" t="s">
        <v>6517</v>
      </c>
      <c r="AW1607" t="s">
        <v>196</v>
      </c>
      <c r="AX1607" s="1">
        <v>43651.664425925926</v>
      </c>
      <c r="AY1607" s="1">
        <v>43703.527052430552</v>
      </c>
    </row>
    <row r="1608" spans="1:51" x14ac:dyDescent="0.35">
      <c r="A1608">
        <v>2832</v>
      </c>
      <c r="B1608">
        <v>0</v>
      </c>
      <c r="C1608" t="s">
        <v>51</v>
      </c>
      <c r="D1608" t="s">
        <v>85</v>
      </c>
      <c r="E1608" t="s">
        <v>51</v>
      </c>
      <c r="F1608" t="s">
        <v>51</v>
      </c>
      <c r="G1608" t="s">
        <v>6741</v>
      </c>
      <c r="H1608" t="s">
        <v>6742</v>
      </c>
      <c r="I1608" t="s">
        <v>56</v>
      </c>
      <c r="J1608" t="s">
        <v>5419</v>
      </c>
      <c r="S1608" t="s">
        <v>6743</v>
      </c>
      <c r="T1608" t="s">
        <v>51</v>
      </c>
      <c r="U1608" t="s">
        <v>51</v>
      </c>
      <c r="W1608">
        <v>8600008122</v>
      </c>
      <c r="Y1608" t="s">
        <v>6744</v>
      </c>
      <c r="Z1608">
        <v>8</v>
      </c>
      <c r="AE1608" t="s">
        <v>51</v>
      </c>
      <c r="AF1608" t="s">
        <v>5419</v>
      </c>
      <c r="AI1608">
        <v>0</v>
      </c>
      <c r="AJ1608">
        <v>0</v>
      </c>
      <c r="AL1608">
        <v>0</v>
      </c>
      <c r="AM1608">
        <v>0</v>
      </c>
      <c r="AN1608">
        <v>0</v>
      </c>
      <c r="AO1608" t="s">
        <v>4227</v>
      </c>
      <c r="AP1608" t="s">
        <v>51</v>
      </c>
      <c r="AQ1608" t="s">
        <v>51</v>
      </c>
      <c r="AR1608" t="s">
        <v>51</v>
      </c>
      <c r="AS1608" t="s">
        <v>51</v>
      </c>
      <c r="AT1608" t="s">
        <v>51</v>
      </c>
      <c r="AU1608" t="s">
        <v>58</v>
      </c>
      <c r="AV1608" t="s">
        <v>5181</v>
      </c>
      <c r="AW1608" t="s">
        <v>51</v>
      </c>
      <c r="AX1608" s="1">
        <v>43650.680000196757</v>
      </c>
      <c r="AY1608" t="s">
        <v>51</v>
      </c>
    </row>
    <row r="1609" spans="1:51" x14ac:dyDescent="0.35">
      <c r="A1609">
        <v>2831</v>
      </c>
      <c r="B1609">
        <v>0</v>
      </c>
      <c r="C1609" t="s">
        <v>51</v>
      </c>
      <c r="D1609" t="s">
        <v>52</v>
      </c>
      <c r="E1609" t="s">
        <v>51</v>
      </c>
      <c r="F1609" t="s">
        <v>51</v>
      </c>
      <c r="G1609" t="s">
        <v>18904</v>
      </c>
      <c r="H1609" t="s">
        <v>6745</v>
      </c>
      <c r="I1609" t="s">
        <v>56</v>
      </c>
      <c r="O1609" t="s">
        <v>55</v>
      </c>
      <c r="S1609" t="s">
        <v>62</v>
      </c>
      <c r="U1609" t="s">
        <v>57</v>
      </c>
      <c r="V1609" t="s">
        <v>62</v>
      </c>
      <c r="W1609" t="s">
        <v>6746</v>
      </c>
      <c r="Y1609" t="s">
        <v>6747</v>
      </c>
      <c r="Z1609">
        <v>8</v>
      </c>
      <c r="AA1609">
        <v>24</v>
      </c>
      <c r="AB1609" t="s">
        <v>62</v>
      </c>
      <c r="AC1609" t="s">
        <v>62</v>
      </c>
      <c r="AD1609" t="s">
        <v>4056</v>
      </c>
      <c r="AE1609" t="s">
        <v>578</v>
      </c>
      <c r="AF1609" t="s">
        <v>407</v>
      </c>
      <c r="AG1609" t="s">
        <v>6748</v>
      </c>
      <c r="AH1609" t="s">
        <v>578</v>
      </c>
      <c r="AI1609">
        <v>0</v>
      </c>
      <c r="AJ1609">
        <v>0</v>
      </c>
      <c r="AL1609">
        <v>0</v>
      </c>
      <c r="AM1609">
        <v>0</v>
      </c>
      <c r="AN1609">
        <v>0</v>
      </c>
      <c r="AO1609" t="s">
        <v>51</v>
      </c>
      <c r="AP1609" t="s">
        <v>51</v>
      </c>
      <c r="AQ1609" t="s">
        <v>51</v>
      </c>
      <c r="AR1609" t="s">
        <v>51</v>
      </c>
      <c r="AS1609" t="s">
        <v>51</v>
      </c>
      <c r="AT1609" t="s">
        <v>51</v>
      </c>
      <c r="AU1609" t="s">
        <v>58</v>
      </c>
      <c r="AV1609" t="s">
        <v>6517</v>
      </c>
      <c r="AW1609" t="s">
        <v>4802</v>
      </c>
      <c r="AX1609" s="1">
        <v>43648.733211574072</v>
      </c>
      <c r="AY1609" s="1">
        <v>43698.750838738422</v>
      </c>
    </row>
    <row r="1610" spans="1:51" x14ac:dyDescent="0.35">
      <c r="A1610">
        <v>2830</v>
      </c>
      <c r="B1610">
        <v>0</v>
      </c>
      <c r="C1610" t="s">
        <v>51</v>
      </c>
      <c r="D1610" t="s">
        <v>52</v>
      </c>
      <c r="E1610" t="s">
        <v>51</v>
      </c>
      <c r="F1610" t="s">
        <v>51</v>
      </c>
      <c r="G1610" t="s">
        <v>6749</v>
      </c>
      <c r="H1610" t="s">
        <v>6750</v>
      </c>
      <c r="I1610" t="s">
        <v>56</v>
      </c>
      <c r="O1610" t="s">
        <v>62</v>
      </c>
      <c r="S1610" t="s">
        <v>6751</v>
      </c>
      <c r="U1610" t="s">
        <v>202</v>
      </c>
      <c r="V1610" t="s">
        <v>62</v>
      </c>
      <c r="W1610" t="s">
        <v>6752</v>
      </c>
      <c r="Y1610" t="s">
        <v>6753</v>
      </c>
      <c r="Z1610">
        <v>8</v>
      </c>
      <c r="AA1610">
        <v>32</v>
      </c>
      <c r="AB1610" t="s">
        <v>62</v>
      </c>
      <c r="AC1610" t="s">
        <v>62</v>
      </c>
      <c r="AD1610" t="s">
        <v>62</v>
      </c>
      <c r="AE1610" t="s">
        <v>6754</v>
      </c>
      <c r="AF1610" t="s">
        <v>698</v>
      </c>
      <c r="AG1610" t="s">
        <v>6755</v>
      </c>
      <c r="AH1610" t="s">
        <v>6754</v>
      </c>
      <c r="AI1610">
        <v>0</v>
      </c>
      <c r="AJ1610">
        <v>0</v>
      </c>
      <c r="AL1610">
        <v>0</v>
      </c>
      <c r="AM1610">
        <v>0</v>
      </c>
      <c r="AN1610">
        <v>0</v>
      </c>
      <c r="AO1610" t="s">
        <v>51</v>
      </c>
      <c r="AP1610" t="s">
        <v>51</v>
      </c>
      <c r="AQ1610" t="s">
        <v>51</v>
      </c>
      <c r="AR1610" t="s">
        <v>51</v>
      </c>
      <c r="AS1610" t="s">
        <v>51</v>
      </c>
      <c r="AT1610" t="s">
        <v>51</v>
      </c>
      <c r="AU1610" t="s">
        <v>58</v>
      </c>
      <c r="AV1610" t="s">
        <v>6517</v>
      </c>
      <c r="AW1610" t="s">
        <v>196</v>
      </c>
      <c r="AX1610" s="1">
        <v>43648.536174502318</v>
      </c>
      <c r="AY1610" s="1">
        <v>43684.644768171296</v>
      </c>
    </row>
    <row r="1611" spans="1:51" x14ac:dyDescent="0.35">
      <c r="A1611">
        <v>2829</v>
      </c>
      <c r="B1611">
        <v>0</v>
      </c>
      <c r="C1611" t="s">
        <v>51</v>
      </c>
      <c r="D1611" t="s">
        <v>85</v>
      </c>
      <c r="E1611" t="s">
        <v>51</v>
      </c>
      <c r="F1611" t="s">
        <v>51</v>
      </c>
      <c r="G1611" t="s">
        <v>6756</v>
      </c>
      <c r="H1611" t="s">
        <v>6757</v>
      </c>
      <c r="I1611" t="s">
        <v>287</v>
      </c>
      <c r="J1611" t="s">
        <v>5419</v>
      </c>
      <c r="T1611" t="s">
        <v>51</v>
      </c>
      <c r="U1611" t="s">
        <v>51</v>
      </c>
      <c r="Y1611" t="s">
        <v>6758</v>
      </c>
      <c r="Z1611">
        <v>2</v>
      </c>
      <c r="AE1611" t="s">
        <v>51</v>
      </c>
      <c r="AF1611" t="s">
        <v>5419</v>
      </c>
      <c r="AI1611">
        <v>0</v>
      </c>
      <c r="AJ1611">
        <v>0</v>
      </c>
      <c r="AL1611">
        <v>0</v>
      </c>
      <c r="AM1611">
        <v>0</v>
      </c>
      <c r="AN1611">
        <v>0</v>
      </c>
      <c r="AO1611" t="s">
        <v>230</v>
      </c>
      <c r="AP1611" t="s">
        <v>51</v>
      </c>
      <c r="AQ1611" t="s">
        <v>51</v>
      </c>
      <c r="AR1611" t="s">
        <v>51</v>
      </c>
      <c r="AS1611" t="s">
        <v>51</v>
      </c>
      <c r="AT1611" t="s">
        <v>51</v>
      </c>
      <c r="AU1611" t="s">
        <v>58</v>
      </c>
      <c r="AV1611" t="s">
        <v>4028</v>
      </c>
      <c r="AW1611" t="s">
        <v>51</v>
      </c>
      <c r="AX1611" s="1">
        <v>43645.670889849534</v>
      </c>
      <c r="AY1611" t="s">
        <v>51</v>
      </c>
    </row>
    <row r="1612" spans="1:51" x14ac:dyDescent="0.35">
      <c r="A1612">
        <v>2828</v>
      </c>
      <c r="B1612">
        <v>0</v>
      </c>
      <c r="C1612" t="s">
        <v>51</v>
      </c>
      <c r="D1612" t="s">
        <v>52</v>
      </c>
      <c r="E1612" t="s">
        <v>51</v>
      </c>
      <c r="F1612" t="s">
        <v>51</v>
      </c>
      <c r="G1612" t="s">
        <v>6759</v>
      </c>
      <c r="H1612" t="s">
        <v>6760</v>
      </c>
      <c r="I1612" t="s">
        <v>56</v>
      </c>
      <c r="M1612" t="s">
        <v>6759</v>
      </c>
      <c r="N1612" t="s">
        <v>6760</v>
      </c>
      <c r="O1612" t="s">
        <v>56</v>
      </c>
      <c r="U1612" t="s">
        <v>57</v>
      </c>
      <c r="W1612">
        <v>9415609885</v>
      </c>
      <c r="Z1612">
        <v>8</v>
      </c>
      <c r="AF1612" t="s">
        <v>134</v>
      </c>
      <c r="AI1612">
        <v>0</v>
      </c>
      <c r="AJ1612">
        <v>0</v>
      </c>
      <c r="AL1612">
        <v>0</v>
      </c>
      <c r="AM1612">
        <v>0</v>
      </c>
      <c r="AN1612">
        <v>0</v>
      </c>
      <c r="AO1612" t="s">
        <v>51</v>
      </c>
      <c r="AP1612" t="s">
        <v>51</v>
      </c>
      <c r="AQ1612" t="s">
        <v>51</v>
      </c>
      <c r="AR1612" t="s">
        <v>51</v>
      </c>
      <c r="AS1612" t="s">
        <v>51</v>
      </c>
      <c r="AT1612" t="s">
        <v>51</v>
      </c>
      <c r="AU1612" t="s">
        <v>58</v>
      </c>
      <c r="AV1612" t="s">
        <v>6586</v>
      </c>
      <c r="AW1612" t="s">
        <v>51</v>
      </c>
      <c r="AX1612" s="1">
        <v>43645.509945370373</v>
      </c>
      <c r="AY1612" t="s">
        <v>51</v>
      </c>
    </row>
    <row r="1613" spans="1:51" x14ac:dyDescent="0.35">
      <c r="A1613">
        <v>2827</v>
      </c>
      <c r="B1613">
        <v>0</v>
      </c>
      <c r="C1613" t="s">
        <v>51</v>
      </c>
      <c r="D1613" t="s">
        <v>85</v>
      </c>
      <c r="E1613">
        <v>0</v>
      </c>
      <c r="G1613" t="s">
        <v>6761</v>
      </c>
      <c r="H1613" t="s">
        <v>6762</v>
      </c>
      <c r="I1613" t="s">
        <v>56</v>
      </c>
      <c r="S1613" t="s">
        <v>6763</v>
      </c>
      <c r="T1613" t="s">
        <v>51</v>
      </c>
      <c r="U1613" t="s">
        <v>51</v>
      </c>
      <c r="W1613">
        <v>2024467522</v>
      </c>
      <c r="Y1613" t="s">
        <v>6764</v>
      </c>
      <c r="Z1613">
        <v>8</v>
      </c>
      <c r="AE1613" t="s">
        <v>51</v>
      </c>
      <c r="AF1613" t="s">
        <v>51</v>
      </c>
      <c r="AI1613">
        <v>0</v>
      </c>
      <c r="AJ1613">
        <v>0</v>
      </c>
      <c r="AL1613">
        <v>0</v>
      </c>
      <c r="AM1613">
        <v>0</v>
      </c>
      <c r="AN1613">
        <v>0</v>
      </c>
      <c r="AO1613" t="s">
        <v>120</v>
      </c>
      <c r="AP1613" t="s">
        <v>121</v>
      </c>
      <c r="AQ1613" t="s">
        <v>122</v>
      </c>
      <c r="AR1613" t="s">
        <v>123</v>
      </c>
      <c r="AS1613" t="s">
        <v>89</v>
      </c>
      <c r="AT1613" t="s">
        <v>90</v>
      </c>
      <c r="AU1613" t="s">
        <v>58</v>
      </c>
      <c r="AV1613" t="s">
        <v>5181</v>
      </c>
      <c r="AW1613" t="s">
        <v>91</v>
      </c>
      <c r="AX1613" s="1">
        <v>43643.77174452546</v>
      </c>
      <c r="AY1613" s="1">
        <v>44396.681332141205</v>
      </c>
    </row>
    <row r="1614" spans="1:51" x14ac:dyDescent="0.35">
      <c r="A1614">
        <v>2826</v>
      </c>
      <c r="B1614">
        <v>0</v>
      </c>
      <c r="C1614" t="s">
        <v>51</v>
      </c>
      <c r="D1614" t="s">
        <v>52</v>
      </c>
      <c r="E1614" t="s">
        <v>51</v>
      </c>
      <c r="F1614" t="s">
        <v>51</v>
      </c>
      <c r="G1614" t="s">
        <v>6765</v>
      </c>
      <c r="H1614" t="s">
        <v>6766</v>
      </c>
      <c r="I1614" t="s">
        <v>56</v>
      </c>
      <c r="O1614" t="s">
        <v>56</v>
      </c>
      <c r="S1614" t="s">
        <v>62</v>
      </c>
      <c r="U1614" t="s">
        <v>202</v>
      </c>
      <c r="V1614" t="s">
        <v>62</v>
      </c>
      <c r="W1614" t="s">
        <v>6767</v>
      </c>
      <c r="X1614" t="s">
        <v>62</v>
      </c>
      <c r="Y1614" t="s">
        <v>6768</v>
      </c>
      <c r="Z1614">
        <v>8</v>
      </c>
      <c r="AA1614">
        <v>37</v>
      </c>
      <c r="AE1614" t="s">
        <v>6769</v>
      </c>
      <c r="AF1614" t="s">
        <v>3406</v>
      </c>
      <c r="AG1614" t="s">
        <v>6770</v>
      </c>
      <c r="AH1614" t="s">
        <v>6769</v>
      </c>
      <c r="AI1614">
        <v>0</v>
      </c>
      <c r="AJ1614">
        <v>0</v>
      </c>
      <c r="AL1614">
        <v>0</v>
      </c>
      <c r="AM1614">
        <v>0</v>
      </c>
      <c r="AN1614">
        <v>0</v>
      </c>
      <c r="AO1614" t="s">
        <v>51</v>
      </c>
      <c r="AP1614" t="s">
        <v>51</v>
      </c>
      <c r="AQ1614" t="s">
        <v>51</v>
      </c>
      <c r="AR1614" t="s">
        <v>51</v>
      </c>
      <c r="AS1614" t="s">
        <v>51</v>
      </c>
      <c r="AT1614" t="s">
        <v>51</v>
      </c>
      <c r="AU1614" t="s">
        <v>58</v>
      </c>
      <c r="AV1614" t="s">
        <v>6517</v>
      </c>
      <c r="AW1614" t="s">
        <v>196</v>
      </c>
      <c r="AX1614" s="1">
        <v>43643.710369444445</v>
      </c>
      <c r="AY1614" s="1">
        <v>44275.599729861111</v>
      </c>
    </row>
    <row r="1615" spans="1:51" x14ac:dyDescent="0.35">
      <c r="A1615">
        <v>2825</v>
      </c>
      <c r="B1615">
        <v>0</v>
      </c>
      <c r="C1615" t="s">
        <v>51</v>
      </c>
      <c r="D1615" t="s">
        <v>85</v>
      </c>
      <c r="E1615">
        <v>0</v>
      </c>
      <c r="G1615" t="s">
        <v>6771</v>
      </c>
      <c r="H1615" t="s">
        <v>6772</v>
      </c>
      <c r="I1615" t="s">
        <v>56</v>
      </c>
      <c r="T1615" t="s">
        <v>51</v>
      </c>
      <c r="U1615" t="s">
        <v>51</v>
      </c>
      <c r="W1615">
        <v>8956706790</v>
      </c>
      <c r="Y1615" t="s">
        <v>6773</v>
      </c>
      <c r="Z1615">
        <v>8</v>
      </c>
      <c r="AE1615" t="s">
        <v>51</v>
      </c>
      <c r="AF1615" t="s">
        <v>51</v>
      </c>
      <c r="AI1615">
        <v>0</v>
      </c>
      <c r="AJ1615">
        <v>0</v>
      </c>
      <c r="AL1615">
        <v>0</v>
      </c>
      <c r="AM1615">
        <v>0</v>
      </c>
      <c r="AN1615">
        <v>0</v>
      </c>
      <c r="AO1615" t="s">
        <v>120</v>
      </c>
      <c r="AU1615" t="s">
        <v>58</v>
      </c>
      <c r="AV1615" t="s">
        <v>5181</v>
      </c>
      <c r="AW1615" t="s">
        <v>91</v>
      </c>
      <c r="AX1615" s="1">
        <v>43642.813160682868</v>
      </c>
      <c r="AY1615" s="1">
        <v>45855.59502291667</v>
      </c>
    </row>
    <row r="1616" spans="1:51" x14ac:dyDescent="0.35">
      <c r="A1616">
        <v>2824</v>
      </c>
      <c r="B1616">
        <v>0</v>
      </c>
      <c r="C1616" t="s">
        <v>51</v>
      </c>
      <c r="D1616" t="s">
        <v>85</v>
      </c>
      <c r="E1616">
        <v>3</v>
      </c>
      <c r="F1616" t="s">
        <v>1049</v>
      </c>
      <c r="G1616" t="s">
        <v>6774</v>
      </c>
      <c r="H1616" t="s">
        <v>6775</v>
      </c>
      <c r="I1616" t="s">
        <v>56</v>
      </c>
      <c r="J1616" t="s">
        <v>5419</v>
      </c>
      <c r="S1616" t="s">
        <v>6776</v>
      </c>
      <c r="T1616" t="s">
        <v>51</v>
      </c>
      <c r="U1616" t="s">
        <v>51</v>
      </c>
      <c r="Y1616" t="s">
        <v>6777</v>
      </c>
      <c r="Z1616">
        <v>8</v>
      </c>
      <c r="AE1616" t="s">
        <v>51</v>
      </c>
      <c r="AF1616" t="s">
        <v>5419</v>
      </c>
      <c r="AI1616">
        <v>0</v>
      </c>
      <c r="AJ1616">
        <v>0</v>
      </c>
      <c r="AL1616">
        <v>0</v>
      </c>
      <c r="AM1616">
        <v>0</v>
      </c>
      <c r="AN1616">
        <v>0</v>
      </c>
      <c r="AO1616" t="s">
        <v>4181</v>
      </c>
      <c r="AP1616" t="s">
        <v>51</v>
      </c>
      <c r="AQ1616" t="s">
        <v>51</v>
      </c>
      <c r="AR1616" t="s">
        <v>51</v>
      </c>
      <c r="AS1616" t="s">
        <v>51</v>
      </c>
      <c r="AT1616" t="s">
        <v>51</v>
      </c>
      <c r="AU1616" t="s">
        <v>58</v>
      </c>
      <c r="AV1616" t="s">
        <v>5181</v>
      </c>
      <c r="AW1616" t="s">
        <v>5181</v>
      </c>
      <c r="AX1616" s="1">
        <v>43642.732594560184</v>
      </c>
      <c r="AY1616" s="1">
        <v>43804.438850810184</v>
      </c>
    </row>
    <row r="1617" spans="1:51" x14ac:dyDescent="0.35">
      <c r="A1617">
        <v>2823</v>
      </c>
      <c r="B1617">
        <v>0</v>
      </c>
      <c r="C1617" t="s">
        <v>51</v>
      </c>
      <c r="D1617" t="s">
        <v>85</v>
      </c>
      <c r="E1617" t="s">
        <v>51</v>
      </c>
      <c r="F1617" t="s">
        <v>51</v>
      </c>
      <c r="G1617" t="s">
        <v>6778</v>
      </c>
      <c r="H1617" t="s">
        <v>6779</v>
      </c>
      <c r="I1617" t="s">
        <v>56</v>
      </c>
      <c r="J1617" t="s">
        <v>5419</v>
      </c>
      <c r="S1617">
        <v>9422516029</v>
      </c>
      <c r="T1617" t="s">
        <v>51</v>
      </c>
      <c r="U1617" t="s">
        <v>51</v>
      </c>
      <c r="W1617">
        <v>7798840898</v>
      </c>
      <c r="Y1617" t="s">
        <v>6780</v>
      </c>
      <c r="Z1617">
        <v>8</v>
      </c>
      <c r="AE1617" t="s">
        <v>51</v>
      </c>
      <c r="AF1617" t="s">
        <v>5419</v>
      </c>
      <c r="AI1617">
        <v>0</v>
      </c>
      <c r="AJ1617">
        <v>0</v>
      </c>
      <c r="AL1617">
        <v>0</v>
      </c>
      <c r="AM1617">
        <v>0</v>
      </c>
      <c r="AN1617">
        <v>0</v>
      </c>
      <c r="AO1617" t="s">
        <v>1032</v>
      </c>
      <c r="AP1617" t="s">
        <v>51</v>
      </c>
      <c r="AQ1617" t="s">
        <v>51</v>
      </c>
      <c r="AR1617" t="s">
        <v>51</v>
      </c>
      <c r="AS1617" t="s">
        <v>51</v>
      </c>
      <c r="AT1617" t="s">
        <v>51</v>
      </c>
      <c r="AU1617" t="s">
        <v>58</v>
      </c>
      <c r="AV1617" t="s">
        <v>5181</v>
      </c>
      <c r="AW1617" t="s">
        <v>51</v>
      </c>
      <c r="AX1617" s="1">
        <v>43640.823941516202</v>
      </c>
      <c r="AY1617" t="s">
        <v>51</v>
      </c>
    </row>
    <row r="1618" spans="1:51" x14ac:dyDescent="0.35">
      <c r="A1618">
        <v>2822</v>
      </c>
      <c r="B1618">
        <v>0</v>
      </c>
      <c r="C1618" t="s">
        <v>51</v>
      </c>
      <c r="D1618" t="s">
        <v>52</v>
      </c>
      <c r="E1618" t="s">
        <v>51</v>
      </c>
      <c r="F1618" t="s">
        <v>51</v>
      </c>
      <c r="G1618" t="s">
        <v>6781</v>
      </c>
      <c r="H1618" t="s">
        <v>6782</v>
      </c>
      <c r="I1618" t="s">
        <v>56</v>
      </c>
      <c r="O1618" t="s">
        <v>62</v>
      </c>
      <c r="S1618" t="s">
        <v>6783</v>
      </c>
      <c r="U1618" t="s">
        <v>202</v>
      </c>
      <c r="V1618" t="s">
        <v>62</v>
      </c>
      <c r="W1618">
        <v>9940073950</v>
      </c>
      <c r="X1618" t="s">
        <v>62</v>
      </c>
      <c r="Y1618" t="s">
        <v>6784</v>
      </c>
      <c r="Z1618">
        <v>8</v>
      </c>
      <c r="AA1618">
        <v>34</v>
      </c>
      <c r="AD1618" t="s">
        <v>6785</v>
      </c>
      <c r="AE1618" t="s">
        <v>6786</v>
      </c>
      <c r="AF1618" t="s">
        <v>6787</v>
      </c>
      <c r="AG1618" t="s">
        <v>6788</v>
      </c>
      <c r="AH1618" t="s">
        <v>6786</v>
      </c>
      <c r="AI1618">
        <v>0</v>
      </c>
      <c r="AJ1618">
        <v>0</v>
      </c>
      <c r="AL1618">
        <v>0</v>
      </c>
      <c r="AM1618">
        <v>0</v>
      </c>
      <c r="AN1618">
        <v>0</v>
      </c>
      <c r="AO1618" t="s">
        <v>51</v>
      </c>
      <c r="AP1618" t="s">
        <v>51</v>
      </c>
      <c r="AQ1618" t="s">
        <v>51</v>
      </c>
      <c r="AR1618" t="s">
        <v>51</v>
      </c>
      <c r="AS1618" t="s">
        <v>51</v>
      </c>
      <c r="AT1618" t="s">
        <v>51</v>
      </c>
      <c r="AU1618" t="s">
        <v>58</v>
      </c>
      <c r="AV1618" t="s">
        <v>6517</v>
      </c>
      <c r="AW1618" t="s">
        <v>4215</v>
      </c>
      <c r="AX1618" s="1">
        <v>43640.773257407411</v>
      </c>
      <c r="AY1618" s="1">
        <v>44629.501962187504</v>
      </c>
    </row>
    <row r="1619" spans="1:51" x14ac:dyDescent="0.35">
      <c r="A1619">
        <v>2821</v>
      </c>
      <c r="B1619">
        <v>0</v>
      </c>
      <c r="C1619" t="s">
        <v>51</v>
      </c>
      <c r="D1619" t="s">
        <v>85</v>
      </c>
      <c r="E1619" t="s">
        <v>51</v>
      </c>
      <c r="F1619" t="s">
        <v>51</v>
      </c>
      <c r="G1619" t="s">
        <v>6789</v>
      </c>
      <c r="H1619" t="s">
        <v>6790</v>
      </c>
      <c r="I1619" t="s">
        <v>56</v>
      </c>
      <c r="J1619" t="s">
        <v>5419</v>
      </c>
      <c r="S1619" t="s">
        <v>6791</v>
      </c>
      <c r="T1619" t="s">
        <v>51</v>
      </c>
      <c r="U1619" t="s">
        <v>51</v>
      </c>
      <c r="Y1619" t="s">
        <v>6792</v>
      </c>
      <c r="Z1619">
        <v>8</v>
      </c>
      <c r="AE1619" t="s">
        <v>51</v>
      </c>
      <c r="AF1619" t="s">
        <v>5419</v>
      </c>
      <c r="AI1619">
        <v>0</v>
      </c>
      <c r="AJ1619">
        <v>0</v>
      </c>
      <c r="AL1619">
        <v>0</v>
      </c>
      <c r="AM1619">
        <v>0</v>
      </c>
      <c r="AN1619">
        <v>0</v>
      </c>
      <c r="AO1619" t="s">
        <v>230</v>
      </c>
      <c r="AP1619" t="s">
        <v>51</v>
      </c>
      <c r="AQ1619" t="s">
        <v>51</v>
      </c>
      <c r="AR1619" t="s">
        <v>51</v>
      </c>
      <c r="AS1619" t="s">
        <v>51</v>
      </c>
      <c r="AT1619" t="s">
        <v>51</v>
      </c>
      <c r="AU1619" t="s">
        <v>58</v>
      </c>
      <c r="AV1619" t="s">
        <v>4028</v>
      </c>
      <c r="AW1619" t="s">
        <v>51</v>
      </c>
      <c r="AX1619" s="1">
        <v>43638.760415775461</v>
      </c>
      <c r="AY1619" t="s">
        <v>51</v>
      </c>
    </row>
    <row r="1620" spans="1:51" x14ac:dyDescent="0.35">
      <c r="A1620">
        <v>2820</v>
      </c>
      <c r="B1620">
        <v>0</v>
      </c>
      <c r="C1620" t="s">
        <v>51</v>
      </c>
      <c r="D1620" t="s">
        <v>85</v>
      </c>
      <c r="E1620" t="s">
        <v>51</v>
      </c>
      <c r="F1620" t="s">
        <v>51</v>
      </c>
      <c r="G1620" t="s">
        <v>6793</v>
      </c>
      <c r="H1620" t="s">
        <v>6794</v>
      </c>
      <c r="I1620" t="s">
        <v>56</v>
      </c>
      <c r="J1620" t="s">
        <v>5419</v>
      </c>
      <c r="S1620" t="s">
        <v>6795</v>
      </c>
      <c r="T1620" t="s">
        <v>51</v>
      </c>
      <c r="U1620" t="s">
        <v>51</v>
      </c>
      <c r="W1620">
        <v>9689528696</v>
      </c>
      <c r="Y1620" t="s">
        <v>6796</v>
      </c>
      <c r="Z1620">
        <v>8</v>
      </c>
      <c r="AE1620" t="s">
        <v>51</v>
      </c>
      <c r="AF1620" t="s">
        <v>5419</v>
      </c>
      <c r="AI1620">
        <v>0</v>
      </c>
      <c r="AJ1620">
        <v>0</v>
      </c>
      <c r="AL1620">
        <v>0</v>
      </c>
      <c r="AM1620">
        <v>0</v>
      </c>
      <c r="AN1620">
        <v>0</v>
      </c>
      <c r="AO1620" t="s">
        <v>120</v>
      </c>
      <c r="AP1620" t="s">
        <v>51</v>
      </c>
      <c r="AQ1620" t="s">
        <v>51</v>
      </c>
      <c r="AR1620" t="s">
        <v>51</v>
      </c>
      <c r="AS1620" t="s">
        <v>51</v>
      </c>
      <c r="AT1620" t="s">
        <v>51</v>
      </c>
      <c r="AU1620" t="s">
        <v>58</v>
      </c>
      <c r="AV1620" t="s">
        <v>5181</v>
      </c>
      <c r="AW1620" t="s">
        <v>51</v>
      </c>
      <c r="AX1620" s="1">
        <v>43638.756178587966</v>
      </c>
      <c r="AY1620" t="s">
        <v>51</v>
      </c>
    </row>
    <row r="1621" spans="1:51" x14ac:dyDescent="0.35">
      <c r="A1621">
        <v>2819</v>
      </c>
      <c r="B1621">
        <v>0</v>
      </c>
      <c r="C1621" t="s">
        <v>51</v>
      </c>
      <c r="D1621" t="s">
        <v>85</v>
      </c>
      <c r="E1621" t="s">
        <v>51</v>
      </c>
      <c r="F1621" t="s">
        <v>51</v>
      </c>
      <c r="G1621" t="s">
        <v>6797</v>
      </c>
      <c r="H1621" t="s">
        <v>6798</v>
      </c>
      <c r="I1621" t="s">
        <v>287</v>
      </c>
      <c r="J1621" t="s">
        <v>5419</v>
      </c>
      <c r="S1621">
        <v>97148861861</v>
      </c>
      <c r="T1621" t="s">
        <v>51</v>
      </c>
      <c r="U1621" t="s">
        <v>51</v>
      </c>
      <c r="V1621">
        <v>97148861862</v>
      </c>
      <c r="W1621">
        <v>971505070691</v>
      </c>
      <c r="Y1621" t="s">
        <v>6799</v>
      </c>
      <c r="Z1621">
        <v>2</v>
      </c>
      <c r="AE1621" t="s">
        <v>51</v>
      </c>
      <c r="AF1621" t="s">
        <v>5419</v>
      </c>
      <c r="AI1621">
        <v>0</v>
      </c>
      <c r="AJ1621">
        <v>0</v>
      </c>
      <c r="AL1621">
        <v>0</v>
      </c>
      <c r="AM1621">
        <v>0</v>
      </c>
      <c r="AN1621">
        <v>0</v>
      </c>
      <c r="AO1621" t="s">
        <v>538</v>
      </c>
      <c r="AP1621" t="s">
        <v>51</v>
      </c>
      <c r="AQ1621" t="s">
        <v>51</v>
      </c>
      <c r="AR1621" t="s">
        <v>51</v>
      </c>
      <c r="AS1621" t="s">
        <v>51</v>
      </c>
      <c r="AT1621" t="s">
        <v>51</v>
      </c>
      <c r="AU1621" t="s">
        <v>58</v>
      </c>
      <c r="AV1621" t="s">
        <v>4028</v>
      </c>
      <c r="AW1621" t="s">
        <v>4028</v>
      </c>
      <c r="AX1621" s="1">
        <v>43638.720505324076</v>
      </c>
      <c r="AY1621" s="1">
        <v>43643.735491435182</v>
      </c>
    </row>
    <row r="1622" spans="1:51" x14ac:dyDescent="0.35">
      <c r="A1622">
        <v>2818</v>
      </c>
      <c r="B1622">
        <v>0</v>
      </c>
      <c r="C1622" t="s">
        <v>51</v>
      </c>
      <c r="D1622" t="s">
        <v>85</v>
      </c>
      <c r="E1622">
        <v>3</v>
      </c>
      <c r="F1622" t="s">
        <v>1049</v>
      </c>
      <c r="G1622" t="s">
        <v>6800</v>
      </c>
      <c r="H1622" t="s">
        <v>6801</v>
      </c>
      <c r="I1622" t="s">
        <v>56</v>
      </c>
      <c r="J1622" t="s">
        <v>5419</v>
      </c>
      <c r="S1622">
        <v>9833255117</v>
      </c>
      <c r="T1622" t="s">
        <v>51</v>
      </c>
      <c r="U1622" t="s">
        <v>51</v>
      </c>
      <c r="W1622">
        <v>9594993959</v>
      </c>
      <c r="Y1622" t="s">
        <v>6802</v>
      </c>
      <c r="Z1622">
        <v>8</v>
      </c>
      <c r="AE1622" t="s">
        <v>51</v>
      </c>
      <c r="AF1622" t="s">
        <v>5419</v>
      </c>
      <c r="AI1622">
        <v>0</v>
      </c>
      <c r="AJ1622">
        <v>0</v>
      </c>
      <c r="AL1622">
        <v>0</v>
      </c>
      <c r="AM1622">
        <v>0</v>
      </c>
      <c r="AN1622">
        <v>0</v>
      </c>
      <c r="AO1622" t="s">
        <v>4181</v>
      </c>
      <c r="AP1622" t="s">
        <v>51</v>
      </c>
      <c r="AQ1622" t="s">
        <v>51</v>
      </c>
      <c r="AR1622" t="s">
        <v>51</v>
      </c>
      <c r="AS1622" t="s">
        <v>51</v>
      </c>
      <c r="AT1622" t="s">
        <v>51</v>
      </c>
      <c r="AU1622" t="s">
        <v>58</v>
      </c>
      <c r="AV1622" t="s">
        <v>6803</v>
      </c>
      <c r="AW1622" t="s">
        <v>5181</v>
      </c>
      <c r="AX1622" s="1">
        <v>43632.820196030094</v>
      </c>
      <c r="AY1622" s="1">
        <v>43802.755327743056</v>
      </c>
    </row>
    <row r="1623" spans="1:51" x14ac:dyDescent="0.35">
      <c r="A1623">
        <v>2817</v>
      </c>
      <c r="B1623">
        <v>0</v>
      </c>
      <c r="C1623" t="s">
        <v>51</v>
      </c>
      <c r="D1623" t="s">
        <v>85</v>
      </c>
      <c r="E1623" t="s">
        <v>51</v>
      </c>
      <c r="F1623" t="s">
        <v>51</v>
      </c>
      <c r="G1623" t="s">
        <v>6804</v>
      </c>
      <c r="H1623" t="s">
        <v>6805</v>
      </c>
      <c r="I1623" t="s">
        <v>56</v>
      </c>
      <c r="J1623" t="s">
        <v>5419</v>
      </c>
      <c r="S1623">
        <v>912220836002</v>
      </c>
      <c r="T1623" t="s">
        <v>51</v>
      </c>
      <c r="U1623" t="s">
        <v>51</v>
      </c>
      <c r="W1623">
        <v>9833302000</v>
      </c>
      <c r="Y1623" t="s">
        <v>6806</v>
      </c>
      <c r="Z1623">
        <v>8</v>
      </c>
      <c r="AE1623" t="s">
        <v>51</v>
      </c>
      <c r="AF1623" t="s">
        <v>5419</v>
      </c>
      <c r="AG1623" t="s">
        <v>6807</v>
      </c>
      <c r="AI1623">
        <v>0</v>
      </c>
      <c r="AJ1623">
        <v>0</v>
      </c>
      <c r="AL1623">
        <v>0</v>
      </c>
      <c r="AM1623">
        <v>0</v>
      </c>
      <c r="AN1623">
        <v>0</v>
      </c>
      <c r="AO1623" t="s">
        <v>6808</v>
      </c>
      <c r="AP1623" t="s">
        <v>51</v>
      </c>
      <c r="AQ1623" t="s">
        <v>51</v>
      </c>
      <c r="AR1623" t="s">
        <v>51</v>
      </c>
      <c r="AS1623" t="s">
        <v>51</v>
      </c>
      <c r="AT1623" t="s">
        <v>51</v>
      </c>
      <c r="AU1623" t="s">
        <v>58</v>
      </c>
      <c r="AV1623" t="s">
        <v>5181</v>
      </c>
      <c r="AW1623" t="s">
        <v>5181</v>
      </c>
      <c r="AX1623" s="1">
        <v>43631.765056562501</v>
      </c>
      <c r="AY1623" s="1">
        <v>43637.532102777775</v>
      </c>
    </row>
    <row r="1624" spans="1:51" x14ac:dyDescent="0.35">
      <c r="A1624">
        <v>2816</v>
      </c>
      <c r="B1624">
        <v>0</v>
      </c>
      <c r="C1624" t="s">
        <v>51</v>
      </c>
      <c r="D1624" t="s">
        <v>85</v>
      </c>
      <c r="E1624" t="s">
        <v>51</v>
      </c>
      <c r="F1624" t="s">
        <v>51</v>
      </c>
      <c r="G1624" t="s">
        <v>6809</v>
      </c>
      <c r="H1624" t="s">
        <v>6810</v>
      </c>
      <c r="I1624" t="s">
        <v>56</v>
      </c>
      <c r="J1624" t="s">
        <v>5419</v>
      </c>
      <c r="S1624" t="s">
        <v>6811</v>
      </c>
      <c r="T1624" t="s">
        <v>51</v>
      </c>
      <c r="U1624" t="s">
        <v>51</v>
      </c>
      <c r="Y1624" t="s">
        <v>6812</v>
      </c>
      <c r="Z1624">
        <v>8</v>
      </c>
      <c r="AE1624" t="s">
        <v>51</v>
      </c>
      <c r="AF1624" t="s">
        <v>5419</v>
      </c>
      <c r="AI1624">
        <v>0</v>
      </c>
      <c r="AJ1624">
        <v>0</v>
      </c>
      <c r="AL1624">
        <v>0</v>
      </c>
      <c r="AM1624">
        <v>0</v>
      </c>
      <c r="AN1624">
        <v>0</v>
      </c>
      <c r="AO1624" t="s">
        <v>1032</v>
      </c>
      <c r="AP1624" t="s">
        <v>51</v>
      </c>
      <c r="AQ1624" t="s">
        <v>51</v>
      </c>
      <c r="AR1624" t="s">
        <v>51</v>
      </c>
      <c r="AS1624" t="s">
        <v>51</v>
      </c>
      <c r="AT1624" t="s">
        <v>51</v>
      </c>
      <c r="AU1624" t="s">
        <v>58</v>
      </c>
      <c r="AV1624" t="s">
        <v>5181</v>
      </c>
      <c r="AW1624" t="s">
        <v>51</v>
      </c>
      <c r="AX1624" s="1">
        <v>43631.425698032406</v>
      </c>
      <c r="AY1624" t="s">
        <v>51</v>
      </c>
    </row>
    <row r="1625" spans="1:51" x14ac:dyDescent="0.35">
      <c r="A1625">
        <v>2815</v>
      </c>
      <c r="B1625">
        <v>0</v>
      </c>
      <c r="C1625" t="s">
        <v>51</v>
      </c>
      <c r="D1625" t="s">
        <v>52</v>
      </c>
      <c r="E1625" t="s">
        <v>51</v>
      </c>
      <c r="F1625" t="s">
        <v>51</v>
      </c>
      <c r="G1625" t="s">
        <v>2030</v>
      </c>
      <c r="H1625" t="s">
        <v>4428</v>
      </c>
      <c r="I1625" t="s">
        <v>56</v>
      </c>
      <c r="M1625" t="s">
        <v>2030</v>
      </c>
      <c r="N1625" t="s">
        <v>4428</v>
      </c>
      <c r="O1625" t="s">
        <v>56</v>
      </c>
      <c r="S1625" t="s">
        <v>62</v>
      </c>
      <c r="U1625" t="s">
        <v>202</v>
      </c>
      <c r="V1625" t="s">
        <v>62</v>
      </c>
      <c r="W1625">
        <v>7077755075</v>
      </c>
      <c r="X1625" t="s">
        <v>62</v>
      </c>
      <c r="Y1625" t="s">
        <v>6813</v>
      </c>
      <c r="Z1625">
        <v>8</v>
      </c>
      <c r="AA1625">
        <v>21</v>
      </c>
      <c r="AB1625" t="s">
        <v>62</v>
      </c>
      <c r="AC1625" t="s">
        <v>62</v>
      </c>
      <c r="AD1625" t="s">
        <v>62</v>
      </c>
      <c r="AE1625" t="s">
        <v>6814</v>
      </c>
      <c r="AF1625" t="s">
        <v>2284</v>
      </c>
      <c r="AG1625" t="s">
        <v>6815</v>
      </c>
      <c r="AH1625" t="s">
        <v>6814</v>
      </c>
      <c r="AI1625">
        <v>0</v>
      </c>
      <c r="AJ1625">
        <v>0</v>
      </c>
      <c r="AL1625">
        <v>0</v>
      </c>
      <c r="AM1625">
        <v>0</v>
      </c>
      <c r="AN1625">
        <v>0</v>
      </c>
      <c r="AO1625" t="s">
        <v>51</v>
      </c>
      <c r="AP1625" t="s">
        <v>51</v>
      </c>
      <c r="AQ1625" t="s">
        <v>51</v>
      </c>
      <c r="AR1625" t="s">
        <v>51</v>
      </c>
      <c r="AS1625" t="s">
        <v>51</v>
      </c>
      <c r="AT1625" t="s">
        <v>51</v>
      </c>
      <c r="AU1625" t="s">
        <v>58</v>
      </c>
      <c r="AV1625" t="s">
        <v>6517</v>
      </c>
      <c r="AW1625" t="s">
        <v>919</v>
      </c>
      <c r="AX1625" s="1">
        <v>43629.628239502315</v>
      </c>
      <c r="AY1625" s="1">
        <v>45299.505627280094</v>
      </c>
    </row>
    <row r="1626" spans="1:51" x14ac:dyDescent="0.35">
      <c r="A1626">
        <v>2814</v>
      </c>
      <c r="B1626">
        <v>0</v>
      </c>
      <c r="C1626" t="s">
        <v>51</v>
      </c>
      <c r="D1626" t="s">
        <v>52</v>
      </c>
      <c r="E1626" t="s">
        <v>51</v>
      </c>
      <c r="F1626" t="s">
        <v>51</v>
      </c>
      <c r="G1626" t="s">
        <v>6816</v>
      </c>
      <c r="H1626" t="s">
        <v>18905</v>
      </c>
      <c r="I1626" t="s">
        <v>56</v>
      </c>
      <c r="S1626" t="s">
        <v>6817</v>
      </c>
      <c r="U1626" t="s">
        <v>57</v>
      </c>
      <c r="V1626" t="s">
        <v>62</v>
      </c>
      <c r="W1626" t="s">
        <v>62</v>
      </c>
      <c r="Y1626" t="s">
        <v>6818</v>
      </c>
      <c r="Z1626">
        <v>8</v>
      </c>
      <c r="AA1626" t="s">
        <v>62</v>
      </c>
      <c r="AB1626" t="s">
        <v>62</v>
      </c>
      <c r="AC1626" t="s">
        <v>62</v>
      </c>
      <c r="AD1626" t="s">
        <v>273</v>
      </c>
      <c r="AE1626" t="s">
        <v>62</v>
      </c>
      <c r="AG1626" t="s">
        <v>6819</v>
      </c>
      <c r="AH1626" t="s">
        <v>62</v>
      </c>
      <c r="AI1626">
        <v>0</v>
      </c>
      <c r="AJ1626">
        <v>0</v>
      </c>
      <c r="AL1626">
        <v>0</v>
      </c>
      <c r="AM1626">
        <v>0</v>
      </c>
      <c r="AN1626">
        <v>0</v>
      </c>
      <c r="AO1626" t="s">
        <v>51</v>
      </c>
      <c r="AP1626" t="s">
        <v>51</v>
      </c>
      <c r="AQ1626" t="s">
        <v>51</v>
      </c>
      <c r="AR1626" t="s">
        <v>51</v>
      </c>
      <c r="AS1626" t="s">
        <v>51</v>
      </c>
      <c r="AT1626" t="s">
        <v>51</v>
      </c>
      <c r="AU1626" t="s">
        <v>58</v>
      </c>
      <c r="AV1626" t="s">
        <v>6517</v>
      </c>
      <c r="AW1626" t="s">
        <v>51</v>
      </c>
      <c r="AX1626" s="1">
        <v>43628.554731828706</v>
      </c>
      <c r="AY1626" t="s">
        <v>51</v>
      </c>
    </row>
    <row r="1627" spans="1:51" x14ac:dyDescent="0.35">
      <c r="A1627">
        <v>2813</v>
      </c>
      <c r="B1627">
        <v>0</v>
      </c>
      <c r="C1627" t="s">
        <v>51</v>
      </c>
      <c r="D1627" t="s">
        <v>52</v>
      </c>
      <c r="E1627" t="s">
        <v>51</v>
      </c>
      <c r="F1627" t="s">
        <v>51</v>
      </c>
      <c r="G1627" t="s">
        <v>6820</v>
      </c>
      <c r="H1627" t="s">
        <v>6821</v>
      </c>
      <c r="I1627" t="s">
        <v>287</v>
      </c>
      <c r="O1627" t="s">
        <v>62</v>
      </c>
      <c r="S1627" t="s">
        <v>6822</v>
      </c>
      <c r="U1627" t="s">
        <v>202</v>
      </c>
      <c r="W1627" t="s">
        <v>6823</v>
      </c>
      <c r="X1627" t="s">
        <v>6824</v>
      </c>
      <c r="Y1627" t="s">
        <v>6825</v>
      </c>
      <c r="Z1627">
        <v>2</v>
      </c>
      <c r="AE1627" t="s">
        <v>6826</v>
      </c>
      <c r="AF1627" t="s">
        <v>166</v>
      </c>
      <c r="AH1627" t="s">
        <v>6826</v>
      </c>
      <c r="AI1627">
        <v>0</v>
      </c>
      <c r="AJ1627">
        <v>0</v>
      </c>
      <c r="AL1627">
        <v>0</v>
      </c>
      <c r="AM1627">
        <v>0</v>
      </c>
      <c r="AN1627">
        <v>0</v>
      </c>
      <c r="AO1627" t="s">
        <v>51</v>
      </c>
      <c r="AP1627" t="s">
        <v>51</v>
      </c>
      <c r="AQ1627" t="s">
        <v>51</v>
      </c>
      <c r="AR1627" t="s">
        <v>51</v>
      </c>
      <c r="AS1627" t="s">
        <v>51</v>
      </c>
      <c r="AT1627" t="s">
        <v>51</v>
      </c>
      <c r="AU1627" t="s">
        <v>58</v>
      </c>
      <c r="AV1627" t="s">
        <v>4215</v>
      </c>
      <c r="AW1627" t="s">
        <v>196</v>
      </c>
      <c r="AX1627" s="1">
        <v>43627.770651122686</v>
      </c>
      <c r="AY1627" s="1">
        <v>43665.422552858799</v>
      </c>
    </row>
    <row r="1628" spans="1:51" x14ac:dyDescent="0.35">
      <c r="A1628">
        <v>2812</v>
      </c>
      <c r="B1628">
        <v>0</v>
      </c>
      <c r="C1628" t="s">
        <v>51</v>
      </c>
      <c r="D1628" t="s">
        <v>85</v>
      </c>
      <c r="E1628" t="s">
        <v>51</v>
      </c>
      <c r="F1628" t="s">
        <v>51</v>
      </c>
      <c r="G1628" t="s">
        <v>6827</v>
      </c>
      <c r="H1628" t="s">
        <v>6828</v>
      </c>
      <c r="I1628" t="s">
        <v>56</v>
      </c>
      <c r="J1628" t="s">
        <v>5419</v>
      </c>
      <c r="T1628" t="s">
        <v>51</v>
      </c>
      <c r="U1628" t="s">
        <v>51</v>
      </c>
      <c r="W1628">
        <v>9372263142</v>
      </c>
      <c r="X1628" t="s">
        <v>6829</v>
      </c>
      <c r="Y1628" t="s">
        <v>6830</v>
      </c>
      <c r="Z1628">
        <v>8</v>
      </c>
      <c r="AE1628" t="s">
        <v>51</v>
      </c>
      <c r="AF1628" t="s">
        <v>5419</v>
      </c>
      <c r="AI1628">
        <v>0</v>
      </c>
      <c r="AJ1628">
        <v>0</v>
      </c>
      <c r="AL1628">
        <v>0</v>
      </c>
      <c r="AM1628">
        <v>0</v>
      </c>
      <c r="AN1628">
        <v>0</v>
      </c>
      <c r="AO1628" t="s">
        <v>120</v>
      </c>
      <c r="AP1628" t="s">
        <v>51</v>
      </c>
      <c r="AQ1628" t="s">
        <v>51</v>
      </c>
      <c r="AR1628" t="s">
        <v>51</v>
      </c>
      <c r="AS1628" t="s">
        <v>51</v>
      </c>
      <c r="AT1628" t="s">
        <v>51</v>
      </c>
      <c r="AU1628" t="s">
        <v>58</v>
      </c>
      <c r="AV1628" t="s">
        <v>6803</v>
      </c>
      <c r="AW1628" t="s">
        <v>51</v>
      </c>
      <c r="AX1628" s="1">
        <v>43627.488381747688</v>
      </c>
      <c r="AY1628" t="s">
        <v>51</v>
      </c>
    </row>
    <row r="1629" spans="1:51" x14ac:dyDescent="0.35">
      <c r="A1629">
        <v>2811</v>
      </c>
      <c r="B1629">
        <v>0</v>
      </c>
      <c r="C1629" t="s">
        <v>51</v>
      </c>
      <c r="D1629" t="s">
        <v>85</v>
      </c>
      <c r="E1629">
        <v>3</v>
      </c>
      <c r="F1629" t="s">
        <v>1049</v>
      </c>
      <c r="G1629" t="s">
        <v>6831</v>
      </c>
      <c r="H1629" t="s">
        <v>6832</v>
      </c>
      <c r="I1629" t="s">
        <v>56</v>
      </c>
      <c r="J1629" t="s">
        <v>5419</v>
      </c>
      <c r="S1629" t="s">
        <v>6833</v>
      </c>
      <c r="T1629" t="s">
        <v>51</v>
      </c>
      <c r="U1629" t="s">
        <v>51</v>
      </c>
      <c r="Y1629" t="s">
        <v>6834</v>
      </c>
      <c r="Z1629">
        <v>8</v>
      </c>
      <c r="AE1629" t="s">
        <v>51</v>
      </c>
      <c r="AF1629" t="s">
        <v>5419</v>
      </c>
      <c r="AI1629">
        <v>0</v>
      </c>
      <c r="AJ1629">
        <v>0</v>
      </c>
      <c r="AL1629">
        <v>0</v>
      </c>
      <c r="AM1629">
        <v>0</v>
      </c>
      <c r="AN1629">
        <v>0</v>
      </c>
      <c r="AO1629" t="s">
        <v>120</v>
      </c>
      <c r="AP1629" t="s">
        <v>51</v>
      </c>
      <c r="AQ1629" t="s">
        <v>51</v>
      </c>
      <c r="AR1629" t="s">
        <v>51</v>
      </c>
      <c r="AS1629" t="s">
        <v>51</v>
      </c>
      <c r="AT1629" t="s">
        <v>51</v>
      </c>
      <c r="AU1629" t="s">
        <v>58</v>
      </c>
      <c r="AV1629" t="s">
        <v>5181</v>
      </c>
      <c r="AW1629" t="s">
        <v>5181</v>
      </c>
      <c r="AX1629" s="1">
        <v>43626.613709872683</v>
      </c>
      <c r="AY1629" s="1">
        <v>43810.69378483796</v>
      </c>
    </row>
    <row r="1630" spans="1:51" x14ac:dyDescent="0.35">
      <c r="A1630">
        <v>2810</v>
      </c>
      <c r="B1630">
        <v>0</v>
      </c>
      <c r="C1630" t="s">
        <v>51</v>
      </c>
      <c r="D1630" t="s">
        <v>85</v>
      </c>
      <c r="E1630" t="s">
        <v>51</v>
      </c>
      <c r="F1630" t="s">
        <v>51</v>
      </c>
      <c r="G1630" t="s">
        <v>6835</v>
      </c>
      <c r="H1630" t="s">
        <v>6836</v>
      </c>
      <c r="I1630" t="s">
        <v>5222</v>
      </c>
      <c r="J1630" t="s">
        <v>5419</v>
      </c>
      <c r="S1630" t="s">
        <v>6837</v>
      </c>
      <c r="T1630" t="s">
        <v>51</v>
      </c>
      <c r="U1630" t="s">
        <v>51</v>
      </c>
      <c r="V1630" t="s">
        <v>6838</v>
      </c>
      <c r="W1630" t="s">
        <v>6839</v>
      </c>
      <c r="Y1630" t="s">
        <v>6840</v>
      </c>
      <c r="Z1630">
        <v>2</v>
      </c>
      <c r="AE1630" t="s">
        <v>51</v>
      </c>
      <c r="AF1630" t="s">
        <v>5419</v>
      </c>
      <c r="AI1630">
        <v>0</v>
      </c>
      <c r="AJ1630">
        <v>0</v>
      </c>
      <c r="AL1630">
        <v>0</v>
      </c>
      <c r="AM1630">
        <v>0</v>
      </c>
      <c r="AN1630">
        <v>0</v>
      </c>
      <c r="AP1630" t="s">
        <v>51</v>
      </c>
      <c r="AQ1630" t="s">
        <v>51</v>
      </c>
      <c r="AR1630" t="s">
        <v>51</v>
      </c>
      <c r="AS1630" t="s">
        <v>51</v>
      </c>
      <c r="AT1630" t="s">
        <v>51</v>
      </c>
      <c r="AU1630" t="s">
        <v>58</v>
      </c>
      <c r="AV1630" t="s">
        <v>4028</v>
      </c>
      <c r="AW1630" t="s">
        <v>51</v>
      </c>
      <c r="AX1630" s="1">
        <v>43619.616838275462</v>
      </c>
      <c r="AY1630" t="s">
        <v>51</v>
      </c>
    </row>
    <row r="1631" spans="1:51" x14ac:dyDescent="0.35">
      <c r="A1631">
        <v>2809</v>
      </c>
      <c r="B1631">
        <v>0</v>
      </c>
      <c r="C1631" t="s">
        <v>51</v>
      </c>
      <c r="D1631" t="s">
        <v>64</v>
      </c>
      <c r="E1631" t="s">
        <v>51</v>
      </c>
      <c r="F1631" t="s">
        <v>51</v>
      </c>
      <c r="G1631" t="s">
        <v>6841</v>
      </c>
      <c r="H1631" t="s">
        <v>6842</v>
      </c>
      <c r="I1631" t="s">
        <v>56</v>
      </c>
      <c r="J1631" t="s">
        <v>280</v>
      </c>
      <c r="K1631" t="s">
        <v>4595</v>
      </c>
      <c r="O1631" t="s">
        <v>56</v>
      </c>
      <c r="U1631" t="s">
        <v>202</v>
      </c>
      <c r="W1631">
        <v>7499099524</v>
      </c>
      <c r="Y1631" t="s">
        <v>6843</v>
      </c>
      <c r="Z1631">
        <v>8</v>
      </c>
      <c r="AA1631">
        <v>27</v>
      </c>
      <c r="AG1631" t="s">
        <v>6844</v>
      </c>
      <c r="AI1631">
        <v>0</v>
      </c>
      <c r="AJ1631">
        <v>0</v>
      </c>
      <c r="AL1631">
        <v>0</v>
      </c>
      <c r="AM1631">
        <v>0</v>
      </c>
      <c r="AN1631">
        <v>0</v>
      </c>
      <c r="AO1631" t="s">
        <v>51</v>
      </c>
      <c r="AP1631" t="s">
        <v>51</v>
      </c>
      <c r="AQ1631" t="s">
        <v>51</v>
      </c>
      <c r="AR1631" t="s">
        <v>51</v>
      </c>
      <c r="AS1631" t="s">
        <v>51</v>
      </c>
      <c r="AT1631" t="s">
        <v>51</v>
      </c>
      <c r="AU1631" t="s">
        <v>58</v>
      </c>
      <c r="AV1631" t="s">
        <v>4707</v>
      </c>
      <c r="AW1631" t="s">
        <v>4707</v>
      </c>
      <c r="AX1631" s="1">
        <v>43619.475768136574</v>
      </c>
      <c r="AY1631" s="1">
        <v>43619.47925478009</v>
      </c>
    </row>
    <row r="1632" spans="1:51" x14ac:dyDescent="0.35">
      <c r="A1632">
        <v>2808</v>
      </c>
      <c r="B1632">
        <v>0</v>
      </c>
      <c r="C1632" t="s">
        <v>51</v>
      </c>
      <c r="D1632" t="s">
        <v>85</v>
      </c>
      <c r="E1632" t="s">
        <v>51</v>
      </c>
      <c r="F1632" t="s">
        <v>51</v>
      </c>
      <c r="G1632" t="s">
        <v>6845</v>
      </c>
      <c r="H1632" t="s">
        <v>6846</v>
      </c>
      <c r="I1632" t="s">
        <v>56</v>
      </c>
      <c r="J1632" t="s">
        <v>5419</v>
      </c>
      <c r="S1632" t="s">
        <v>6847</v>
      </c>
      <c r="T1632" t="s">
        <v>51</v>
      </c>
      <c r="U1632" t="s">
        <v>51</v>
      </c>
      <c r="W1632">
        <v>7506653405</v>
      </c>
      <c r="Y1632" t="s">
        <v>6848</v>
      </c>
      <c r="Z1632">
        <v>8</v>
      </c>
      <c r="AE1632" t="s">
        <v>51</v>
      </c>
      <c r="AF1632" t="s">
        <v>5419</v>
      </c>
      <c r="AI1632">
        <v>0</v>
      </c>
      <c r="AJ1632">
        <v>0</v>
      </c>
      <c r="AL1632">
        <v>0</v>
      </c>
      <c r="AM1632">
        <v>0</v>
      </c>
      <c r="AN1632">
        <v>0</v>
      </c>
      <c r="AO1632" t="s">
        <v>120</v>
      </c>
      <c r="AP1632" t="s">
        <v>51</v>
      </c>
      <c r="AQ1632" t="s">
        <v>51</v>
      </c>
      <c r="AR1632" t="s">
        <v>51</v>
      </c>
      <c r="AS1632" t="s">
        <v>51</v>
      </c>
      <c r="AT1632" t="s">
        <v>51</v>
      </c>
      <c r="AU1632" t="s">
        <v>58</v>
      </c>
      <c r="AV1632" t="s">
        <v>5181</v>
      </c>
      <c r="AW1632" t="s">
        <v>51</v>
      </c>
      <c r="AX1632" s="1">
        <v>43617.544165659725</v>
      </c>
      <c r="AY1632" t="s">
        <v>51</v>
      </c>
    </row>
    <row r="1633" spans="1:51" x14ac:dyDescent="0.35">
      <c r="A1633">
        <v>2807</v>
      </c>
      <c r="B1633">
        <v>0</v>
      </c>
      <c r="C1633" t="s">
        <v>51</v>
      </c>
      <c r="D1633" t="s">
        <v>85</v>
      </c>
      <c r="E1633" t="s">
        <v>51</v>
      </c>
      <c r="F1633" t="s">
        <v>51</v>
      </c>
      <c r="G1633" t="s">
        <v>6849</v>
      </c>
      <c r="H1633" t="s">
        <v>6850</v>
      </c>
      <c r="I1633" t="s">
        <v>56</v>
      </c>
      <c r="J1633" t="s">
        <v>5419</v>
      </c>
      <c r="T1633" t="s">
        <v>51</v>
      </c>
      <c r="U1633" t="s">
        <v>51</v>
      </c>
      <c r="Y1633" t="s">
        <v>6851</v>
      </c>
      <c r="Z1633">
        <v>8</v>
      </c>
      <c r="AE1633" t="s">
        <v>51</v>
      </c>
      <c r="AF1633" t="s">
        <v>5419</v>
      </c>
      <c r="AI1633">
        <v>0</v>
      </c>
      <c r="AJ1633">
        <v>0</v>
      </c>
      <c r="AL1633">
        <v>0</v>
      </c>
      <c r="AM1633">
        <v>0</v>
      </c>
      <c r="AN1633">
        <v>0</v>
      </c>
      <c r="AO1633" t="s">
        <v>230</v>
      </c>
      <c r="AP1633" t="s">
        <v>51</v>
      </c>
      <c r="AQ1633" t="s">
        <v>51</v>
      </c>
      <c r="AR1633" t="s">
        <v>51</v>
      </c>
      <c r="AS1633" t="s">
        <v>51</v>
      </c>
      <c r="AT1633" t="s">
        <v>51</v>
      </c>
      <c r="AU1633" t="s">
        <v>58</v>
      </c>
      <c r="AV1633" t="s">
        <v>6803</v>
      </c>
      <c r="AW1633" t="s">
        <v>6803</v>
      </c>
      <c r="AX1633" s="1">
        <v>43617.505801504631</v>
      </c>
      <c r="AY1633" s="1">
        <v>43617.5088034375</v>
      </c>
    </row>
    <row r="1634" spans="1:51" x14ac:dyDescent="0.35">
      <c r="A1634">
        <v>2806</v>
      </c>
      <c r="B1634">
        <v>0</v>
      </c>
      <c r="C1634" t="s">
        <v>51</v>
      </c>
      <c r="D1634" t="s">
        <v>52</v>
      </c>
      <c r="E1634" t="s">
        <v>51</v>
      </c>
      <c r="F1634" t="s">
        <v>51</v>
      </c>
      <c r="G1634" t="s">
        <v>6852</v>
      </c>
      <c r="H1634" t="s">
        <v>6853</v>
      </c>
      <c r="I1634" t="s">
        <v>6854</v>
      </c>
      <c r="S1634" t="s">
        <v>6855</v>
      </c>
      <c r="U1634" t="s">
        <v>202</v>
      </c>
      <c r="V1634" t="s">
        <v>6856</v>
      </c>
      <c r="W1634" t="s">
        <v>6857</v>
      </c>
      <c r="X1634" t="s">
        <v>6858</v>
      </c>
      <c r="Y1634" t="s">
        <v>6859</v>
      </c>
      <c r="Z1634">
        <v>2</v>
      </c>
      <c r="AG1634" t="s">
        <v>62</v>
      </c>
      <c r="AI1634">
        <v>0</v>
      </c>
      <c r="AJ1634">
        <v>0</v>
      </c>
      <c r="AL1634">
        <v>0</v>
      </c>
      <c r="AM1634">
        <v>0</v>
      </c>
      <c r="AN1634">
        <v>0</v>
      </c>
      <c r="AO1634" t="s">
        <v>51</v>
      </c>
      <c r="AP1634" t="s">
        <v>51</v>
      </c>
      <c r="AQ1634" t="s">
        <v>51</v>
      </c>
      <c r="AR1634" t="s">
        <v>51</v>
      </c>
      <c r="AS1634" t="s">
        <v>51</v>
      </c>
      <c r="AT1634" t="s">
        <v>51</v>
      </c>
      <c r="AU1634" t="s">
        <v>58</v>
      </c>
      <c r="AV1634" t="s">
        <v>6517</v>
      </c>
      <c r="AW1634" t="s">
        <v>51</v>
      </c>
      <c r="AX1634" s="1">
        <v>43616.703609490738</v>
      </c>
      <c r="AY1634" t="s">
        <v>51</v>
      </c>
    </row>
    <row r="1635" spans="1:51" x14ac:dyDescent="0.35">
      <c r="A1635">
        <v>2805</v>
      </c>
      <c r="B1635">
        <v>0</v>
      </c>
      <c r="C1635" t="s">
        <v>51</v>
      </c>
      <c r="D1635" t="s">
        <v>52</v>
      </c>
      <c r="E1635" t="s">
        <v>51</v>
      </c>
      <c r="F1635" t="s">
        <v>51</v>
      </c>
      <c r="G1635" t="s">
        <v>6860</v>
      </c>
      <c r="H1635" t="s">
        <v>6861</v>
      </c>
      <c r="I1635" t="s">
        <v>56</v>
      </c>
      <c r="O1635" t="s">
        <v>62</v>
      </c>
      <c r="S1635">
        <v>2026930908</v>
      </c>
      <c r="U1635" t="s">
        <v>202</v>
      </c>
      <c r="V1635" t="s">
        <v>62</v>
      </c>
      <c r="W1635" t="s">
        <v>62</v>
      </c>
      <c r="X1635" t="s">
        <v>62</v>
      </c>
      <c r="Y1635" t="s">
        <v>62</v>
      </c>
      <c r="Z1635">
        <v>8</v>
      </c>
      <c r="AA1635">
        <v>6</v>
      </c>
      <c r="AD1635" t="s">
        <v>2195</v>
      </c>
      <c r="AE1635" t="s">
        <v>6862</v>
      </c>
      <c r="AF1635" t="s">
        <v>115</v>
      </c>
      <c r="AG1635" t="s">
        <v>2198</v>
      </c>
      <c r="AH1635" t="s">
        <v>6862</v>
      </c>
      <c r="AI1635">
        <v>0</v>
      </c>
      <c r="AJ1635">
        <v>0</v>
      </c>
      <c r="AL1635">
        <v>0</v>
      </c>
      <c r="AM1635">
        <v>0</v>
      </c>
      <c r="AN1635">
        <v>0</v>
      </c>
      <c r="AO1635" t="s">
        <v>51</v>
      </c>
      <c r="AP1635" t="s">
        <v>51</v>
      </c>
      <c r="AQ1635" t="s">
        <v>51</v>
      </c>
      <c r="AR1635" t="s">
        <v>51</v>
      </c>
      <c r="AS1635" t="s">
        <v>51</v>
      </c>
      <c r="AT1635" t="s">
        <v>51</v>
      </c>
      <c r="AU1635" t="s">
        <v>58</v>
      </c>
      <c r="AV1635" t="s">
        <v>6517</v>
      </c>
      <c r="AW1635" t="s">
        <v>196</v>
      </c>
      <c r="AX1635" s="1">
        <v>43616.692922800925</v>
      </c>
      <c r="AY1635" s="1">
        <v>44518.655873530093</v>
      </c>
    </row>
    <row r="1636" spans="1:51" x14ac:dyDescent="0.35">
      <c r="A1636">
        <v>2804</v>
      </c>
      <c r="B1636">
        <v>0</v>
      </c>
      <c r="C1636" t="s">
        <v>51</v>
      </c>
      <c r="D1636" t="s">
        <v>52</v>
      </c>
      <c r="E1636" t="s">
        <v>51</v>
      </c>
      <c r="F1636" t="s">
        <v>51</v>
      </c>
      <c r="G1636" t="s">
        <v>3095</v>
      </c>
      <c r="H1636" t="s">
        <v>3096</v>
      </c>
      <c r="I1636" t="s">
        <v>56</v>
      </c>
      <c r="O1636" t="s">
        <v>62</v>
      </c>
      <c r="S1636" t="s">
        <v>6863</v>
      </c>
      <c r="U1636" t="s">
        <v>202</v>
      </c>
      <c r="V1636" t="s">
        <v>6864</v>
      </c>
      <c r="W1636">
        <v>9435128578</v>
      </c>
      <c r="X1636" t="s">
        <v>62</v>
      </c>
      <c r="Y1636" t="s">
        <v>6865</v>
      </c>
      <c r="Z1636">
        <v>8</v>
      </c>
      <c r="AA1636">
        <v>18</v>
      </c>
      <c r="AE1636" t="s">
        <v>6866</v>
      </c>
      <c r="AF1636" t="s">
        <v>2638</v>
      </c>
      <c r="AG1636" t="s">
        <v>2607</v>
      </c>
      <c r="AH1636" t="s">
        <v>6866</v>
      </c>
      <c r="AI1636">
        <v>0</v>
      </c>
      <c r="AJ1636">
        <v>0</v>
      </c>
      <c r="AL1636">
        <v>0</v>
      </c>
      <c r="AM1636">
        <v>0</v>
      </c>
      <c r="AN1636">
        <v>0</v>
      </c>
      <c r="AO1636" t="s">
        <v>51</v>
      </c>
      <c r="AP1636" t="s">
        <v>51</v>
      </c>
      <c r="AQ1636" t="s">
        <v>51</v>
      </c>
      <c r="AR1636" t="s">
        <v>51</v>
      </c>
      <c r="AS1636" t="s">
        <v>51</v>
      </c>
      <c r="AT1636" t="s">
        <v>51</v>
      </c>
      <c r="AU1636" t="s">
        <v>58</v>
      </c>
      <c r="AV1636" t="s">
        <v>6517</v>
      </c>
      <c r="AW1636" t="s">
        <v>2767</v>
      </c>
      <c r="AX1636" s="1">
        <v>43616.669405671295</v>
      </c>
      <c r="AY1636" s="1">
        <v>45308.687592557872</v>
      </c>
    </row>
    <row r="1637" spans="1:51" x14ac:dyDescent="0.35">
      <c r="A1637">
        <v>2803</v>
      </c>
      <c r="B1637">
        <v>0</v>
      </c>
      <c r="C1637" t="s">
        <v>51</v>
      </c>
      <c r="D1637" t="s">
        <v>85</v>
      </c>
      <c r="E1637" t="s">
        <v>51</v>
      </c>
      <c r="F1637" t="s">
        <v>51</v>
      </c>
      <c r="G1637" t="s">
        <v>6867</v>
      </c>
      <c r="H1637" t="s">
        <v>6868</v>
      </c>
      <c r="I1637" t="s">
        <v>56</v>
      </c>
      <c r="J1637" t="s">
        <v>5419</v>
      </c>
      <c r="T1637" t="s">
        <v>51</v>
      </c>
      <c r="U1637" t="s">
        <v>51</v>
      </c>
      <c r="Z1637">
        <v>8</v>
      </c>
      <c r="AE1637" t="s">
        <v>51</v>
      </c>
      <c r="AF1637" t="s">
        <v>5419</v>
      </c>
      <c r="AG1637" t="s">
        <v>6869</v>
      </c>
      <c r="AI1637">
        <v>0</v>
      </c>
      <c r="AJ1637">
        <v>0</v>
      </c>
      <c r="AL1637">
        <v>0</v>
      </c>
      <c r="AM1637">
        <v>0</v>
      </c>
      <c r="AN1637">
        <v>0</v>
      </c>
      <c r="AO1637" t="s">
        <v>120</v>
      </c>
      <c r="AP1637" t="s">
        <v>51</v>
      </c>
      <c r="AQ1637" t="s">
        <v>51</v>
      </c>
      <c r="AR1637" t="s">
        <v>51</v>
      </c>
      <c r="AS1637" t="s">
        <v>51</v>
      </c>
      <c r="AT1637" t="s">
        <v>51</v>
      </c>
      <c r="AU1637" t="s">
        <v>58</v>
      </c>
      <c r="AV1637" t="s">
        <v>5181</v>
      </c>
      <c r="AW1637" t="s">
        <v>51</v>
      </c>
      <c r="AX1637" s="1">
        <v>43614.586200925929</v>
      </c>
      <c r="AY1637" t="s">
        <v>51</v>
      </c>
    </row>
    <row r="1638" spans="1:51" x14ac:dyDescent="0.35">
      <c r="A1638">
        <v>2802</v>
      </c>
      <c r="B1638">
        <v>0</v>
      </c>
      <c r="C1638" t="s">
        <v>51</v>
      </c>
      <c r="D1638" t="s">
        <v>52</v>
      </c>
      <c r="E1638" t="s">
        <v>51</v>
      </c>
      <c r="F1638" t="s">
        <v>51</v>
      </c>
      <c r="G1638" t="s">
        <v>6870</v>
      </c>
      <c r="H1638" t="s">
        <v>18906</v>
      </c>
      <c r="I1638" t="s">
        <v>56</v>
      </c>
      <c r="S1638" t="s">
        <v>6871</v>
      </c>
      <c r="U1638" t="s">
        <v>202</v>
      </c>
      <c r="V1638" t="s">
        <v>62</v>
      </c>
      <c r="W1638">
        <v>9840952712</v>
      </c>
      <c r="X1638" t="s">
        <v>62</v>
      </c>
      <c r="Y1638" t="s">
        <v>6872</v>
      </c>
      <c r="Z1638">
        <v>8</v>
      </c>
      <c r="AA1638" t="s">
        <v>62</v>
      </c>
      <c r="AB1638" t="s">
        <v>62</v>
      </c>
      <c r="AC1638" t="s">
        <v>62</v>
      </c>
      <c r="AD1638" t="s">
        <v>62</v>
      </c>
      <c r="AE1638" t="s">
        <v>62</v>
      </c>
      <c r="AF1638" t="s">
        <v>1734</v>
      </c>
      <c r="AG1638" t="s">
        <v>6873</v>
      </c>
      <c r="AH1638" t="s">
        <v>62</v>
      </c>
      <c r="AI1638">
        <v>0</v>
      </c>
      <c r="AJ1638">
        <v>0</v>
      </c>
      <c r="AL1638">
        <v>0</v>
      </c>
      <c r="AM1638">
        <v>0</v>
      </c>
      <c r="AN1638">
        <v>0</v>
      </c>
      <c r="AO1638" t="s">
        <v>51</v>
      </c>
      <c r="AP1638" t="s">
        <v>51</v>
      </c>
      <c r="AQ1638" t="s">
        <v>51</v>
      </c>
      <c r="AR1638" t="s">
        <v>51</v>
      </c>
      <c r="AS1638" t="s">
        <v>51</v>
      </c>
      <c r="AT1638" t="s">
        <v>51</v>
      </c>
      <c r="AU1638" t="s">
        <v>58</v>
      </c>
      <c r="AV1638" t="s">
        <v>6517</v>
      </c>
      <c r="AW1638" t="s">
        <v>51</v>
      </c>
      <c r="AX1638" s="1">
        <v>43613.659256331019</v>
      </c>
      <c r="AY1638" t="s">
        <v>51</v>
      </c>
    </row>
    <row r="1639" spans="1:51" x14ac:dyDescent="0.35">
      <c r="A1639">
        <v>2801</v>
      </c>
      <c r="B1639">
        <v>0</v>
      </c>
      <c r="C1639" t="s">
        <v>51</v>
      </c>
      <c r="D1639" t="s">
        <v>85</v>
      </c>
      <c r="E1639">
        <v>6</v>
      </c>
      <c r="F1639" t="s">
        <v>1545</v>
      </c>
      <c r="G1639" t="s">
        <v>6874</v>
      </c>
      <c r="H1639" t="s">
        <v>6875</v>
      </c>
      <c r="I1639" t="s">
        <v>56</v>
      </c>
      <c r="J1639" t="s">
        <v>5419</v>
      </c>
      <c r="S1639" t="s">
        <v>6876</v>
      </c>
      <c r="T1639" t="s">
        <v>51</v>
      </c>
      <c r="U1639" t="s">
        <v>51</v>
      </c>
      <c r="V1639" t="s">
        <v>6877</v>
      </c>
      <c r="W1639" t="s">
        <v>6878</v>
      </c>
      <c r="Y1639" t="s">
        <v>6879</v>
      </c>
      <c r="Z1639">
        <v>8</v>
      </c>
      <c r="AD1639" t="s">
        <v>6880</v>
      </c>
      <c r="AE1639" t="s">
        <v>51</v>
      </c>
      <c r="AF1639" t="s">
        <v>5419</v>
      </c>
      <c r="AG1639" t="s">
        <v>6881</v>
      </c>
      <c r="AI1639">
        <v>0</v>
      </c>
      <c r="AJ1639">
        <v>0</v>
      </c>
      <c r="AL1639">
        <v>0</v>
      </c>
      <c r="AM1639">
        <v>0</v>
      </c>
      <c r="AN1639">
        <v>0</v>
      </c>
      <c r="AO1639" t="s">
        <v>120</v>
      </c>
      <c r="AP1639" t="s">
        <v>51</v>
      </c>
      <c r="AQ1639" t="s">
        <v>51</v>
      </c>
      <c r="AR1639" t="s">
        <v>51</v>
      </c>
      <c r="AS1639" t="s">
        <v>51</v>
      </c>
      <c r="AT1639" t="s">
        <v>51</v>
      </c>
      <c r="AU1639" t="s">
        <v>58</v>
      </c>
      <c r="AV1639" t="s">
        <v>6803</v>
      </c>
      <c r="AW1639" t="s">
        <v>5181</v>
      </c>
      <c r="AX1639" s="1">
        <v>43610.605328969905</v>
      </c>
      <c r="AY1639" s="1">
        <v>43804.521788541664</v>
      </c>
    </row>
    <row r="1640" spans="1:51" x14ac:dyDescent="0.35">
      <c r="A1640">
        <v>2800</v>
      </c>
      <c r="B1640">
        <v>0</v>
      </c>
      <c r="C1640" t="s">
        <v>51</v>
      </c>
      <c r="D1640" t="s">
        <v>52</v>
      </c>
      <c r="E1640" t="s">
        <v>51</v>
      </c>
      <c r="F1640" t="s">
        <v>51</v>
      </c>
      <c r="G1640" t="s">
        <v>6882</v>
      </c>
      <c r="H1640" t="s">
        <v>6883</v>
      </c>
      <c r="I1640" t="s">
        <v>56</v>
      </c>
      <c r="M1640" t="s">
        <v>6882</v>
      </c>
      <c r="N1640" t="s">
        <v>6883</v>
      </c>
      <c r="O1640" t="s">
        <v>56</v>
      </c>
      <c r="U1640" t="s">
        <v>57</v>
      </c>
      <c r="W1640">
        <v>9731293684</v>
      </c>
      <c r="Y1640" t="s">
        <v>6884</v>
      </c>
      <c r="Z1640">
        <v>8</v>
      </c>
      <c r="AA1640">
        <v>24</v>
      </c>
      <c r="AF1640" t="s">
        <v>138</v>
      </c>
      <c r="AI1640">
        <v>0</v>
      </c>
      <c r="AJ1640">
        <v>0</v>
      </c>
      <c r="AL1640">
        <v>0</v>
      </c>
      <c r="AM1640">
        <v>0</v>
      </c>
      <c r="AN1640">
        <v>0</v>
      </c>
      <c r="AO1640" t="s">
        <v>51</v>
      </c>
      <c r="AP1640" t="s">
        <v>51</v>
      </c>
      <c r="AQ1640" t="s">
        <v>51</v>
      </c>
      <c r="AR1640" t="s">
        <v>51</v>
      </c>
      <c r="AS1640" t="s">
        <v>51</v>
      </c>
      <c r="AT1640" t="s">
        <v>51</v>
      </c>
      <c r="AU1640" t="s">
        <v>58</v>
      </c>
      <c r="AV1640" t="s">
        <v>6586</v>
      </c>
      <c r="AW1640" t="s">
        <v>51</v>
      </c>
      <c r="AX1640" s="1">
        <v>43607.606183761571</v>
      </c>
      <c r="AY1640" t="s">
        <v>51</v>
      </c>
    </row>
    <row r="1641" spans="1:51" x14ac:dyDescent="0.35">
      <c r="A1641">
        <v>2799</v>
      </c>
      <c r="B1641">
        <v>0</v>
      </c>
      <c r="C1641" t="s">
        <v>51</v>
      </c>
      <c r="D1641" t="s">
        <v>52</v>
      </c>
      <c r="E1641" t="s">
        <v>51</v>
      </c>
      <c r="F1641" t="s">
        <v>51</v>
      </c>
      <c r="G1641" t="s">
        <v>6885</v>
      </c>
      <c r="H1641" t="s">
        <v>6886</v>
      </c>
      <c r="I1641" t="s">
        <v>56</v>
      </c>
      <c r="M1641" t="s">
        <v>6885</v>
      </c>
      <c r="N1641" t="s">
        <v>6886</v>
      </c>
      <c r="O1641" t="s">
        <v>56</v>
      </c>
      <c r="U1641" t="s">
        <v>57</v>
      </c>
      <c r="W1641">
        <v>9454542727</v>
      </c>
      <c r="Y1641" t="s">
        <v>6887</v>
      </c>
      <c r="Z1641">
        <v>8</v>
      </c>
      <c r="AA1641">
        <v>23</v>
      </c>
      <c r="AF1641" t="s">
        <v>554</v>
      </c>
      <c r="AI1641">
        <v>0</v>
      </c>
      <c r="AJ1641">
        <v>0</v>
      </c>
      <c r="AL1641">
        <v>0</v>
      </c>
      <c r="AM1641">
        <v>0</v>
      </c>
      <c r="AN1641">
        <v>0</v>
      </c>
      <c r="AO1641" t="s">
        <v>51</v>
      </c>
      <c r="AP1641" t="s">
        <v>51</v>
      </c>
      <c r="AQ1641" t="s">
        <v>51</v>
      </c>
      <c r="AR1641" t="s">
        <v>51</v>
      </c>
      <c r="AS1641" t="s">
        <v>51</v>
      </c>
      <c r="AT1641" t="s">
        <v>51</v>
      </c>
      <c r="AU1641" t="s">
        <v>58</v>
      </c>
      <c r="AV1641" t="s">
        <v>6586</v>
      </c>
      <c r="AW1641" t="s">
        <v>51</v>
      </c>
      <c r="AX1641" s="1">
        <v>43607.516125729169</v>
      </c>
      <c r="AY1641" t="s">
        <v>51</v>
      </c>
    </row>
    <row r="1642" spans="1:51" x14ac:dyDescent="0.35">
      <c r="A1642">
        <v>2798</v>
      </c>
      <c r="B1642">
        <v>0</v>
      </c>
      <c r="C1642" t="s">
        <v>51</v>
      </c>
      <c r="D1642" t="s">
        <v>52</v>
      </c>
      <c r="E1642" t="s">
        <v>51</v>
      </c>
      <c r="F1642" t="s">
        <v>51</v>
      </c>
      <c r="G1642" t="s">
        <v>6888</v>
      </c>
      <c r="H1642" t="s">
        <v>6889</v>
      </c>
      <c r="I1642" t="s">
        <v>56</v>
      </c>
      <c r="M1642" t="s">
        <v>6888</v>
      </c>
      <c r="N1642" t="s">
        <v>6889</v>
      </c>
      <c r="O1642" t="s">
        <v>56</v>
      </c>
      <c r="U1642" t="s">
        <v>57</v>
      </c>
      <c r="W1642">
        <v>9685187329</v>
      </c>
      <c r="Y1642" t="s">
        <v>6890</v>
      </c>
      <c r="Z1642">
        <v>8</v>
      </c>
      <c r="AA1642">
        <v>22</v>
      </c>
      <c r="AE1642" t="s">
        <v>6891</v>
      </c>
      <c r="AF1642" t="s">
        <v>3577</v>
      </c>
      <c r="AH1642" t="s">
        <v>6891</v>
      </c>
      <c r="AI1642">
        <v>0</v>
      </c>
      <c r="AJ1642">
        <v>0</v>
      </c>
      <c r="AL1642">
        <v>0</v>
      </c>
      <c r="AM1642">
        <v>0</v>
      </c>
      <c r="AN1642">
        <v>0</v>
      </c>
      <c r="AO1642" t="s">
        <v>51</v>
      </c>
      <c r="AP1642" t="s">
        <v>51</v>
      </c>
      <c r="AQ1642" t="s">
        <v>51</v>
      </c>
      <c r="AR1642" t="s">
        <v>51</v>
      </c>
      <c r="AS1642" t="s">
        <v>51</v>
      </c>
      <c r="AT1642" t="s">
        <v>51</v>
      </c>
      <c r="AU1642" t="s">
        <v>58</v>
      </c>
      <c r="AV1642" t="s">
        <v>6586</v>
      </c>
      <c r="AW1642" t="s">
        <v>51</v>
      </c>
      <c r="AX1642" s="1">
        <v>43607.509076041664</v>
      </c>
      <c r="AY1642" t="s">
        <v>51</v>
      </c>
    </row>
    <row r="1643" spans="1:51" x14ac:dyDescent="0.35">
      <c r="A1643">
        <v>2797</v>
      </c>
      <c r="B1643">
        <v>0</v>
      </c>
      <c r="C1643" t="s">
        <v>51</v>
      </c>
      <c r="D1643" t="s">
        <v>52</v>
      </c>
      <c r="E1643" t="s">
        <v>51</v>
      </c>
      <c r="F1643" t="s">
        <v>51</v>
      </c>
      <c r="G1643" t="s">
        <v>6892</v>
      </c>
      <c r="H1643" t="s">
        <v>6893</v>
      </c>
      <c r="I1643" t="s">
        <v>56</v>
      </c>
      <c r="M1643" t="s">
        <v>3780</v>
      </c>
      <c r="N1643" t="s">
        <v>6894</v>
      </c>
      <c r="O1643" t="s">
        <v>56</v>
      </c>
      <c r="S1643" t="s">
        <v>62</v>
      </c>
      <c r="U1643" t="s">
        <v>57</v>
      </c>
      <c r="V1643" t="s">
        <v>62</v>
      </c>
      <c r="W1643">
        <v>9850760280</v>
      </c>
      <c r="X1643" t="s">
        <v>62</v>
      </c>
      <c r="Y1643" t="s">
        <v>6895</v>
      </c>
      <c r="Z1643">
        <v>8</v>
      </c>
      <c r="AA1643">
        <v>24</v>
      </c>
      <c r="AB1643" t="s">
        <v>62</v>
      </c>
      <c r="AC1643" t="s">
        <v>62</v>
      </c>
      <c r="AD1643" t="s">
        <v>1294</v>
      </c>
      <c r="AE1643" t="s">
        <v>6008</v>
      </c>
      <c r="AF1643" t="s">
        <v>407</v>
      </c>
      <c r="AG1643" t="s">
        <v>1611</v>
      </c>
      <c r="AH1643" t="s">
        <v>6008</v>
      </c>
      <c r="AI1643">
        <v>0</v>
      </c>
      <c r="AJ1643">
        <v>0</v>
      </c>
      <c r="AL1643">
        <v>0</v>
      </c>
      <c r="AM1643">
        <v>0</v>
      </c>
      <c r="AN1643">
        <v>0</v>
      </c>
      <c r="AO1643" t="s">
        <v>51</v>
      </c>
      <c r="AP1643" t="s">
        <v>51</v>
      </c>
      <c r="AQ1643" t="s">
        <v>51</v>
      </c>
      <c r="AR1643" t="s">
        <v>51</v>
      </c>
      <c r="AS1643" t="s">
        <v>51</v>
      </c>
      <c r="AT1643" t="s">
        <v>51</v>
      </c>
      <c r="AU1643" t="s">
        <v>58</v>
      </c>
      <c r="AV1643" t="s">
        <v>6517</v>
      </c>
      <c r="AW1643" t="s">
        <v>919</v>
      </c>
      <c r="AX1643" s="1">
        <v>43605.731012349534</v>
      </c>
      <c r="AY1643" s="1">
        <v>45261.726003124997</v>
      </c>
    </row>
    <row r="1644" spans="1:51" x14ac:dyDescent="0.35">
      <c r="A1644">
        <v>2796</v>
      </c>
      <c r="B1644">
        <v>0</v>
      </c>
      <c r="C1644" t="s">
        <v>51</v>
      </c>
      <c r="D1644" t="s">
        <v>85</v>
      </c>
      <c r="E1644" t="s">
        <v>51</v>
      </c>
      <c r="F1644" t="s">
        <v>51</v>
      </c>
      <c r="G1644" t="s">
        <v>18907</v>
      </c>
      <c r="H1644" t="s">
        <v>18908</v>
      </c>
      <c r="I1644" t="s">
        <v>56</v>
      </c>
      <c r="J1644" t="s">
        <v>5419</v>
      </c>
      <c r="S1644" t="s">
        <v>6896</v>
      </c>
      <c r="T1644" t="s">
        <v>51</v>
      </c>
      <c r="U1644" t="s">
        <v>51</v>
      </c>
      <c r="W1644">
        <v>9833302000</v>
      </c>
      <c r="Y1644" t="s">
        <v>6897</v>
      </c>
      <c r="Z1644">
        <v>8</v>
      </c>
      <c r="AE1644" t="s">
        <v>51</v>
      </c>
      <c r="AF1644" t="s">
        <v>5419</v>
      </c>
      <c r="AI1644">
        <v>0</v>
      </c>
      <c r="AJ1644">
        <v>0</v>
      </c>
      <c r="AL1644">
        <v>0</v>
      </c>
      <c r="AM1644">
        <v>0</v>
      </c>
      <c r="AN1644">
        <v>0</v>
      </c>
      <c r="AO1644" t="s">
        <v>230</v>
      </c>
      <c r="AP1644" t="s">
        <v>51</v>
      </c>
      <c r="AQ1644" t="s">
        <v>51</v>
      </c>
      <c r="AR1644" t="s">
        <v>51</v>
      </c>
      <c r="AS1644" t="s">
        <v>51</v>
      </c>
      <c r="AT1644" t="s">
        <v>51</v>
      </c>
      <c r="AU1644" t="s">
        <v>58</v>
      </c>
      <c r="AV1644" t="s">
        <v>4028</v>
      </c>
      <c r="AW1644" t="s">
        <v>51</v>
      </c>
      <c r="AX1644" s="1">
        <v>43603.612331215278</v>
      </c>
      <c r="AY1644" t="s">
        <v>51</v>
      </c>
    </row>
    <row r="1645" spans="1:51" x14ac:dyDescent="0.35">
      <c r="A1645">
        <v>2795</v>
      </c>
      <c r="B1645">
        <v>0</v>
      </c>
      <c r="C1645" t="s">
        <v>51</v>
      </c>
      <c r="D1645" t="s">
        <v>85</v>
      </c>
      <c r="E1645">
        <v>3</v>
      </c>
      <c r="F1645" t="s">
        <v>1049</v>
      </c>
      <c r="G1645" t="s">
        <v>6898</v>
      </c>
      <c r="H1645" t="s">
        <v>6899</v>
      </c>
      <c r="I1645" t="s">
        <v>56</v>
      </c>
      <c r="S1645" t="s">
        <v>6900</v>
      </c>
      <c r="T1645" t="s">
        <v>51</v>
      </c>
      <c r="U1645" t="s">
        <v>51</v>
      </c>
      <c r="V1645" t="s">
        <v>6901</v>
      </c>
      <c r="W1645" t="s">
        <v>62</v>
      </c>
      <c r="X1645" t="s">
        <v>6902</v>
      </c>
      <c r="Y1645" t="s">
        <v>6903</v>
      </c>
      <c r="Z1645">
        <v>8</v>
      </c>
      <c r="AD1645" t="s">
        <v>6904</v>
      </c>
      <c r="AE1645" t="s">
        <v>51</v>
      </c>
      <c r="AG1645" t="s">
        <v>6905</v>
      </c>
      <c r="AI1645">
        <v>0</v>
      </c>
      <c r="AJ1645">
        <v>0</v>
      </c>
      <c r="AL1645">
        <v>0</v>
      </c>
      <c r="AM1645">
        <v>0</v>
      </c>
      <c r="AN1645">
        <v>0</v>
      </c>
      <c r="AO1645" t="s">
        <v>1651</v>
      </c>
      <c r="AP1645" t="s">
        <v>121</v>
      </c>
      <c r="AQ1645" t="s">
        <v>122</v>
      </c>
      <c r="AR1645" t="s">
        <v>123</v>
      </c>
      <c r="AS1645" t="s">
        <v>89</v>
      </c>
      <c r="AT1645" t="s">
        <v>90</v>
      </c>
      <c r="AU1645" t="s">
        <v>58</v>
      </c>
      <c r="AV1645" t="s">
        <v>6803</v>
      </c>
      <c r="AW1645" t="s">
        <v>5181</v>
      </c>
      <c r="AX1645" s="1">
        <v>43601.683006134263</v>
      </c>
      <c r="AY1645" s="1">
        <v>44173.721189432872</v>
      </c>
    </row>
    <row r="1646" spans="1:51" x14ac:dyDescent="0.35">
      <c r="A1646">
        <v>2794</v>
      </c>
      <c r="B1646">
        <v>0</v>
      </c>
      <c r="C1646" t="s">
        <v>51</v>
      </c>
      <c r="D1646" t="s">
        <v>85</v>
      </c>
      <c r="E1646" t="s">
        <v>51</v>
      </c>
      <c r="F1646" t="s">
        <v>51</v>
      </c>
      <c r="G1646" t="s">
        <v>6906</v>
      </c>
      <c r="H1646" t="s">
        <v>6907</v>
      </c>
      <c r="I1646" t="s">
        <v>56</v>
      </c>
      <c r="J1646" t="s">
        <v>5419</v>
      </c>
      <c r="S1646" t="s">
        <v>6908</v>
      </c>
      <c r="T1646" t="s">
        <v>51</v>
      </c>
      <c r="U1646" t="s">
        <v>51</v>
      </c>
      <c r="W1646">
        <v>9890036036</v>
      </c>
      <c r="X1646" t="s">
        <v>6909</v>
      </c>
      <c r="Y1646" t="s">
        <v>6910</v>
      </c>
      <c r="Z1646">
        <v>8</v>
      </c>
      <c r="AE1646" t="s">
        <v>51</v>
      </c>
      <c r="AF1646" t="s">
        <v>5419</v>
      </c>
      <c r="AI1646">
        <v>0</v>
      </c>
      <c r="AJ1646">
        <v>0</v>
      </c>
      <c r="AL1646">
        <v>0</v>
      </c>
      <c r="AM1646">
        <v>0</v>
      </c>
      <c r="AN1646">
        <v>0</v>
      </c>
      <c r="AO1646" t="s">
        <v>1651</v>
      </c>
      <c r="AP1646" t="s">
        <v>51</v>
      </c>
      <c r="AQ1646" t="s">
        <v>51</v>
      </c>
      <c r="AR1646" t="s">
        <v>51</v>
      </c>
      <c r="AS1646" t="s">
        <v>51</v>
      </c>
      <c r="AT1646" t="s">
        <v>51</v>
      </c>
      <c r="AU1646" t="s">
        <v>58</v>
      </c>
      <c r="AV1646" t="s">
        <v>6803</v>
      </c>
      <c r="AW1646" t="s">
        <v>51</v>
      </c>
      <c r="AX1646" s="1">
        <v>43601.620224305552</v>
      </c>
      <c r="AY1646" t="s">
        <v>51</v>
      </c>
    </row>
    <row r="1647" spans="1:51" x14ac:dyDescent="0.35">
      <c r="A1647">
        <v>2793</v>
      </c>
      <c r="B1647">
        <v>0</v>
      </c>
      <c r="C1647" t="s">
        <v>51</v>
      </c>
      <c r="D1647" t="s">
        <v>85</v>
      </c>
      <c r="E1647">
        <v>3</v>
      </c>
      <c r="F1647" t="s">
        <v>1049</v>
      </c>
      <c r="G1647" t="s">
        <v>6911</v>
      </c>
      <c r="H1647" t="s">
        <v>6912</v>
      </c>
      <c r="I1647" t="s">
        <v>56</v>
      </c>
      <c r="T1647" t="s">
        <v>51</v>
      </c>
      <c r="U1647" t="s">
        <v>51</v>
      </c>
      <c r="W1647">
        <v>9769411059</v>
      </c>
      <c r="Y1647" t="s">
        <v>6913</v>
      </c>
      <c r="Z1647">
        <v>8</v>
      </c>
      <c r="AE1647" t="s">
        <v>51</v>
      </c>
      <c r="AI1647">
        <v>0</v>
      </c>
      <c r="AJ1647">
        <v>0</v>
      </c>
      <c r="AL1647">
        <v>0</v>
      </c>
      <c r="AM1647">
        <v>0</v>
      </c>
      <c r="AN1647">
        <v>0</v>
      </c>
      <c r="AO1647" t="s">
        <v>120</v>
      </c>
      <c r="AP1647" t="s">
        <v>121</v>
      </c>
      <c r="AQ1647" t="s">
        <v>122</v>
      </c>
      <c r="AR1647" t="s">
        <v>123</v>
      </c>
      <c r="AS1647" t="s">
        <v>89</v>
      </c>
      <c r="AT1647" t="s">
        <v>90</v>
      </c>
      <c r="AU1647" t="s">
        <v>58</v>
      </c>
      <c r="AV1647" t="s">
        <v>5181</v>
      </c>
      <c r="AW1647" t="s">
        <v>5181</v>
      </c>
      <c r="AX1647" s="1">
        <v>43600.610491898151</v>
      </c>
      <c r="AY1647" s="1">
        <v>44168.481882326392</v>
      </c>
    </row>
    <row r="1648" spans="1:51" x14ac:dyDescent="0.35">
      <c r="A1648">
        <v>2792</v>
      </c>
      <c r="B1648">
        <v>0</v>
      </c>
      <c r="C1648" t="s">
        <v>51</v>
      </c>
      <c r="D1648" t="s">
        <v>85</v>
      </c>
      <c r="E1648" t="s">
        <v>51</v>
      </c>
      <c r="F1648" t="s">
        <v>51</v>
      </c>
      <c r="G1648" t="s">
        <v>6914</v>
      </c>
      <c r="H1648" t="s">
        <v>6915</v>
      </c>
      <c r="I1648" t="s">
        <v>56</v>
      </c>
      <c r="J1648" t="s">
        <v>5419</v>
      </c>
      <c r="T1648" t="s">
        <v>51</v>
      </c>
      <c r="U1648" t="s">
        <v>51</v>
      </c>
      <c r="W1648">
        <v>8482831617</v>
      </c>
      <c r="Y1648" t="s">
        <v>6916</v>
      </c>
      <c r="Z1648">
        <v>8</v>
      </c>
      <c r="AE1648" t="s">
        <v>51</v>
      </c>
      <c r="AF1648" t="s">
        <v>5419</v>
      </c>
      <c r="AH1648" t="s">
        <v>6917</v>
      </c>
      <c r="AI1648">
        <v>0</v>
      </c>
      <c r="AJ1648">
        <v>0</v>
      </c>
      <c r="AL1648">
        <v>0</v>
      </c>
      <c r="AM1648">
        <v>0</v>
      </c>
      <c r="AN1648">
        <v>0</v>
      </c>
      <c r="AO1648" t="s">
        <v>538</v>
      </c>
      <c r="AP1648" t="s">
        <v>51</v>
      </c>
      <c r="AQ1648" t="s">
        <v>51</v>
      </c>
      <c r="AR1648" t="s">
        <v>51</v>
      </c>
      <c r="AS1648" t="s">
        <v>51</v>
      </c>
      <c r="AT1648" t="s">
        <v>51</v>
      </c>
      <c r="AU1648" t="s">
        <v>58</v>
      </c>
      <c r="AV1648" t="s">
        <v>5181</v>
      </c>
      <c r="AW1648" t="s">
        <v>51</v>
      </c>
      <c r="AX1648" s="1">
        <v>43600.479706712962</v>
      </c>
      <c r="AY1648" t="s">
        <v>51</v>
      </c>
    </row>
    <row r="1649" spans="1:51" x14ac:dyDescent="0.35">
      <c r="A1649">
        <v>2791</v>
      </c>
      <c r="B1649">
        <v>0</v>
      </c>
      <c r="C1649" t="s">
        <v>51</v>
      </c>
      <c r="D1649" t="s">
        <v>85</v>
      </c>
      <c r="E1649" t="s">
        <v>51</v>
      </c>
      <c r="F1649" t="s">
        <v>51</v>
      </c>
      <c r="G1649" t="s">
        <v>6918</v>
      </c>
      <c r="H1649" t="s">
        <v>6919</v>
      </c>
      <c r="I1649" t="s">
        <v>56</v>
      </c>
      <c r="J1649" t="s">
        <v>5419</v>
      </c>
      <c r="T1649" t="s">
        <v>51</v>
      </c>
      <c r="U1649" t="s">
        <v>51</v>
      </c>
      <c r="W1649">
        <v>9822522864</v>
      </c>
      <c r="Y1649" t="s">
        <v>6920</v>
      </c>
      <c r="Z1649">
        <v>8</v>
      </c>
      <c r="AE1649" t="s">
        <v>51</v>
      </c>
      <c r="AF1649" t="s">
        <v>5419</v>
      </c>
      <c r="AI1649">
        <v>0</v>
      </c>
      <c r="AJ1649">
        <v>0</v>
      </c>
      <c r="AL1649">
        <v>0</v>
      </c>
      <c r="AM1649">
        <v>0</v>
      </c>
      <c r="AN1649">
        <v>0</v>
      </c>
      <c r="AO1649" t="s">
        <v>4181</v>
      </c>
      <c r="AP1649" t="s">
        <v>51</v>
      </c>
      <c r="AQ1649" t="s">
        <v>51</v>
      </c>
      <c r="AR1649" t="s">
        <v>51</v>
      </c>
      <c r="AS1649" t="s">
        <v>51</v>
      </c>
      <c r="AT1649" t="s">
        <v>51</v>
      </c>
      <c r="AU1649" t="s">
        <v>58</v>
      </c>
      <c r="AV1649" t="s">
        <v>5181</v>
      </c>
      <c r="AW1649" t="s">
        <v>51</v>
      </c>
      <c r="AX1649" s="1">
        <v>43599.652393368058</v>
      </c>
      <c r="AY1649" t="s">
        <v>51</v>
      </c>
    </row>
    <row r="1650" spans="1:51" x14ac:dyDescent="0.35">
      <c r="A1650">
        <v>2790</v>
      </c>
      <c r="B1650">
        <v>0</v>
      </c>
      <c r="C1650" t="s">
        <v>51</v>
      </c>
      <c r="D1650" t="s">
        <v>52</v>
      </c>
      <c r="E1650" t="s">
        <v>51</v>
      </c>
      <c r="F1650" t="s">
        <v>51</v>
      </c>
      <c r="G1650" t="s">
        <v>6921</v>
      </c>
      <c r="H1650" t="s">
        <v>6922</v>
      </c>
      <c r="I1650" t="s">
        <v>56</v>
      </c>
      <c r="O1650" t="s">
        <v>62</v>
      </c>
      <c r="S1650" t="s">
        <v>6923</v>
      </c>
      <c r="U1650" t="s">
        <v>202</v>
      </c>
      <c r="V1650" t="s">
        <v>6924</v>
      </c>
      <c r="W1650">
        <v>9586382477</v>
      </c>
      <c r="X1650" t="s">
        <v>62</v>
      </c>
      <c r="Y1650" t="s">
        <v>6925</v>
      </c>
      <c r="Z1650">
        <v>8</v>
      </c>
      <c r="AA1650">
        <v>27</v>
      </c>
      <c r="AB1650" t="s">
        <v>62</v>
      </c>
      <c r="AC1650" t="s">
        <v>62</v>
      </c>
      <c r="AD1650" t="s">
        <v>62</v>
      </c>
      <c r="AE1650" t="s">
        <v>6926</v>
      </c>
      <c r="AF1650" t="s">
        <v>407</v>
      </c>
      <c r="AG1650" t="s">
        <v>1868</v>
      </c>
      <c r="AH1650" t="s">
        <v>6926</v>
      </c>
      <c r="AI1650">
        <v>0</v>
      </c>
      <c r="AJ1650">
        <v>0</v>
      </c>
      <c r="AL1650">
        <v>0</v>
      </c>
      <c r="AM1650">
        <v>0</v>
      </c>
      <c r="AN1650">
        <v>0</v>
      </c>
      <c r="AO1650" t="s">
        <v>51</v>
      </c>
      <c r="AP1650" t="s">
        <v>51</v>
      </c>
      <c r="AQ1650" t="s">
        <v>51</v>
      </c>
      <c r="AR1650" t="s">
        <v>51</v>
      </c>
      <c r="AS1650" t="s">
        <v>51</v>
      </c>
      <c r="AT1650" t="s">
        <v>51</v>
      </c>
      <c r="AU1650" t="s">
        <v>58</v>
      </c>
      <c r="AV1650" t="s">
        <v>6517</v>
      </c>
      <c r="AW1650" t="s">
        <v>6927</v>
      </c>
      <c r="AX1650" s="1">
        <v>43599.647908136576</v>
      </c>
      <c r="AY1650" s="1">
        <v>43627.604743518517</v>
      </c>
    </row>
    <row r="1651" spans="1:51" x14ac:dyDescent="0.35">
      <c r="A1651">
        <v>2789</v>
      </c>
      <c r="B1651">
        <v>0</v>
      </c>
      <c r="C1651" t="s">
        <v>51</v>
      </c>
      <c r="D1651" t="s">
        <v>52</v>
      </c>
      <c r="E1651" t="s">
        <v>51</v>
      </c>
      <c r="F1651" t="s">
        <v>51</v>
      </c>
      <c r="G1651" t="s">
        <v>18909</v>
      </c>
      <c r="H1651" t="s">
        <v>6928</v>
      </c>
      <c r="I1651" t="s">
        <v>56</v>
      </c>
      <c r="S1651" t="s">
        <v>62</v>
      </c>
      <c r="U1651" t="s">
        <v>57</v>
      </c>
      <c r="V1651" t="s">
        <v>6929</v>
      </c>
      <c r="W1651">
        <v>9890876716</v>
      </c>
      <c r="X1651" t="s">
        <v>62</v>
      </c>
      <c r="Y1651" t="s">
        <v>6930</v>
      </c>
      <c r="Z1651">
        <v>8</v>
      </c>
      <c r="AA1651">
        <v>27</v>
      </c>
      <c r="AB1651" t="s">
        <v>62</v>
      </c>
      <c r="AC1651" t="s">
        <v>62</v>
      </c>
      <c r="AD1651" t="s">
        <v>62</v>
      </c>
      <c r="AE1651" t="s">
        <v>62</v>
      </c>
      <c r="AF1651" t="s">
        <v>62</v>
      </c>
      <c r="AG1651" t="s">
        <v>62</v>
      </c>
      <c r="AH1651" t="s">
        <v>62</v>
      </c>
      <c r="AI1651">
        <v>0</v>
      </c>
      <c r="AJ1651">
        <v>0</v>
      </c>
      <c r="AL1651">
        <v>0</v>
      </c>
      <c r="AM1651">
        <v>0</v>
      </c>
      <c r="AN1651">
        <v>0</v>
      </c>
      <c r="AO1651" t="s">
        <v>51</v>
      </c>
      <c r="AP1651" t="s">
        <v>51</v>
      </c>
      <c r="AQ1651" t="s">
        <v>51</v>
      </c>
      <c r="AR1651" t="s">
        <v>51</v>
      </c>
      <c r="AS1651" t="s">
        <v>51</v>
      </c>
      <c r="AT1651" t="s">
        <v>51</v>
      </c>
      <c r="AU1651" t="s">
        <v>58</v>
      </c>
      <c r="AV1651" t="s">
        <v>6517</v>
      </c>
      <c r="AW1651" t="s">
        <v>51</v>
      </c>
      <c r="AX1651" s="1">
        <v>43598.410841898149</v>
      </c>
      <c r="AY1651" t="s">
        <v>51</v>
      </c>
    </row>
    <row r="1652" spans="1:51" x14ac:dyDescent="0.35">
      <c r="A1652">
        <v>2788</v>
      </c>
      <c r="B1652">
        <v>0</v>
      </c>
      <c r="C1652" t="s">
        <v>51</v>
      </c>
      <c r="D1652" t="s">
        <v>52</v>
      </c>
      <c r="E1652" t="s">
        <v>51</v>
      </c>
      <c r="F1652" t="s">
        <v>51</v>
      </c>
      <c r="G1652" t="s">
        <v>6931</v>
      </c>
      <c r="H1652" t="s">
        <v>6932</v>
      </c>
      <c r="I1652" t="s">
        <v>6933</v>
      </c>
      <c r="S1652">
        <v>34954404359</v>
      </c>
      <c r="U1652" t="s">
        <v>202</v>
      </c>
      <c r="V1652" t="s">
        <v>62</v>
      </c>
      <c r="W1652" t="s">
        <v>62</v>
      </c>
      <c r="Y1652" t="s">
        <v>6934</v>
      </c>
      <c r="Z1652">
        <v>2</v>
      </c>
      <c r="AI1652">
        <v>0</v>
      </c>
      <c r="AJ1652">
        <v>0</v>
      </c>
      <c r="AL1652">
        <v>0</v>
      </c>
      <c r="AM1652">
        <v>0</v>
      </c>
      <c r="AN1652">
        <v>0</v>
      </c>
      <c r="AO1652" t="s">
        <v>51</v>
      </c>
      <c r="AP1652" t="s">
        <v>51</v>
      </c>
      <c r="AQ1652" t="s">
        <v>51</v>
      </c>
      <c r="AR1652" t="s">
        <v>51</v>
      </c>
      <c r="AS1652" t="s">
        <v>51</v>
      </c>
      <c r="AT1652" t="s">
        <v>51</v>
      </c>
      <c r="AU1652" t="s">
        <v>58</v>
      </c>
      <c r="AV1652" t="s">
        <v>6517</v>
      </c>
      <c r="AW1652" t="s">
        <v>51</v>
      </c>
      <c r="AX1652" s="1">
        <v>43595.596947534723</v>
      </c>
      <c r="AY1652" t="s">
        <v>51</v>
      </c>
    </row>
    <row r="1653" spans="1:51" x14ac:dyDescent="0.35">
      <c r="A1653">
        <v>2787</v>
      </c>
      <c r="B1653">
        <v>0</v>
      </c>
      <c r="C1653" t="s">
        <v>51</v>
      </c>
      <c r="D1653" t="s">
        <v>52</v>
      </c>
      <c r="E1653" t="s">
        <v>51</v>
      </c>
      <c r="F1653" t="s">
        <v>51</v>
      </c>
      <c r="G1653" t="s">
        <v>6935</v>
      </c>
      <c r="H1653" t="s">
        <v>6936</v>
      </c>
      <c r="I1653" t="s">
        <v>56</v>
      </c>
      <c r="M1653" t="s">
        <v>6935</v>
      </c>
      <c r="N1653" t="s">
        <v>6936</v>
      </c>
      <c r="O1653" t="s">
        <v>56</v>
      </c>
      <c r="U1653" t="s">
        <v>57</v>
      </c>
      <c r="W1653">
        <v>9177311113</v>
      </c>
      <c r="Z1653">
        <v>8</v>
      </c>
      <c r="AF1653" t="s">
        <v>134</v>
      </c>
      <c r="AI1653">
        <v>0</v>
      </c>
      <c r="AJ1653">
        <v>0</v>
      </c>
      <c r="AL1653">
        <v>0</v>
      </c>
      <c r="AM1653">
        <v>0</v>
      </c>
      <c r="AN1653">
        <v>0</v>
      </c>
      <c r="AO1653" t="s">
        <v>51</v>
      </c>
      <c r="AP1653" t="s">
        <v>51</v>
      </c>
      <c r="AQ1653" t="s">
        <v>51</v>
      </c>
      <c r="AR1653" t="s">
        <v>51</v>
      </c>
      <c r="AS1653" t="s">
        <v>51</v>
      </c>
      <c r="AT1653" t="s">
        <v>51</v>
      </c>
      <c r="AU1653" t="s">
        <v>58</v>
      </c>
      <c r="AV1653" t="s">
        <v>6586</v>
      </c>
      <c r="AW1653" t="s">
        <v>51</v>
      </c>
      <c r="AX1653" s="1">
        <v>43595.466185763886</v>
      </c>
      <c r="AY1653" t="s">
        <v>51</v>
      </c>
    </row>
    <row r="1654" spans="1:51" x14ac:dyDescent="0.35">
      <c r="A1654">
        <v>2786</v>
      </c>
      <c r="B1654">
        <v>0</v>
      </c>
      <c r="C1654" t="s">
        <v>51</v>
      </c>
      <c r="D1654" t="s">
        <v>52</v>
      </c>
      <c r="E1654" t="s">
        <v>51</v>
      </c>
      <c r="F1654" t="s">
        <v>51</v>
      </c>
      <c r="G1654" t="s">
        <v>6937</v>
      </c>
      <c r="H1654" t="s">
        <v>6938</v>
      </c>
      <c r="I1654" t="s">
        <v>56</v>
      </c>
      <c r="S1654" t="s">
        <v>62</v>
      </c>
      <c r="U1654" t="s">
        <v>57</v>
      </c>
      <c r="V1654" t="s">
        <v>62</v>
      </c>
      <c r="W1654" t="s">
        <v>62</v>
      </c>
      <c r="X1654" t="s">
        <v>62</v>
      </c>
      <c r="Y1654" t="s">
        <v>6939</v>
      </c>
      <c r="Z1654">
        <v>8</v>
      </c>
      <c r="AA1654" t="s">
        <v>62</v>
      </c>
      <c r="AB1654" t="s">
        <v>62</v>
      </c>
      <c r="AC1654" t="s">
        <v>62</v>
      </c>
      <c r="AD1654" t="s">
        <v>62</v>
      </c>
      <c r="AE1654" t="s">
        <v>62</v>
      </c>
      <c r="AG1654" t="s">
        <v>6940</v>
      </c>
      <c r="AH1654" t="s">
        <v>62</v>
      </c>
      <c r="AI1654">
        <v>0</v>
      </c>
      <c r="AJ1654">
        <v>0</v>
      </c>
      <c r="AL1654">
        <v>0</v>
      </c>
      <c r="AM1654">
        <v>0</v>
      </c>
      <c r="AN1654">
        <v>0</v>
      </c>
      <c r="AO1654" t="s">
        <v>51</v>
      </c>
      <c r="AP1654" t="s">
        <v>51</v>
      </c>
      <c r="AQ1654" t="s">
        <v>51</v>
      </c>
      <c r="AR1654" t="s">
        <v>51</v>
      </c>
      <c r="AS1654" t="s">
        <v>51</v>
      </c>
      <c r="AT1654" t="s">
        <v>51</v>
      </c>
      <c r="AU1654" t="s">
        <v>58</v>
      </c>
      <c r="AV1654" t="s">
        <v>6517</v>
      </c>
      <c r="AW1654" t="s">
        <v>51</v>
      </c>
      <c r="AX1654" s="1">
        <v>43594.595008912038</v>
      </c>
      <c r="AY1654" t="s">
        <v>51</v>
      </c>
    </row>
    <row r="1655" spans="1:51" x14ac:dyDescent="0.35">
      <c r="A1655">
        <v>2785</v>
      </c>
      <c r="B1655">
        <v>0</v>
      </c>
      <c r="C1655" t="s">
        <v>51</v>
      </c>
      <c r="D1655" t="s">
        <v>52</v>
      </c>
      <c r="E1655" t="s">
        <v>51</v>
      </c>
      <c r="F1655" t="s">
        <v>51</v>
      </c>
      <c r="G1655" t="s">
        <v>6941</v>
      </c>
      <c r="H1655" t="s">
        <v>6942</v>
      </c>
      <c r="I1655" t="s">
        <v>6943</v>
      </c>
      <c r="S1655" t="s">
        <v>62</v>
      </c>
      <c r="U1655" t="s">
        <v>202</v>
      </c>
      <c r="V1655" t="s">
        <v>62</v>
      </c>
      <c r="W1655" t="s">
        <v>62</v>
      </c>
      <c r="X1655" t="s">
        <v>62</v>
      </c>
      <c r="Y1655" t="s">
        <v>62</v>
      </c>
      <c r="Z1655">
        <v>2</v>
      </c>
      <c r="AA1655" t="s">
        <v>62</v>
      </c>
      <c r="AB1655" t="s">
        <v>62</v>
      </c>
      <c r="AC1655" t="s">
        <v>62</v>
      </c>
      <c r="AD1655" t="s">
        <v>62</v>
      </c>
      <c r="AE1655" t="s">
        <v>62</v>
      </c>
      <c r="AG1655" t="s">
        <v>62</v>
      </c>
      <c r="AH1655" t="s">
        <v>62</v>
      </c>
      <c r="AI1655">
        <v>0</v>
      </c>
      <c r="AJ1655">
        <v>0</v>
      </c>
      <c r="AL1655">
        <v>0</v>
      </c>
      <c r="AM1655">
        <v>0</v>
      </c>
      <c r="AN1655">
        <v>0</v>
      </c>
      <c r="AO1655" t="s">
        <v>51</v>
      </c>
      <c r="AP1655" t="s">
        <v>51</v>
      </c>
      <c r="AQ1655" t="s">
        <v>51</v>
      </c>
      <c r="AR1655" t="s">
        <v>51</v>
      </c>
      <c r="AS1655" t="s">
        <v>51</v>
      </c>
      <c r="AT1655" t="s">
        <v>51</v>
      </c>
      <c r="AU1655" t="s">
        <v>58</v>
      </c>
      <c r="AV1655" t="s">
        <v>6517</v>
      </c>
      <c r="AW1655" t="s">
        <v>51</v>
      </c>
      <c r="AX1655" s="1">
        <v>43594.475487766205</v>
      </c>
      <c r="AY1655" t="s">
        <v>51</v>
      </c>
    </row>
    <row r="1656" spans="1:51" x14ac:dyDescent="0.35">
      <c r="A1656">
        <v>2783</v>
      </c>
      <c r="B1656">
        <v>0</v>
      </c>
      <c r="C1656" t="s">
        <v>51</v>
      </c>
      <c r="D1656" t="s">
        <v>85</v>
      </c>
      <c r="E1656" t="s">
        <v>51</v>
      </c>
      <c r="F1656" t="s">
        <v>51</v>
      </c>
      <c r="G1656" t="s">
        <v>6944</v>
      </c>
      <c r="H1656" t="s">
        <v>6945</v>
      </c>
      <c r="I1656" t="s">
        <v>56</v>
      </c>
      <c r="J1656" t="s">
        <v>5419</v>
      </c>
      <c r="T1656" t="s">
        <v>51</v>
      </c>
      <c r="U1656" t="s">
        <v>51</v>
      </c>
      <c r="Z1656">
        <v>8</v>
      </c>
      <c r="AE1656" t="s">
        <v>51</v>
      </c>
      <c r="AF1656" t="s">
        <v>5419</v>
      </c>
      <c r="AI1656">
        <v>0</v>
      </c>
      <c r="AJ1656">
        <v>0</v>
      </c>
      <c r="AL1656">
        <v>0</v>
      </c>
      <c r="AM1656">
        <v>0</v>
      </c>
      <c r="AN1656">
        <v>0</v>
      </c>
      <c r="AO1656" t="s">
        <v>120</v>
      </c>
      <c r="AP1656" t="s">
        <v>51</v>
      </c>
      <c r="AQ1656" t="s">
        <v>51</v>
      </c>
      <c r="AR1656" t="s">
        <v>51</v>
      </c>
      <c r="AS1656" t="s">
        <v>51</v>
      </c>
      <c r="AT1656" t="s">
        <v>51</v>
      </c>
      <c r="AU1656" t="s">
        <v>58</v>
      </c>
      <c r="AV1656" t="s">
        <v>5181</v>
      </c>
      <c r="AW1656" t="s">
        <v>51</v>
      </c>
      <c r="AX1656" s="1">
        <v>43593.453256099536</v>
      </c>
      <c r="AY1656" t="s">
        <v>51</v>
      </c>
    </row>
    <row r="1657" spans="1:51" x14ac:dyDescent="0.35">
      <c r="A1657">
        <v>2782</v>
      </c>
      <c r="B1657">
        <v>0</v>
      </c>
      <c r="C1657" t="s">
        <v>51</v>
      </c>
      <c r="D1657" t="s">
        <v>52</v>
      </c>
      <c r="E1657" t="s">
        <v>51</v>
      </c>
      <c r="F1657" t="s">
        <v>51</v>
      </c>
      <c r="G1657" t="s">
        <v>2311</v>
      </c>
      <c r="H1657" t="s">
        <v>18910</v>
      </c>
      <c r="I1657" t="s">
        <v>56</v>
      </c>
      <c r="O1657" t="s">
        <v>56</v>
      </c>
      <c r="S1657" t="s">
        <v>6946</v>
      </c>
      <c r="U1657" t="s">
        <v>202</v>
      </c>
      <c r="V1657" t="s">
        <v>6947</v>
      </c>
      <c r="W1657">
        <v>919431018576</v>
      </c>
      <c r="X1657" t="s">
        <v>62</v>
      </c>
      <c r="Y1657" t="s">
        <v>62</v>
      </c>
      <c r="Z1657">
        <v>8</v>
      </c>
      <c r="AA1657">
        <v>19</v>
      </c>
      <c r="AB1657" t="s">
        <v>62</v>
      </c>
      <c r="AC1657" t="s">
        <v>62</v>
      </c>
      <c r="AD1657" t="s">
        <v>62</v>
      </c>
      <c r="AE1657" t="s">
        <v>6948</v>
      </c>
      <c r="AF1657" t="s">
        <v>3287</v>
      </c>
      <c r="AG1657" t="s">
        <v>834</v>
      </c>
      <c r="AH1657" t="s">
        <v>6948</v>
      </c>
      <c r="AI1657">
        <v>0</v>
      </c>
      <c r="AJ1657">
        <v>0</v>
      </c>
      <c r="AL1657">
        <v>0</v>
      </c>
      <c r="AM1657">
        <v>0</v>
      </c>
      <c r="AN1657">
        <v>0</v>
      </c>
      <c r="AO1657" t="s">
        <v>51</v>
      </c>
      <c r="AP1657" t="s">
        <v>51</v>
      </c>
      <c r="AQ1657" t="s">
        <v>51</v>
      </c>
      <c r="AR1657" t="s">
        <v>51</v>
      </c>
      <c r="AS1657" t="s">
        <v>51</v>
      </c>
      <c r="AT1657" t="s">
        <v>51</v>
      </c>
      <c r="AU1657" t="s">
        <v>58</v>
      </c>
      <c r="AV1657" t="s">
        <v>6517</v>
      </c>
      <c r="AW1657" t="s">
        <v>919</v>
      </c>
      <c r="AX1657" s="1">
        <v>43591.527139039354</v>
      </c>
      <c r="AY1657" s="1">
        <v>45380.638200543981</v>
      </c>
    </row>
    <row r="1658" spans="1:51" x14ac:dyDescent="0.35">
      <c r="A1658">
        <v>2781</v>
      </c>
      <c r="B1658">
        <v>0</v>
      </c>
      <c r="C1658" t="s">
        <v>51</v>
      </c>
      <c r="D1658" t="s">
        <v>85</v>
      </c>
      <c r="E1658" t="s">
        <v>51</v>
      </c>
      <c r="F1658" t="s">
        <v>51</v>
      </c>
      <c r="G1658" t="s">
        <v>6949</v>
      </c>
      <c r="H1658" t="s">
        <v>6950</v>
      </c>
      <c r="I1658" t="s">
        <v>56</v>
      </c>
      <c r="J1658" t="s">
        <v>5419</v>
      </c>
      <c r="T1658" t="s">
        <v>51</v>
      </c>
      <c r="U1658" t="s">
        <v>51</v>
      </c>
      <c r="W1658">
        <v>9545550060</v>
      </c>
      <c r="Y1658" t="s">
        <v>6951</v>
      </c>
      <c r="Z1658">
        <v>8</v>
      </c>
      <c r="AE1658" t="s">
        <v>51</v>
      </c>
      <c r="AF1658" t="s">
        <v>5419</v>
      </c>
      <c r="AI1658">
        <v>0</v>
      </c>
      <c r="AJ1658">
        <v>0</v>
      </c>
      <c r="AL1658">
        <v>0</v>
      </c>
      <c r="AM1658">
        <v>0</v>
      </c>
      <c r="AN1658">
        <v>0</v>
      </c>
      <c r="AO1658" t="s">
        <v>1032</v>
      </c>
      <c r="AP1658" t="s">
        <v>51</v>
      </c>
      <c r="AQ1658" t="s">
        <v>51</v>
      </c>
      <c r="AR1658" t="s">
        <v>51</v>
      </c>
      <c r="AS1658" t="s">
        <v>51</v>
      </c>
      <c r="AT1658" t="s">
        <v>51</v>
      </c>
      <c r="AU1658" t="s">
        <v>58</v>
      </c>
      <c r="AV1658" t="s">
        <v>5181</v>
      </c>
      <c r="AW1658" t="s">
        <v>51</v>
      </c>
      <c r="AX1658" s="1">
        <v>43590.769011261575</v>
      </c>
      <c r="AY1658" t="s">
        <v>51</v>
      </c>
    </row>
    <row r="1659" spans="1:51" x14ac:dyDescent="0.35">
      <c r="A1659">
        <v>2780</v>
      </c>
      <c r="B1659">
        <v>0</v>
      </c>
      <c r="C1659" t="s">
        <v>51</v>
      </c>
      <c r="D1659" t="s">
        <v>85</v>
      </c>
      <c r="E1659" t="s">
        <v>51</v>
      </c>
      <c r="F1659" t="s">
        <v>51</v>
      </c>
      <c r="G1659" t="s">
        <v>6952</v>
      </c>
      <c r="H1659" t="s">
        <v>6953</v>
      </c>
      <c r="I1659" t="s">
        <v>56</v>
      </c>
      <c r="J1659" t="s">
        <v>5419</v>
      </c>
      <c r="S1659" t="s">
        <v>6954</v>
      </c>
      <c r="T1659" t="s">
        <v>51</v>
      </c>
      <c r="U1659" t="s">
        <v>51</v>
      </c>
      <c r="Y1659" t="s">
        <v>6955</v>
      </c>
      <c r="Z1659">
        <v>8</v>
      </c>
      <c r="AE1659" t="s">
        <v>51</v>
      </c>
      <c r="AF1659" t="s">
        <v>5419</v>
      </c>
      <c r="AI1659">
        <v>0</v>
      </c>
      <c r="AJ1659">
        <v>0</v>
      </c>
      <c r="AL1659">
        <v>0</v>
      </c>
      <c r="AM1659">
        <v>0</v>
      </c>
      <c r="AN1659">
        <v>0</v>
      </c>
      <c r="AO1659" t="s">
        <v>120</v>
      </c>
      <c r="AP1659" t="s">
        <v>51</v>
      </c>
      <c r="AQ1659" t="s">
        <v>51</v>
      </c>
      <c r="AR1659" t="s">
        <v>51</v>
      </c>
      <c r="AS1659" t="s">
        <v>51</v>
      </c>
      <c r="AT1659" t="s">
        <v>51</v>
      </c>
      <c r="AU1659" t="s">
        <v>58</v>
      </c>
      <c r="AV1659" t="s">
        <v>5181</v>
      </c>
      <c r="AW1659" t="s">
        <v>51</v>
      </c>
      <c r="AX1659" s="1">
        <v>43589.61603568287</v>
      </c>
      <c r="AY1659" t="s">
        <v>51</v>
      </c>
    </row>
    <row r="1660" spans="1:51" x14ac:dyDescent="0.35">
      <c r="A1660">
        <v>2779</v>
      </c>
      <c r="B1660">
        <v>0</v>
      </c>
      <c r="C1660" t="s">
        <v>51</v>
      </c>
      <c r="D1660" t="s">
        <v>52</v>
      </c>
      <c r="E1660" t="s">
        <v>51</v>
      </c>
      <c r="F1660" t="s">
        <v>51</v>
      </c>
      <c r="G1660" t="s">
        <v>18911</v>
      </c>
      <c r="H1660" t="s">
        <v>6956</v>
      </c>
      <c r="I1660" t="s">
        <v>56</v>
      </c>
      <c r="M1660" t="s">
        <v>18911</v>
      </c>
      <c r="N1660" t="s">
        <v>6957</v>
      </c>
      <c r="O1660" t="s">
        <v>56</v>
      </c>
      <c r="U1660" t="s">
        <v>57</v>
      </c>
      <c r="W1660">
        <v>8879129556</v>
      </c>
      <c r="Z1660">
        <v>8</v>
      </c>
      <c r="AF1660" t="s">
        <v>280</v>
      </c>
      <c r="AI1660">
        <v>0</v>
      </c>
      <c r="AJ1660">
        <v>0</v>
      </c>
      <c r="AL1660">
        <v>0</v>
      </c>
      <c r="AM1660">
        <v>0</v>
      </c>
      <c r="AN1660">
        <v>0</v>
      </c>
      <c r="AO1660" t="s">
        <v>51</v>
      </c>
      <c r="AP1660" t="s">
        <v>51</v>
      </c>
      <c r="AQ1660" t="s">
        <v>51</v>
      </c>
      <c r="AR1660" t="s">
        <v>51</v>
      </c>
      <c r="AS1660" t="s">
        <v>51</v>
      </c>
      <c r="AT1660" t="s">
        <v>51</v>
      </c>
      <c r="AU1660" t="s">
        <v>58</v>
      </c>
      <c r="AV1660" t="s">
        <v>6586</v>
      </c>
      <c r="AW1660" t="s">
        <v>4707</v>
      </c>
      <c r="AX1660" s="1">
        <v>43587.509228900461</v>
      </c>
      <c r="AY1660" s="1">
        <v>43788.746861805557</v>
      </c>
    </row>
    <row r="1661" spans="1:51" x14ac:dyDescent="0.35">
      <c r="A1661">
        <v>2778</v>
      </c>
      <c r="B1661">
        <v>0</v>
      </c>
      <c r="C1661" t="s">
        <v>51</v>
      </c>
      <c r="D1661" t="s">
        <v>52</v>
      </c>
      <c r="E1661" t="s">
        <v>51</v>
      </c>
      <c r="F1661" t="s">
        <v>51</v>
      </c>
      <c r="G1661" t="s">
        <v>6958</v>
      </c>
      <c r="H1661" t="s">
        <v>6959</v>
      </c>
      <c r="I1661" t="s">
        <v>56</v>
      </c>
      <c r="O1661" t="s">
        <v>62</v>
      </c>
      <c r="S1661" t="s">
        <v>6960</v>
      </c>
      <c r="U1661" t="s">
        <v>57</v>
      </c>
      <c r="W1661" t="s">
        <v>6961</v>
      </c>
      <c r="X1661" t="s">
        <v>6962</v>
      </c>
      <c r="Y1661" t="s">
        <v>6963</v>
      </c>
      <c r="Z1661">
        <v>8</v>
      </c>
      <c r="AA1661">
        <v>22</v>
      </c>
      <c r="AD1661" t="s">
        <v>6964</v>
      </c>
      <c r="AE1661" t="s">
        <v>6965</v>
      </c>
      <c r="AF1661" t="s">
        <v>6229</v>
      </c>
      <c r="AG1661" t="s">
        <v>6966</v>
      </c>
      <c r="AH1661" t="s">
        <v>6965</v>
      </c>
      <c r="AI1661">
        <v>0</v>
      </c>
      <c r="AJ1661">
        <v>0</v>
      </c>
      <c r="AL1661">
        <v>0</v>
      </c>
      <c r="AM1661">
        <v>0</v>
      </c>
      <c r="AN1661">
        <v>0</v>
      </c>
      <c r="AO1661" t="s">
        <v>51</v>
      </c>
      <c r="AP1661" t="s">
        <v>51</v>
      </c>
      <c r="AQ1661" t="s">
        <v>51</v>
      </c>
      <c r="AR1661" t="s">
        <v>51</v>
      </c>
      <c r="AS1661" t="s">
        <v>51</v>
      </c>
      <c r="AT1661" t="s">
        <v>51</v>
      </c>
      <c r="AU1661" t="s">
        <v>58</v>
      </c>
      <c r="AV1661" t="s">
        <v>4215</v>
      </c>
      <c r="AW1661" t="s">
        <v>196</v>
      </c>
      <c r="AX1661" s="1">
        <v>43587.452652164349</v>
      </c>
      <c r="AY1661" s="1">
        <v>43708.618546759259</v>
      </c>
    </row>
    <row r="1662" spans="1:51" x14ac:dyDescent="0.35">
      <c r="A1662">
        <v>2776</v>
      </c>
      <c r="B1662">
        <v>0</v>
      </c>
      <c r="C1662" t="s">
        <v>51</v>
      </c>
      <c r="D1662" t="s">
        <v>52</v>
      </c>
      <c r="E1662" t="s">
        <v>51</v>
      </c>
      <c r="F1662" t="s">
        <v>51</v>
      </c>
      <c r="G1662" t="s">
        <v>6967</v>
      </c>
      <c r="H1662" t="s">
        <v>6968</v>
      </c>
      <c r="I1662" t="s">
        <v>56</v>
      </c>
      <c r="S1662">
        <v>9449689752</v>
      </c>
      <c r="U1662" t="s">
        <v>202</v>
      </c>
      <c r="W1662">
        <v>9486971484</v>
      </c>
      <c r="Y1662" t="s">
        <v>6969</v>
      </c>
      <c r="Z1662">
        <v>8</v>
      </c>
      <c r="AA1662">
        <v>29</v>
      </c>
      <c r="AD1662" t="s">
        <v>368</v>
      </c>
      <c r="AE1662" t="s">
        <v>2449</v>
      </c>
      <c r="AF1662" t="s">
        <v>4221</v>
      </c>
      <c r="AG1662" t="s">
        <v>6970</v>
      </c>
      <c r="AH1662" t="s">
        <v>2449</v>
      </c>
      <c r="AI1662">
        <v>0</v>
      </c>
      <c r="AJ1662">
        <v>0</v>
      </c>
      <c r="AL1662">
        <v>0</v>
      </c>
      <c r="AM1662">
        <v>0</v>
      </c>
      <c r="AN1662">
        <v>0</v>
      </c>
      <c r="AO1662" t="s">
        <v>51</v>
      </c>
      <c r="AP1662" t="s">
        <v>51</v>
      </c>
      <c r="AQ1662" t="s">
        <v>51</v>
      </c>
      <c r="AR1662" t="s">
        <v>51</v>
      </c>
      <c r="AS1662" t="s">
        <v>51</v>
      </c>
      <c r="AT1662" t="s">
        <v>51</v>
      </c>
      <c r="AU1662" t="s">
        <v>58</v>
      </c>
      <c r="AV1662" t="s">
        <v>4215</v>
      </c>
      <c r="AW1662" t="s">
        <v>51</v>
      </c>
      <c r="AX1662" s="1">
        <v>43582.640682141202</v>
      </c>
      <c r="AY1662" t="s">
        <v>51</v>
      </c>
    </row>
    <row r="1663" spans="1:51" x14ac:dyDescent="0.35">
      <c r="A1663">
        <v>2775</v>
      </c>
      <c r="B1663">
        <v>0</v>
      </c>
      <c r="C1663" t="s">
        <v>51</v>
      </c>
      <c r="D1663" t="s">
        <v>85</v>
      </c>
      <c r="E1663" t="s">
        <v>51</v>
      </c>
      <c r="F1663" t="s">
        <v>51</v>
      </c>
      <c r="G1663" t="s">
        <v>6971</v>
      </c>
      <c r="H1663" t="s">
        <v>6972</v>
      </c>
      <c r="I1663" t="s">
        <v>6854</v>
      </c>
      <c r="J1663" t="s">
        <v>5419</v>
      </c>
      <c r="S1663" t="s">
        <v>6973</v>
      </c>
      <c r="T1663" t="s">
        <v>51</v>
      </c>
      <c r="U1663" t="s">
        <v>51</v>
      </c>
      <c r="V1663" t="s">
        <v>6974</v>
      </c>
      <c r="W1663" t="s">
        <v>6975</v>
      </c>
      <c r="Y1663" t="s">
        <v>6976</v>
      </c>
      <c r="Z1663">
        <v>2</v>
      </c>
      <c r="AE1663" t="s">
        <v>51</v>
      </c>
      <c r="AF1663" t="s">
        <v>5419</v>
      </c>
      <c r="AI1663">
        <v>0</v>
      </c>
      <c r="AJ1663">
        <v>0</v>
      </c>
      <c r="AL1663">
        <v>0</v>
      </c>
      <c r="AM1663">
        <v>0</v>
      </c>
      <c r="AN1663">
        <v>0</v>
      </c>
      <c r="AO1663" t="s">
        <v>230</v>
      </c>
      <c r="AP1663" t="s">
        <v>51</v>
      </c>
      <c r="AQ1663" t="s">
        <v>51</v>
      </c>
      <c r="AR1663" t="s">
        <v>51</v>
      </c>
      <c r="AS1663" t="s">
        <v>51</v>
      </c>
      <c r="AT1663" t="s">
        <v>51</v>
      </c>
      <c r="AU1663" t="s">
        <v>58</v>
      </c>
      <c r="AV1663" t="s">
        <v>4028</v>
      </c>
      <c r="AW1663" t="s">
        <v>51</v>
      </c>
      <c r="AX1663" s="1">
        <v>43582.634762499998</v>
      </c>
      <c r="AY1663" t="s">
        <v>51</v>
      </c>
    </row>
    <row r="1664" spans="1:51" x14ac:dyDescent="0.35">
      <c r="A1664">
        <v>2774</v>
      </c>
      <c r="B1664">
        <v>0</v>
      </c>
      <c r="C1664" t="s">
        <v>51</v>
      </c>
      <c r="D1664" t="s">
        <v>52</v>
      </c>
      <c r="E1664" t="s">
        <v>51</v>
      </c>
      <c r="F1664" t="s">
        <v>51</v>
      </c>
      <c r="G1664" t="s">
        <v>6977</v>
      </c>
      <c r="H1664" t="s">
        <v>6978</v>
      </c>
      <c r="I1664" t="s">
        <v>1923</v>
      </c>
      <c r="S1664" t="s">
        <v>6979</v>
      </c>
      <c r="U1664" t="s">
        <v>202</v>
      </c>
      <c r="V1664" t="s">
        <v>6980</v>
      </c>
      <c r="Y1664" t="s">
        <v>6981</v>
      </c>
      <c r="Z1664">
        <v>12</v>
      </c>
      <c r="AI1664">
        <v>0</v>
      </c>
      <c r="AJ1664">
        <v>0</v>
      </c>
      <c r="AL1664">
        <v>0</v>
      </c>
      <c r="AM1664">
        <v>0</v>
      </c>
      <c r="AN1664">
        <v>0</v>
      </c>
      <c r="AO1664" t="s">
        <v>51</v>
      </c>
      <c r="AP1664" t="s">
        <v>51</v>
      </c>
      <c r="AQ1664" t="s">
        <v>51</v>
      </c>
      <c r="AR1664" t="s">
        <v>51</v>
      </c>
      <c r="AS1664" t="s">
        <v>51</v>
      </c>
      <c r="AT1664" t="s">
        <v>51</v>
      </c>
      <c r="AU1664" t="s">
        <v>58</v>
      </c>
      <c r="AV1664" t="s">
        <v>4215</v>
      </c>
      <c r="AW1664" t="s">
        <v>51</v>
      </c>
      <c r="AX1664" s="1">
        <v>43582.612560300928</v>
      </c>
      <c r="AY1664" t="s">
        <v>51</v>
      </c>
    </row>
    <row r="1665" spans="1:51" x14ac:dyDescent="0.35">
      <c r="A1665">
        <v>2773</v>
      </c>
      <c r="B1665">
        <v>0</v>
      </c>
      <c r="C1665" t="s">
        <v>51</v>
      </c>
      <c r="D1665" t="s">
        <v>52</v>
      </c>
      <c r="E1665" t="s">
        <v>51</v>
      </c>
      <c r="F1665" t="s">
        <v>51</v>
      </c>
      <c r="G1665" t="s">
        <v>18912</v>
      </c>
      <c r="H1665" t="s">
        <v>6982</v>
      </c>
      <c r="I1665" t="s">
        <v>56</v>
      </c>
      <c r="U1665" t="s">
        <v>202</v>
      </c>
      <c r="W1665" t="s">
        <v>6983</v>
      </c>
      <c r="X1665" t="s">
        <v>6984</v>
      </c>
      <c r="Y1665" t="s">
        <v>6985</v>
      </c>
      <c r="Z1665">
        <v>8</v>
      </c>
      <c r="AA1665">
        <v>37</v>
      </c>
      <c r="AD1665" t="s">
        <v>6986</v>
      </c>
      <c r="AE1665" t="s">
        <v>6987</v>
      </c>
      <c r="AF1665" t="s">
        <v>134</v>
      </c>
      <c r="AG1665" t="s">
        <v>6988</v>
      </c>
      <c r="AH1665" t="s">
        <v>6987</v>
      </c>
      <c r="AI1665">
        <v>0</v>
      </c>
      <c r="AJ1665">
        <v>0</v>
      </c>
      <c r="AL1665">
        <v>0</v>
      </c>
      <c r="AM1665">
        <v>0</v>
      </c>
      <c r="AN1665">
        <v>0</v>
      </c>
      <c r="AO1665" t="s">
        <v>51</v>
      </c>
      <c r="AP1665" t="s">
        <v>51</v>
      </c>
      <c r="AQ1665" t="s">
        <v>51</v>
      </c>
      <c r="AR1665" t="s">
        <v>51</v>
      </c>
      <c r="AS1665" t="s">
        <v>51</v>
      </c>
      <c r="AT1665" t="s">
        <v>51</v>
      </c>
      <c r="AU1665" t="s">
        <v>58</v>
      </c>
      <c r="AV1665" t="s">
        <v>4215</v>
      </c>
      <c r="AW1665" t="s">
        <v>51</v>
      </c>
      <c r="AX1665" s="1">
        <v>43581.613672766201</v>
      </c>
      <c r="AY1665" t="s">
        <v>51</v>
      </c>
    </row>
    <row r="1666" spans="1:51" x14ac:dyDescent="0.35">
      <c r="A1666">
        <v>2772</v>
      </c>
      <c r="B1666">
        <v>0</v>
      </c>
      <c r="C1666" t="s">
        <v>51</v>
      </c>
      <c r="D1666" t="s">
        <v>52</v>
      </c>
      <c r="E1666" t="s">
        <v>51</v>
      </c>
      <c r="F1666" t="s">
        <v>51</v>
      </c>
      <c r="G1666" t="s">
        <v>6989</v>
      </c>
      <c r="H1666" t="s">
        <v>6990</v>
      </c>
      <c r="I1666" t="s">
        <v>56</v>
      </c>
      <c r="O1666" t="s">
        <v>55</v>
      </c>
      <c r="S1666" t="s">
        <v>6991</v>
      </c>
      <c r="U1666" t="s">
        <v>202</v>
      </c>
      <c r="V1666" t="s">
        <v>6991</v>
      </c>
      <c r="W1666">
        <v>9355084689</v>
      </c>
      <c r="Y1666" t="s">
        <v>6992</v>
      </c>
      <c r="Z1666">
        <v>8</v>
      </c>
      <c r="AA1666">
        <v>6</v>
      </c>
      <c r="AD1666" t="s">
        <v>659</v>
      </c>
      <c r="AE1666" t="s">
        <v>5704</v>
      </c>
      <c r="AF1666" t="s">
        <v>115</v>
      </c>
      <c r="AG1666" t="s">
        <v>660</v>
      </c>
      <c r="AH1666" t="s">
        <v>5704</v>
      </c>
      <c r="AI1666">
        <v>0</v>
      </c>
      <c r="AJ1666">
        <v>0</v>
      </c>
      <c r="AL1666">
        <v>0</v>
      </c>
      <c r="AM1666">
        <v>0</v>
      </c>
      <c r="AN1666">
        <v>0</v>
      </c>
      <c r="AO1666" t="s">
        <v>51</v>
      </c>
      <c r="AP1666" t="s">
        <v>51</v>
      </c>
      <c r="AQ1666" t="s">
        <v>51</v>
      </c>
      <c r="AR1666" t="s">
        <v>51</v>
      </c>
      <c r="AS1666" t="s">
        <v>51</v>
      </c>
      <c r="AT1666" t="s">
        <v>51</v>
      </c>
      <c r="AU1666" t="s">
        <v>58</v>
      </c>
      <c r="AV1666" t="s">
        <v>4215</v>
      </c>
      <c r="AW1666" t="s">
        <v>4215</v>
      </c>
      <c r="AX1666" s="1">
        <v>43579.640771493054</v>
      </c>
      <c r="AY1666" s="1">
        <v>43588.515104976854</v>
      </c>
    </row>
    <row r="1667" spans="1:51" x14ac:dyDescent="0.35">
      <c r="A1667">
        <v>2771</v>
      </c>
      <c r="B1667">
        <v>0</v>
      </c>
      <c r="C1667" t="s">
        <v>51</v>
      </c>
      <c r="D1667" t="s">
        <v>85</v>
      </c>
      <c r="E1667" t="s">
        <v>51</v>
      </c>
      <c r="F1667" t="s">
        <v>51</v>
      </c>
      <c r="G1667" t="s">
        <v>18913</v>
      </c>
      <c r="H1667" t="s">
        <v>6993</v>
      </c>
      <c r="I1667" t="s">
        <v>56</v>
      </c>
      <c r="J1667" t="s">
        <v>5419</v>
      </c>
      <c r="S1667" t="s">
        <v>6994</v>
      </c>
      <c r="T1667" t="s">
        <v>51</v>
      </c>
      <c r="U1667" t="s">
        <v>51</v>
      </c>
      <c r="W1667">
        <v>9448397300</v>
      </c>
      <c r="Z1667">
        <v>8</v>
      </c>
      <c r="AE1667" t="s">
        <v>51</v>
      </c>
      <c r="AF1667" t="s">
        <v>5419</v>
      </c>
      <c r="AI1667">
        <v>0</v>
      </c>
      <c r="AJ1667">
        <v>0</v>
      </c>
      <c r="AL1667">
        <v>0</v>
      </c>
      <c r="AM1667">
        <v>0</v>
      </c>
      <c r="AN1667">
        <v>0</v>
      </c>
      <c r="AO1667" t="s">
        <v>4487</v>
      </c>
      <c r="AP1667" t="s">
        <v>51</v>
      </c>
      <c r="AQ1667" t="s">
        <v>51</v>
      </c>
      <c r="AR1667" t="s">
        <v>51</v>
      </c>
      <c r="AS1667" t="s">
        <v>51</v>
      </c>
      <c r="AT1667" t="s">
        <v>51</v>
      </c>
      <c r="AU1667" t="s">
        <v>58</v>
      </c>
      <c r="AV1667" t="s">
        <v>4028</v>
      </c>
      <c r="AW1667" t="s">
        <v>51</v>
      </c>
      <c r="AX1667" s="1">
        <v>43579.618755289353</v>
      </c>
      <c r="AY1667" t="s">
        <v>51</v>
      </c>
    </row>
    <row r="1668" spans="1:51" x14ac:dyDescent="0.35">
      <c r="A1668">
        <v>2770</v>
      </c>
      <c r="B1668">
        <v>0</v>
      </c>
      <c r="C1668" t="s">
        <v>51</v>
      </c>
      <c r="D1668" t="s">
        <v>52</v>
      </c>
      <c r="E1668" t="s">
        <v>51</v>
      </c>
      <c r="F1668" t="s">
        <v>51</v>
      </c>
      <c r="G1668" t="s">
        <v>6995</v>
      </c>
      <c r="H1668" t="s">
        <v>18914</v>
      </c>
      <c r="I1668" t="s">
        <v>56</v>
      </c>
      <c r="U1668" t="s">
        <v>57</v>
      </c>
      <c r="Z1668">
        <v>8</v>
      </c>
      <c r="AA1668">
        <v>27</v>
      </c>
      <c r="AD1668" t="s">
        <v>6996</v>
      </c>
      <c r="AE1668" t="s">
        <v>6997</v>
      </c>
      <c r="AF1668" t="s">
        <v>143</v>
      </c>
      <c r="AG1668" t="s">
        <v>6998</v>
      </c>
      <c r="AH1668" t="s">
        <v>6997</v>
      </c>
      <c r="AI1668">
        <v>0</v>
      </c>
      <c r="AJ1668">
        <v>0</v>
      </c>
      <c r="AL1668">
        <v>0</v>
      </c>
      <c r="AM1668">
        <v>0</v>
      </c>
      <c r="AN1668">
        <v>0</v>
      </c>
      <c r="AO1668" t="s">
        <v>51</v>
      </c>
      <c r="AP1668" t="s">
        <v>51</v>
      </c>
      <c r="AQ1668" t="s">
        <v>51</v>
      </c>
      <c r="AR1668" t="s">
        <v>51</v>
      </c>
      <c r="AS1668" t="s">
        <v>51</v>
      </c>
      <c r="AT1668" t="s">
        <v>51</v>
      </c>
      <c r="AU1668" t="s">
        <v>58</v>
      </c>
      <c r="AV1668" t="s">
        <v>6927</v>
      </c>
      <c r="AW1668" t="s">
        <v>51</v>
      </c>
      <c r="AX1668" s="1">
        <v>43579.517438460651</v>
      </c>
      <c r="AY1668" t="s">
        <v>51</v>
      </c>
    </row>
    <row r="1669" spans="1:51" x14ac:dyDescent="0.35">
      <c r="A1669">
        <v>2769</v>
      </c>
      <c r="B1669">
        <v>0</v>
      </c>
      <c r="C1669" t="s">
        <v>51</v>
      </c>
      <c r="D1669" t="s">
        <v>85</v>
      </c>
      <c r="E1669" t="s">
        <v>51</v>
      </c>
      <c r="F1669" t="s">
        <v>51</v>
      </c>
      <c r="G1669" t="s">
        <v>6999</v>
      </c>
      <c r="H1669" t="s">
        <v>7000</v>
      </c>
      <c r="I1669" t="s">
        <v>19536</v>
      </c>
      <c r="J1669" t="s">
        <v>5419</v>
      </c>
      <c r="T1669" t="s">
        <v>51</v>
      </c>
      <c r="U1669" t="s">
        <v>51</v>
      </c>
      <c r="W1669" t="s">
        <v>7001</v>
      </c>
      <c r="Y1669" t="s">
        <v>7002</v>
      </c>
      <c r="Z1669">
        <v>12</v>
      </c>
      <c r="AE1669" t="s">
        <v>51</v>
      </c>
      <c r="AF1669" t="s">
        <v>5419</v>
      </c>
      <c r="AI1669">
        <v>0</v>
      </c>
      <c r="AJ1669">
        <v>0</v>
      </c>
      <c r="AL1669">
        <v>0</v>
      </c>
      <c r="AM1669">
        <v>0</v>
      </c>
      <c r="AN1669">
        <v>0</v>
      </c>
      <c r="AO1669" t="s">
        <v>230</v>
      </c>
      <c r="AP1669" t="s">
        <v>51</v>
      </c>
      <c r="AQ1669" t="s">
        <v>51</v>
      </c>
      <c r="AR1669" t="s">
        <v>51</v>
      </c>
      <c r="AS1669" t="s">
        <v>51</v>
      </c>
      <c r="AT1669" t="s">
        <v>51</v>
      </c>
      <c r="AU1669" t="s">
        <v>58</v>
      </c>
      <c r="AV1669" t="s">
        <v>4028</v>
      </c>
      <c r="AW1669" t="s">
        <v>51</v>
      </c>
      <c r="AX1669" s="1">
        <v>43578.736889618056</v>
      </c>
      <c r="AY1669" t="s">
        <v>51</v>
      </c>
    </row>
    <row r="1670" spans="1:51" x14ac:dyDescent="0.35">
      <c r="A1670">
        <v>2768</v>
      </c>
      <c r="B1670">
        <v>0</v>
      </c>
      <c r="C1670" t="s">
        <v>51</v>
      </c>
      <c r="D1670" t="s">
        <v>52</v>
      </c>
      <c r="E1670" t="s">
        <v>51</v>
      </c>
      <c r="F1670" t="s">
        <v>51</v>
      </c>
      <c r="G1670" t="s">
        <v>18915</v>
      </c>
      <c r="H1670" t="s">
        <v>7003</v>
      </c>
      <c r="I1670" t="s">
        <v>56</v>
      </c>
      <c r="S1670" t="s">
        <v>7004</v>
      </c>
      <c r="U1670" t="s">
        <v>202</v>
      </c>
      <c r="V1670" t="s">
        <v>7005</v>
      </c>
      <c r="W1670">
        <v>7680023093</v>
      </c>
      <c r="Y1670" t="s">
        <v>3404</v>
      </c>
      <c r="Z1670">
        <v>8</v>
      </c>
      <c r="AA1670">
        <v>37</v>
      </c>
      <c r="AD1670" t="s">
        <v>3405</v>
      </c>
      <c r="AE1670" t="s">
        <v>4983</v>
      </c>
      <c r="AF1670" t="s">
        <v>134</v>
      </c>
      <c r="AG1670" t="s">
        <v>3407</v>
      </c>
      <c r="AH1670" t="s">
        <v>4983</v>
      </c>
      <c r="AI1670">
        <v>0</v>
      </c>
      <c r="AJ1670">
        <v>0</v>
      </c>
      <c r="AL1670">
        <v>0</v>
      </c>
      <c r="AM1670">
        <v>0</v>
      </c>
      <c r="AN1670">
        <v>0</v>
      </c>
      <c r="AO1670" t="s">
        <v>51</v>
      </c>
      <c r="AP1670" t="s">
        <v>51</v>
      </c>
      <c r="AQ1670" t="s">
        <v>51</v>
      </c>
      <c r="AR1670" t="s">
        <v>51</v>
      </c>
      <c r="AS1670" t="s">
        <v>51</v>
      </c>
      <c r="AT1670" t="s">
        <v>51</v>
      </c>
      <c r="AU1670" t="s">
        <v>58</v>
      </c>
      <c r="AV1670" t="s">
        <v>4215</v>
      </c>
      <c r="AW1670" t="s">
        <v>51</v>
      </c>
      <c r="AX1670" s="1">
        <v>43578.634610104164</v>
      </c>
      <c r="AY1670" t="s">
        <v>51</v>
      </c>
    </row>
    <row r="1671" spans="1:51" x14ac:dyDescent="0.35">
      <c r="A1671">
        <v>2767</v>
      </c>
      <c r="B1671">
        <v>0</v>
      </c>
      <c r="C1671" t="s">
        <v>51</v>
      </c>
      <c r="D1671" t="s">
        <v>85</v>
      </c>
      <c r="E1671">
        <v>0</v>
      </c>
      <c r="G1671" t="s">
        <v>7006</v>
      </c>
      <c r="H1671" t="s">
        <v>7007</v>
      </c>
      <c r="I1671" t="s">
        <v>56</v>
      </c>
      <c r="S1671">
        <v>9833406677</v>
      </c>
      <c r="T1671" t="s">
        <v>51</v>
      </c>
      <c r="U1671" t="s">
        <v>51</v>
      </c>
      <c r="W1671" t="s">
        <v>7008</v>
      </c>
      <c r="Y1671" t="s">
        <v>7009</v>
      </c>
      <c r="Z1671">
        <v>8</v>
      </c>
      <c r="AE1671" t="s">
        <v>51</v>
      </c>
      <c r="AF1671" t="s">
        <v>51</v>
      </c>
      <c r="AI1671">
        <v>0</v>
      </c>
      <c r="AJ1671">
        <v>0</v>
      </c>
      <c r="AL1671">
        <v>0</v>
      </c>
      <c r="AM1671">
        <v>0</v>
      </c>
      <c r="AN1671">
        <v>0</v>
      </c>
      <c r="AO1671" t="s">
        <v>4181</v>
      </c>
      <c r="AP1671" t="s">
        <v>121</v>
      </c>
      <c r="AQ1671" t="s">
        <v>122</v>
      </c>
      <c r="AR1671" t="s">
        <v>123</v>
      </c>
      <c r="AS1671" t="s">
        <v>89</v>
      </c>
      <c r="AT1671" t="s">
        <v>90</v>
      </c>
      <c r="AU1671" t="s">
        <v>58</v>
      </c>
      <c r="AV1671" t="s">
        <v>5181</v>
      </c>
      <c r="AW1671" t="s">
        <v>91</v>
      </c>
      <c r="AX1671" s="1">
        <v>43577.388535763886</v>
      </c>
      <c r="AY1671" s="1">
        <v>44464.687603090279</v>
      </c>
    </row>
    <row r="1672" spans="1:51" x14ac:dyDescent="0.35">
      <c r="A1672">
        <v>2766</v>
      </c>
      <c r="B1672">
        <v>0</v>
      </c>
      <c r="C1672" t="s">
        <v>51</v>
      </c>
      <c r="D1672" t="s">
        <v>85</v>
      </c>
      <c r="E1672">
        <v>3</v>
      </c>
      <c r="F1672" t="s">
        <v>1049</v>
      </c>
      <c r="G1672" t="s">
        <v>7010</v>
      </c>
      <c r="H1672" t="s">
        <v>7011</v>
      </c>
      <c r="I1672" t="s">
        <v>56</v>
      </c>
      <c r="J1672" t="s">
        <v>5419</v>
      </c>
      <c r="S1672" t="s">
        <v>7012</v>
      </c>
      <c r="T1672" t="s">
        <v>51</v>
      </c>
      <c r="U1672" t="s">
        <v>51</v>
      </c>
      <c r="W1672" t="s">
        <v>7013</v>
      </c>
      <c r="Y1672" t="s">
        <v>7014</v>
      </c>
      <c r="Z1672">
        <v>8</v>
      </c>
      <c r="AE1672" t="s">
        <v>51</v>
      </c>
      <c r="AF1672" t="s">
        <v>5419</v>
      </c>
      <c r="AI1672">
        <v>0</v>
      </c>
      <c r="AJ1672">
        <v>0</v>
      </c>
      <c r="AL1672">
        <v>0</v>
      </c>
      <c r="AM1672">
        <v>0</v>
      </c>
      <c r="AN1672">
        <v>0</v>
      </c>
      <c r="AO1672" t="s">
        <v>5426</v>
      </c>
      <c r="AP1672" t="s">
        <v>51</v>
      </c>
      <c r="AQ1672" t="s">
        <v>51</v>
      </c>
      <c r="AR1672" t="s">
        <v>51</v>
      </c>
      <c r="AS1672" t="s">
        <v>51</v>
      </c>
      <c r="AT1672" t="s">
        <v>51</v>
      </c>
      <c r="AU1672" t="s">
        <v>58</v>
      </c>
      <c r="AV1672" t="s">
        <v>5181</v>
      </c>
      <c r="AW1672" t="s">
        <v>5181</v>
      </c>
      <c r="AX1672" s="1">
        <v>43574.637416087964</v>
      </c>
      <c r="AY1672" s="1">
        <v>43809.424534143516</v>
      </c>
    </row>
    <row r="1673" spans="1:51" x14ac:dyDescent="0.35">
      <c r="A1673">
        <v>2765</v>
      </c>
      <c r="B1673">
        <v>0</v>
      </c>
      <c r="C1673" t="s">
        <v>51</v>
      </c>
      <c r="D1673" t="s">
        <v>52</v>
      </c>
      <c r="E1673" t="s">
        <v>51</v>
      </c>
      <c r="F1673" t="s">
        <v>51</v>
      </c>
      <c r="G1673" t="s">
        <v>7015</v>
      </c>
      <c r="H1673" t="s">
        <v>18916</v>
      </c>
      <c r="I1673" t="s">
        <v>56</v>
      </c>
      <c r="M1673" t="s">
        <v>7015</v>
      </c>
      <c r="N1673" t="s">
        <v>18916</v>
      </c>
      <c r="S1673" t="s">
        <v>7016</v>
      </c>
      <c r="U1673" t="s">
        <v>202</v>
      </c>
      <c r="V1673" t="s">
        <v>631</v>
      </c>
      <c r="W1673">
        <v>8200991884</v>
      </c>
      <c r="X1673" t="s">
        <v>2259</v>
      </c>
      <c r="Y1673" t="s">
        <v>7017</v>
      </c>
      <c r="Z1673">
        <v>8</v>
      </c>
      <c r="AA1673">
        <v>9</v>
      </c>
      <c r="AB1673" t="s">
        <v>631</v>
      </c>
      <c r="AC1673" t="s">
        <v>2259</v>
      </c>
      <c r="AD1673" t="s">
        <v>993</v>
      </c>
      <c r="AE1673" t="s">
        <v>7018</v>
      </c>
      <c r="AF1673" t="s">
        <v>7019</v>
      </c>
      <c r="AG1673" t="s">
        <v>2746</v>
      </c>
      <c r="AH1673" t="s">
        <v>7018</v>
      </c>
      <c r="AI1673">
        <v>0</v>
      </c>
      <c r="AJ1673">
        <v>0</v>
      </c>
      <c r="AL1673">
        <v>1</v>
      </c>
      <c r="AM1673">
        <v>0</v>
      </c>
      <c r="AN1673">
        <v>0</v>
      </c>
      <c r="AO1673" t="s">
        <v>51</v>
      </c>
      <c r="AP1673" t="s">
        <v>51</v>
      </c>
      <c r="AQ1673" t="s">
        <v>51</v>
      </c>
      <c r="AR1673" t="s">
        <v>51</v>
      </c>
      <c r="AS1673" t="s">
        <v>51</v>
      </c>
      <c r="AT1673" t="s">
        <v>51</v>
      </c>
      <c r="AU1673" t="s">
        <v>58</v>
      </c>
      <c r="AV1673" t="s">
        <v>4250</v>
      </c>
      <c r="AW1673" t="s">
        <v>51</v>
      </c>
      <c r="AX1673" s="1">
        <v>43573.522561921294</v>
      </c>
      <c r="AY1673" t="s">
        <v>51</v>
      </c>
    </row>
    <row r="1674" spans="1:51" x14ac:dyDescent="0.35">
      <c r="A1674">
        <v>2764</v>
      </c>
      <c r="B1674">
        <v>0</v>
      </c>
      <c r="C1674" t="s">
        <v>51</v>
      </c>
      <c r="D1674" t="s">
        <v>52</v>
      </c>
      <c r="E1674" t="s">
        <v>51</v>
      </c>
      <c r="F1674" t="s">
        <v>51</v>
      </c>
      <c r="G1674" t="s">
        <v>18917</v>
      </c>
      <c r="H1674" t="s">
        <v>7020</v>
      </c>
      <c r="I1674" t="s">
        <v>56</v>
      </c>
      <c r="M1674" t="s">
        <v>18918</v>
      </c>
      <c r="N1674" t="s">
        <v>7020</v>
      </c>
      <c r="O1674" t="s">
        <v>56</v>
      </c>
      <c r="U1674" t="s">
        <v>57</v>
      </c>
      <c r="W1674">
        <v>7010001937</v>
      </c>
      <c r="Z1674">
        <v>8</v>
      </c>
      <c r="AF1674" t="s">
        <v>1935</v>
      </c>
      <c r="AI1674">
        <v>0</v>
      </c>
      <c r="AJ1674">
        <v>0</v>
      </c>
      <c r="AL1674">
        <v>0</v>
      </c>
      <c r="AM1674">
        <v>0</v>
      </c>
      <c r="AN1674">
        <v>0</v>
      </c>
      <c r="AO1674" t="s">
        <v>51</v>
      </c>
      <c r="AP1674" t="s">
        <v>51</v>
      </c>
      <c r="AQ1674" t="s">
        <v>51</v>
      </c>
      <c r="AR1674" t="s">
        <v>51</v>
      </c>
      <c r="AS1674" t="s">
        <v>51</v>
      </c>
      <c r="AT1674" t="s">
        <v>51</v>
      </c>
      <c r="AU1674" t="s">
        <v>58</v>
      </c>
      <c r="AV1674" t="s">
        <v>6586</v>
      </c>
      <c r="AW1674" t="s">
        <v>51</v>
      </c>
      <c r="AX1674" s="1">
        <v>43571.708381747689</v>
      </c>
      <c r="AY1674" t="s">
        <v>51</v>
      </c>
    </row>
    <row r="1675" spans="1:51" x14ac:dyDescent="0.35">
      <c r="A1675">
        <v>2763</v>
      </c>
      <c r="B1675">
        <v>0</v>
      </c>
      <c r="C1675" t="s">
        <v>51</v>
      </c>
      <c r="D1675" t="s">
        <v>85</v>
      </c>
      <c r="E1675">
        <v>0</v>
      </c>
      <c r="G1675" t="s">
        <v>7021</v>
      </c>
      <c r="H1675" t="s">
        <v>7022</v>
      </c>
      <c r="I1675" t="s">
        <v>56</v>
      </c>
      <c r="S1675" t="s">
        <v>7023</v>
      </c>
      <c r="T1675" t="s">
        <v>51</v>
      </c>
      <c r="U1675" t="s">
        <v>51</v>
      </c>
      <c r="V1675" t="s">
        <v>62</v>
      </c>
      <c r="W1675" t="s">
        <v>7024</v>
      </c>
      <c r="X1675" t="s">
        <v>7025</v>
      </c>
      <c r="Y1675" t="s">
        <v>7026</v>
      </c>
      <c r="Z1675">
        <v>8</v>
      </c>
      <c r="AA1675">
        <v>27</v>
      </c>
      <c r="AB1675" t="s">
        <v>62</v>
      </c>
      <c r="AC1675" t="s">
        <v>62</v>
      </c>
      <c r="AE1675" t="s">
        <v>51</v>
      </c>
      <c r="AF1675" t="s">
        <v>51</v>
      </c>
      <c r="AG1675" t="s">
        <v>7027</v>
      </c>
      <c r="AH1675" t="s">
        <v>7028</v>
      </c>
      <c r="AI1675">
        <v>0</v>
      </c>
      <c r="AJ1675">
        <v>0</v>
      </c>
      <c r="AL1675">
        <v>0</v>
      </c>
      <c r="AM1675">
        <v>0</v>
      </c>
      <c r="AN1675">
        <v>0</v>
      </c>
      <c r="AU1675" t="s">
        <v>58</v>
      </c>
      <c r="AV1675" t="s">
        <v>6517</v>
      </c>
      <c r="AW1675" t="s">
        <v>91</v>
      </c>
      <c r="AX1675" s="1">
        <v>43571.445017442129</v>
      </c>
      <c r="AY1675" s="1">
        <v>45645.688059293978</v>
      </c>
    </row>
    <row r="1676" spans="1:51" x14ac:dyDescent="0.35">
      <c r="A1676">
        <v>2762</v>
      </c>
      <c r="B1676">
        <v>0</v>
      </c>
      <c r="C1676" t="s">
        <v>51</v>
      </c>
      <c r="D1676" t="s">
        <v>52</v>
      </c>
      <c r="E1676" t="s">
        <v>51</v>
      </c>
      <c r="F1676" t="s">
        <v>51</v>
      </c>
      <c r="G1676" t="s">
        <v>7029</v>
      </c>
      <c r="H1676" t="s">
        <v>7030</v>
      </c>
      <c r="I1676" t="s">
        <v>56</v>
      </c>
      <c r="M1676" t="s">
        <v>7029</v>
      </c>
      <c r="N1676" t="s">
        <v>7030</v>
      </c>
      <c r="O1676" t="s">
        <v>55</v>
      </c>
      <c r="U1676" t="s">
        <v>57</v>
      </c>
      <c r="W1676">
        <v>7567907555</v>
      </c>
      <c r="Z1676">
        <v>8</v>
      </c>
      <c r="AI1676">
        <v>0</v>
      </c>
      <c r="AJ1676">
        <v>0</v>
      </c>
      <c r="AL1676">
        <v>0</v>
      </c>
      <c r="AM1676">
        <v>0</v>
      </c>
      <c r="AN1676">
        <v>0</v>
      </c>
      <c r="AO1676" t="s">
        <v>51</v>
      </c>
      <c r="AP1676" t="s">
        <v>51</v>
      </c>
      <c r="AQ1676" t="s">
        <v>51</v>
      </c>
      <c r="AR1676" t="s">
        <v>51</v>
      </c>
      <c r="AS1676" t="s">
        <v>51</v>
      </c>
      <c r="AT1676" t="s">
        <v>51</v>
      </c>
      <c r="AU1676" t="s">
        <v>58</v>
      </c>
      <c r="AV1676" t="s">
        <v>6586</v>
      </c>
      <c r="AW1676" t="s">
        <v>51</v>
      </c>
      <c r="AX1676" s="1">
        <v>43570.617964965277</v>
      </c>
      <c r="AY1676" t="s">
        <v>51</v>
      </c>
    </row>
    <row r="1677" spans="1:51" x14ac:dyDescent="0.35">
      <c r="A1677">
        <v>2761</v>
      </c>
      <c r="B1677">
        <v>0</v>
      </c>
      <c r="C1677" t="s">
        <v>51</v>
      </c>
      <c r="D1677" t="s">
        <v>85</v>
      </c>
      <c r="E1677" t="s">
        <v>51</v>
      </c>
      <c r="F1677" t="s">
        <v>51</v>
      </c>
      <c r="G1677" t="s">
        <v>7031</v>
      </c>
      <c r="H1677" t="s">
        <v>7032</v>
      </c>
      <c r="I1677" t="s">
        <v>56</v>
      </c>
      <c r="J1677" t="s">
        <v>5419</v>
      </c>
      <c r="S1677" t="s">
        <v>7033</v>
      </c>
      <c r="T1677" t="s">
        <v>51</v>
      </c>
      <c r="U1677" t="s">
        <v>51</v>
      </c>
      <c r="Y1677" t="s">
        <v>7034</v>
      </c>
      <c r="Z1677">
        <v>8</v>
      </c>
      <c r="AE1677" t="s">
        <v>51</v>
      </c>
      <c r="AF1677" t="s">
        <v>5419</v>
      </c>
      <c r="AI1677">
        <v>0</v>
      </c>
      <c r="AJ1677">
        <v>0</v>
      </c>
      <c r="AL1677">
        <v>0</v>
      </c>
      <c r="AM1677">
        <v>0</v>
      </c>
      <c r="AN1677">
        <v>0</v>
      </c>
      <c r="AO1677" t="s">
        <v>4181</v>
      </c>
      <c r="AP1677" t="s">
        <v>51</v>
      </c>
      <c r="AQ1677" t="s">
        <v>51</v>
      </c>
      <c r="AR1677" t="s">
        <v>51</v>
      </c>
      <c r="AS1677" t="s">
        <v>51</v>
      </c>
      <c r="AT1677" t="s">
        <v>51</v>
      </c>
      <c r="AU1677" t="s">
        <v>58</v>
      </c>
      <c r="AV1677" t="s">
        <v>5181</v>
      </c>
      <c r="AW1677" t="s">
        <v>51</v>
      </c>
      <c r="AX1677" s="1">
        <v>43567.727143981479</v>
      </c>
      <c r="AY1677" t="s">
        <v>51</v>
      </c>
    </row>
    <row r="1678" spans="1:51" x14ac:dyDescent="0.35">
      <c r="A1678">
        <v>2760</v>
      </c>
      <c r="B1678">
        <v>0</v>
      </c>
      <c r="C1678" t="s">
        <v>51</v>
      </c>
      <c r="D1678" t="s">
        <v>85</v>
      </c>
      <c r="E1678" t="s">
        <v>51</v>
      </c>
      <c r="F1678" t="s">
        <v>51</v>
      </c>
      <c r="G1678" t="s">
        <v>7035</v>
      </c>
      <c r="H1678" t="s">
        <v>7036</v>
      </c>
      <c r="I1678" t="s">
        <v>15600</v>
      </c>
      <c r="J1678" t="s">
        <v>5419</v>
      </c>
      <c r="S1678" t="s">
        <v>7037</v>
      </c>
      <c r="T1678" t="s">
        <v>51</v>
      </c>
      <c r="U1678" t="s">
        <v>51</v>
      </c>
      <c r="V1678" t="s">
        <v>7038</v>
      </c>
      <c r="W1678" t="s">
        <v>7037</v>
      </c>
      <c r="Y1678" t="s">
        <v>7039</v>
      </c>
      <c r="Z1678">
        <v>2</v>
      </c>
      <c r="AE1678" t="s">
        <v>51</v>
      </c>
      <c r="AF1678" t="s">
        <v>5419</v>
      </c>
      <c r="AI1678">
        <v>0</v>
      </c>
      <c r="AJ1678">
        <v>0</v>
      </c>
      <c r="AL1678">
        <v>0</v>
      </c>
      <c r="AM1678">
        <v>0</v>
      </c>
      <c r="AN1678">
        <v>0</v>
      </c>
      <c r="AO1678" t="s">
        <v>230</v>
      </c>
      <c r="AP1678" t="s">
        <v>51</v>
      </c>
      <c r="AQ1678" t="s">
        <v>51</v>
      </c>
      <c r="AR1678" t="s">
        <v>51</v>
      </c>
      <c r="AS1678" t="s">
        <v>51</v>
      </c>
      <c r="AT1678" t="s">
        <v>51</v>
      </c>
      <c r="AU1678" t="s">
        <v>58</v>
      </c>
      <c r="AV1678" t="s">
        <v>4028</v>
      </c>
      <c r="AW1678" t="s">
        <v>51</v>
      </c>
      <c r="AX1678" s="1">
        <v>43567.65737847222</v>
      </c>
      <c r="AY1678" t="s">
        <v>51</v>
      </c>
    </row>
    <row r="1679" spans="1:51" x14ac:dyDescent="0.35">
      <c r="A1679">
        <v>2759</v>
      </c>
      <c r="B1679">
        <v>0</v>
      </c>
      <c r="C1679" t="s">
        <v>51</v>
      </c>
      <c r="D1679" t="s">
        <v>85</v>
      </c>
      <c r="E1679">
        <v>16</v>
      </c>
      <c r="F1679" t="s">
        <v>5244</v>
      </c>
      <c r="G1679" t="s">
        <v>7040</v>
      </c>
      <c r="H1679" t="s">
        <v>2418</v>
      </c>
      <c r="I1679" t="s">
        <v>56</v>
      </c>
      <c r="J1679" t="s">
        <v>5419</v>
      </c>
      <c r="T1679" t="s">
        <v>51</v>
      </c>
      <c r="U1679" t="s">
        <v>51</v>
      </c>
      <c r="Y1679" t="s">
        <v>7041</v>
      </c>
      <c r="Z1679">
        <v>8</v>
      </c>
      <c r="AA1679" t="s">
        <v>62</v>
      </c>
      <c r="AB1679" t="s">
        <v>62</v>
      </c>
      <c r="AC1679" t="s">
        <v>62</v>
      </c>
      <c r="AD1679" t="s">
        <v>62</v>
      </c>
      <c r="AE1679" t="s">
        <v>51</v>
      </c>
      <c r="AF1679" t="s">
        <v>5419</v>
      </c>
      <c r="AG1679" t="s">
        <v>62</v>
      </c>
      <c r="AH1679" t="s">
        <v>62</v>
      </c>
      <c r="AI1679">
        <v>0</v>
      </c>
      <c r="AJ1679">
        <v>0</v>
      </c>
      <c r="AL1679">
        <v>0</v>
      </c>
      <c r="AM1679">
        <v>0</v>
      </c>
      <c r="AN1679">
        <v>0</v>
      </c>
      <c r="AO1679" t="s">
        <v>631</v>
      </c>
      <c r="AP1679" t="s">
        <v>51</v>
      </c>
      <c r="AQ1679" t="s">
        <v>51</v>
      </c>
      <c r="AR1679" t="s">
        <v>51</v>
      </c>
      <c r="AS1679" t="s">
        <v>51</v>
      </c>
      <c r="AT1679" t="s">
        <v>51</v>
      </c>
      <c r="AU1679" t="s">
        <v>58</v>
      </c>
      <c r="AV1679" t="s">
        <v>84</v>
      </c>
      <c r="AW1679" t="s">
        <v>5181</v>
      </c>
      <c r="AX1679" s="1">
        <v>43567.482842245372</v>
      </c>
      <c r="AY1679" s="1">
        <v>43809.56573978009</v>
      </c>
    </row>
    <row r="1680" spans="1:51" x14ac:dyDescent="0.35">
      <c r="A1680">
        <v>2758</v>
      </c>
      <c r="B1680">
        <v>0</v>
      </c>
      <c r="C1680" t="s">
        <v>51</v>
      </c>
      <c r="D1680" t="s">
        <v>52</v>
      </c>
      <c r="E1680" t="s">
        <v>51</v>
      </c>
      <c r="F1680" t="s">
        <v>51</v>
      </c>
      <c r="G1680" t="s">
        <v>7042</v>
      </c>
      <c r="H1680" t="s">
        <v>7043</v>
      </c>
      <c r="I1680" t="s">
        <v>149</v>
      </c>
      <c r="M1680" t="s">
        <v>7042</v>
      </c>
      <c r="N1680" t="s">
        <v>7044</v>
      </c>
      <c r="O1680" t="s">
        <v>149</v>
      </c>
      <c r="S1680" t="s">
        <v>7045</v>
      </c>
      <c r="U1680" t="s">
        <v>202</v>
      </c>
      <c r="V1680" t="s">
        <v>7046</v>
      </c>
      <c r="W1680" t="s">
        <v>7047</v>
      </c>
      <c r="Y1680" t="s">
        <v>7048</v>
      </c>
      <c r="Z1680">
        <v>2</v>
      </c>
      <c r="AE1680" t="s">
        <v>7049</v>
      </c>
      <c r="AH1680" t="s">
        <v>7049</v>
      </c>
      <c r="AI1680">
        <v>0</v>
      </c>
      <c r="AJ1680">
        <v>0</v>
      </c>
      <c r="AL1680">
        <v>0</v>
      </c>
      <c r="AM1680">
        <v>0</v>
      </c>
      <c r="AN1680">
        <v>0</v>
      </c>
      <c r="AO1680" t="s">
        <v>51</v>
      </c>
      <c r="AP1680" t="s">
        <v>51</v>
      </c>
      <c r="AQ1680" t="s">
        <v>51</v>
      </c>
      <c r="AR1680" t="s">
        <v>51</v>
      </c>
      <c r="AS1680" t="s">
        <v>51</v>
      </c>
      <c r="AT1680" t="s">
        <v>51</v>
      </c>
      <c r="AU1680" t="s">
        <v>58</v>
      </c>
      <c r="AV1680" t="s">
        <v>4215</v>
      </c>
      <c r="AW1680" t="s">
        <v>6517</v>
      </c>
      <c r="AX1680" s="1">
        <v>43567.47139864583</v>
      </c>
      <c r="AY1680" s="1">
        <v>43669.64090165509</v>
      </c>
    </row>
    <row r="1681" spans="1:51" x14ac:dyDescent="0.35">
      <c r="A1681">
        <v>2757</v>
      </c>
      <c r="B1681">
        <v>0</v>
      </c>
      <c r="C1681" t="s">
        <v>51</v>
      </c>
      <c r="D1681" t="s">
        <v>52</v>
      </c>
      <c r="E1681" t="s">
        <v>51</v>
      </c>
      <c r="F1681" t="s">
        <v>51</v>
      </c>
      <c r="G1681" t="s">
        <v>7050</v>
      </c>
      <c r="H1681" t="s">
        <v>7051</v>
      </c>
      <c r="I1681" t="s">
        <v>56</v>
      </c>
      <c r="N1681" t="s">
        <v>7052</v>
      </c>
      <c r="O1681" t="s">
        <v>56</v>
      </c>
      <c r="S1681">
        <v>284305</v>
      </c>
      <c r="U1681" t="s">
        <v>57</v>
      </c>
      <c r="V1681" t="s">
        <v>7053</v>
      </c>
      <c r="Y1681" t="s">
        <v>7054</v>
      </c>
      <c r="Z1681">
        <v>8</v>
      </c>
      <c r="AA1681">
        <v>9</v>
      </c>
      <c r="AE1681" t="s">
        <v>7055</v>
      </c>
      <c r="AF1681" t="s">
        <v>63</v>
      </c>
      <c r="AG1681" t="s">
        <v>7056</v>
      </c>
      <c r="AH1681" t="s">
        <v>7055</v>
      </c>
      <c r="AI1681">
        <v>0</v>
      </c>
      <c r="AJ1681">
        <v>0</v>
      </c>
      <c r="AL1681">
        <v>0</v>
      </c>
      <c r="AM1681">
        <v>0</v>
      </c>
      <c r="AN1681">
        <v>0</v>
      </c>
      <c r="AO1681" t="s">
        <v>51</v>
      </c>
      <c r="AP1681" t="s">
        <v>51</v>
      </c>
      <c r="AQ1681" t="s">
        <v>51</v>
      </c>
      <c r="AR1681" t="s">
        <v>51</v>
      </c>
      <c r="AS1681" t="s">
        <v>51</v>
      </c>
      <c r="AT1681" t="s">
        <v>51</v>
      </c>
      <c r="AU1681" t="s">
        <v>58</v>
      </c>
      <c r="AV1681" t="s">
        <v>6517</v>
      </c>
      <c r="AW1681" t="s">
        <v>6927</v>
      </c>
      <c r="AX1681" s="1">
        <v>43566.691857754631</v>
      </c>
      <c r="AY1681" s="1">
        <v>43566.739149768517</v>
      </c>
    </row>
    <row r="1682" spans="1:51" x14ac:dyDescent="0.35">
      <c r="A1682">
        <v>2756</v>
      </c>
      <c r="B1682">
        <v>0</v>
      </c>
      <c r="C1682" t="s">
        <v>51</v>
      </c>
      <c r="D1682" t="s">
        <v>85</v>
      </c>
      <c r="E1682" t="s">
        <v>51</v>
      </c>
      <c r="F1682" t="s">
        <v>51</v>
      </c>
      <c r="G1682" t="s">
        <v>7057</v>
      </c>
      <c r="H1682" t="s">
        <v>18919</v>
      </c>
      <c r="I1682" t="s">
        <v>56</v>
      </c>
      <c r="J1682" t="s">
        <v>5419</v>
      </c>
      <c r="T1682" t="s">
        <v>51</v>
      </c>
      <c r="U1682" t="s">
        <v>51</v>
      </c>
      <c r="W1682" t="s">
        <v>7058</v>
      </c>
      <c r="Y1682" t="s">
        <v>7059</v>
      </c>
      <c r="Z1682">
        <v>8</v>
      </c>
      <c r="AE1682" t="s">
        <v>51</v>
      </c>
      <c r="AF1682" t="s">
        <v>5419</v>
      </c>
      <c r="AI1682">
        <v>0</v>
      </c>
      <c r="AJ1682">
        <v>0</v>
      </c>
      <c r="AL1682">
        <v>0</v>
      </c>
      <c r="AM1682">
        <v>0</v>
      </c>
      <c r="AN1682">
        <v>0</v>
      </c>
      <c r="AO1682" t="s">
        <v>1032</v>
      </c>
      <c r="AP1682" t="s">
        <v>51</v>
      </c>
      <c r="AQ1682" t="s">
        <v>51</v>
      </c>
      <c r="AR1682" t="s">
        <v>51</v>
      </c>
      <c r="AS1682" t="s">
        <v>51</v>
      </c>
      <c r="AT1682" t="s">
        <v>51</v>
      </c>
      <c r="AU1682" t="s">
        <v>58</v>
      </c>
      <c r="AV1682" t="s">
        <v>5181</v>
      </c>
      <c r="AW1682" t="s">
        <v>51</v>
      </c>
      <c r="AX1682" s="1">
        <v>43564.823788229165</v>
      </c>
      <c r="AY1682" t="s">
        <v>51</v>
      </c>
    </row>
    <row r="1683" spans="1:51" x14ac:dyDescent="0.35">
      <c r="A1683">
        <v>2755</v>
      </c>
      <c r="B1683">
        <v>0</v>
      </c>
      <c r="C1683" t="s">
        <v>51</v>
      </c>
      <c r="D1683" t="s">
        <v>52</v>
      </c>
      <c r="E1683" t="s">
        <v>51</v>
      </c>
      <c r="F1683" t="s">
        <v>51</v>
      </c>
      <c r="G1683" t="s">
        <v>7060</v>
      </c>
      <c r="H1683" t="s">
        <v>7061</v>
      </c>
      <c r="I1683" t="s">
        <v>56</v>
      </c>
      <c r="M1683" t="s">
        <v>7060</v>
      </c>
      <c r="N1683" t="s">
        <v>6217</v>
      </c>
      <c r="O1683" t="s">
        <v>56</v>
      </c>
      <c r="S1683" t="s">
        <v>7062</v>
      </c>
      <c r="U1683" t="s">
        <v>57</v>
      </c>
      <c r="V1683" t="s">
        <v>7063</v>
      </c>
      <c r="Y1683" t="s">
        <v>7064</v>
      </c>
      <c r="Z1683">
        <v>8</v>
      </c>
      <c r="AA1683">
        <v>37</v>
      </c>
      <c r="AD1683" t="s">
        <v>637</v>
      </c>
      <c r="AE1683" t="s">
        <v>206</v>
      </c>
      <c r="AF1683" t="s">
        <v>3406</v>
      </c>
      <c r="AG1683" t="s">
        <v>837</v>
      </c>
      <c r="AH1683" t="s">
        <v>206</v>
      </c>
      <c r="AI1683">
        <v>0</v>
      </c>
      <c r="AJ1683">
        <v>0</v>
      </c>
      <c r="AL1683">
        <v>0</v>
      </c>
      <c r="AM1683">
        <v>0</v>
      </c>
      <c r="AN1683">
        <v>0</v>
      </c>
      <c r="AO1683" t="s">
        <v>51</v>
      </c>
      <c r="AP1683" t="s">
        <v>51</v>
      </c>
      <c r="AQ1683" t="s">
        <v>51</v>
      </c>
      <c r="AR1683" t="s">
        <v>51</v>
      </c>
      <c r="AS1683" t="s">
        <v>51</v>
      </c>
      <c r="AT1683" t="s">
        <v>51</v>
      </c>
      <c r="AU1683" t="s">
        <v>58</v>
      </c>
      <c r="AV1683" t="s">
        <v>6517</v>
      </c>
      <c r="AW1683" t="s">
        <v>919</v>
      </c>
      <c r="AX1683" s="1">
        <v>43564.463641203707</v>
      </c>
      <c r="AY1683" s="1">
        <v>45278.55080960648</v>
      </c>
    </row>
    <row r="1684" spans="1:51" x14ac:dyDescent="0.35">
      <c r="A1684">
        <v>2754</v>
      </c>
      <c r="B1684">
        <v>0</v>
      </c>
      <c r="C1684" t="s">
        <v>51</v>
      </c>
      <c r="D1684" t="s">
        <v>85</v>
      </c>
      <c r="E1684" t="s">
        <v>51</v>
      </c>
      <c r="F1684" t="s">
        <v>51</v>
      </c>
      <c r="G1684" t="s">
        <v>7065</v>
      </c>
      <c r="H1684" t="s">
        <v>7066</v>
      </c>
      <c r="I1684" t="s">
        <v>56</v>
      </c>
      <c r="J1684" t="s">
        <v>5419</v>
      </c>
      <c r="S1684" t="s">
        <v>7067</v>
      </c>
      <c r="T1684" t="s">
        <v>51</v>
      </c>
      <c r="U1684" t="s">
        <v>51</v>
      </c>
      <c r="W1684">
        <v>9423041510</v>
      </c>
      <c r="Y1684" t="s">
        <v>7068</v>
      </c>
      <c r="Z1684">
        <v>8</v>
      </c>
      <c r="AE1684" t="s">
        <v>51</v>
      </c>
      <c r="AF1684" t="s">
        <v>5419</v>
      </c>
      <c r="AI1684">
        <v>0</v>
      </c>
      <c r="AJ1684">
        <v>0</v>
      </c>
      <c r="AL1684">
        <v>0</v>
      </c>
      <c r="AM1684">
        <v>0</v>
      </c>
      <c r="AN1684">
        <v>0</v>
      </c>
      <c r="AO1684" t="s">
        <v>120</v>
      </c>
      <c r="AP1684" t="s">
        <v>51</v>
      </c>
      <c r="AQ1684" t="s">
        <v>51</v>
      </c>
      <c r="AR1684" t="s">
        <v>51</v>
      </c>
      <c r="AS1684" t="s">
        <v>51</v>
      </c>
      <c r="AT1684" t="s">
        <v>51</v>
      </c>
      <c r="AU1684" t="s">
        <v>58</v>
      </c>
      <c r="AV1684" t="s">
        <v>5181</v>
      </c>
      <c r="AW1684" t="s">
        <v>51</v>
      </c>
      <c r="AX1684" s="1">
        <v>43559.485354201388</v>
      </c>
      <c r="AY1684" t="s">
        <v>51</v>
      </c>
    </row>
    <row r="1685" spans="1:51" x14ac:dyDescent="0.35">
      <c r="A1685">
        <v>2753</v>
      </c>
      <c r="B1685">
        <v>0</v>
      </c>
      <c r="C1685" t="s">
        <v>51</v>
      </c>
      <c r="D1685" t="s">
        <v>85</v>
      </c>
      <c r="E1685">
        <v>3</v>
      </c>
      <c r="F1685" t="s">
        <v>1049</v>
      </c>
      <c r="G1685" t="s">
        <v>7069</v>
      </c>
      <c r="H1685" t="s">
        <v>7070</v>
      </c>
      <c r="I1685" t="s">
        <v>56</v>
      </c>
      <c r="T1685" t="s">
        <v>51</v>
      </c>
      <c r="U1685" t="s">
        <v>51</v>
      </c>
      <c r="W1685">
        <v>9545807860</v>
      </c>
      <c r="Y1685" t="s">
        <v>7071</v>
      </c>
      <c r="Z1685">
        <v>8</v>
      </c>
      <c r="AE1685" t="s">
        <v>51</v>
      </c>
      <c r="AI1685">
        <v>0</v>
      </c>
      <c r="AJ1685">
        <v>0</v>
      </c>
      <c r="AL1685">
        <v>0</v>
      </c>
      <c r="AM1685">
        <v>0</v>
      </c>
      <c r="AN1685">
        <v>0</v>
      </c>
      <c r="AO1685" t="s">
        <v>5426</v>
      </c>
      <c r="AP1685" t="s">
        <v>486</v>
      </c>
      <c r="AQ1685" t="s">
        <v>122</v>
      </c>
      <c r="AR1685" t="s">
        <v>123</v>
      </c>
      <c r="AS1685" t="s">
        <v>89</v>
      </c>
      <c r="AU1685" t="s">
        <v>58</v>
      </c>
      <c r="AV1685" t="s">
        <v>5181</v>
      </c>
      <c r="AW1685" t="s">
        <v>5181</v>
      </c>
      <c r="AX1685" s="1">
        <v>43558.697988854168</v>
      </c>
      <c r="AY1685" s="1">
        <v>44168.401251770832</v>
      </c>
    </row>
    <row r="1686" spans="1:51" x14ac:dyDescent="0.35">
      <c r="A1686">
        <v>2752</v>
      </c>
      <c r="B1686">
        <v>0</v>
      </c>
      <c r="C1686" t="s">
        <v>51</v>
      </c>
      <c r="D1686" t="s">
        <v>52</v>
      </c>
      <c r="E1686" t="s">
        <v>51</v>
      </c>
      <c r="F1686" t="s">
        <v>51</v>
      </c>
      <c r="G1686" t="s">
        <v>7072</v>
      </c>
      <c r="H1686" t="s">
        <v>7073</v>
      </c>
      <c r="I1686" t="s">
        <v>56</v>
      </c>
      <c r="M1686" t="s">
        <v>7072</v>
      </c>
      <c r="N1686" t="s">
        <v>7073</v>
      </c>
      <c r="O1686" t="s">
        <v>56</v>
      </c>
      <c r="U1686" t="s">
        <v>57</v>
      </c>
      <c r="Z1686">
        <v>8</v>
      </c>
      <c r="AF1686" t="s">
        <v>143</v>
      </c>
      <c r="AI1686">
        <v>0</v>
      </c>
      <c r="AJ1686">
        <v>0</v>
      </c>
      <c r="AL1686">
        <v>0</v>
      </c>
      <c r="AM1686">
        <v>0</v>
      </c>
      <c r="AN1686">
        <v>0</v>
      </c>
      <c r="AO1686" t="s">
        <v>51</v>
      </c>
      <c r="AP1686" t="s">
        <v>51</v>
      </c>
      <c r="AQ1686" t="s">
        <v>51</v>
      </c>
      <c r="AR1686" t="s">
        <v>51</v>
      </c>
      <c r="AS1686" t="s">
        <v>51</v>
      </c>
      <c r="AT1686" t="s">
        <v>51</v>
      </c>
      <c r="AU1686" t="s">
        <v>58</v>
      </c>
      <c r="AV1686" t="s">
        <v>6586</v>
      </c>
      <c r="AW1686" t="s">
        <v>51</v>
      </c>
      <c r="AX1686" s="1">
        <v>43558.612206168982</v>
      </c>
      <c r="AY1686" t="s">
        <v>51</v>
      </c>
    </row>
    <row r="1687" spans="1:51" x14ac:dyDescent="0.35">
      <c r="A1687">
        <v>2751</v>
      </c>
      <c r="B1687">
        <v>0</v>
      </c>
      <c r="C1687" t="s">
        <v>51</v>
      </c>
      <c r="D1687" t="s">
        <v>85</v>
      </c>
      <c r="E1687" t="s">
        <v>51</v>
      </c>
      <c r="F1687" t="s">
        <v>51</v>
      </c>
      <c r="G1687" t="s">
        <v>7074</v>
      </c>
      <c r="H1687" t="s">
        <v>7075</v>
      </c>
      <c r="I1687" t="s">
        <v>56</v>
      </c>
      <c r="J1687" t="s">
        <v>5419</v>
      </c>
      <c r="T1687" t="s">
        <v>51</v>
      </c>
      <c r="U1687" t="s">
        <v>51</v>
      </c>
      <c r="W1687">
        <v>9634272441</v>
      </c>
      <c r="Z1687">
        <v>8</v>
      </c>
      <c r="AE1687" t="s">
        <v>51</v>
      </c>
      <c r="AF1687" t="s">
        <v>5419</v>
      </c>
      <c r="AI1687">
        <v>0</v>
      </c>
      <c r="AJ1687">
        <v>0</v>
      </c>
      <c r="AL1687">
        <v>0</v>
      </c>
      <c r="AM1687">
        <v>0</v>
      </c>
      <c r="AN1687">
        <v>0</v>
      </c>
      <c r="AO1687" t="s">
        <v>120</v>
      </c>
      <c r="AP1687" t="s">
        <v>51</v>
      </c>
      <c r="AQ1687" t="s">
        <v>51</v>
      </c>
      <c r="AR1687" t="s">
        <v>51</v>
      </c>
      <c r="AS1687" t="s">
        <v>51</v>
      </c>
      <c r="AT1687" t="s">
        <v>51</v>
      </c>
      <c r="AU1687" t="s">
        <v>58</v>
      </c>
      <c r="AV1687" t="s">
        <v>5181</v>
      </c>
      <c r="AW1687" t="s">
        <v>51</v>
      </c>
      <c r="AX1687" s="1">
        <v>43558.514269444444</v>
      </c>
      <c r="AY1687" t="s">
        <v>51</v>
      </c>
    </row>
    <row r="1688" spans="1:51" x14ac:dyDescent="0.35">
      <c r="A1688">
        <v>2750</v>
      </c>
      <c r="B1688">
        <v>0</v>
      </c>
      <c r="C1688" t="s">
        <v>51</v>
      </c>
      <c r="D1688" t="s">
        <v>85</v>
      </c>
      <c r="E1688" t="s">
        <v>51</v>
      </c>
      <c r="F1688" t="s">
        <v>51</v>
      </c>
      <c r="G1688" t="s">
        <v>7076</v>
      </c>
      <c r="H1688" t="s">
        <v>7077</v>
      </c>
      <c r="I1688" t="s">
        <v>56</v>
      </c>
      <c r="J1688" t="s">
        <v>5419</v>
      </c>
      <c r="T1688" t="s">
        <v>51</v>
      </c>
      <c r="U1688" t="s">
        <v>51</v>
      </c>
      <c r="W1688" t="s">
        <v>7078</v>
      </c>
      <c r="Y1688" t="s">
        <v>7079</v>
      </c>
      <c r="Z1688">
        <v>8</v>
      </c>
      <c r="AE1688" t="s">
        <v>51</v>
      </c>
      <c r="AF1688" t="s">
        <v>5419</v>
      </c>
      <c r="AI1688">
        <v>0</v>
      </c>
      <c r="AJ1688">
        <v>0</v>
      </c>
      <c r="AL1688">
        <v>0</v>
      </c>
      <c r="AM1688">
        <v>0</v>
      </c>
      <c r="AN1688">
        <v>0</v>
      </c>
      <c r="AO1688" t="s">
        <v>120</v>
      </c>
      <c r="AP1688" t="s">
        <v>51</v>
      </c>
      <c r="AQ1688" t="s">
        <v>51</v>
      </c>
      <c r="AR1688" t="s">
        <v>51</v>
      </c>
      <c r="AS1688" t="s">
        <v>51</v>
      </c>
      <c r="AT1688" t="s">
        <v>51</v>
      </c>
      <c r="AU1688" t="s">
        <v>58</v>
      </c>
      <c r="AV1688" t="s">
        <v>5181</v>
      </c>
      <c r="AW1688" t="s">
        <v>51</v>
      </c>
      <c r="AX1688" s="1">
        <v>43557.608261030095</v>
      </c>
      <c r="AY1688" t="s">
        <v>51</v>
      </c>
    </row>
    <row r="1689" spans="1:51" x14ac:dyDescent="0.35">
      <c r="A1689">
        <v>2749</v>
      </c>
      <c r="B1689">
        <v>0</v>
      </c>
      <c r="C1689" t="s">
        <v>51</v>
      </c>
      <c r="D1689" t="s">
        <v>85</v>
      </c>
      <c r="E1689" t="s">
        <v>51</v>
      </c>
      <c r="F1689" t="s">
        <v>51</v>
      </c>
      <c r="G1689" t="s">
        <v>7080</v>
      </c>
      <c r="H1689" t="s">
        <v>7081</v>
      </c>
      <c r="I1689" t="s">
        <v>56</v>
      </c>
      <c r="J1689" t="s">
        <v>5419</v>
      </c>
      <c r="T1689" t="s">
        <v>51</v>
      </c>
      <c r="U1689" t="s">
        <v>51</v>
      </c>
      <c r="W1689">
        <v>9886992083</v>
      </c>
      <c r="Y1689" t="s">
        <v>7082</v>
      </c>
      <c r="Z1689">
        <v>8</v>
      </c>
      <c r="AE1689" t="s">
        <v>51</v>
      </c>
      <c r="AF1689" t="s">
        <v>5419</v>
      </c>
      <c r="AI1689">
        <v>0</v>
      </c>
      <c r="AJ1689">
        <v>0</v>
      </c>
      <c r="AL1689">
        <v>0</v>
      </c>
      <c r="AM1689">
        <v>0</v>
      </c>
      <c r="AN1689">
        <v>0</v>
      </c>
      <c r="AO1689" t="s">
        <v>4181</v>
      </c>
      <c r="AP1689" t="s">
        <v>51</v>
      </c>
      <c r="AQ1689" t="s">
        <v>51</v>
      </c>
      <c r="AR1689" t="s">
        <v>51</v>
      </c>
      <c r="AS1689" t="s">
        <v>51</v>
      </c>
      <c r="AT1689" t="s">
        <v>51</v>
      </c>
      <c r="AU1689" t="s">
        <v>58</v>
      </c>
      <c r="AV1689" t="s">
        <v>5181</v>
      </c>
      <c r="AW1689" t="s">
        <v>51</v>
      </c>
      <c r="AX1689" s="1">
        <v>43557.46762635417</v>
      </c>
      <c r="AY1689" t="s">
        <v>51</v>
      </c>
    </row>
    <row r="1690" spans="1:51" x14ac:dyDescent="0.35">
      <c r="A1690">
        <v>2748</v>
      </c>
      <c r="B1690">
        <v>0</v>
      </c>
      <c r="C1690" t="s">
        <v>51</v>
      </c>
      <c r="D1690" t="s">
        <v>52</v>
      </c>
      <c r="E1690" t="s">
        <v>51</v>
      </c>
      <c r="F1690" t="s">
        <v>51</v>
      </c>
      <c r="G1690" t="s">
        <v>7083</v>
      </c>
      <c r="H1690" t="s">
        <v>7084</v>
      </c>
      <c r="I1690" t="s">
        <v>56</v>
      </c>
      <c r="M1690" t="s">
        <v>7083</v>
      </c>
      <c r="N1690" t="s">
        <v>7084</v>
      </c>
      <c r="O1690" t="s">
        <v>56</v>
      </c>
      <c r="S1690" t="s">
        <v>7085</v>
      </c>
      <c r="U1690" t="s">
        <v>202</v>
      </c>
      <c r="V1690">
        <v>8338257008</v>
      </c>
      <c r="W1690">
        <v>8338257001</v>
      </c>
      <c r="Y1690" t="s">
        <v>7086</v>
      </c>
      <c r="Z1690">
        <v>8</v>
      </c>
      <c r="AA1690">
        <v>29</v>
      </c>
      <c r="AD1690" t="s">
        <v>7087</v>
      </c>
      <c r="AE1690" t="s">
        <v>7088</v>
      </c>
      <c r="AF1690" t="s">
        <v>77</v>
      </c>
      <c r="AG1690" t="s">
        <v>7089</v>
      </c>
      <c r="AH1690" t="s">
        <v>7088</v>
      </c>
      <c r="AI1690">
        <v>0</v>
      </c>
      <c r="AJ1690">
        <v>0</v>
      </c>
      <c r="AL1690">
        <v>0</v>
      </c>
      <c r="AM1690">
        <v>0</v>
      </c>
      <c r="AN1690">
        <v>0</v>
      </c>
      <c r="AO1690" t="s">
        <v>51</v>
      </c>
      <c r="AP1690" t="s">
        <v>51</v>
      </c>
      <c r="AQ1690" t="s">
        <v>51</v>
      </c>
      <c r="AR1690" t="s">
        <v>51</v>
      </c>
      <c r="AS1690" t="s">
        <v>51</v>
      </c>
      <c r="AT1690" t="s">
        <v>51</v>
      </c>
      <c r="AU1690" t="s">
        <v>58</v>
      </c>
      <c r="AV1690" t="s">
        <v>6517</v>
      </c>
      <c r="AW1690" t="s">
        <v>6927</v>
      </c>
      <c r="AX1690" s="1">
        <v>43557.447115740739</v>
      </c>
      <c r="AY1690" s="1">
        <v>43574.643135034719</v>
      </c>
    </row>
    <row r="1691" spans="1:51" x14ac:dyDescent="0.35">
      <c r="A1691">
        <v>2747</v>
      </c>
      <c r="B1691">
        <v>0</v>
      </c>
      <c r="C1691" t="s">
        <v>51</v>
      </c>
      <c r="D1691" t="s">
        <v>52</v>
      </c>
      <c r="E1691" t="s">
        <v>51</v>
      </c>
      <c r="F1691" t="s">
        <v>51</v>
      </c>
      <c r="G1691" t="s">
        <v>18920</v>
      </c>
      <c r="H1691" t="s">
        <v>7090</v>
      </c>
      <c r="I1691" t="s">
        <v>56</v>
      </c>
      <c r="S1691" t="s">
        <v>7091</v>
      </c>
      <c r="U1691" t="s">
        <v>202</v>
      </c>
      <c r="W1691">
        <v>8860112272</v>
      </c>
      <c r="Y1691" t="s">
        <v>7092</v>
      </c>
      <c r="Z1691">
        <v>8</v>
      </c>
      <c r="AA1691">
        <v>6</v>
      </c>
      <c r="AD1691" t="s">
        <v>244</v>
      </c>
      <c r="AE1691" t="s">
        <v>4282</v>
      </c>
      <c r="AF1691" t="s">
        <v>2197</v>
      </c>
      <c r="AG1691" t="s">
        <v>7093</v>
      </c>
      <c r="AH1691" t="s">
        <v>4282</v>
      </c>
      <c r="AI1691">
        <v>0</v>
      </c>
      <c r="AJ1691">
        <v>0</v>
      </c>
      <c r="AL1691">
        <v>0</v>
      </c>
      <c r="AM1691">
        <v>0</v>
      </c>
      <c r="AN1691">
        <v>0</v>
      </c>
      <c r="AO1691" t="s">
        <v>51</v>
      </c>
      <c r="AP1691" t="s">
        <v>51</v>
      </c>
      <c r="AQ1691" t="s">
        <v>51</v>
      </c>
      <c r="AR1691" t="s">
        <v>51</v>
      </c>
      <c r="AS1691" t="s">
        <v>51</v>
      </c>
      <c r="AT1691" t="s">
        <v>51</v>
      </c>
      <c r="AU1691" t="s">
        <v>58</v>
      </c>
      <c r="AV1691" t="s">
        <v>4215</v>
      </c>
      <c r="AW1691" t="s">
        <v>51</v>
      </c>
      <c r="AX1691" s="1">
        <v>43553.707337534725</v>
      </c>
      <c r="AY1691" t="s">
        <v>51</v>
      </c>
    </row>
    <row r="1692" spans="1:51" x14ac:dyDescent="0.35">
      <c r="A1692">
        <v>2746</v>
      </c>
      <c r="B1692">
        <v>0</v>
      </c>
      <c r="C1692" t="s">
        <v>51</v>
      </c>
      <c r="D1692" t="s">
        <v>85</v>
      </c>
      <c r="E1692" t="s">
        <v>51</v>
      </c>
      <c r="F1692" t="s">
        <v>51</v>
      </c>
      <c r="G1692" t="s">
        <v>7094</v>
      </c>
      <c r="H1692" t="s">
        <v>7095</v>
      </c>
      <c r="I1692" t="s">
        <v>56</v>
      </c>
      <c r="J1692" t="s">
        <v>5419</v>
      </c>
      <c r="T1692" t="s">
        <v>51</v>
      </c>
      <c r="U1692" t="s">
        <v>51</v>
      </c>
      <c r="W1692">
        <v>9890192239</v>
      </c>
      <c r="Y1692" t="s">
        <v>7096</v>
      </c>
      <c r="Z1692">
        <v>8</v>
      </c>
      <c r="AE1692" t="s">
        <v>51</v>
      </c>
      <c r="AF1692" t="s">
        <v>5419</v>
      </c>
      <c r="AI1692">
        <v>0</v>
      </c>
      <c r="AJ1692">
        <v>0</v>
      </c>
      <c r="AL1692">
        <v>0</v>
      </c>
      <c r="AM1692">
        <v>0</v>
      </c>
      <c r="AN1692">
        <v>0</v>
      </c>
      <c r="AO1692" t="s">
        <v>230</v>
      </c>
      <c r="AP1692" t="s">
        <v>51</v>
      </c>
      <c r="AQ1692" t="s">
        <v>51</v>
      </c>
      <c r="AR1692" t="s">
        <v>51</v>
      </c>
      <c r="AS1692" t="s">
        <v>51</v>
      </c>
      <c r="AT1692" t="s">
        <v>51</v>
      </c>
      <c r="AU1692" t="s">
        <v>58</v>
      </c>
      <c r="AV1692" t="s">
        <v>4028</v>
      </c>
      <c r="AW1692" t="s">
        <v>51</v>
      </c>
      <c r="AX1692" s="1">
        <v>43553.655585567132</v>
      </c>
      <c r="AY1692" t="s">
        <v>51</v>
      </c>
    </row>
    <row r="1693" spans="1:51" x14ac:dyDescent="0.35">
      <c r="A1693">
        <v>2745</v>
      </c>
      <c r="B1693">
        <v>0</v>
      </c>
      <c r="C1693" t="s">
        <v>51</v>
      </c>
      <c r="D1693" t="s">
        <v>85</v>
      </c>
      <c r="E1693" t="s">
        <v>51</v>
      </c>
      <c r="F1693" t="s">
        <v>51</v>
      </c>
      <c r="G1693" t="s">
        <v>7097</v>
      </c>
      <c r="H1693" t="s">
        <v>7098</v>
      </c>
      <c r="I1693" t="s">
        <v>56</v>
      </c>
      <c r="J1693" t="s">
        <v>5419</v>
      </c>
      <c r="S1693" t="s">
        <v>7099</v>
      </c>
      <c r="T1693" t="s">
        <v>51</v>
      </c>
      <c r="U1693" t="s">
        <v>51</v>
      </c>
      <c r="W1693">
        <f>91-9821244999</f>
        <v>-9821244908</v>
      </c>
      <c r="X1693" t="s">
        <v>7100</v>
      </c>
      <c r="Y1693" t="s">
        <v>7101</v>
      </c>
      <c r="Z1693">
        <v>8</v>
      </c>
      <c r="AE1693" t="s">
        <v>51</v>
      </c>
      <c r="AF1693" t="s">
        <v>5419</v>
      </c>
      <c r="AI1693">
        <v>0</v>
      </c>
      <c r="AJ1693">
        <v>0</v>
      </c>
      <c r="AL1693">
        <v>0</v>
      </c>
      <c r="AM1693">
        <v>0</v>
      </c>
      <c r="AN1693">
        <v>0</v>
      </c>
      <c r="AO1693" t="s">
        <v>120</v>
      </c>
      <c r="AP1693" t="s">
        <v>51</v>
      </c>
      <c r="AQ1693" t="s">
        <v>51</v>
      </c>
      <c r="AR1693" t="s">
        <v>51</v>
      </c>
      <c r="AS1693" t="s">
        <v>51</v>
      </c>
      <c r="AT1693" t="s">
        <v>51</v>
      </c>
      <c r="AU1693" t="s">
        <v>58</v>
      </c>
      <c r="AV1693" t="s">
        <v>5181</v>
      </c>
      <c r="AW1693" t="s">
        <v>51</v>
      </c>
      <c r="AX1693" s="1">
        <v>43552.745279826391</v>
      </c>
      <c r="AY1693" t="s">
        <v>51</v>
      </c>
    </row>
    <row r="1694" spans="1:51" x14ac:dyDescent="0.35">
      <c r="A1694">
        <v>2744</v>
      </c>
      <c r="B1694">
        <v>0</v>
      </c>
      <c r="C1694" t="s">
        <v>51</v>
      </c>
      <c r="D1694" t="s">
        <v>52</v>
      </c>
      <c r="E1694" t="s">
        <v>51</v>
      </c>
      <c r="F1694" t="s">
        <v>51</v>
      </c>
      <c r="G1694" t="s">
        <v>7102</v>
      </c>
      <c r="H1694" t="s">
        <v>7103</v>
      </c>
      <c r="I1694" t="s">
        <v>56</v>
      </c>
      <c r="U1694" t="s">
        <v>202</v>
      </c>
      <c r="W1694">
        <v>9376231299</v>
      </c>
      <c r="Y1694" t="s">
        <v>7104</v>
      </c>
      <c r="Z1694">
        <v>8</v>
      </c>
      <c r="AA1694">
        <v>24</v>
      </c>
      <c r="AE1694" t="s">
        <v>7105</v>
      </c>
      <c r="AF1694" t="s">
        <v>138</v>
      </c>
      <c r="AG1694" t="s">
        <v>5999</v>
      </c>
      <c r="AH1694" t="s">
        <v>7105</v>
      </c>
      <c r="AI1694">
        <v>0</v>
      </c>
      <c r="AJ1694">
        <v>0</v>
      </c>
      <c r="AL1694">
        <v>0</v>
      </c>
      <c r="AM1694">
        <v>0</v>
      </c>
      <c r="AN1694">
        <v>0</v>
      </c>
      <c r="AO1694" t="s">
        <v>51</v>
      </c>
      <c r="AP1694" t="s">
        <v>51</v>
      </c>
      <c r="AQ1694" t="s">
        <v>51</v>
      </c>
      <c r="AR1694" t="s">
        <v>51</v>
      </c>
      <c r="AS1694" t="s">
        <v>51</v>
      </c>
      <c r="AT1694" t="s">
        <v>51</v>
      </c>
      <c r="AU1694" t="s">
        <v>58</v>
      </c>
      <c r="AV1694" t="s">
        <v>4215</v>
      </c>
      <c r="AW1694" t="s">
        <v>51</v>
      </c>
      <c r="AX1694" s="1">
        <v>43552.634514004632</v>
      </c>
      <c r="AY1694" t="s">
        <v>51</v>
      </c>
    </row>
    <row r="1695" spans="1:51" x14ac:dyDescent="0.35">
      <c r="A1695">
        <v>2743</v>
      </c>
      <c r="B1695">
        <v>0</v>
      </c>
      <c r="C1695" t="s">
        <v>51</v>
      </c>
      <c r="D1695" t="s">
        <v>52</v>
      </c>
      <c r="E1695" t="s">
        <v>51</v>
      </c>
      <c r="F1695" t="s">
        <v>51</v>
      </c>
      <c r="G1695" t="s">
        <v>7106</v>
      </c>
      <c r="H1695" t="s">
        <v>7107</v>
      </c>
      <c r="I1695" t="s">
        <v>56</v>
      </c>
      <c r="O1695" t="s">
        <v>55</v>
      </c>
      <c r="U1695" t="s">
        <v>202</v>
      </c>
      <c r="V1695" t="s">
        <v>7108</v>
      </c>
      <c r="W1695">
        <v>9765757777</v>
      </c>
      <c r="Y1695" t="s">
        <v>7109</v>
      </c>
      <c r="Z1695">
        <v>8</v>
      </c>
      <c r="AA1695">
        <v>27</v>
      </c>
      <c r="AD1695" t="s">
        <v>7110</v>
      </c>
      <c r="AE1695" t="s">
        <v>7111</v>
      </c>
      <c r="AF1695" t="s">
        <v>280</v>
      </c>
      <c r="AG1695" t="s">
        <v>7112</v>
      </c>
      <c r="AH1695" t="s">
        <v>7111</v>
      </c>
      <c r="AI1695">
        <v>0</v>
      </c>
      <c r="AJ1695">
        <v>0</v>
      </c>
      <c r="AL1695">
        <v>0</v>
      </c>
      <c r="AM1695">
        <v>0</v>
      </c>
      <c r="AN1695">
        <v>0</v>
      </c>
      <c r="AO1695" t="s">
        <v>51</v>
      </c>
      <c r="AP1695" t="s">
        <v>51</v>
      </c>
      <c r="AQ1695" t="s">
        <v>51</v>
      </c>
      <c r="AR1695" t="s">
        <v>51</v>
      </c>
      <c r="AS1695" t="s">
        <v>51</v>
      </c>
      <c r="AT1695" t="s">
        <v>51</v>
      </c>
      <c r="AU1695" t="s">
        <v>58</v>
      </c>
      <c r="AV1695" t="s">
        <v>6517</v>
      </c>
      <c r="AW1695" t="s">
        <v>919</v>
      </c>
      <c r="AX1695" s="1">
        <v>43552.615619363423</v>
      </c>
      <c r="AY1695" s="1">
        <v>45331.615630474538</v>
      </c>
    </row>
    <row r="1696" spans="1:51" x14ac:dyDescent="0.35">
      <c r="A1696">
        <v>2742</v>
      </c>
      <c r="B1696">
        <v>0</v>
      </c>
      <c r="C1696" t="s">
        <v>51</v>
      </c>
      <c r="D1696" t="s">
        <v>52</v>
      </c>
      <c r="E1696" t="s">
        <v>51</v>
      </c>
      <c r="F1696" t="s">
        <v>51</v>
      </c>
      <c r="G1696" t="s">
        <v>7113</v>
      </c>
      <c r="H1696" t="s">
        <v>18921</v>
      </c>
      <c r="I1696" t="s">
        <v>56</v>
      </c>
      <c r="M1696" t="s">
        <v>7113</v>
      </c>
      <c r="N1696" t="s">
        <v>18922</v>
      </c>
      <c r="O1696" t="s">
        <v>55</v>
      </c>
      <c r="S1696" t="s">
        <v>7114</v>
      </c>
      <c r="U1696" t="s">
        <v>202</v>
      </c>
      <c r="W1696">
        <v>1795238497</v>
      </c>
      <c r="X1696" t="s">
        <v>7115</v>
      </c>
      <c r="Y1696" t="s">
        <v>6552</v>
      </c>
      <c r="Z1696">
        <v>8</v>
      </c>
      <c r="AA1696">
        <v>2</v>
      </c>
      <c r="AD1696" t="s">
        <v>7116</v>
      </c>
      <c r="AE1696" t="s">
        <v>7117</v>
      </c>
      <c r="AF1696" t="s">
        <v>7118</v>
      </c>
      <c r="AG1696" t="s">
        <v>7119</v>
      </c>
      <c r="AH1696" t="s">
        <v>7117</v>
      </c>
      <c r="AI1696">
        <v>0</v>
      </c>
      <c r="AJ1696">
        <v>0</v>
      </c>
      <c r="AL1696">
        <v>0</v>
      </c>
      <c r="AM1696">
        <v>0</v>
      </c>
      <c r="AN1696">
        <v>0</v>
      </c>
      <c r="AO1696" t="s">
        <v>51</v>
      </c>
      <c r="AP1696" t="s">
        <v>51</v>
      </c>
      <c r="AQ1696" t="s">
        <v>51</v>
      </c>
      <c r="AR1696" t="s">
        <v>51</v>
      </c>
      <c r="AS1696" t="s">
        <v>51</v>
      </c>
      <c r="AT1696" t="s">
        <v>51</v>
      </c>
      <c r="AU1696" t="s">
        <v>58</v>
      </c>
      <c r="AV1696" t="s">
        <v>6517</v>
      </c>
      <c r="AW1696" t="s">
        <v>4215</v>
      </c>
      <c r="AX1696" s="1">
        <v>43552.412718136577</v>
      </c>
      <c r="AY1696" s="1">
        <v>44067.728313194442</v>
      </c>
    </row>
    <row r="1697" spans="1:51" x14ac:dyDescent="0.35">
      <c r="A1697">
        <v>2741</v>
      </c>
      <c r="B1697">
        <v>0</v>
      </c>
      <c r="C1697" t="s">
        <v>51</v>
      </c>
      <c r="D1697" t="s">
        <v>52</v>
      </c>
      <c r="E1697" t="s">
        <v>51</v>
      </c>
      <c r="F1697" t="s">
        <v>51</v>
      </c>
      <c r="G1697" t="s">
        <v>7120</v>
      </c>
      <c r="H1697" t="s">
        <v>7121</v>
      </c>
      <c r="I1697" t="s">
        <v>1693</v>
      </c>
      <c r="S1697" t="s">
        <v>7122</v>
      </c>
      <c r="U1697" t="s">
        <v>202</v>
      </c>
      <c r="V1697" t="s">
        <v>7123</v>
      </c>
      <c r="Y1697" t="s">
        <v>7124</v>
      </c>
      <c r="Z1697">
        <v>2</v>
      </c>
      <c r="AI1697">
        <v>0</v>
      </c>
      <c r="AJ1697">
        <v>0</v>
      </c>
      <c r="AL1697">
        <v>0</v>
      </c>
      <c r="AM1697">
        <v>0</v>
      </c>
      <c r="AN1697">
        <v>0</v>
      </c>
      <c r="AO1697" t="s">
        <v>51</v>
      </c>
      <c r="AP1697" t="s">
        <v>51</v>
      </c>
      <c r="AQ1697" t="s">
        <v>51</v>
      </c>
      <c r="AR1697" t="s">
        <v>51</v>
      </c>
      <c r="AS1697" t="s">
        <v>51</v>
      </c>
      <c r="AT1697" t="s">
        <v>51</v>
      </c>
      <c r="AU1697" t="s">
        <v>58</v>
      </c>
      <c r="AV1697" t="s">
        <v>4215</v>
      </c>
      <c r="AW1697" t="s">
        <v>51</v>
      </c>
      <c r="AX1697" s="1">
        <v>43551.448308530089</v>
      </c>
      <c r="AY1697" t="s">
        <v>51</v>
      </c>
    </row>
    <row r="1698" spans="1:51" x14ac:dyDescent="0.35">
      <c r="A1698">
        <v>2740</v>
      </c>
      <c r="B1698">
        <v>0</v>
      </c>
      <c r="C1698" t="s">
        <v>51</v>
      </c>
      <c r="D1698" t="s">
        <v>85</v>
      </c>
      <c r="E1698" t="s">
        <v>51</v>
      </c>
      <c r="F1698" t="s">
        <v>51</v>
      </c>
      <c r="G1698" t="s">
        <v>7125</v>
      </c>
      <c r="H1698" t="s">
        <v>7126</v>
      </c>
      <c r="I1698" t="s">
        <v>56</v>
      </c>
      <c r="J1698" t="s">
        <v>5419</v>
      </c>
      <c r="S1698" t="s">
        <v>7127</v>
      </c>
      <c r="T1698" t="s">
        <v>51</v>
      </c>
      <c r="U1698" t="s">
        <v>51</v>
      </c>
      <c r="Y1698" t="s">
        <v>7128</v>
      </c>
      <c r="Z1698">
        <v>8</v>
      </c>
      <c r="AE1698" t="s">
        <v>51</v>
      </c>
      <c r="AF1698" t="s">
        <v>5419</v>
      </c>
      <c r="AI1698">
        <v>0</v>
      </c>
      <c r="AJ1698">
        <v>0</v>
      </c>
      <c r="AL1698">
        <v>0</v>
      </c>
      <c r="AM1698">
        <v>0</v>
      </c>
      <c r="AN1698">
        <v>0</v>
      </c>
      <c r="AO1698" t="s">
        <v>4181</v>
      </c>
      <c r="AP1698" t="s">
        <v>51</v>
      </c>
      <c r="AQ1698" t="s">
        <v>51</v>
      </c>
      <c r="AR1698" t="s">
        <v>51</v>
      </c>
      <c r="AS1698" t="s">
        <v>51</v>
      </c>
      <c r="AT1698" t="s">
        <v>51</v>
      </c>
      <c r="AU1698" t="s">
        <v>58</v>
      </c>
      <c r="AV1698" t="s">
        <v>5181</v>
      </c>
      <c r="AW1698" t="s">
        <v>51</v>
      </c>
      <c r="AX1698" s="1">
        <v>43547.440188807872</v>
      </c>
      <c r="AY1698" t="s">
        <v>51</v>
      </c>
    </row>
    <row r="1699" spans="1:51" x14ac:dyDescent="0.35">
      <c r="A1699">
        <v>2739</v>
      </c>
      <c r="B1699">
        <v>0</v>
      </c>
      <c r="C1699" t="s">
        <v>51</v>
      </c>
      <c r="D1699" t="s">
        <v>85</v>
      </c>
      <c r="E1699">
        <v>3</v>
      </c>
      <c r="F1699" t="s">
        <v>1049</v>
      </c>
      <c r="G1699" t="s">
        <v>7129</v>
      </c>
      <c r="H1699" t="s">
        <v>7130</v>
      </c>
      <c r="I1699" t="s">
        <v>56</v>
      </c>
      <c r="J1699" t="s">
        <v>5419</v>
      </c>
      <c r="T1699" t="s">
        <v>51</v>
      </c>
      <c r="U1699" t="s">
        <v>51</v>
      </c>
      <c r="W1699">
        <v>9595598719</v>
      </c>
      <c r="X1699" t="s">
        <v>7131</v>
      </c>
      <c r="Y1699" t="s">
        <v>7132</v>
      </c>
      <c r="Z1699">
        <v>8</v>
      </c>
      <c r="AE1699" t="s">
        <v>51</v>
      </c>
      <c r="AF1699" t="s">
        <v>5419</v>
      </c>
      <c r="AI1699">
        <v>0</v>
      </c>
      <c r="AJ1699">
        <v>0</v>
      </c>
      <c r="AL1699">
        <v>0</v>
      </c>
      <c r="AM1699">
        <v>0</v>
      </c>
      <c r="AN1699">
        <v>0</v>
      </c>
      <c r="AO1699" t="s">
        <v>4181</v>
      </c>
      <c r="AP1699" t="s">
        <v>51</v>
      </c>
      <c r="AQ1699" t="s">
        <v>51</v>
      </c>
      <c r="AR1699" t="s">
        <v>51</v>
      </c>
      <c r="AS1699" t="s">
        <v>51</v>
      </c>
      <c r="AT1699" t="s">
        <v>51</v>
      </c>
      <c r="AU1699" t="s">
        <v>58</v>
      </c>
      <c r="AV1699" t="s">
        <v>5181</v>
      </c>
      <c r="AW1699" t="s">
        <v>5181</v>
      </c>
      <c r="AX1699" s="1">
        <v>43547.42762858796</v>
      </c>
      <c r="AY1699" s="1">
        <v>43816.714640740742</v>
      </c>
    </row>
    <row r="1700" spans="1:51" x14ac:dyDescent="0.35">
      <c r="A1700">
        <v>2738</v>
      </c>
      <c r="B1700">
        <v>0</v>
      </c>
      <c r="C1700" t="s">
        <v>51</v>
      </c>
      <c r="D1700" t="s">
        <v>52</v>
      </c>
      <c r="E1700" t="s">
        <v>51</v>
      </c>
      <c r="F1700" t="s">
        <v>51</v>
      </c>
      <c r="G1700" t="s">
        <v>7133</v>
      </c>
      <c r="H1700" t="s">
        <v>7134</v>
      </c>
      <c r="I1700" t="s">
        <v>56</v>
      </c>
      <c r="S1700">
        <v>9210366935</v>
      </c>
      <c r="U1700" t="s">
        <v>57</v>
      </c>
      <c r="W1700">
        <v>9911853221</v>
      </c>
      <c r="Y1700" t="s">
        <v>7135</v>
      </c>
      <c r="Z1700">
        <v>8</v>
      </c>
      <c r="AA1700">
        <v>7</v>
      </c>
      <c r="AD1700" t="s">
        <v>7136</v>
      </c>
      <c r="AE1700" t="s">
        <v>7137</v>
      </c>
      <c r="AF1700" t="s">
        <v>3093</v>
      </c>
      <c r="AG1700" t="s">
        <v>7138</v>
      </c>
      <c r="AH1700" t="s">
        <v>7137</v>
      </c>
      <c r="AI1700">
        <v>0</v>
      </c>
      <c r="AJ1700">
        <v>0</v>
      </c>
      <c r="AL1700">
        <v>0</v>
      </c>
      <c r="AM1700">
        <v>0</v>
      </c>
      <c r="AN1700">
        <v>0</v>
      </c>
      <c r="AO1700" t="s">
        <v>51</v>
      </c>
      <c r="AP1700" t="s">
        <v>51</v>
      </c>
      <c r="AQ1700" t="s">
        <v>51</v>
      </c>
      <c r="AR1700" t="s">
        <v>51</v>
      </c>
      <c r="AS1700" t="s">
        <v>51</v>
      </c>
      <c r="AT1700" t="s">
        <v>51</v>
      </c>
      <c r="AU1700" t="s">
        <v>58</v>
      </c>
      <c r="AV1700" t="s">
        <v>4215</v>
      </c>
      <c r="AW1700" t="s">
        <v>51</v>
      </c>
      <c r="AX1700" s="1">
        <v>43546.681270868059</v>
      </c>
      <c r="AY1700" t="s">
        <v>51</v>
      </c>
    </row>
    <row r="1701" spans="1:51" x14ac:dyDescent="0.35">
      <c r="A1701">
        <v>2737</v>
      </c>
      <c r="B1701">
        <v>0</v>
      </c>
      <c r="C1701" t="s">
        <v>51</v>
      </c>
      <c r="D1701" t="s">
        <v>85</v>
      </c>
      <c r="E1701" t="s">
        <v>51</v>
      </c>
      <c r="F1701" t="s">
        <v>51</v>
      </c>
      <c r="G1701" t="s">
        <v>7139</v>
      </c>
      <c r="H1701" t="s">
        <v>7140</v>
      </c>
      <c r="I1701" t="s">
        <v>56</v>
      </c>
      <c r="J1701" t="s">
        <v>5419</v>
      </c>
      <c r="T1701" t="s">
        <v>51</v>
      </c>
      <c r="U1701" t="s">
        <v>51</v>
      </c>
      <c r="W1701">
        <v>9701677759</v>
      </c>
      <c r="Y1701" t="s">
        <v>7141</v>
      </c>
      <c r="Z1701">
        <v>8</v>
      </c>
      <c r="AE1701" t="s">
        <v>51</v>
      </c>
      <c r="AF1701" t="s">
        <v>5419</v>
      </c>
      <c r="AI1701">
        <v>0</v>
      </c>
      <c r="AJ1701">
        <v>0</v>
      </c>
      <c r="AL1701">
        <v>0</v>
      </c>
      <c r="AM1701">
        <v>0</v>
      </c>
      <c r="AN1701">
        <v>0</v>
      </c>
      <c r="AO1701" t="s">
        <v>1032</v>
      </c>
      <c r="AP1701" t="s">
        <v>51</v>
      </c>
      <c r="AQ1701" t="s">
        <v>51</v>
      </c>
      <c r="AR1701" t="s">
        <v>51</v>
      </c>
      <c r="AS1701" t="s">
        <v>51</v>
      </c>
      <c r="AT1701" t="s">
        <v>51</v>
      </c>
      <c r="AU1701" t="s">
        <v>58</v>
      </c>
      <c r="AV1701" t="s">
        <v>5181</v>
      </c>
      <c r="AW1701" t="s">
        <v>51</v>
      </c>
      <c r="AX1701" s="1">
        <v>43546.439789583332</v>
      </c>
      <c r="AY1701" t="s">
        <v>51</v>
      </c>
    </row>
    <row r="1702" spans="1:51" x14ac:dyDescent="0.35">
      <c r="A1702">
        <v>2736</v>
      </c>
      <c r="B1702">
        <v>0</v>
      </c>
      <c r="C1702" t="s">
        <v>51</v>
      </c>
      <c r="D1702" t="s">
        <v>85</v>
      </c>
      <c r="E1702" t="s">
        <v>51</v>
      </c>
      <c r="F1702" t="s">
        <v>51</v>
      </c>
      <c r="G1702" t="s">
        <v>7142</v>
      </c>
      <c r="H1702" t="s">
        <v>7143</v>
      </c>
      <c r="I1702" t="s">
        <v>56</v>
      </c>
      <c r="J1702" t="s">
        <v>5419</v>
      </c>
      <c r="T1702" t="s">
        <v>51</v>
      </c>
      <c r="U1702" t="s">
        <v>51</v>
      </c>
      <c r="W1702">
        <v>9916297934</v>
      </c>
      <c r="Y1702" t="s">
        <v>7144</v>
      </c>
      <c r="Z1702">
        <v>8</v>
      </c>
      <c r="AE1702" t="s">
        <v>51</v>
      </c>
      <c r="AF1702" t="s">
        <v>5419</v>
      </c>
      <c r="AI1702">
        <v>0</v>
      </c>
      <c r="AJ1702">
        <v>0</v>
      </c>
      <c r="AL1702">
        <v>0</v>
      </c>
      <c r="AM1702">
        <v>0</v>
      </c>
      <c r="AN1702">
        <v>0</v>
      </c>
      <c r="AO1702" t="s">
        <v>7145</v>
      </c>
      <c r="AP1702" t="s">
        <v>51</v>
      </c>
      <c r="AQ1702" t="s">
        <v>51</v>
      </c>
      <c r="AR1702" t="s">
        <v>51</v>
      </c>
      <c r="AS1702" t="s">
        <v>51</v>
      </c>
      <c r="AT1702" t="s">
        <v>51</v>
      </c>
      <c r="AU1702" t="s">
        <v>58</v>
      </c>
      <c r="AV1702" t="s">
        <v>5181</v>
      </c>
      <c r="AW1702" t="s">
        <v>51</v>
      </c>
      <c r="AX1702" s="1">
        <v>43544.469629780091</v>
      </c>
      <c r="AY1702" t="s">
        <v>51</v>
      </c>
    </row>
    <row r="1703" spans="1:51" x14ac:dyDescent="0.35">
      <c r="A1703">
        <v>2735</v>
      </c>
      <c r="B1703">
        <v>0</v>
      </c>
      <c r="C1703" t="s">
        <v>51</v>
      </c>
      <c r="D1703" t="s">
        <v>52</v>
      </c>
      <c r="E1703" t="s">
        <v>51</v>
      </c>
      <c r="F1703" t="s">
        <v>51</v>
      </c>
      <c r="G1703" t="s">
        <v>18923</v>
      </c>
      <c r="H1703" t="s">
        <v>7146</v>
      </c>
      <c r="I1703" t="s">
        <v>56</v>
      </c>
      <c r="S1703" t="s">
        <v>7147</v>
      </c>
      <c r="U1703" t="s">
        <v>57</v>
      </c>
      <c r="W1703" t="s">
        <v>7148</v>
      </c>
      <c r="Y1703" t="s">
        <v>7149</v>
      </c>
      <c r="Z1703">
        <v>8</v>
      </c>
      <c r="AA1703">
        <v>9</v>
      </c>
      <c r="AD1703" t="s">
        <v>7150</v>
      </c>
      <c r="AE1703" t="s">
        <v>2839</v>
      </c>
      <c r="AF1703" t="s">
        <v>63</v>
      </c>
      <c r="AG1703" t="s">
        <v>7151</v>
      </c>
      <c r="AH1703" t="s">
        <v>2839</v>
      </c>
      <c r="AI1703">
        <v>0</v>
      </c>
      <c r="AJ1703">
        <v>0</v>
      </c>
      <c r="AL1703">
        <v>0</v>
      </c>
      <c r="AM1703">
        <v>0</v>
      </c>
      <c r="AN1703">
        <v>0</v>
      </c>
      <c r="AO1703" t="s">
        <v>51</v>
      </c>
      <c r="AP1703" t="s">
        <v>51</v>
      </c>
      <c r="AQ1703" t="s">
        <v>51</v>
      </c>
      <c r="AR1703" t="s">
        <v>51</v>
      </c>
      <c r="AS1703" t="s">
        <v>51</v>
      </c>
      <c r="AT1703" t="s">
        <v>51</v>
      </c>
      <c r="AU1703" t="s">
        <v>58</v>
      </c>
      <c r="AV1703" t="s">
        <v>4215</v>
      </c>
      <c r="AW1703" t="s">
        <v>51</v>
      </c>
      <c r="AX1703" s="1">
        <v>43543.50319505787</v>
      </c>
      <c r="AY1703" t="s">
        <v>51</v>
      </c>
    </row>
    <row r="1704" spans="1:51" x14ac:dyDescent="0.35">
      <c r="A1704">
        <v>2734</v>
      </c>
      <c r="B1704">
        <v>0</v>
      </c>
      <c r="C1704" t="s">
        <v>51</v>
      </c>
      <c r="D1704" t="s">
        <v>85</v>
      </c>
      <c r="E1704" t="s">
        <v>51</v>
      </c>
      <c r="F1704" t="s">
        <v>51</v>
      </c>
      <c r="G1704" t="s">
        <v>7152</v>
      </c>
      <c r="H1704" t="s">
        <v>7153</v>
      </c>
      <c r="I1704" t="s">
        <v>56</v>
      </c>
      <c r="J1704" t="s">
        <v>5419</v>
      </c>
      <c r="S1704" t="s">
        <v>7154</v>
      </c>
      <c r="T1704" t="s">
        <v>51</v>
      </c>
      <c r="U1704" t="s">
        <v>51</v>
      </c>
      <c r="W1704">
        <v>9822970099</v>
      </c>
      <c r="Y1704" t="s">
        <v>7155</v>
      </c>
      <c r="Z1704">
        <v>8</v>
      </c>
      <c r="AE1704" t="s">
        <v>51</v>
      </c>
      <c r="AF1704" t="s">
        <v>5419</v>
      </c>
      <c r="AI1704">
        <v>0</v>
      </c>
      <c r="AJ1704">
        <v>0</v>
      </c>
      <c r="AL1704">
        <v>0</v>
      </c>
      <c r="AM1704">
        <v>0</v>
      </c>
      <c r="AN1704">
        <v>1</v>
      </c>
      <c r="AO1704" t="s">
        <v>7156</v>
      </c>
      <c r="AP1704" t="s">
        <v>51</v>
      </c>
      <c r="AQ1704" t="s">
        <v>51</v>
      </c>
      <c r="AR1704" t="s">
        <v>51</v>
      </c>
      <c r="AS1704" t="s">
        <v>51</v>
      </c>
      <c r="AT1704" t="s">
        <v>51</v>
      </c>
      <c r="AU1704" t="s">
        <v>58</v>
      </c>
      <c r="AV1704" t="s">
        <v>5181</v>
      </c>
      <c r="AW1704" t="s">
        <v>5181</v>
      </c>
      <c r="AX1704" s="1">
        <v>43542.473572881943</v>
      </c>
      <c r="AY1704" s="1">
        <v>43679.465118831016</v>
      </c>
    </row>
    <row r="1705" spans="1:51" x14ac:dyDescent="0.35">
      <c r="A1705">
        <v>2733</v>
      </c>
      <c r="B1705">
        <v>0</v>
      </c>
      <c r="C1705" t="s">
        <v>51</v>
      </c>
      <c r="D1705" t="s">
        <v>85</v>
      </c>
      <c r="E1705" t="s">
        <v>51</v>
      </c>
      <c r="F1705" t="s">
        <v>51</v>
      </c>
      <c r="G1705" t="s">
        <v>18924</v>
      </c>
      <c r="H1705" t="s">
        <v>7157</v>
      </c>
      <c r="I1705" t="s">
        <v>56</v>
      </c>
      <c r="J1705" t="s">
        <v>5419</v>
      </c>
      <c r="T1705" t="s">
        <v>51</v>
      </c>
      <c r="U1705" t="s">
        <v>51</v>
      </c>
      <c r="Y1705" t="s">
        <v>7158</v>
      </c>
      <c r="Z1705">
        <v>8</v>
      </c>
      <c r="AE1705" t="s">
        <v>51</v>
      </c>
      <c r="AF1705" t="s">
        <v>5419</v>
      </c>
      <c r="AI1705">
        <v>0</v>
      </c>
      <c r="AJ1705">
        <v>0</v>
      </c>
      <c r="AL1705">
        <v>0</v>
      </c>
      <c r="AM1705">
        <v>0</v>
      </c>
      <c r="AN1705">
        <v>0</v>
      </c>
      <c r="AO1705" t="s">
        <v>1146</v>
      </c>
      <c r="AP1705" t="s">
        <v>51</v>
      </c>
      <c r="AQ1705" t="s">
        <v>51</v>
      </c>
      <c r="AR1705" t="s">
        <v>51</v>
      </c>
      <c r="AS1705" t="s">
        <v>51</v>
      </c>
      <c r="AT1705" t="s">
        <v>51</v>
      </c>
      <c r="AU1705" t="s">
        <v>58</v>
      </c>
      <c r="AV1705" t="s">
        <v>5181</v>
      </c>
      <c r="AW1705" t="s">
        <v>51</v>
      </c>
      <c r="AX1705" s="1">
        <v>43538.480703819441</v>
      </c>
      <c r="AY1705" t="s">
        <v>51</v>
      </c>
    </row>
    <row r="1706" spans="1:51" x14ac:dyDescent="0.35">
      <c r="A1706">
        <v>2732</v>
      </c>
      <c r="B1706">
        <v>0</v>
      </c>
      <c r="C1706" t="s">
        <v>51</v>
      </c>
      <c r="D1706" t="s">
        <v>85</v>
      </c>
      <c r="E1706" t="s">
        <v>51</v>
      </c>
      <c r="F1706" t="s">
        <v>51</v>
      </c>
      <c r="G1706" t="s">
        <v>7159</v>
      </c>
      <c r="H1706" t="s">
        <v>7160</v>
      </c>
      <c r="I1706" t="s">
        <v>56</v>
      </c>
      <c r="J1706" t="s">
        <v>5419</v>
      </c>
      <c r="S1706" t="s">
        <v>7161</v>
      </c>
      <c r="T1706" t="s">
        <v>51</v>
      </c>
      <c r="U1706" t="s">
        <v>51</v>
      </c>
      <c r="W1706">
        <v>7350016556</v>
      </c>
      <c r="X1706" t="s">
        <v>7162</v>
      </c>
      <c r="Y1706" t="s">
        <v>7163</v>
      </c>
      <c r="Z1706">
        <v>8</v>
      </c>
      <c r="AE1706" t="s">
        <v>51</v>
      </c>
      <c r="AF1706" t="s">
        <v>5419</v>
      </c>
      <c r="AI1706">
        <v>0</v>
      </c>
      <c r="AJ1706">
        <v>0</v>
      </c>
      <c r="AL1706">
        <v>0</v>
      </c>
      <c r="AM1706">
        <v>0</v>
      </c>
      <c r="AN1706">
        <v>0</v>
      </c>
      <c r="AO1706" t="s">
        <v>120</v>
      </c>
      <c r="AP1706" t="s">
        <v>51</v>
      </c>
      <c r="AQ1706" t="s">
        <v>51</v>
      </c>
      <c r="AR1706" t="s">
        <v>51</v>
      </c>
      <c r="AS1706" t="s">
        <v>51</v>
      </c>
      <c r="AT1706" t="s">
        <v>51</v>
      </c>
      <c r="AU1706" t="s">
        <v>58</v>
      </c>
      <c r="AV1706" t="s">
        <v>5181</v>
      </c>
      <c r="AW1706" t="s">
        <v>51</v>
      </c>
      <c r="AX1706" s="1">
        <v>43536.774115243054</v>
      </c>
      <c r="AY1706" t="s">
        <v>51</v>
      </c>
    </row>
    <row r="1707" spans="1:51" x14ac:dyDescent="0.35">
      <c r="A1707">
        <v>2731</v>
      </c>
      <c r="B1707">
        <v>0</v>
      </c>
      <c r="C1707" t="s">
        <v>51</v>
      </c>
      <c r="D1707" t="s">
        <v>85</v>
      </c>
      <c r="E1707" t="s">
        <v>51</v>
      </c>
      <c r="F1707" t="s">
        <v>51</v>
      </c>
      <c r="G1707" t="s">
        <v>7164</v>
      </c>
      <c r="H1707" t="s">
        <v>7165</v>
      </c>
      <c r="I1707" t="s">
        <v>56</v>
      </c>
      <c r="J1707" t="s">
        <v>5419</v>
      </c>
      <c r="T1707" t="s">
        <v>51</v>
      </c>
      <c r="U1707" t="s">
        <v>51</v>
      </c>
      <c r="W1707">
        <v>8237830005</v>
      </c>
      <c r="Y1707" t="s">
        <v>7166</v>
      </c>
      <c r="Z1707">
        <v>8</v>
      </c>
      <c r="AE1707" t="s">
        <v>51</v>
      </c>
      <c r="AF1707" t="s">
        <v>5419</v>
      </c>
      <c r="AI1707">
        <v>0</v>
      </c>
      <c r="AJ1707">
        <v>0</v>
      </c>
      <c r="AL1707">
        <v>0</v>
      </c>
      <c r="AM1707">
        <v>0</v>
      </c>
      <c r="AN1707">
        <v>0</v>
      </c>
      <c r="AO1707" t="s">
        <v>7167</v>
      </c>
      <c r="AP1707" t="s">
        <v>51</v>
      </c>
      <c r="AQ1707" t="s">
        <v>51</v>
      </c>
      <c r="AR1707" t="s">
        <v>51</v>
      </c>
      <c r="AS1707" t="s">
        <v>51</v>
      </c>
      <c r="AT1707" t="s">
        <v>51</v>
      </c>
      <c r="AU1707" t="s">
        <v>58</v>
      </c>
      <c r="AV1707" t="s">
        <v>4028</v>
      </c>
      <c r="AW1707" t="s">
        <v>51</v>
      </c>
      <c r="AX1707" s="1">
        <v>43536.69074953704</v>
      </c>
      <c r="AY1707" t="s">
        <v>51</v>
      </c>
    </row>
    <row r="1708" spans="1:51" x14ac:dyDescent="0.35">
      <c r="A1708">
        <v>2730</v>
      </c>
      <c r="B1708">
        <v>0</v>
      </c>
      <c r="C1708" t="s">
        <v>51</v>
      </c>
      <c r="D1708" t="s">
        <v>52</v>
      </c>
      <c r="E1708" t="s">
        <v>51</v>
      </c>
      <c r="F1708" t="s">
        <v>51</v>
      </c>
      <c r="G1708" t="s">
        <v>7168</v>
      </c>
      <c r="H1708" t="s">
        <v>7169</v>
      </c>
      <c r="I1708" t="s">
        <v>4842</v>
      </c>
      <c r="O1708" t="s">
        <v>1673</v>
      </c>
      <c r="S1708">
        <f>974-66820299</f>
        <v>-66819325</v>
      </c>
      <c r="U1708" t="s">
        <v>202</v>
      </c>
      <c r="V1708">
        <f>974-44510243</f>
        <v>-44509269</v>
      </c>
      <c r="Y1708" t="s">
        <v>7170</v>
      </c>
      <c r="Z1708">
        <v>2</v>
      </c>
      <c r="AA1708" t="s">
        <v>485</v>
      </c>
      <c r="AE1708" t="s">
        <v>7171</v>
      </c>
      <c r="AF1708" t="s">
        <v>7171</v>
      </c>
      <c r="AG1708" t="s">
        <v>485</v>
      </c>
      <c r="AH1708" t="s">
        <v>7171</v>
      </c>
      <c r="AI1708">
        <v>0</v>
      </c>
      <c r="AJ1708">
        <v>0</v>
      </c>
      <c r="AL1708">
        <v>0</v>
      </c>
      <c r="AM1708">
        <v>0</v>
      </c>
      <c r="AN1708">
        <v>0</v>
      </c>
      <c r="AO1708" t="s">
        <v>51</v>
      </c>
      <c r="AP1708" t="s">
        <v>51</v>
      </c>
      <c r="AQ1708" t="s">
        <v>51</v>
      </c>
      <c r="AR1708" t="s">
        <v>51</v>
      </c>
      <c r="AS1708" t="s">
        <v>51</v>
      </c>
      <c r="AT1708" t="s">
        <v>51</v>
      </c>
      <c r="AU1708" t="s">
        <v>58</v>
      </c>
      <c r="AV1708" t="s">
        <v>4215</v>
      </c>
      <c r="AW1708" t="s">
        <v>196</v>
      </c>
      <c r="AX1708" s="1">
        <v>43536.666802118052</v>
      </c>
      <c r="AY1708" s="1">
        <v>43833.650850231483</v>
      </c>
    </row>
    <row r="1709" spans="1:51" x14ac:dyDescent="0.35">
      <c r="A1709">
        <v>2729</v>
      </c>
      <c r="B1709">
        <v>0</v>
      </c>
      <c r="C1709" t="s">
        <v>51</v>
      </c>
      <c r="D1709" t="s">
        <v>52</v>
      </c>
      <c r="E1709" t="s">
        <v>51</v>
      </c>
      <c r="F1709" t="s">
        <v>51</v>
      </c>
      <c r="G1709" t="s">
        <v>7172</v>
      </c>
      <c r="H1709" t="s">
        <v>7173</v>
      </c>
      <c r="I1709" t="s">
        <v>56</v>
      </c>
      <c r="O1709" t="s">
        <v>62</v>
      </c>
      <c r="S1709" t="s">
        <v>7174</v>
      </c>
      <c r="U1709" t="s">
        <v>202</v>
      </c>
      <c r="V1709" t="s">
        <v>7175</v>
      </c>
      <c r="W1709">
        <v>9100056390</v>
      </c>
      <c r="Y1709" t="s">
        <v>7176</v>
      </c>
      <c r="Z1709">
        <v>8</v>
      </c>
      <c r="AA1709">
        <v>37</v>
      </c>
      <c r="AD1709" t="s">
        <v>7177</v>
      </c>
      <c r="AE1709" t="s">
        <v>3706</v>
      </c>
      <c r="AF1709" t="s">
        <v>134</v>
      </c>
      <c r="AG1709" t="s">
        <v>7178</v>
      </c>
      <c r="AH1709" t="s">
        <v>3706</v>
      </c>
      <c r="AI1709">
        <v>0</v>
      </c>
      <c r="AJ1709">
        <v>0</v>
      </c>
      <c r="AL1709">
        <v>0</v>
      </c>
      <c r="AM1709">
        <v>0</v>
      </c>
      <c r="AN1709">
        <v>0</v>
      </c>
      <c r="AO1709" t="s">
        <v>51</v>
      </c>
      <c r="AP1709" t="s">
        <v>51</v>
      </c>
      <c r="AQ1709" t="s">
        <v>51</v>
      </c>
      <c r="AR1709" t="s">
        <v>51</v>
      </c>
      <c r="AS1709" t="s">
        <v>51</v>
      </c>
      <c r="AT1709" t="s">
        <v>51</v>
      </c>
      <c r="AU1709" t="s">
        <v>58</v>
      </c>
      <c r="AV1709" t="s">
        <v>4215</v>
      </c>
      <c r="AW1709" t="s">
        <v>3051</v>
      </c>
      <c r="AX1709" s="1">
        <v>43535.732397372682</v>
      </c>
      <c r="AY1709" s="1">
        <v>43743.625432256944</v>
      </c>
    </row>
    <row r="1710" spans="1:51" x14ac:dyDescent="0.35">
      <c r="A1710">
        <v>2728</v>
      </c>
      <c r="B1710">
        <v>0</v>
      </c>
      <c r="C1710" t="s">
        <v>51</v>
      </c>
      <c r="D1710" t="s">
        <v>85</v>
      </c>
      <c r="E1710" t="s">
        <v>51</v>
      </c>
      <c r="F1710" t="s">
        <v>51</v>
      </c>
      <c r="G1710" t="s">
        <v>7179</v>
      </c>
      <c r="H1710" t="s">
        <v>7180</v>
      </c>
      <c r="I1710" t="s">
        <v>56</v>
      </c>
      <c r="J1710" t="s">
        <v>5419</v>
      </c>
      <c r="S1710" t="s">
        <v>7181</v>
      </c>
      <c r="T1710" t="s">
        <v>51</v>
      </c>
      <c r="U1710" t="s">
        <v>51</v>
      </c>
      <c r="Y1710" t="s">
        <v>7182</v>
      </c>
      <c r="Z1710">
        <v>8</v>
      </c>
      <c r="AE1710" t="s">
        <v>51</v>
      </c>
      <c r="AF1710" t="s">
        <v>5419</v>
      </c>
      <c r="AI1710">
        <v>0</v>
      </c>
      <c r="AJ1710">
        <v>0</v>
      </c>
      <c r="AL1710">
        <v>0</v>
      </c>
      <c r="AM1710">
        <v>0</v>
      </c>
      <c r="AN1710">
        <v>0</v>
      </c>
      <c r="AO1710" t="s">
        <v>120</v>
      </c>
      <c r="AP1710" t="s">
        <v>51</v>
      </c>
      <c r="AQ1710" t="s">
        <v>51</v>
      </c>
      <c r="AR1710" t="s">
        <v>51</v>
      </c>
      <c r="AS1710" t="s">
        <v>51</v>
      </c>
      <c r="AT1710" t="s">
        <v>51</v>
      </c>
      <c r="AU1710" t="s">
        <v>58</v>
      </c>
      <c r="AV1710" t="s">
        <v>5181</v>
      </c>
      <c r="AW1710" t="s">
        <v>51</v>
      </c>
      <c r="AX1710" s="1">
        <v>43535.455747916669</v>
      </c>
      <c r="AY1710" t="s">
        <v>51</v>
      </c>
    </row>
    <row r="1711" spans="1:51" x14ac:dyDescent="0.35">
      <c r="A1711">
        <v>2727</v>
      </c>
      <c r="B1711">
        <v>0</v>
      </c>
      <c r="C1711" t="s">
        <v>51</v>
      </c>
      <c r="D1711" t="s">
        <v>85</v>
      </c>
      <c r="E1711" t="s">
        <v>51</v>
      </c>
      <c r="F1711" t="s">
        <v>51</v>
      </c>
      <c r="G1711" t="s">
        <v>18925</v>
      </c>
      <c r="H1711" t="s">
        <v>7183</v>
      </c>
      <c r="I1711" t="s">
        <v>56</v>
      </c>
      <c r="J1711" t="s">
        <v>5419</v>
      </c>
      <c r="T1711" t="s">
        <v>51</v>
      </c>
      <c r="U1711" t="s">
        <v>51</v>
      </c>
      <c r="W1711">
        <v>7888036918</v>
      </c>
      <c r="Y1711" t="s">
        <v>7184</v>
      </c>
      <c r="Z1711">
        <v>8</v>
      </c>
      <c r="AE1711" t="s">
        <v>51</v>
      </c>
      <c r="AF1711" t="s">
        <v>5419</v>
      </c>
      <c r="AI1711">
        <v>0</v>
      </c>
      <c r="AJ1711">
        <v>0</v>
      </c>
      <c r="AL1711">
        <v>0</v>
      </c>
      <c r="AM1711">
        <v>0</v>
      </c>
      <c r="AN1711">
        <v>0</v>
      </c>
      <c r="AO1711" t="s">
        <v>120</v>
      </c>
      <c r="AP1711" t="s">
        <v>51</v>
      </c>
      <c r="AQ1711" t="s">
        <v>51</v>
      </c>
      <c r="AR1711" t="s">
        <v>51</v>
      </c>
      <c r="AS1711" t="s">
        <v>51</v>
      </c>
      <c r="AT1711" t="s">
        <v>51</v>
      </c>
      <c r="AU1711" t="s">
        <v>58</v>
      </c>
      <c r="AV1711" t="s">
        <v>5181</v>
      </c>
      <c r="AW1711" t="s">
        <v>51</v>
      </c>
      <c r="AX1711" s="1">
        <v>43533.410819097226</v>
      </c>
      <c r="AY1711" t="s">
        <v>51</v>
      </c>
    </row>
    <row r="1712" spans="1:51" x14ac:dyDescent="0.35">
      <c r="A1712">
        <v>2726</v>
      </c>
      <c r="B1712">
        <v>0</v>
      </c>
      <c r="C1712" t="s">
        <v>51</v>
      </c>
      <c r="D1712" t="s">
        <v>85</v>
      </c>
      <c r="E1712" t="s">
        <v>51</v>
      </c>
      <c r="F1712" t="s">
        <v>51</v>
      </c>
      <c r="G1712" t="s">
        <v>7185</v>
      </c>
      <c r="H1712" t="s">
        <v>7186</v>
      </c>
      <c r="I1712" t="s">
        <v>56</v>
      </c>
      <c r="J1712" t="s">
        <v>5419</v>
      </c>
      <c r="T1712" t="s">
        <v>51</v>
      </c>
      <c r="U1712" t="s">
        <v>51</v>
      </c>
      <c r="W1712" t="s">
        <v>7187</v>
      </c>
      <c r="X1712" t="s">
        <v>7188</v>
      </c>
      <c r="Y1712" t="s">
        <v>7189</v>
      </c>
      <c r="Z1712">
        <v>8</v>
      </c>
      <c r="AE1712" t="s">
        <v>51</v>
      </c>
      <c r="AF1712" t="s">
        <v>5419</v>
      </c>
      <c r="AI1712">
        <v>0</v>
      </c>
      <c r="AJ1712">
        <v>0</v>
      </c>
      <c r="AL1712">
        <v>0</v>
      </c>
      <c r="AM1712">
        <v>0</v>
      </c>
      <c r="AN1712">
        <v>0</v>
      </c>
      <c r="AO1712" t="s">
        <v>4181</v>
      </c>
      <c r="AP1712" t="s">
        <v>51</v>
      </c>
      <c r="AQ1712" t="s">
        <v>51</v>
      </c>
      <c r="AR1712" t="s">
        <v>51</v>
      </c>
      <c r="AS1712" t="s">
        <v>51</v>
      </c>
      <c r="AT1712" t="s">
        <v>51</v>
      </c>
      <c r="AU1712" t="s">
        <v>58</v>
      </c>
      <c r="AV1712" t="s">
        <v>5181</v>
      </c>
      <c r="AW1712" t="s">
        <v>51</v>
      </c>
      <c r="AX1712" s="1">
        <v>43532.405248842595</v>
      </c>
      <c r="AY1712" t="s">
        <v>51</v>
      </c>
    </row>
    <row r="1713" spans="1:51" x14ac:dyDescent="0.35">
      <c r="A1713">
        <v>2725</v>
      </c>
      <c r="B1713">
        <v>0</v>
      </c>
      <c r="C1713" t="s">
        <v>51</v>
      </c>
      <c r="D1713" t="s">
        <v>64</v>
      </c>
      <c r="E1713" t="s">
        <v>51</v>
      </c>
      <c r="F1713" t="s">
        <v>51</v>
      </c>
      <c r="G1713" t="s">
        <v>7190</v>
      </c>
      <c r="H1713" t="s">
        <v>7191</v>
      </c>
      <c r="I1713" t="s">
        <v>56</v>
      </c>
      <c r="O1713" t="s">
        <v>62</v>
      </c>
      <c r="S1713" t="s">
        <v>7192</v>
      </c>
      <c r="U1713" t="s">
        <v>57</v>
      </c>
      <c r="W1713" t="s">
        <v>7193</v>
      </c>
      <c r="X1713" t="s">
        <v>7194</v>
      </c>
      <c r="Y1713" t="s">
        <v>3752</v>
      </c>
      <c r="Z1713">
        <v>8</v>
      </c>
      <c r="AA1713">
        <v>24</v>
      </c>
      <c r="AD1713" t="s">
        <v>7195</v>
      </c>
      <c r="AE1713" t="s">
        <v>3786</v>
      </c>
      <c r="AF1713" t="s">
        <v>407</v>
      </c>
      <c r="AG1713" t="s">
        <v>4116</v>
      </c>
      <c r="AH1713" t="s">
        <v>3786</v>
      </c>
      <c r="AI1713">
        <v>0</v>
      </c>
      <c r="AJ1713">
        <v>0</v>
      </c>
      <c r="AL1713">
        <v>0</v>
      </c>
      <c r="AM1713">
        <v>0</v>
      </c>
      <c r="AN1713">
        <v>0</v>
      </c>
      <c r="AO1713" t="s">
        <v>51</v>
      </c>
      <c r="AP1713" t="s">
        <v>51</v>
      </c>
      <c r="AQ1713" t="s">
        <v>51</v>
      </c>
      <c r="AR1713" t="s">
        <v>51</v>
      </c>
      <c r="AS1713" t="s">
        <v>51</v>
      </c>
      <c r="AT1713" t="s">
        <v>51</v>
      </c>
      <c r="AU1713" t="s">
        <v>58</v>
      </c>
      <c r="AV1713" t="s">
        <v>4215</v>
      </c>
      <c r="AW1713" t="s">
        <v>196</v>
      </c>
      <c r="AX1713" s="1">
        <v>43531.723547685186</v>
      </c>
      <c r="AY1713" s="1">
        <v>44235.692287118058</v>
      </c>
    </row>
    <row r="1714" spans="1:51" x14ac:dyDescent="0.35">
      <c r="A1714">
        <v>2724</v>
      </c>
      <c r="B1714">
        <v>0</v>
      </c>
      <c r="C1714" t="s">
        <v>51</v>
      </c>
      <c r="D1714" t="s">
        <v>85</v>
      </c>
      <c r="E1714">
        <v>3</v>
      </c>
      <c r="F1714" t="s">
        <v>1049</v>
      </c>
      <c r="G1714" t="s">
        <v>7196</v>
      </c>
      <c r="H1714" t="s">
        <v>18926</v>
      </c>
      <c r="I1714" t="s">
        <v>56</v>
      </c>
      <c r="S1714" t="s">
        <v>7197</v>
      </c>
      <c r="T1714" t="s">
        <v>51</v>
      </c>
      <c r="U1714" t="s">
        <v>51</v>
      </c>
      <c r="W1714">
        <v>8380001973</v>
      </c>
      <c r="Y1714" t="s">
        <v>7198</v>
      </c>
      <c r="Z1714">
        <v>8</v>
      </c>
      <c r="AE1714" t="s">
        <v>51</v>
      </c>
      <c r="AI1714">
        <v>0</v>
      </c>
      <c r="AJ1714">
        <v>60</v>
      </c>
      <c r="AL1714">
        <v>0</v>
      </c>
      <c r="AM1714">
        <v>0</v>
      </c>
      <c r="AN1714">
        <v>0</v>
      </c>
      <c r="AO1714" t="s">
        <v>4181</v>
      </c>
      <c r="AP1714" t="s">
        <v>121</v>
      </c>
      <c r="AQ1714" t="s">
        <v>122</v>
      </c>
      <c r="AR1714" t="s">
        <v>123</v>
      </c>
      <c r="AS1714" t="s">
        <v>89</v>
      </c>
      <c r="AT1714" t="s">
        <v>90</v>
      </c>
      <c r="AU1714" t="s">
        <v>58</v>
      </c>
      <c r="AV1714" t="s">
        <v>4028</v>
      </c>
      <c r="AW1714" t="s">
        <v>5181</v>
      </c>
      <c r="AX1714" s="1">
        <v>43530.745969756943</v>
      </c>
      <c r="AY1714" s="1">
        <v>44127.596340127318</v>
      </c>
    </row>
    <row r="1715" spans="1:51" x14ac:dyDescent="0.35">
      <c r="A1715">
        <v>2723</v>
      </c>
      <c r="B1715">
        <v>0</v>
      </c>
      <c r="C1715" t="s">
        <v>51</v>
      </c>
      <c r="D1715" t="s">
        <v>85</v>
      </c>
      <c r="E1715">
        <v>0</v>
      </c>
      <c r="G1715" t="s">
        <v>7199</v>
      </c>
      <c r="H1715" t="s">
        <v>7200</v>
      </c>
      <c r="I1715" t="s">
        <v>56</v>
      </c>
      <c r="J1715" t="s">
        <v>7201</v>
      </c>
      <c r="T1715" t="s">
        <v>51</v>
      </c>
      <c r="U1715" t="s">
        <v>51</v>
      </c>
      <c r="W1715">
        <v>9096234565</v>
      </c>
      <c r="Y1715" t="s">
        <v>7202</v>
      </c>
      <c r="Z1715">
        <v>8</v>
      </c>
      <c r="AE1715" t="s">
        <v>51</v>
      </c>
      <c r="AF1715" t="s">
        <v>51</v>
      </c>
      <c r="AI1715">
        <v>0</v>
      </c>
      <c r="AJ1715">
        <v>0</v>
      </c>
      <c r="AL1715">
        <v>0</v>
      </c>
      <c r="AM1715">
        <v>0</v>
      </c>
      <c r="AN1715">
        <v>0</v>
      </c>
      <c r="AO1715" t="s">
        <v>1032</v>
      </c>
      <c r="AU1715" t="s">
        <v>58</v>
      </c>
      <c r="AV1715" t="s">
        <v>5181</v>
      </c>
      <c r="AW1715" t="s">
        <v>196</v>
      </c>
      <c r="AX1715" s="1">
        <v>43529.521269791665</v>
      </c>
      <c r="AY1715" s="1">
        <v>45313.599860219911</v>
      </c>
    </row>
    <row r="1716" spans="1:51" x14ac:dyDescent="0.35">
      <c r="A1716">
        <v>2722</v>
      </c>
      <c r="B1716">
        <v>0</v>
      </c>
      <c r="C1716" t="s">
        <v>51</v>
      </c>
      <c r="D1716" t="s">
        <v>52</v>
      </c>
      <c r="E1716" t="s">
        <v>51</v>
      </c>
      <c r="F1716" t="s">
        <v>51</v>
      </c>
      <c r="G1716" t="s">
        <v>7203</v>
      </c>
      <c r="H1716" t="s">
        <v>7204</v>
      </c>
      <c r="I1716" t="s">
        <v>56</v>
      </c>
      <c r="S1716">
        <v>7822305058</v>
      </c>
      <c r="U1716" t="s">
        <v>202</v>
      </c>
      <c r="W1716">
        <v>7987029818</v>
      </c>
      <c r="Y1716" t="s">
        <v>7205</v>
      </c>
      <c r="Z1716">
        <v>8</v>
      </c>
      <c r="AA1716">
        <v>23</v>
      </c>
      <c r="AD1716" t="s">
        <v>7206</v>
      </c>
      <c r="AE1716" t="s">
        <v>2601</v>
      </c>
      <c r="AF1716" t="s">
        <v>7207</v>
      </c>
      <c r="AG1716" t="s">
        <v>7208</v>
      </c>
      <c r="AH1716" t="s">
        <v>2601</v>
      </c>
      <c r="AI1716">
        <v>0</v>
      </c>
      <c r="AJ1716">
        <v>0</v>
      </c>
      <c r="AL1716">
        <v>0</v>
      </c>
      <c r="AM1716">
        <v>0</v>
      </c>
      <c r="AN1716">
        <v>0</v>
      </c>
      <c r="AO1716" t="s">
        <v>51</v>
      </c>
      <c r="AP1716" t="s">
        <v>51</v>
      </c>
      <c r="AQ1716" t="s">
        <v>51</v>
      </c>
      <c r="AR1716" t="s">
        <v>51</v>
      </c>
      <c r="AS1716" t="s">
        <v>51</v>
      </c>
      <c r="AT1716" t="s">
        <v>51</v>
      </c>
      <c r="AU1716" t="s">
        <v>58</v>
      </c>
      <c r="AV1716" t="s">
        <v>4215</v>
      </c>
      <c r="AW1716" t="s">
        <v>51</v>
      </c>
      <c r="AX1716" s="1">
        <v>43528.629401736114</v>
      </c>
      <c r="AY1716" t="s">
        <v>51</v>
      </c>
    </row>
    <row r="1717" spans="1:51" x14ac:dyDescent="0.35">
      <c r="A1717">
        <v>2721</v>
      </c>
      <c r="B1717">
        <v>0</v>
      </c>
      <c r="C1717" t="s">
        <v>51</v>
      </c>
      <c r="D1717" t="s">
        <v>52</v>
      </c>
      <c r="E1717" t="s">
        <v>51</v>
      </c>
      <c r="F1717" t="s">
        <v>51</v>
      </c>
      <c r="G1717" t="s">
        <v>7209</v>
      </c>
      <c r="H1717" t="s">
        <v>7210</v>
      </c>
      <c r="I1717" t="s">
        <v>56</v>
      </c>
      <c r="O1717" t="s">
        <v>62</v>
      </c>
      <c r="S1717">
        <f>91-2982-229100</f>
        <v>-231991</v>
      </c>
      <c r="U1717" t="s">
        <v>202</v>
      </c>
      <c r="V1717">
        <f>91- 2982-229222</f>
        <v>-232113</v>
      </c>
      <c r="Y1717" t="s">
        <v>7211</v>
      </c>
      <c r="Z1717">
        <v>8</v>
      </c>
      <c r="AA1717">
        <v>8</v>
      </c>
      <c r="AB1717" t="s">
        <v>7212</v>
      </c>
      <c r="AC1717" t="s">
        <v>7213</v>
      </c>
      <c r="AD1717" t="s">
        <v>7214</v>
      </c>
      <c r="AE1717" t="s">
        <v>7215</v>
      </c>
      <c r="AF1717" t="s">
        <v>3259</v>
      </c>
      <c r="AG1717" t="s">
        <v>7216</v>
      </c>
      <c r="AH1717" t="s">
        <v>7215</v>
      </c>
      <c r="AI1717">
        <v>0</v>
      </c>
      <c r="AJ1717">
        <v>0</v>
      </c>
      <c r="AL1717">
        <v>0</v>
      </c>
      <c r="AM1717">
        <v>0</v>
      </c>
      <c r="AN1717">
        <v>0</v>
      </c>
      <c r="AO1717" t="s">
        <v>51</v>
      </c>
      <c r="AP1717" t="s">
        <v>51</v>
      </c>
      <c r="AQ1717" t="s">
        <v>51</v>
      </c>
      <c r="AR1717" t="s">
        <v>51</v>
      </c>
      <c r="AS1717" t="s">
        <v>51</v>
      </c>
      <c r="AT1717" t="s">
        <v>51</v>
      </c>
      <c r="AU1717" t="s">
        <v>58</v>
      </c>
      <c r="AV1717" t="s">
        <v>4215</v>
      </c>
      <c r="AW1717" t="s">
        <v>196</v>
      </c>
      <c r="AX1717" s="1">
        <v>43528.463275000002</v>
      </c>
      <c r="AY1717" s="1">
        <v>43738.730759293983</v>
      </c>
    </row>
    <row r="1718" spans="1:51" x14ac:dyDescent="0.35">
      <c r="A1718">
        <v>2720</v>
      </c>
      <c r="B1718">
        <v>0</v>
      </c>
      <c r="C1718" t="s">
        <v>51</v>
      </c>
      <c r="D1718" t="s">
        <v>52</v>
      </c>
      <c r="E1718" t="s">
        <v>51</v>
      </c>
      <c r="F1718" t="s">
        <v>51</v>
      </c>
      <c r="G1718" t="s">
        <v>7217</v>
      </c>
      <c r="H1718" t="s">
        <v>7218</v>
      </c>
      <c r="I1718" t="s">
        <v>56</v>
      </c>
      <c r="U1718" t="s">
        <v>202</v>
      </c>
      <c r="W1718">
        <v>8347014082</v>
      </c>
      <c r="X1718" t="s">
        <v>7219</v>
      </c>
      <c r="Y1718" t="s">
        <v>7220</v>
      </c>
      <c r="Z1718">
        <v>8</v>
      </c>
      <c r="AA1718">
        <v>24</v>
      </c>
      <c r="AC1718" t="s">
        <v>7221</v>
      </c>
      <c r="AD1718" t="s">
        <v>176</v>
      </c>
      <c r="AE1718" t="s">
        <v>1945</v>
      </c>
      <c r="AF1718" t="s">
        <v>138</v>
      </c>
      <c r="AG1718" t="s">
        <v>1438</v>
      </c>
      <c r="AH1718" t="s">
        <v>1945</v>
      </c>
      <c r="AI1718">
        <v>0</v>
      </c>
      <c r="AJ1718">
        <v>0</v>
      </c>
      <c r="AL1718">
        <v>0</v>
      </c>
      <c r="AM1718">
        <v>0</v>
      </c>
      <c r="AN1718">
        <v>0</v>
      </c>
      <c r="AO1718" t="s">
        <v>51</v>
      </c>
      <c r="AP1718" t="s">
        <v>51</v>
      </c>
      <c r="AQ1718" t="s">
        <v>51</v>
      </c>
      <c r="AR1718" t="s">
        <v>51</v>
      </c>
      <c r="AS1718" t="s">
        <v>51</v>
      </c>
      <c r="AT1718" t="s">
        <v>51</v>
      </c>
      <c r="AU1718" t="s">
        <v>58</v>
      </c>
      <c r="AV1718" t="s">
        <v>4215</v>
      </c>
      <c r="AW1718" t="s">
        <v>6927</v>
      </c>
      <c r="AX1718" s="1">
        <v>43525.654953622688</v>
      </c>
      <c r="AY1718" s="1">
        <v>43645.796150000002</v>
      </c>
    </row>
    <row r="1719" spans="1:51" x14ac:dyDescent="0.35">
      <c r="A1719">
        <v>2719</v>
      </c>
      <c r="B1719">
        <v>0</v>
      </c>
      <c r="C1719" t="s">
        <v>51</v>
      </c>
      <c r="D1719" t="s">
        <v>85</v>
      </c>
      <c r="E1719" t="s">
        <v>51</v>
      </c>
      <c r="F1719" t="s">
        <v>51</v>
      </c>
      <c r="G1719" t="s">
        <v>7222</v>
      </c>
      <c r="H1719" t="s">
        <v>7223</v>
      </c>
      <c r="I1719" t="s">
        <v>56</v>
      </c>
      <c r="J1719" t="s">
        <v>5419</v>
      </c>
      <c r="T1719" t="s">
        <v>51</v>
      </c>
      <c r="U1719" t="s">
        <v>51</v>
      </c>
      <c r="W1719">
        <v>8237625888</v>
      </c>
      <c r="Y1719" t="s">
        <v>7224</v>
      </c>
      <c r="Z1719">
        <v>8</v>
      </c>
      <c r="AE1719" t="s">
        <v>51</v>
      </c>
      <c r="AF1719" t="s">
        <v>5419</v>
      </c>
      <c r="AI1719">
        <v>0</v>
      </c>
      <c r="AJ1719">
        <v>0</v>
      </c>
      <c r="AL1719">
        <v>0</v>
      </c>
      <c r="AM1719">
        <v>0</v>
      </c>
      <c r="AN1719">
        <v>0</v>
      </c>
      <c r="AO1719" t="s">
        <v>1032</v>
      </c>
      <c r="AP1719" t="s">
        <v>51</v>
      </c>
      <c r="AQ1719" t="s">
        <v>51</v>
      </c>
      <c r="AR1719" t="s">
        <v>51</v>
      </c>
      <c r="AS1719" t="s">
        <v>51</v>
      </c>
      <c r="AT1719" t="s">
        <v>51</v>
      </c>
      <c r="AU1719" t="s">
        <v>58</v>
      </c>
      <c r="AV1719" t="s">
        <v>5181</v>
      </c>
      <c r="AW1719" t="s">
        <v>51</v>
      </c>
      <c r="AX1719" s="1">
        <v>43525.431500381943</v>
      </c>
      <c r="AY1719" t="s">
        <v>51</v>
      </c>
    </row>
    <row r="1720" spans="1:51" x14ac:dyDescent="0.35">
      <c r="A1720">
        <v>2718</v>
      </c>
      <c r="B1720">
        <v>0</v>
      </c>
      <c r="C1720" t="s">
        <v>51</v>
      </c>
      <c r="D1720" t="s">
        <v>85</v>
      </c>
      <c r="E1720" t="s">
        <v>51</v>
      </c>
      <c r="F1720" t="s">
        <v>51</v>
      </c>
      <c r="G1720" t="s">
        <v>7225</v>
      </c>
      <c r="H1720" t="s">
        <v>7226</v>
      </c>
      <c r="I1720" t="s">
        <v>56</v>
      </c>
      <c r="J1720" t="s">
        <v>5419</v>
      </c>
      <c r="S1720" t="s">
        <v>7227</v>
      </c>
      <c r="T1720" t="s">
        <v>51</v>
      </c>
      <c r="U1720" t="s">
        <v>51</v>
      </c>
      <c r="Y1720" t="s">
        <v>7228</v>
      </c>
      <c r="Z1720">
        <v>8</v>
      </c>
      <c r="AE1720" t="s">
        <v>51</v>
      </c>
      <c r="AF1720" t="s">
        <v>5419</v>
      </c>
      <c r="AI1720">
        <v>0</v>
      </c>
      <c r="AJ1720">
        <v>0</v>
      </c>
      <c r="AL1720">
        <v>0</v>
      </c>
      <c r="AM1720">
        <v>0</v>
      </c>
      <c r="AN1720">
        <v>0</v>
      </c>
      <c r="AO1720" t="s">
        <v>120</v>
      </c>
      <c r="AP1720" t="s">
        <v>51</v>
      </c>
      <c r="AQ1720" t="s">
        <v>51</v>
      </c>
      <c r="AR1720" t="s">
        <v>51</v>
      </c>
      <c r="AS1720" t="s">
        <v>51</v>
      </c>
      <c r="AT1720" t="s">
        <v>51</v>
      </c>
      <c r="AU1720" t="s">
        <v>58</v>
      </c>
      <c r="AV1720" t="s">
        <v>5181</v>
      </c>
      <c r="AW1720" t="s">
        <v>51</v>
      </c>
      <c r="AX1720" s="1">
        <v>43524.493212847221</v>
      </c>
      <c r="AY1720" t="s">
        <v>51</v>
      </c>
    </row>
    <row r="1721" spans="1:51" x14ac:dyDescent="0.35">
      <c r="A1721">
        <v>2717</v>
      </c>
      <c r="B1721">
        <v>0</v>
      </c>
      <c r="C1721" t="s">
        <v>51</v>
      </c>
      <c r="D1721" t="s">
        <v>85</v>
      </c>
      <c r="E1721" t="s">
        <v>51</v>
      </c>
      <c r="F1721" t="s">
        <v>51</v>
      </c>
      <c r="G1721" t="s">
        <v>7229</v>
      </c>
      <c r="H1721" t="s">
        <v>7230</v>
      </c>
      <c r="I1721" t="s">
        <v>56</v>
      </c>
      <c r="J1721" t="s">
        <v>5419</v>
      </c>
      <c r="T1721" t="s">
        <v>51</v>
      </c>
      <c r="U1721" t="s">
        <v>51</v>
      </c>
      <c r="W1721">
        <v>9822031097</v>
      </c>
      <c r="Z1721">
        <v>8</v>
      </c>
      <c r="AE1721" t="s">
        <v>51</v>
      </c>
      <c r="AF1721" t="s">
        <v>5419</v>
      </c>
      <c r="AI1721">
        <v>0</v>
      </c>
      <c r="AJ1721">
        <v>0</v>
      </c>
      <c r="AL1721">
        <v>0</v>
      </c>
      <c r="AM1721">
        <v>0</v>
      </c>
      <c r="AN1721">
        <v>0</v>
      </c>
      <c r="AO1721" t="s">
        <v>230</v>
      </c>
      <c r="AP1721" t="s">
        <v>51</v>
      </c>
      <c r="AQ1721" t="s">
        <v>51</v>
      </c>
      <c r="AR1721" t="s">
        <v>51</v>
      </c>
      <c r="AS1721" t="s">
        <v>51</v>
      </c>
      <c r="AT1721" t="s">
        <v>51</v>
      </c>
      <c r="AU1721" t="s">
        <v>58</v>
      </c>
      <c r="AV1721" t="s">
        <v>5181</v>
      </c>
      <c r="AW1721" t="s">
        <v>51</v>
      </c>
      <c r="AX1721" s="1">
        <v>43523.748578321756</v>
      </c>
      <c r="AY1721" t="s">
        <v>51</v>
      </c>
    </row>
    <row r="1722" spans="1:51" x14ac:dyDescent="0.35">
      <c r="A1722">
        <v>2716</v>
      </c>
      <c r="B1722">
        <v>0</v>
      </c>
      <c r="C1722" t="s">
        <v>51</v>
      </c>
      <c r="D1722" t="s">
        <v>85</v>
      </c>
      <c r="E1722" t="s">
        <v>51</v>
      </c>
      <c r="F1722" t="s">
        <v>51</v>
      </c>
      <c r="G1722" t="s">
        <v>7231</v>
      </c>
      <c r="H1722" t="s">
        <v>7232</v>
      </c>
      <c r="I1722" t="s">
        <v>56</v>
      </c>
      <c r="J1722" t="s">
        <v>5419</v>
      </c>
      <c r="T1722" t="s">
        <v>51</v>
      </c>
      <c r="U1722" t="s">
        <v>51</v>
      </c>
      <c r="W1722">
        <v>9850837633</v>
      </c>
      <c r="Y1722" t="s">
        <v>7233</v>
      </c>
      <c r="Z1722">
        <v>8</v>
      </c>
      <c r="AE1722" t="s">
        <v>51</v>
      </c>
      <c r="AF1722" t="s">
        <v>5419</v>
      </c>
      <c r="AI1722">
        <v>0</v>
      </c>
      <c r="AJ1722">
        <v>0</v>
      </c>
      <c r="AL1722">
        <v>0</v>
      </c>
      <c r="AM1722">
        <v>0</v>
      </c>
      <c r="AN1722">
        <v>0</v>
      </c>
      <c r="AO1722" t="s">
        <v>4181</v>
      </c>
      <c r="AP1722" t="s">
        <v>51</v>
      </c>
      <c r="AQ1722" t="s">
        <v>51</v>
      </c>
      <c r="AR1722" t="s">
        <v>51</v>
      </c>
      <c r="AS1722" t="s">
        <v>51</v>
      </c>
      <c r="AT1722" t="s">
        <v>51</v>
      </c>
      <c r="AU1722" t="s">
        <v>58</v>
      </c>
      <c r="AV1722" t="s">
        <v>5181</v>
      </c>
      <c r="AW1722" t="s">
        <v>51</v>
      </c>
      <c r="AX1722" s="1">
        <v>43523.691204131945</v>
      </c>
      <c r="AY1722" t="s">
        <v>51</v>
      </c>
    </row>
    <row r="1723" spans="1:51" x14ac:dyDescent="0.35">
      <c r="A1723">
        <v>2715</v>
      </c>
      <c r="B1723">
        <v>0</v>
      </c>
      <c r="C1723" t="s">
        <v>51</v>
      </c>
      <c r="D1723" t="s">
        <v>85</v>
      </c>
      <c r="E1723" t="s">
        <v>51</v>
      </c>
      <c r="F1723" t="s">
        <v>51</v>
      </c>
      <c r="G1723" t="s">
        <v>7234</v>
      </c>
      <c r="H1723" t="s">
        <v>7235</v>
      </c>
      <c r="I1723" t="s">
        <v>56</v>
      </c>
      <c r="J1723" t="s">
        <v>5419</v>
      </c>
      <c r="S1723" t="s">
        <v>7236</v>
      </c>
      <c r="T1723" t="s">
        <v>51</v>
      </c>
      <c r="U1723" t="s">
        <v>51</v>
      </c>
      <c r="W1723">
        <v>9373028752</v>
      </c>
      <c r="Y1723" t="s">
        <v>7237</v>
      </c>
      <c r="Z1723">
        <v>8</v>
      </c>
      <c r="AE1723" t="s">
        <v>51</v>
      </c>
      <c r="AF1723" t="s">
        <v>5419</v>
      </c>
      <c r="AG1723" t="s">
        <v>7238</v>
      </c>
      <c r="AI1723">
        <v>0</v>
      </c>
      <c r="AJ1723">
        <v>0</v>
      </c>
      <c r="AL1723">
        <v>0</v>
      </c>
      <c r="AM1723">
        <v>0</v>
      </c>
      <c r="AN1723">
        <v>0</v>
      </c>
      <c r="AO1723" t="s">
        <v>120</v>
      </c>
      <c r="AP1723" t="s">
        <v>51</v>
      </c>
      <c r="AQ1723" t="s">
        <v>51</v>
      </c>
      <c r="AR1723" t="s">
        <v>51</v>
      </c>
      <c r="AS1723" t="s">
        <v>51</v>
      </c>
      <c r="AT1723" t="s">
        <v>51</v>
      </c>
      <c r="AU1723" t="s">
        <v>58</v>
      </c>
      <c r="AV1723" t="s">
        <v>5181</v>
      </c>
      <c r="AW1723" t="s">
        <v>51</v>
      </c>
      <c r="AX1723" s="1">
        <v>43518.746627430555</v>
      </c>
      <c r="AY1723" t="s">
        <v>51</v>
      </c>
    </row>
    <row r="1724" spans="1:51" x14ac:dyDescent="0.35">
      <c r="A1724">
        <v>2714</v>
      </c>
      <c r="B1724">
        <v>0</v>
      </c>
      <c r="C1724" t="s">
        <v>51</v>
      </c>
      <c r="D1724" t="s">
        <v>52</v>
      </c>
      <c r="E1724" t="s">
        <v>51</v>
      </c>
      <c r="F1724" t="s">
        <v>51</v>
      </c>
      <c r="G1724" t="s">
        <v>7239</v>
      </c>
      <c r="H1724" t="s">
        <v>7240</v>
      </c>
      <c r="I1724" t="s">
        <v>287</v>
      </c>
      <c r="S1724" t="s">
        <v>7241</v>
      </c>
      <c r="V1724" t="s">
        <v>7242</v>
      </c>
      <c r="W1724" t="s">
        <v>7243</v>
      </c>
      <c r="X1724" t="s">
        <v>7244</v>
      </c>
      <c r="Y1724" t="s">
        <v>7245</v>
      </c>
      <c r="Z1724">
        <v>2</v>
      </c>
      <c r="AI1724">
        <v>0</v>
      </c>
      <c r="AJ1724">
        <v>0</v>
      </c>
      <c r="AL1724">
        <v>0</v>
      </c>
      <c r="AM1724">
        <v>0</v>
      </c>
      <c r="AN1724">
        <v>0</v>
      </c>
      <c r="AO1724" t="s">
        <v>51</v>
      </c>
      <c r="AP1724" t="s">
        <v>51</v>
      </c>
      <c r="AQ1724" t="s">
        <v>51</v>
      </c>
      <c r="AR1724" t="s">
        <v>51</v>
      </c>
      <c r="AS1724" t="s">
        <v>51</v>
      </c>
      <c r="AT1724" t="s">
        <v>51</v>
      </c>
      <c r="AU1724" t="s">
        <v>58</v>
      </c>
      <c r="AV1724" t="s">
        <v>4215</v>
      </c>
      <c r="AW1724" t="s">
        <v>4215</v>
      </c>
      <c r="AX1724" s="1">
        <v>43517.687243599539</v>
      </c>
      <c r="AY1724" s="1">
        <v>43517.690363275462</v>
      </c>
    </row>
    <row r="1725" spans="1:51" x14ac:dyDescent="0.35">
      <c r="A1725">
        <v>2713</v>
      </c>
      <c r="B1725">
        <v>0</v>
      </c>
      <c r="C1725" t="s">
        <v>51</v>
      </c>
      <c r="D1725" t="s">
        <v>85</v>
      </c>
      <c r="E1725" t="s">
        <v>51</v>
      </c>
      <c r="F1725" t="s">
        <v>51</v>
      </c>
      <c r="G1725" t="s">
        <v>7246</v>
      </c>
      <c r="H1725" t="s">
        <v>7247</v>
      </c>
      <c r="I1725" t="s">
        <v>56</v>
      </c>
      <c r="J1725" t="s">
        <v>5419</v>
      </c>
      <c r="T1725" t="s">
        <v>51</v>
      </c>
      <c r="U1725" t="s">
        <v>51</v>
      </c>
      <c r="W1725">
        <v>9224558694</v>
      </c>
      <c r="Y1725" t="s">
        <v>7248</v>
      </c>
      <c r="Z1725">
        <v>8</v>
      </c>
      <c r="AE1725" t="s">
        <v>51</v>
      </c>
      <c r="AF1725" t="s">
        <v>5419</v>
      </c>
      <c r="AI1725">
        <v>0</v>
      </c>
      <c r="AJ1725">
        <v>0</v>
      </c>
      <c r="AL1725">
        <v>0</v>
      </c>
      <c r="AM1725">
        <v>0</v>
      </c>
      <c r="AN1725">
        <v>0</v>
      </c>
      <c r="AO1725" t="s">
        <v>120</v>
      </c>
      <c r="AP1725" t="s">
        <v>51</v>
      </c>
      <c r="AQ1725" t="s">
        <v>51</v>
      </c>
      <c r="AR1725" t="s">
        <v>51</v>
      </c>
      <c r="AS1725" t="s">
        <v>51</v>
      </c>
      <c r="AT1725" t="s">
        <v>51</v>
      </c>
      <c r="AU1725" t="s">
        <v>58</v>
      </c>
      <c r="AV1725" t="s">
        <v>5181</v>
      </c>
      <c r="AW1725" t="s">
        <v>51</v>
      </c>
      <c r="AX1725" s="1">
        <v>43517.514898958332</v>
      </c>
      <c r="AY1725" t="s">
        <v>51</v>
      </c>
    </row>
    <row r="1726" spans="1:51" x14ac:dyDescent="0.35">
      <c r="A1726">
        <v>2712</v>
      </c>
      <c r="B1726">
        <v>0</v>
      </c>
      <c r="C1726" t="s">
        <v>51</v>
      </c>
      <c r="D1726" t="s">
        <v>85</v>
      </c>
      <c r="E1726" t="s">
        <v>51</v>
      </c>
      <c r="F1726" t="s">
        <v>51</v>
      </c>
      <c r="G1726" t="s">
        <v>7249</v>
      </c>
      <c r="H1726" t="s">
        <v>7250</v>
      </c>
      <c r="I1726" t="s">
        <v>56</v>
      </c>
      <c r="J1726" t="s">
        <v>5419</v>
      </c>
      <c r="T1726" t="s">
        <v>51</v>
      </c>
      <c r="U1726" t="s">
        <v>51</v>
      </c>
      <c r="W1726">
        <v>9822758231</v>
      </c>
      <c r="Y1726" t="s">
        <v>7251</v>
      </c>
      <c r="Z1726">
        <v>8</v>
      </c>
      <c r="AE1726" t="s">
        <v>51</v>
      </c>
      <c r="AF1726" t="s">
        <v>5419</v>
      </c>
      <c r="AI1726">
        <v>0</v>
      </c>
      <c r="AJ1726">
        <v>0</v>
      </c>
      <c r="AL1726">
        <v>0</v>
      </c>
      <c r="AM1726">
        <v>0</v>
      </c>
      <c r="AN1726">
        <v>0</v>
      </c>
      <c r="AO1726" t="s">
        <v>4181</v>
      </c>
      <c r="AP1726" t="s">
        <v>51</v>
      </c>
      <c r="AQ1726" t="s">
        <v>51</v>
      </c>
      <c r="AR1726" t="s">
        <v>51</v>
      </c>
      <c r="AS1726" t="s">
        <v>51</v>
      </c>
      <c r="AT1726" t="s">
        <v>51</v>
      </c>
      <c r="AU1726" t="s">
        <v>58</v>
      </c>
      <c r="AV1726" t="s">
        <v>4028</v>
      </c>
      <c r="AW1726" t="s">
        <v>51</v>
      </c>
      <c r="AX1726" s="1">
        <v>43516.847000081019</v>
      </c>
      <c r="AY1726" t="s">
        <v>51</v>
      </c>
    </row>
    <row r="1727" spans="1:51" x14ac:dyDescent="0.35">
      <c r="A1727">
        <v>2711</v>
      </c>
      <c r="B1727">
        <v>0</v>
      </c>
      <c r="C1727" t="s">
        <v>51</v>
      </c>
      <c r="D1727" t="s">
        <v>85</v>
      </c>
      <c r="E1727" t="s">
        <v>51</v>
      </c>
      <c r="F1727" t="s">
        <v>51</v>
      </c>
      <c r="G1727" t="s">
        <v>7252</v>
      </c>
      <c r="H1727" t="s">
        <v>18927</v>
      </c>
      <c r="I1727" t="s">
        <v>56</v>
      </c>
      <c r="J1727" t="s">
        <v>5419</v>
      </c>
      <c r="T1727" t="s">
        <v>51</v>
      </c>
      <c r="U1727" t="s">
        <v>51</v>
      </c>
      <c r="W1727">
        <v>9922876497</v>
      </c>
      <c r="Y1727" t="s">
        <v>7253</v>
      </c>
      <c r="Z1727">
        <v>8</v>
      </c>
      <c r="AE1727" t="s">
        <v>51</v>
      </c>
      <c r="AF1727" t="s">
        <v>5419</v>
      </c>
      <c r="AI1727">
        <v>0</v>
      </c>
      <c r="AJ1727">
        <v>0</v>
      </c>
      <c r="AL1727">
        <v>0</v>
      </c>
      <c r="AM1727">
        <v>0</v>
      </c>
      <c r="AN1727">
        <v>0</v>
      </c>
      <c r="AO1727" t="s">
        <v>1032</v>
      </c>
      <c r="AP1727" t="s">
        <v>51</v>
      </c>
      <c r="AQ1727" t="s">
        <v>51</v>
      </c>
      <c r="AR1727" t="s">
        <v>51</v>
      </c>
      <c r="AS1727" t="s">
        <v>51</v>
      </c>
      <c r="AT1727" t="s">
        <v>51</v>
      </c>
      <c r="AU1727" t="s">
        <v>58</v>
      </c>
      <c r="AV1727" t="s">
        <v>4028</v>
      </c>
      <c r="AW1727" t="s">
        <v>51</v>
      </c>
      <c r="AX1727" s="1">
        <v>43516.683949224534</v>
      </c>
      <c r="AY1727" t="s">
        <v>51</v>
      </c>
    </row>
    <row r="1728" spans="1:51" x14ac:dyDescent="0.35">
      <c r="A1728">
        <v>2710</v>
      </c>
      <c r="B1728">
        <v>0</v>
      </c>
      <c r="C1728" t="s">
        <v>51</v>
      </c>
      <c r="D1728" t="s">
        <v>85</v>
      </c>
      <c r="E1728" t="s">
        <v>51</v>
      </c>
      <c r="F1728" t="s">
        <v>51</v>
      </c>
      <c r="G1728" t="s">
        <v>7254</v>
      </c>
      <c r="H1728" t="s">
        <v>7255</v>
      </c>
      <c r="I1728" t="s">
        <v>56</v>
      </c>
      <c r="J1728" t="s">
        <v>5419</v>
      </c>
      <c r="T1728" t="s">
        <v>51</v>
      </c>
      <c r="U1728" t="s">
        <v>51</v>
      </c>
      <c r="Y1728" t="s">
        <v>7256</v>
      </c>
      <c r="Z1728">
        <v>8</v>
      </c>
      <c r="AE1728" t="s">
        <v>51</v>
      </c>
      <c r="AF1728" t="s">
        <v>5419</v>
      </c>
      <c r="AI1728">
        <v>0</v>
      </c>
      <c r="AJ1728">
        <v>0</v>
      </c>
      <c r="AL1728">
        <v>0</v>
      </c>
      <c r="AM1728">
        <v>0</v>
      </c>
      <c r="AN1728">
        <v>0</v>
      </c>
      <c r="AO1728" t="s">
        <v>230</v>
      </c>
      <c r="AP1728" t="s">
        <v>51</v>
      </c>
      <c r="AQ1728" t="s">
        <v>51</v>
      </c>
      <c r="AR1728" t="s">
        <v>51</v>
      </c>
      <c r="AS1728" t="s">
        <v>51</v>
      </c>
      <c r="AT1728" t="s">
        <v>51</v>
      </c>
      <c r="AU1728" t="s">
        <v>58</v>
      </c>
      <c r="AV1728" t="s">
        <v>4028</v>
      </c>
      <c r="AW1728" t="s">
        <v>51</v>
      </c>
      <c r="AX1728" s="1">
        <v>43514.800945486109</v>
      </c>
      <c r="AY1728" t="s">
        <v>51</v>
      </c>
    </row>
    <row r="1729" spans="1:51" x14ac:dyDescent="0.35">
      <c r="A1729">
        <v>2709</v>
      </c>
      <c r="B1729">
        <v>0</v>
      </c>
      <c r="C1729" t="s">
        <v>51</v>
      </c>
      <c r="D1729" t="s">
        <v>52</v>
      </c>
      <c r="E1729" t="s">
        <v>51</v>
      </c>
      <c r="F1729" t="s">
        <v>51</v>
      </c>
      <c r="G1729" t="s">
        <v>18928</v>
      </c>
      <c r="H1729" t="s">
        <v>7257</v>
      </c>
      <c r="I1729" t="s">
        <v>56</v>
      </c>
      <c r="O1729" t="s">
        <v>56</v>
      </c>
      <c r="S1729" t="s">
        <v>7258</v>
      </c>
      <c r="U1729" t="s">
        <v>202</v>
      </c>
      <c r="V1729" t="s">
        <v>7259</v>
      </c>
      <c r="W1729" t="s">
        <v>7260</v>
      </c>
      <c r="X1729" t="s">
        <v>7261</v>
      </c>
      <c r="Y1729" t="s">
        <v>7262</v>
      </c>
      <c r="Z1729">
        <v>8</v>
      </c>
      <c r="AA1729">
        <v>36</v>
      </c>
      <c r="AD1729" t="s">
        <v>2209</v>
      </c>
      <c r="AE1729" t="s">
        <v>411</v>
      </c>
      <c r="AG1729" t="s">
        <v>7263</v>
      </c>
      <c r="AH1729" t="s">
        <v>411</v>
      </c>
      <c r="AI1729">
        <v>0</v>
      </c>
      <c r="AJ1729">
        <v>0</v>
      </c>
      <c r="AL1729">
        <v>0</v>
      </c>
      <c r="AM1729">
        <v>0</v>
      </c>
      <c r="AN1729">
        <v>0</v>
      </c>
      <c r="AO1729" t="s">
        <v>51</v>
      </c>
      <c r="AP1729" t="s">
        <v>51</v>
      </c>
      <c r="AQ1729" t="s">
        <v>51</v>
      </c>
      <c r="AR1729" t="s">
        <v>51</v>
      </c>
      <c r="AS1729" t="s">
        <v>51</v>
      </c>
      <c r="AT1729" t="s">
        <v>51</v>
      </c>
      <c r="AU1729" t="s">
        <v>58</v>
      </c>
      <c r="AV1729" t="s">
        <v>4215</v>
      </c>
      <c r="AW1729" t="s">
        <v>4215</v>
      </c>
      <c r="AX1729" s="1">
        <v>43512.657579398146</v>
      </c>
      <c r="AY1729" s="1">
        <v>43512.657850844909</v>
      </c>
    </row>
    <row r="1730" spans="1:51" x14ac:dyDescent="0.35">
      <c r="A1730">
        <v>2708</v>
      </c>
      <c r="B1730">
        <v>0</v>
      </c>
      <c r="C1730" t="s">
        <v>51</v>
      </c>
      <c r="D1730" t="s">
        <v>85</v>
      </c>
      <c r="E1730" t="s">
        <v>51</v>
      </c>
      <c r="F1730" t="s">
        <v>51</v>
      </c>
      <c r="G1730" t="s">
        <v>7264</v>
      </c>
      <c r="H1730" t="s">
        <v>7265</v>
      </c>
      <c r="I1730" t="s">
        <v>56</v>
      </c>
      <c r="J1730" t="s">
        <v>5419</v>
      </c>
      <c r="S1730" t="s">
        <v>7266</v>
      </c>
      <c r="T1730" t="s">
        <v>51</v>
      </c>
      <c r="U1730" t="s">
        <v>51</v>
      </c>
      <c r="W1730">
        <v>9503508453</v>
      </c>
      <c r="Y1730" t="s">
        <v>7267</v>
      </c>
      <c r="Z1730">
        <v>8</v>
      </c>
      <c r="AE1730" t="s">
        <v>51</v>
      </c>
      <c r="AF1730" t="s">
        <v>5419</v>
      </c>
      <c r="AI1730">
        <v>0</v>
      </c>
      <c r="AJ1730">
        <v>0</v>
      </c>
      <c r="AL1730">
        <v>0</v>
      </c>
      <c r="AM1730">
        <v>0</v>
      </c>
      <c r="AN1730">
        <v>0</v>
      </c>
      <c r="AO1730" t="s">
        <v>1032</v>
      </c>
      <c r="AP1730" t="s">
        <v>51</v>
      </c>
      <c r="AQ1730" t="s">
        <v>51</v>
      </c>
      <c r="AR1730" t="s">
        <v>51</v>
      </c>
      <c r="AS1730" t="s">
        <v>51</v>
      </c>
      <c r="AT1730" t="s">
        <v>51</v>
      </c>
      <c r="AU1730" t="s">
        <v>58</v>
      </c>
      <c r="AV1730" t="s">
        <v>5181</v>
      </c>
      <c r="AW1730" t="s">
        <v>51</v>
      </c>
      <c r="AX1730" s="1">
        <v>43511.748793287035</v>
      </c>
      <c r="AY1730" t="s">
        <v>51</v>
      </c>
    </row>
    <row r="1731" spans="1:51" x14ac:dyDescent="0.35">
      <c r="A1731">
        <v>2707</v>
      </c>
      <c r="B1731">
        <v>0</v>
      </c>
      <c r="C1731" t="s">
        <v>51</v>
      </c>
      <c r="D1731" t="s">
        <v>52</v>
      </c>
      <c r="E1731" t="s">
        <v>51</v>
      </c>
      <c r="F1731" t="s">
        <v>51</v>
      </c>
      <c r="G1731" t="s">
        <v>7268</v>
      </c>
      <c r="H1731" t="s">
        <v>7269</v>
      </c>
      <c r="I1731" t="s">
        <v>56</v>
      </c>
      <c r="M1731" t="s">
        <v>7268</v>
      </c>
      <c r="N1731" t="s">
        <v>7269</v>
      </c>
      <c r="O1731" t="s">
        <v>56</v>
      </c>
      <c r="U1731" t="s">
        <v>57</v>
      </c>
      <c r="Z1731">
        <v>8</v>
      </c>
      <c r="AA1731">
        <v>24</v>
      </c>
      <c r="AE1731" t="s">
        <v>7270</v>
      </c>
      <c r="AF1731" t="s">
        <v>407</v>
      </c>
      <c r="AG1731" t="s">
        <v>7271</v>
      </c>
      <c r="AH1731" t="s">
        <v>7270</v>
      </c>
      <c r="AI1731">
        <v>0</v>
      </c>
      <c r="AJ1731">
        <v>0</v>
      </c>
      <c r="AL1731">
        <v>0</v>
      </c>
      <c r="AM1731">
        <v>0</v>
      </c>
      <c r="AN1731">
        <v>0</v>
      </c>
      <c r="AO1731" t="s">
        <v>51</v>
      </c>
      <c r="AP1731" t="s">
        <v>51</v>
      </c>
      <c r="AQ1731" t="s">
        <v>51</v>
      </c>
      <c r="AR1731" t="s">
        <v>51</v>
      </c>
      <c r="AS1731" t="s">
        <v>51</v>
      </c>
      <c r="AT1731" t="s">
        <v>51</v>
      </c>
      <c r="AU1731" t="s">
        <v>58</v>
      </c>
      <c r="AV1731" t="s">
        <v>6586</v>
      </c>
      <c r="AW1731" t="s">
        <v>196</v>
      </c>
      <c r="AX1731" s="1">
        <v>43509.605780358797</v>
      </c>
      <c r="AY1731" s="1">
        <v>43820.714988969907</v>
      </c>
    </row>
    <row r="1732" spans="1:51" x14ac:dyDescent="0.35">
      <c r="A1732">
        <v>2706</v>
      </c>
      <c r="B1732">
        <v>0</v>
      </c>
      <c r="C1732" t="s">
        <v>51</v>
      </c>
      <c r="D1732" t="s">
        <v>85</v>
      </c>
      <c r="E1732" t="s">
        <v>51</v>
      </c>
      <c r="F1732" t="s">
        <v>51</v>
      </c>
      <c r="G1732" t="s">
        <v>7272</v>
      </c>
      <c r="H1732" t="s">
        <v>7273</v>
      </c>
      <c r="I1732" t="s">
        <v>56</v>
      </c>
      <c r="J1732" t="s">
        <v>5419</v>
      </c>
      <c r="S1732" t="s">
        <v>7274</v>
      </c>
      <c r="T1732" t="s">
        <v>51</v>
      </c>
      <c r="U1732" t="s">
        <v>51</v>
      </c>
      <c r="W1732">
        <v>9545807860</v>
      </c>
      <c r="Y1732" t="s">
        <v>7071</v>
      </c>
      <c r="Z1732">
        <v>8</v>
      </c>
      <c r="AE1732" t="s">
        <v>51</v>
      </c>
      <c r="AF1732" t="s">
        <v>5419</v>
      </c>
      <c r="AI1732">
        <v>0</v>
      </c>
      <c r="AJ1732">
        <v>0</v>
      </c>
      <c r="AL1732">
        <v>0</v>
      </c>
      <c r="AM1732">
        <v>0</v>
      </c>
      <c r="AN1732">
        <v>0</v>
      </c>
      <c r="AO1732" t="s">
        <v>1032</v>
      </c>
      <c r="AP1732" t="s">
        <v>51</v>
      </c>
      <c r="AQ1732" t="s">
        <v>51</v>
      </c>
      <c r="AR1732" t="s">
        <v>51</v>
      </c>
      <c r="AS1732" t="s">
        <v>51</v>
      </c>
      <c r="AT1732" t="s">
        <v>51</v>
      </c>
      <c r="AU1732" t="s">
        <v>58</v>
      </c>
      <c r="AV1732" t="s">
        <v>5181</v>
      </c>
      <c r="AW1732" t="s">
        <v>51</v>
      </c>
      <c r="AX1732" s="1">
        <v>43509.512803356483</v>
      </c>
      <c r="AY1732" t="s">
        <v>51</v>
      </c>
    </row>
    <row r="1733" spans="1:51" x14ac:dyDescent="0.35">
      <c r="A1733">
        <v>2705</v>
      </c>
      <c r="B1733">
        <v>0</v>
      </c>
      <c r="C1733" t="s">
        <v>51</v>
      </c>
      <c r="D1733" t="s">
        <v>52</v>
      </c>
      <c r="E1733" t="s">
        <v>51</v>
      </c>
      <c r="F1733" t="s">
        <v>51</v>
      </c>
      <c r="G1733" t="s">
        <v>7275</v>
      </c>
      <c r="H1733" t="s">
        <v>7276</v>
      </c>
      <c r="I1733" t="s">
        <v>5113</v>
      </c>
      <c r="O1733" t="s">
        <v>62</v>
      </c>
      <c r="S1733" t="s">
        <v>7277</v>
      </c>
      <c r="U1733" t="s">
        <v>57</v>
      </c>
      <c r="W1733" t="s">
        <v>7278</v>
      </c>
      <c r="X1733" t="s">
        <v>7279</v>
      </c>
      <c r="Y1733" t="s">
        <v>7280</v>
      </c>
      <c r="Z1733">
        <v>2</v>
      </c>
      <c r="AE1733" t="s">
        <v>7281</v>
      </c>
      <c r="AF1733" t="s">
        <v>7281</v>
      </c>
      <c r="AH1733" t="s">
        <v>7281</v>
      </c>
      <c r="AI1733">
        <v>0</v>
      </c>
      <c r="AJ1733">
        <v>0</v>
      </c>
      <c r="AL1733">
        <v>0</v>
      </c>
      <c r="AM1733">
        <v>0</v>
      </c>
      <c r="AN1733">
        <v>0</v>
      </c>
      <c r="AO1733" t="s">
        <v>51</v>
      </c>
      <c r="AP1733" t="s">
        <v>51</v>
      </c>
      <c r="AQ1733" t="s">
        <v>51</v>
      </c>
      <c r="AR1733" t="s">
        <v>51</v>
      </c>
      <c r="AS1733" t="s">
        <v>51</v>
      </c>
      <c r="AT1733" t="s">
        <v>51</v>
      </c>
      <c r="AU1733" t="s">
        <v>58</v>
      </c>
      <c r="AV1733" t="s">
        <v>4215</v>
      </c>
      <c r="AW1733" t="s">
        <v>6927</v>
      </c>
      <c r="AX1733" s="1">
        <v>43508.752772881948</v>
      </c>
      <c r="AY1733" s="1">
        <v>43598.504076469908</v>
      </c>
    </row>
    <row r="1734" spans="1:51" x14ac:dyDescent="0.35">
      <c r="A1734">
        <v>2704</v>
      </c>
      <c r="B1734">
        <v>0</v>
      </c>
      <c r="C1734" t="s">
        <v>51</v>
      </c>
      <c r="D1734" t="s">
        <v>85</v>
      </c>
      <c r="E1734" t="s">
        <v>51</v>
      </c>
      <c r="F1734" t="s">
        <v>51</v>
      </c>
      <c r="G1734" t="s">
        <v>7282</v>
      </c>
      <c r="H1734" t="s">
        <v>7283</v>
      </c>
      <c r="I1734" t="s">
        <v>56</v>
      </c>
      <c r="J1734" t="s">
        <v>5419</v>
      </c>
      <c r="S1734" t="s">
        <v>7284</v>
      </c>
      <c r="T1734" t="s">
        <v>51</v>
      </c>
      <c r="U1734" t="s">
        <v>51</v>
      </c>
      <c r="W1734">
        <v>7045454382</v>
      </c>
      <c r="X1734" t="s">
        <v>7285</v>
      </c>
      <c r="Y1734" t="s">
        <v>7286</v>
      </c>
      <c r="Z1734">
        <v>8</v>
      </c>
      <c r="AE1734" t="s">
        <v>51</v>
      </c>
      <c r="AF1734" t="s">
        <v>5419</v>
      </c>
      <c r="AI1734">
        <v>0</v>
      </c>
      <c r="AJ1734">
        <v>0</v>
      </c>
      <c r="AL1734">
        <v>0</v>
      </c>
      <c r="AM1734">
        <v>0</v>
      </c>
      <c r="AN1734">
        <v>0</v>
      </c>
      <c r="AO1734" t="s">
        <v>1146</v>
      </c>
      <c r="AP1734" t="s">
        <v>51</v>
      </c>
      <c r="AQ1734" t="s">
        <v>51</v>
      </c>
      <c r="AR1734" t="s">
        <v>51</v>
      </c>
      <c r="AS1734" t="s">
        <v>51</v>
      </c>
      <c r="AT1734" t="s">
        <v>51</v>
      </c>
      <c r="AU1734" t="s">
        <v>58</v>
      </c>
      <c r="AV1734" t="s">
        <v>5181</v>
      </c>
      <c r="AW1734" t="s">
        <v>51</v>
      </c>
      <c r="AX1734" s="1">
        <v>43507.689362268517</v>
      </c>
      <c r="AY1734" t="s">
        <v>51</v>
      </c>
    </row>
    <row r="1735" spans="1:51" x14ac:dyDescent="0.35">
      <c r="A1735">
        <v>2703</v>
      </c>
      <c r="B1735">
        <v>0</v>
      </c>
      <c r="C1735" t="s">
        <v>51</v>
      </c>
      <c r="D1735" t="s">
        <v>52</v>
      </c>
      <c r="E1735" t="s">
        <v>51</v>
      </c>
      <c r="F1735" t="s">
        <v>51</v>
      </c>
      <c r="G1735" t="s">
        <v>7287</v>
      </c>
      <c r="H1735" t="s">
        <v>7288</v>
      </c>
      <c r="I1735" t="s">
        <v>56</v>
      </c>
      <c r="S1735" t="s">
        <v>7289</v>
      </c>
      <c r="U1735" t="s">
        <v>202</v>
      </c>
      <c r="V1735" t="s">
        <v>7290</v>
      </c>
      <c r="Y1735" t="s">
        <v>7291</v>
      </c>
      <c r="Z1735">
        <v>8</v>
      </c>
      <c r="AA1735">
        <v>19</v>
      </c>
      <c r="AD1735" t="s">
        <v>7292</v>
      </c>
      <c r="AE1735" t="s">
        <v>5740</v>
      </c>
      <c r="AF1735" t="s">
        <v>1919</v>
      </c>
      <c r="AG1735" t="s">
        <v>7293</v>
      </c>
      <c r="AH1735" t="s">
        <v>5740</v>
      </c>
      <c r="AI1735">
        <v>0</v>
      </c>
      <c r="AJ1735">
        <v>0</v>
      </c>
      <c r="AL1735">
        <v>0</v>
      </c>
      <c r="AM1735">
        <v>0</v>
      </c>
      <c r="AN1735">
        <v>0</v>
      </c>
      <c r="AO1735" t="s">
        <v>51</v>
      </c>
      <c r="AP1735" t="s">
        <v>51</v>
      </c>
      <c r="AQ1735" t="s">
        <v>51</v>
      </c>
      <c r="AR1735" t="s">
        <v>51</v>
      </c>
      <c r="AS1735" t="s">
        <v>51</v>
      </c>
      <c r="AT1735" t="s">
        <v>51</v>
      </c>
      <c r="AU1735" t="s">
        <v>58</v>
      </c>
      <c r="AV1735" t="s">
        <v>4215</v>
      </c>
      <c r="AW1735" t="s">
        <v>51</v>
      </c>
      <c r="AX1735" s="1">
        <v>43507.530216203704</v>
      </c>
      <c r="AY1735" t="s">
        <v>51</v>
      </c>
    </row>
    <row r="1736" spans="1:51" x14ac:dyDescent="0.35">
      <c r="A1736">
        <v>2702</v>
      </c>
      <c r="B1736">
        <v>0</v>
      </c>
      <c r="C1736" t="s">
        <v>51</v>
      </c>
      <c r="D1736" t="s">
        <v>85</v>
      </c>
      <c r="E1736" t="s">
        <v>51</v>
      </c>
      <c r="F1736" t="s">
        <v>51</v>
      </c>
      <c r="G1736" t="s">
        <v>18929</v>
      </c>
      <c r="H1736" t="s">
        <v>7294</v>
      </c>
      <c r="I1736" t="s">
        <v>56</v>
      </c>
      <c r="J1736" t="s">
        <v>5419</v>
      </c>
      <c r="S1736" t="s">
        <v>7295</v>
      </c>
      <c r="T1736" t="s">
        <v>51</v>
      </c>
      <c r="U1736" t="s">
        <v>51</v>
      </c>
      <c r="X1736" t="s">
        <v>7296</v>
      </c>
      <c r="Y1736" t="s">
        <v>7297</v>
      </c>
      <c r="Z1736">
        <v>8</v>
      </c>
      <c r="AE1736" t="s">
        <v>51</v>
      </c>
      <c r="AF1736" t="s">
        <v>5419</v>
      </c>
      <c r="AI1736">
        <v>0</v>
      </c>
      <c r="AJ1736">
        <v>0</v>
      </c>
      <c r="AL1736">
        <v>0</v>
      </c>
      <c r="AM1736">
        <v>0</v>
      </c>
      <c r="AN1736">
        <v>0</v>
      </c>
      <c r="AO1736" t="s">
        <v>230</v>
      </c>
      <c r="AP1736" t="s">
        <v>51</v>
      </c>
      <c r="AQ1736" t="s">
        <v>51</v>
      </c>
      <c r="AR1736" t="s">
        <v>51</v>
      </c>
      <c r="AS1736" t="s">
        <v>51</v>
      </c>
      <c r="AT1736" t="s">
        <v>51</v>
      </c>
      <c r="AU1736" t="s">
        <v>58</v>
      </c>
      <c r="AV1736" t="s">
        <v>5181</v>
      </c>
      <c r="AW1736" t="s">
        <v>51</v>
      </c>
      <c r="AX1736" s="1">
        <v>43504.69130046296</v>
      </c>
      <c r="AY1736" t="s">
        <v>51</v>
      </c>
    </row>
    <row r="1737" spans="1:51" x14ac:dyDescent="0.35">
      <c r="A1737">
        <v>2701</v>
      </c>
      <c r="B1737">
        <v>0</v>
      </c>
      <c r="C1737" t="s">
        <v>51</v>
      </c>
      <c r="D1737" t="s">
        <v>52</v>
      </c>
      <c r="E1737" t="s">
        <v>51</v>
      </c>
      <c r="F1737" t="s">
        <v>51</v>
      </c>
      <c r="G1737" t="s">
        <v>7298</v>
      </c>
      <c r="H1737" t="s">
        <v>7299</v>
      </c>
      <c r="I1737" t="s">
        <v>2142</v>
      </c>
      <c r="S1737" t="s">
        <v>4789</v>
      </c>
      <c r="U1737" t="s">
        <v>57</v>
      </c>
      <c r="V1737" t="s">
        <v>4790</v>
      </c>
      <c r="Y1737" t="s">
        <v>2423</v>
      </c>
      <c r="Z1737">
        <v>2</v>
      </c>
      <c r="AI1737">
        <v>0</v>
      </c>
      <c r="AJ1737">
        <v>0</v>
      </c>
      <c r="AL1737">
        <v>0</v>
      </c>
      <c r="AM1737">
        <v>0</v>
      </c>
      <c r="AN1737">
        <v>0</v>
      </c>
      <c r="AO1737" t="s">
        <v>51</v>
      </c>
      <c r="AP1737" t="s">
        <v>51</v>
      </c>
      <c r="AQ1737" t="s">
        <v>51</v>
      </c>
      <c r="AR1737" t="s">
        <v>51</v>
      </c>
      <c r="AS1737" t="s">
        <v>51</v>
      </c>
      <c r="AT1737" t="s">
        <v>51</v>
      </c>
      <c r="AU1737" t="s">
        <v>58</v>
      </c>
      <c r="AV1737" t="s">
        <v>4215</v>
      </c>
      <c r="AW1737" t="s">
        <v>51</v>
      </c>
      <c r="AX1737" s="1">
        <v>43504.686282905095</v>
      </c>
      <c r="AY1737" t="s">
        <v>51</v>
      </c>
    </row>
    <row r="1738" spans="1:51" x14ac:dyDescent="0.35">
      <c r="A1738">
        <v>2700</v>
      </c>
      <c r="B1738">
        <v>0</v>
      </c>
      <c r="C1738" t="s">
        <v>51</v>
      </c>
      <c r="D1738" t="s">
        <v>52</v>
      </c>
      <c r="E1738" t="s">
        <v>51</v>
      </c>
      <c r="F1738" t="s">
        <v>51</v>
      </c>
      <c r="G1738" t="s">
        <v>7300</v>
      </c>
      <c r="H1738" t="s">
        <v>7301</v>
      </c>
      <c r="I1738" t="s">
        <v>56</v>
      </c>
      <c r="S1738" t="s">
        <v>7302</v>
      </c>
      <c r="U1738" t="s">
        <v>202</v>
      </c>
      <c r="V1738" t="s">
        <v>7303</v>
      </c>
      <c r="W1738">
        <v>9413357059</v>
      </c>
      <c r="X1738" t="s">
        <v>7304</v>
      </c>
      <c r="Y1738" t="s">
        <v>7305</v>
      </c>
      <c r="Z1738">
        <v>8</v>
      </c>
      <c r="AA1738">
        <v>8</v>
      </c>
      <c r="AD1738" t="s">
        <v>7306</v>
      </c>
      <c r="AE1738" t="s">
        <v>7307</v>
      </c>
      <c r="AF1738" t="s">
        <v>2041</v>
      </c>
      <c r="AG1738" t="s">
        <v>7308</v>
      </c>
      <c r="AH1738" t="s">
        <v>7307</v>
      </c>
      <c r="AI1738">
        <v>0</v>
      </c>
      <c r="AJ1738">
        <v>0</v>
      </c>
      <c r="AL1738">
        <v>0</v>
      </c>
      <c r="AM1738">
        <v>0</v>
      </c>
      <c r="AN1738">
        <v>0</v>
      </c>
      <c r="AO1738" t="s">
        <v>51</v>
      </c>
      <c r="AP1738" t="s">
        <v>51</v>
      </c>
      <c r="AQ1738" t="s">
        <v>51</v>
      </c>
      <c r="AR1738" t="s">
        <v>51</v>
      </c>
      <c r="AS1738" t="s">
        <v>51</v>
      </c>
      <c r="AT1738" t="s">
        <v>51</v>
      </c>
      <c r="AU1738" t="s">
        <v>58</v>
      </c>
      <c r="AV1738" t="s">
        <v>4215</v>
      </c>
      <c r="AW1738" t="s">
        <v>51</v>
      </c>
      <c r="AX1738" s="1">
        <v>43502.676339583333</v>
      </c>
      <c r="AY1738" t="s">
        <v>51</v>
      </c>
    </row>
    <row r="1739" spans="1:51" x14ac:dyDescent="0.35">
      <c r="A1739">
        <v>2699</v>
      </c>
      <c r="B1739">
        <v>0</v>
      </c>
      <c r="C1739" t="s">
        <v>51</v>
      </c>
      <c r="D1739" t="s">
        <v>85</v>
      </c>
      <c r="E1739" t="s">
        <v>51</v>
      </c>
      <c r="F1739" t="s">
        <v>51</v>
      </c>
      <c r="G1739" t="s">
        <v>7309</v>
      </c>
      <c r="H1739" t="s">
        <v>7310</v>
      </c>
      <c r="I1739" t="s">
        <v>56</v>
      </c>
      <c r="J1739" t="s">
        <v>5419</v>
      </c>
      <c r="S1739" t="s">
        <v>7311</v>
      </c>
      <c r="T1739" t="s">
        <v>51</v>
      </c>
      <c r="U1739" t="s">
        <v>51</v>
      </c>
      <c r="W1739">
        <v>9967078222</v>
      </c>
      <c r="X1739" t="s">
        <v>7312</v>
      </c>
      <c r="Y1739" t="s">
        <v>7313</v>
      </c>
      <c r="Z1739">
        <v>8</v>
      </c>
      <c r="AE1739" t="s">
        <v>51</v>
      </c>
      <c r="AF1739" t="s">
        <v>5419</v>
      </c>
      <c r="AI1739">
        <v>0</v>
      </c>
      <c r="AJ1739">
        <v>0</v>
      </c>
      <c r="AL1739">
        <v>0</v>
      </c>
      <c r="AM1739">
        <v>0</v>
      </c>
      <c r="AN1739">
        <v>0</v>
      </c>
      <c r="AO1739" t="s">
        <v>1032</v>
      </c>
      <c r="AP1739" t="s">
        <v>51</v>
      </c>
      <c r="AQ1739" t="s">
        <v>51</v>
      </c>
      <c r="AR1739" t="s">
        <v>51</v>
      </c>
      <c r="AS1739" t="s">
        <v>51</v>
      </c>
      <c r="AT1739" t="s">
        <v>51</v>
      </c>
      <c r="AU1739" t="s">
        <v>58</v>
      </c>
      <c r="AV1739" t="s">
        <v>5181</v>
      </c>
      <c r="AW1739" t="s">
        <v>51</v>
      </c>
      <c r="AX1739" s="1">
        <v>43501.626597916664</v>
      </c>
      <c r="AY1739" t="s">
        <v>51</v>
      </c>
    </row>
    <row r="1740" spans="1:51" x14ac:dyDescent="0.35">
      <c r="A1740">
        <v>2698</v>
      </c>
      <c r="B1740">
        <v>0</v>
      </c>
      <c r="C1740" t="s">
        <v>51</v>
      </c>
      <c r="D1740" t="s">
        <v>85</v>
      </c>
      <c r="E1740" t="s">
        <v>51</v>
      </c>
      <c r="F1740" t="s">
        <v>51</v>
      </c>
      <c r="G1740" t="s">
        <v>18930</v>
      </c>
      <c r="H1740" t="s">
        <v>7314</v>
      </c>
      <c r="I1740" t="s">
        <v>56</v>
      </c>
      <c r="J1740" t="s">
        <v>5419</v>
      </c>
      <c r="S1740" t="s">
        <v>7315</v>
      </c>
      <c r="T1740" t="s">
        <v>51</v>
      </c>
      <c r="U1740" t="s">
        <v>51</v>
      </c>
      <c r="Y1740" t="s">
        <v>7316</v>
      </c>
      <c r="Z1740">
        <v>8</v>
      </c>
      <c r="AE1740" t="s">
        <v>51</v>
      </c>
      <c r="AF1740" t="s">
        <v>5419</v>
      </c>
      <c r="AI1740">
        <v>0</v>
      </c>
      <c r="AJ1740">
        <v>0</v>
      </c>
      <c r="AL1740">
        <v>0</v>
      </c>
      <c r="AM1740">
        <v>0</v>
      </c>
      <c r="AN1740">
        <v>0</v>
      </c>
      <c r="AO1740" t="s">
        <v>120</v>
      </c>
      <c r="AP1740" t="s">
        <v>51</v>
      </c>
      <c r="AQ1740" t="s">
        <v>51</v>
      </c>
      <c r="AR1740" t="s">
        <v>51</v>
      </c>
      <c r="AS1740" t="s">
        <v>51</v>
      </c>
      <c r="AT1740" t="s">
        <v>51</v>
      </c>
      <c r="AU1740" t="s">
        <v>58</v>
      </c>
      <c r="AV1740" t="s">
        <v>5181</v>
      </c>
      <c r="AW1740" t="s">
        <v>51</v>
      </c>
      <c r="AX1740" s="1">
        <v>43501.506376886573</v>
      </c>
      <c r="AY1740" t="s">
        <v>51</v>
      </c>
    </row>
    <row r="1741" spans="1:51" x14ac:dyDescent="0.35">
      <c r="A1741">
        <v>2697</v>
      </c>
      <c r="B1741">
        <v>0</v>
      </c>
      <c r="C1741" t="s">
        <v>51</v>
      </c>
      <c r="D1741" t="s">
        <v>85</v>
      </c>
      <c r="E1741" t="s">
        <v>51</v>
      </c>
      <c r="F1741" t="s">
        <v>51</v>
      </c>
      <c r="G1741" t="s">
        <v>7317</v>
      </c>
      <c r="H1741" t="s">
        <v>7318</v>
      </c>
      <c r="I1741" t="s">
        <v>56</v>
      </c>
      <c r="J1741" t="s">
        <v>5419</v>
      </c>
      <c r="S1741">
        <v>8026745000</v>
      </c>
      <c r="T1741" t="s">
        <v>51</v>
      </c>
      <c r="U1741" t="s">
        <v>51</v>
      </c>
      <c r="W1741">
        <v>9972048166</v>
      </c>
      <c r="Y1741" t="s">
        <v>7319</v>
      </c>
      <c r="Z1741">
        <v>8</v>
      </c>
      <c r="AE1741" t="s">
        <v>51</v>
      </c>
      <c r="AF1741" t="s">
        <v>5419</v>
      </c>
      <c r="AI1741">
        <v>0</v>
      </c>
      <c r="AJ1741">
        <v>0</v>
      </c>
      <c r="AL1741">
        <v>0</v>
      </c>
      <c r="AM1741">
        <v>0</v>
      </c>
      <c r="AN1741">
        <v>0</v>
      </c>
      <c r="AO1741" t="s">
        <v>1777</v>
      </c>
      <c r="AP1741" t="s">
        <v>51</v>
      </c>
      <c r="AQ1741" t="s">
        <v>51</v>
      </c>
      <c r="AR1741" t="s">
        <v>51</v>
      </c>
      <c r="AS1741" t="s">
        <v>51</v>
      </c>
      <c r="AT1741" t="s">
        <v>51</v>
      </c>
      <c r="AU1741" t="s">
        <v>58</v>
      </c>
      <c r="AV1741" t="s">
        <v>5181</v>
      </c>
      <c r="AW1741" t="s">
        <v>51</v>
      </c>
      <c r="AX1741" s="1">
        <v>43500.652126504632</v>
      </c>
      <c r="AY1741" t="s">
        <v>51</v>
      </c>
    </row>
    <row r="1742" spans="1:51" x14ac:dyDescent="0.35">
      <c r="A1742">
        <v>2696</v>
      </c>
      <c r="B1742">
        <v>0</v>
      </c>
      <c r="C1742" t="s">
        <v>51</v>
      </c>
      <c r="D1742" t="s">
        <v>52</v>
      </c>
      <c r="E1742" t="s">
        <v>51</v>
      </c>
      <c r="F1742" t="s">
        <v>51</v>
      </c>
      <c r="G1742" t="s">
        <v>7320</v>
      </c>
      <c r="H1742" t="s">
        <v>7321</v>
      </c>
      <c r="I1742" t="s">
        <v>56</v>
      </c>
      <c r="O1742" t="s">
        <v>62</v>
      </c>
      <c r="S1742" t="s">
        <v>7322</v>
      </c>
      <c r="U1742" t="s">
        <v>57</v>
      </c>
      <c r="V1742" t="s">
        <v>7323</v>
      </c>
      <c r="W1742">
        <v>919509070241</v>
      </c>
      <c r="X1742" t="s">
        <v>7324</v>
      </c>
      <c r="Y1742" t="s">
        <v>7325</v>
      </c>
      <c r="Z1742">
        <v>8</v>
      </c>
      <c r="AA1742">
        <v>8</v>
      </c>
      <c r="AD1742" t="s">
        <v>7326</v>
      </c>
      <c r="AE1742" t="s">
        <v>3588</v>
      </c>
      <c r="AF1742" t="s">
        <v>3259</v>
      </c>
      <c r="AG1742" t="s">
        <v>7327</v>
      </c>
      <c r="AH1742" t="s">
        <v>3588</v>
      </c>
      <c r="AI1742">
        <v>0</v>
      </c>
      <c r="AJ1742">
        <v>0</v>
      </c>
      <c r="AL1742">
        <v>0</v>
      </c>
      <c r="AM1742">
        <v>0</v>
      </c>
      <c r="AN1742">
        <v>0</v>
      </c>
      <c r="AO1742" t="s">
        <v>51</v>
      </c>
      <c r="AP1742" t="s">
        <v>51</v>
      </c>
      <c r="AQ1742" t="s">
        <v>51</v>
      </c>
      <c r="AR1742" t="s">
        <v>51</v>
      </c>
      <c r="AS1742" t="s">
        <v>51</v>
      </c>
      <c r="AT1742" t="s">
        <v>51</v>
      </c>
      <c r="AU1742" t="s">
        <v>58</v>
      </c>
      <c r="AV1742" t="s">
        <v>4215</v>
      </c>
      <c r="AW1742" t="s">
        <v>196</v>
      </c>
      <c r="AX1742" s="1">
        <v>43500.612942280095</v>
      </c>
      <c r="AY1742" s="1">
        <v>44373.465520289355</v>
      </c>
    </row>
    <row r="1743" spans="1:51" x14ac:dyDescent="0.35">
      <c r="A1743">
        <v>2695</v>
      </c>
      <c r="B1743">
        <v>0</v>
      </c>
      <c r="C1743" t="s">
        <v>51</v>
      </c>
      <c r="D1743" t="s">
        <v>85</v>
      </c>
      <c r="E1743">
        <v>3</v>
      </c>
      <c r="F1743" t="s">
        <v>1049</v>
      </c>
      <c r="G1743" t="s">
        <v>7328</v>
      </c>
      <c r="H1743" t="s">
        <v>7329</v>
      </c>
      <c r="I1743" t="s">
        <v>56</v>
      </c>
      <c r="J1743" t="s">
        <v>5419</v>
      </c>
      <c r="S1743" t="s">
        <v>7330</v>
      </c>
      <c r="T1743" t="s">
        <v>51</v>
      </c>
      <c r="U1743" t="s">
        <v>51</v>
      </c>
      <c r="W1743">
        <v>9881143985</v>
      </c>
      <c r="X1743" t="s">
        <v>7331</v>
      </c>
      <c r="Y1743" t="s">
        <v>7332</v>
      </c>
      <c r="Z1743">
        <v>8</v>
      </c>
      <c r="AD1743" t="s">
        <v>7333</v>
      </c>
      <c r="AE1743" t="s">
        <v>51</v>
      </c>
      <c r="AF1743" t="s">
        <v>5419</v>
      </c>
      <c r="AI1743">
        <v>0</v>
      </c>
      <c r="AJ1743">
        <v>0</v>
      </c>
      <c r="AL1743">
        <v>0</v>
      </c>
      <c r="AM1743">
        <v>0</v>
      </c>
      <c r="AN1743">
        <v>0</v>
      </c>
      <c r="AO1743" t="s">
        <v>120</v>
      </c>
      <c r="AP1743" t="s">
        <v>51</v>
      </c>
      <c r="AQ1743" t="s">
        <v>51</v>
      </c>
      <c r="AR1743" t="s">
        <v>51</v>
      </c>
      <c r="AS1743" t="s">
        <v>51</v>
      </c>
      <c r="AT1743" t="s">
        <v>51</v>
      </c>
      <c r="AU1743" t="s">
        <v>58</v>
      </c>
      <c r="AV1743" t="s">
        <v>5181</v>
      </c>
      <c r="AW1743" t="s">
        <v>5181</v>
      </c>
      <c r="AX1743" s="1">
        <v>43497.749589004627</v>
      </c>
      <c r="AY1743" s="1">
        <v>43804.610734722221</v>
      </c>
    </row>
    <row r="1744" spans="1:51" x14ac:dyDescent="0.35">
      <c r="A1744">
        <v>2694</v>
      </c>
      <c r="B1744">
        <v>0</v>
      </c>
      <c r="C1744" t="s">
        <v>51</v>
      </c>
      <c r="D1744" t="s">
        <v>52</v>
      </c>
      <c r="E1744" t="s">
        <v>51</v>
      </c>
      <c r="F1744" t="s">
        <v>51</v>
      </c>
      <c r="G1744" t="s">
        <v>7334</v>
      </c>
      <c r="H1744" t="s">
        <v>7335</v>
      </c>
      <c r="I1744" t="s">
        <v>56</v>
      </c>
      <c r="Y1744" t="s">
        <v>7336</v>
      </c>
      <c r="Z1744">
        <v>8</v>
      </c>
      <c r="AA1744">
        <v>27</v>
      </c>
      <c r="AD1744" t="s">
        <v>7337</v>
      </c>
      <c r="AE1744" t="s">
        <v>1903</v>
      </c>
      <c r="AF1744" t="s">
        <v>143</v>
      </c>
      <c r="AG1744" t="s">
        <v>7338</v>
      </c>
      <c r="AH1744" t="s">
        <v>1903</v>
      </c>
      <c r="AI1744">
        <v>0</v>
      </c>
      <c r="AJ1744">
        <v>0</v>
      </c>
      <c r="AL1744">
        <v>0</v>
      </c>
      <c r="AM1744">
        <v>0</v>
      </c>
      <c r="AN1744">
        <v>0</v>
      </c>
      <c r="AO1744" t="s">
        <v>51</v>
      </c>
      <c r="AP1744" t="s">
        <v>51</v>
      </c>
      <c r="AQ1744" t="s">
        <v>51</v>
      </c>
      <c r="AR1744" t="s">
        <v>51</v>
      </c>
      <c r="AS1744" t="s">
        <v>51</v>
      </c>
      <c r="AT1744" t="s">
        <v>51</v>
      </c>
      <c r="AU1744" t="s">
        <v>58</v>
      </c>
      <c r="AV1744" t="s">
        <v>4215</v>
      </c>
      <c r="AW1744" t="s">
        <v>51</v>
      </c>
      <c r="AX1744" s="1">
        <v>43496.790866400464</v>
      </c>
      <c r="AY1744" t="s">
        <v>51</v>
      </c>
    </row>
    <row r="1745" spans="1:51" x14ac:dyDescent="0.35">
      <c r="A1745">
        <v>2693</v>
      </c>
      <c r="B1745">
        <v>0</v>
      </c>
      <c r="C1745" t="s">
        <v>51</v>
      </c>
      <c r="D1745" t="s">
        <v>52</v>
      </c>
      <c r="E1745" t="s">
        <v>51</v>
      </c>
      <c r="F1745" t="s">
        <v>51</v>
      </c>
      <c r="G1745" t="s">
        <v>7339</v>
      </c>
      <c r="H1745" t="s">
        <v>7340</v>
      </c>
      <c r="I1745" t="s">
        <v>56</v>
      </c>
      <c r="N1745" t="s">
        <v>7340</v>
      </c>
      <c r="O1745" t="s">
        <v>56</v>
      </c>
      <c r="S1745" t="s">
        <v>62</v>
      </c>
      <c r="U1745" t="s">
        <v>57</v>
      </c>
      <c r="V1745" t="s">
        <v>62</v>
      </c>
      <c r="W1745" t="s">
        <v>62</v>
      </c>
      <c r="X1745" t="s">
        <v>62</v>
      </c>
      <c r="Y1745" t="s">
        <v>62</v>
      </c>
      <c r="Z1745">
        <v>8</v>
      </c>
      <c r="AA1745" t="s">
        <v>62</v>
      </c>
      <c r="AC1745" t="s">
        <v>62</v>
      </c>
      <c r="AD1745" t="s">
        <v>62</v>
      </c>
      <c r="AE1745" t="s">
        <v>62</v>
      </c>
      <c r="AF1745" t="s">
        <v>63</v>
      </c>
      <c r="AG1745" t="s">
        <v>62</v>
      </c>
      <c r="AH1745" t="s">
        <v>62</v>
      </c>
      <c r="AI1745">
        <v>0</v>
      </c>
      <c r="AJ1745">
        <v>0</v>
      </c>
      <c r="AK1745" t="s">
        <v>62</v>
      </c>
      <c r="AL1745">
        <v>0</v>
      </c>
      <c r="AM1745">
        <v>0</v>
      </c>
      <c r="AN1745">
        <v>0</v>
      </c>
      <c r="AO1745" t="s">
        <v>51</v>
      </c>
      <c r="AP1745" t="s">
        <v>51</v>
      </c>
      <c r="AQ1745" t="s">
        <v>51</v>
      </c>
      <c r="AR1745" t="s">
        <v>51</v>
      </c>
      <c r="AS1745" t="s">
        <v>51</v>
      </c>
      <c r="AT1745" t="s">
        <v>51</v>
      </c>
      <c r="AU1745" t="s">
        <v>58</v>
      </c>
      <c r="AV1745" t="s">
        <v>6593</v>
      </c>
      <c r="AW1745" t="s">
        <v>51</v>
      </c>
      <c r="AX1745" s="1">
        <v>43496.64796628472</v>
      </c>
      <c r="AY1745" t="s">
        <v>51</v>
      </c>
    </row>
    <row r="1746" spans="1:51" x14ac:dyDescent="0.35">
      <c r="A1746">
        <v>2692</v>
      </c>
      <c r="B1746">
        <v>0</v>
      </c>
      <c r="C1746" t="s">
        <v>51</v>
      </c>
      <c r="D1746" t="s">
        <v>85</v>
      </c>
      <c r="E1746" t="s">
        <v>51</v>
      </c>
      <c r="F1746" t="s">
        <v>51</v>
      </c>
      <c r="G1746" t="s">
        <v>7342</v>
      </c>
      <c r="H1746" t="s">
        <v>7343</v>
      </c>
      <c r="I1746" t="s">
        <v>56</v>
      </c>
      <c r="J1746" t="s">
        <v>5419</v>
      </c>
      <c r="S1746" t="s">
        <v>7344</v>
      </c>
      <c r="T1746" t="s">
        <v>51</v>
      </c>
      <c r="U1746" t="s">
        <v>51</v>
      </c>
      <c r="W1746">
        <v>7276500113</v>
      </c>
      <c r="X1746" t="s">
        <v>7345</v>
      </c>
      <c r="Y1746" t="s">
        <v>7346</v>
      </c>
      <c r="Z1746">
        <v>8</v>
      </c>
      <c r="AE1746" t="s">
        <v>51</v>
      </c>
      <c r="AF1746" t="s">
        <v>5419</v>
      </c>
      <c r="AI1746">
        <v>0</v>
      </c>
      <c r="AJ1746">
        <v>0</v>
      </c>
      <c r="AL1746">
        <v>0</v>
      </c>
      <c r="AM1746">
        <v>0</v>
      </c>
      <c r="AN1746">
        <v>0</v>
      </c>
      <c r="AO1746" t="s">
        <v>1777</v>
      </c>
      <c r="AP1746" t="s">
        <v>51</v>
      </c>
      <c r="AQ1746" t="s">
        <v>51</v>
      </c>
      <c r="AR1746" t="s">
        <v>51</v>
      </c>
      <c r="AS1746" t="s">
        <v>51</v>
      </c>
      <c r="AT1746" t="s">
        <v>51</v>
      </c>
      <c r="AU1746" t="s">
        <v>58</v>
      </c>
      <c r="AV1746" t="s">
        <v>5181</v>
      </c>
      <c r="AW1746" t="s">
        <v>51</v>
      </c>
      <c r="AX1746" s="1">
        <v>43495.676111342589</v>
      </c>
      <c r="AY1746" t="s">
        <v>51</v>
      </c>
    </row>
    <row r="1747" spans="1:51" x14ac:dyDescent="0.35">
      <c r="A1747">
        <v>2691</v>
      </c>
      <c r="B1747">
        <v>0</v>
      </c>
      <c r="C1747" t="s">
        <v>51</v>
      </c>
      <c r="D1747" t="s">
        <v>52</v>
      </c>
      <c r="E1747" t="s">
        <v>51</v>
      </c>
      <c r="F1747" t="s">
        <v>51</v>
      </c>
      <c r="G1747" t="s">
        <v>7347</v>
      </c>
      <c r="H1747" t="s">
        <v>7348</v>
      </c>
      <c r="I1747" t="s">
        <v>56</v>
      </c>
      <c r="S1747" t="s">
        <v>7349</v>
      </c>
      <c r="V1747" t="s">
        <v>7350</v>
      </c>
      <c r="Z1747">
        <v>8</v>
      </c>
      <c r="AA1747">
        <v>9</v>
      </c>
      <c r="AD1747" t="s">
        <v>7351</v>
      </c>
      <c r="AE1747" t="s">
        <v>2454</v>
      </c>
      <c r="AF1747" t="s">
        <v>63</v>
      </c>
      <c r="AG1747" t="s">
        <v>7056</v>
      </c>
      <c r="AH1747" t="s">
        <v>2454</v>
      </c>
      <c r="AI1747">
        <v>0</v>
      </c>
      <c r="AJ1747">
        <v>0</v>
      </c>
      <c r="AL1747">
        <v>0</v>
      </c>
      <c r="AM1747">
        <v>0</v>
      </c>
      <c r="AN1747">
        <v>0</v>
      </c>
      <c r="AO1747" t="s">
        <v>51</v>
      </c>
      <c r="AP1747" t="s">
        <v>51</v>
      </c>
      <c r="AQ1747" t="s">
        <v>51</v>
      </c>
      <c r="AR1747" t="s">
        <v>51</v>
      </c>
      <c r="AS1747" t="s">
        <v>51</v>
      </c>
      <c r="AT1747" t="s">
        <v>51</v>
      </c>
      <c r="AU1747" t="s">
        <v>58</v>
      </c>
      <c r="AV1747" t="s">
        <v>4215</v>
      </c>
      <c r="AW1747" t="s">
        <v>51</v>
      </c>
      <c r="AX1747" s="1">
        <v>43494.696739583334</v>
      </c>
      <c r="AY1747" t="s">
        <v>51</v>
      </c>
    </row>
    <row r="1748" spans="1:51" x14ac:dyDescent="0.35">
      <c r="A1748">
        <v>2690</v>
      </c>
      <c r="B1748">
        <v>0</v>
      </c>
      <c r="C1748" t="s">
        <v>51</v>
      </c>
      <c r="D1748" t="s">
        <v>85</v>
      </c>
      <c r="E1748" t="s">
        <v>51</v>
      </c>
      <c r="F1748" t="s">
        <v>51</v>
      </c>
      <c r="G1748" t="s">
        <v>18931</v>
      </c>
      <c r="H1748" t="s">
        <v>7352</v>
      </c>
      <c r="I1748" t="s">
        <v>56</v>
      </c>
      <c r="M1748" t="s">
        <v>18931</v>
      </c>
      <c r="N1748" t="s">
        <v>7352</v>
      </c>
      <c r="O1748" t="s">
        <v>56</v>
      </c>
      <c r="U1748" t="s">
        <v>57</v>
      </c>
      <c r="Z1748">
        <v>8</v>
      </c>
      <c r="AF1748" t="s">
        <v>280</v>
      </c>
      <c r="AI1748">
        <v>0</v>
      </c>
      <c r="AJ1748">
        <v>0</v>
      </c>
      <c r="AL1748">
        <v>0</v>
      </c>
      <c r="AM1748">
        <v>0</v>
      </c>
      <c r="AN1748">
        <v>0</v>
      </c>
      <c r="AO1748" t="s">
        <v>51</v>
      </c>
      <c r="AP1748" t="s">
        <v>51</v>
      </c>
      <c r="AQ1748" t="s">
        <v>51</v>
      </c>
      <c r="AR1748" t="s">
        <v>51</v>
      </c>
      <c r="AS1748" t="s">
        <v>51</v>
      </c>
      <c r="AT1748" t="s">
        <v>51</v>
      </c>
      <c r="AU1748" t="s">
        <v>58</v>
      </c>
      <c r="AV1748" t="s">
        <v>6586</v>
      </c>
      <c r="AW1748" t="s">
        <v>4707</v>
      </c>
      <c r="AX1748" s="1">
        <v>43494.693546331022</v>
      </c>
      <c r="AY1748" s="1">
        <v>43494.71057978009</v>
      </c>
    </row>
    <row r="1749" spans="1:51" x14ac:dyDescent="0.35">
      <c r="A1749">
        <v>2689</v>
      </c>
      <c r="B1749">
        <v>0</v>
      </c>
      <c r="C1749" t="s">
        <v>51</v>
      </c>
      <c r="D1749" t="s">
        <v>85</v>
      </c>
      <c r="E1749">
        <v>10</v>
      </c>
      <c r="F1749" t="s">
        <v>7353</v>
      </c>
      <c r="G1749" t="s">
        <v>7354</v>
      </c>
      <c r="H1749" t="s">
        <v>7355</v>
      </c>
      <c r="I1749" t="s">
        <v>56</v>
      </c>
      <c r="J1749" t="s">
        <v>5419</v>
      </c>
      <c r="T1749" t="s">
        <v>51</v>
      </c>
      <c r="U1749" t="s">
        <v>51</v>
      </c>
      <c r="W1749">
        <v>9764446191</v>
      </c>
      <c r="X1749" t="s">
        <v>7356</v>
      </c>
      <c r="Y1749" t="s">
        <v>7357</v>
      </c>
      <c r="Z1749">
        <v>8</v>
      </c>
      <c r="AE1749" t="s">
        <v>51</v>
      </c>
      <c r="AF1749" t="s">
        <v>5419</v>
      </c>
      <c r="AI1749">
        <v>0</v>
      </c>
      <c r="AJ1749">
        <v>0</v>
      </c>
      <c r="AL1749">
        <v>0</v>
      </c>
      <c r="AM1749">
        <v>0</v>
      </c>
      <c r="AN1749">
        <v>0</v>
      </c>
      <c r="AO1749" t="s">
        <v>4181</v>
      </c>
      <c r="AP1749" t="s">
        <v>51</v>
      </c>
      <c r="AQ1749" t="s">
        <v>51</v>
      </c>
      <c r="AR1749" t="s">
        <v>51</v>
      </c>
      <c r="AS1749" t="s">
        <v>51</v>
      </c>
      <c r="AT1749" t="s">
        <v>51</v>
      </c>
      <c r="AU1749" t="s">
        <v>58</v>
      </c>
      <c r="AV1749" t="s">
        <v>5181</v>
      </c>
      <c r="AW1749" t="s">
        <v>5181</v>
      </c>
      <c r="AX1749" s="1">
        <v>43493.687306215281</v>
      </c>
      <c r="AY1749" s="1">
        <v>43812.698669942132</v>
      </c>
    </row>
    <row r="1750" spans="1:51" x14ac:dyDescent="0.35">
      <c r="A1750">
        <v>2688</v>
      </c>
      <c r="B1750">
        <v>0</v>
      </c>
      <c r="C1750" t="s">
        <v>51</v>
      </c>
      <c r="D1750" t="s">
        <v>85</v>
      </c>
      <c r="E1750" t="s">
        <v>51</v>
      </c>
      <c r="F1750" t="s">
        <v>51</v>
      </c>
      <c r="G1750" t="s">
        <v>7358</v>
      </c>
      <c r="H1750" t="s">
        <v>7359</v>
      </c>
      <c r="I1750" t="s">
        <v>56</v>
      </c>
      <c r="J1750" t="s">
        <v>5419</v>
      </c>
      <c r="T1750" t="s">
        <v>51</v>
      </c>
      <c r="U1750" t="s">
        <v>51</v>
      </c>
      <c r="W1750">
        <v>7046223339</v>
      </c>
      <c r="Y1750" t="s">
        <v>7360</v>
      </c>
      <c r="Z1750">
        <v>8</v>
      </c>
      <c r="AE1750" t="s">
        <v>51</v>
      </c>
      <c r="AF1750" t="s">
        <v>5419</v>
      </c>
      <c r="AI1750">
        <v>0</v>
      </c>
      <c r="AJ1750">
        <v>0</v>
      </c>
      <c r="AL1750">
        <v>0</v>
      </c>
      <c r="AM1750">
        <v>0</v>
      </c>
      <c r="AN1750">
        <v>0</v>
      </c>
      <c r="AO1750" t="s">
        <v>230</v>
      </c>
      <c r="AP1750" t="s">
        <v>51</v>
      </c>
      <c r="AQ1750" t="s">
        <v>51</v>
      </c>
      <c r="AR1750" t="s">
        <v>51</v>
      </c>
      <c r="AS1750" t="s">
        <v>51</v>
      </c>
      <c r="AT1750" t="s">
        <v>51</v>
      </c>
      <c r="AU1750" t="s">
        <v>58</v>
      </c>
      <c r="AV1750" t="s">
        <v>4028</v>
      </c>
      <c r="AW1750" t="s">
        <v>51</v>
      </c>
      <c r="AX1750" s="1">
        <v>43493.612762812503</v>
      </c>
      <c r="AY1750" t="s">
        <v>51</v>
      </c>
    </row>
    <row r="1751" spans="1:51" x14ac:dyDescent="0.35">
      <c r="A1751">
        <v>2687</v>
      </c>
      <c r="B1751">
        <v>0</v>
      </c>
      <c r="C1751" t="s">
        <v>51</v>
      </c>
      <c r="D1751" t="s">
        <v>52</v>
      </c>
      <c r="E1751" t="s">
        <v>51</v>
      </c>
      <c r="F1751" t="s">
        <v>51</v>
      </c>
      <c r="G1751" t="s">
        <v>18932</v>
      </c>
      <c r="H1751" t="s">
        <v>7361</v>
      </c>
      <c r="I1751" t="s">
        <v>56</v>
      </c>
      <c r="S1751" t="s">
        <v>7362</v>
      </c>
      <c r="U1751" t="s">
        <v>202</v>
      </c>
      <c r="X1751" t="s">
        <v>7363</v>
      </c>
      <c r="Y1751" t="s">
        <v>7364</v>
      </c>
      <c r="Z1751">
        <v>8</v>
      </c>
      <c r="AA1751">
        <v>27</v>
      </c>
      <c r="AD1751" t="s">
        <v>7365</v>
      </c>
      <c r="AE1751" t="s">
        <v>4595</v>
      </c>
      <c r="AF1751" t="s">
        <v>280</v>
      </c>
      <c r="AG1751" t="s">
        <v>7366</v>
      </c>
      <c r="AH1751" t="s">
        <v>4595</v>
      </c>
      <c r="AI1751">
        <v>0</v>
      </c>
      <c r="AJ1751">
        <v>0</v>
      </c>
      <c r="AL1751">
        <v>0</v>
      </c>
      <c r="AM1751">
        <v>0</v>
      </c>
      <c r="AN1751">
        <v>0</v>
      </c>
      <c r="AO1751" t="s">
        <v>51</v>
      </c>
      <c r="AP1751" t="s">
        <v>51</v>
      </c>
      <c r="AQ1751" t="s">
        <v>51</v>
      </c>
      <c r="AR1751" t="s">
        <v>51</v>
      </c>
      <c r="AS1751" t="s">
        <v>51</v>
      </c>
      <c r="AT1751" t="s">
        <v>51</v>
      </c>
      <c r="AU1751" t="s">
        <v>58</v>
      </c>
      <c r="AV1751" t="s">
        <v>4215</v>
      </c>
      <c r="AW1751" t="s">
        <v>51</v>
      </c>
      <c r="AX1751" s="1">
        <v>43493.450471261574</v>
      </c>
      <c r="AY1751" t="s">
        <v>51</v>
      </c>
    </row>
    <row r="1752" spans="1:51" x14ac:dyDescent="0.35">
      <c r="A1752">
        <v>2686</v>
      </c>
      <c r="B1752">
        <v>0</v>
      </c>
      <c r="C1752" t="s">
        <v>51</v>
      </c>
      <c r="D1752" t="s">
        <v>52</v>
      </c>
      <c r="E1752" t="s">
        <v>51</v>
      </c>
      <c r="F1752" t="s">
        <v>51</v>
      </c>
      <c r="G1752" t="s">
        <v>18933</v>
      </c>
      <c r="H1752" t="s">
        <v>7367</v>
      </c>
      <c r="I1752" t="s">
        <v>56</v>
      </c>
      <c r="M1752" t="s">
        <v>18933</v>
      </c>
      <c r="N1752" t="s">
        <v>7367</v>
      </c>
      <c r="O1752" t="s">
        <v>56</v>
      </c>
      <c r="S1752" t="s">
        <v>7368</v>
      </c>
      <c r="U1752" t="s">
        <v>202</v>
      </c>
      <c r="W1752" t="s">
        <v>7369</v>
      </c>
      <c r="X1752" t="s">
        <v>7370</v>
      </c>
      <c r="Y1752" t="s">
        <v>7371</v>
      </c>
      <c r="Z1752">
        <v>8</v>
      </c>
      <c r="AA1752">
        <v>24</v>
      </c>
      <c r="AD1752" t="s">
        <v>3979</v>
      </c>
      <c r="AE1752" t="s">
        <v>1830</v>
      </c>
      <c r="AF1752" t="s">
        <v>138</v>
      </c>
      <c r="AG1752" t="s">
        <v>3980</v>
      </c>
      <c r="AH1752" t="s">
        <v>1830</v>
      </c>
      <c r="AI1752">
        <v>0</v>
      </c>
      <c r="AJ1752">
        <v>0</v>
      </c>
      <c r="AL1752">
        <v>0</v>
      </c>
      <c r="AM1752">
        <v>0</v>
      </c>
      <c r="AN1752">
        <v>0</v>
      </c>
      <c r="AO1752" t="s">
        <v>51</v>
      </c>
      <c r="AP1752" t="s">
        <v>51</v>
      </c>
      <c r="AQ1752" t="s">
        <v>51</v>
      </c>
      <c r="AR1752" t="s">
        <v>51</v>
      </c>
      <c r="AS1752" t="s">
        <v>51</v>
      </c>
      <c r="AT1752" t="s">
        <v>51</v>
      </c>
      <c r="AU1752" t="s">
        <v>58</v>
      </c>
      <c r="AV1752" t="s">
        <v>4215</v>
      </c>
      <c r="AW1752" t="s">
        <v>919</v>
      </c>
      <c r="AX1752" s="1">
        <v>43490.428899108796</v>
      </c>
      <c r="AY1752" s="1">
        <v>45274.742867210647</v>
      </c>
    </row>
    <row r="1753" spans="1:51" x14ac:dyDescent="0.35">
      <c r="A1753">
        <v>2685</v>
      </c>
      <c r="B1753">
        <v>0</v>
      </c>
      <c r="C1753" t="s">
        <v>51</v>
      </c>
      <c r="D1753" t="s">
        <v>52</v>
      </c>
      <c r="E1753" t="s">
        <v>51</v>
      </c>
      <c r="F1753" t="s">
        <v>51</v>
      </c>
      <c r="G1753" t="s">
        <v>7372</v>
      </c>
      <c r="H1753" t="s">
        <v>7373</v>
      </c>
      <c r="I1753" t="s">
        <v>56</v>
      </c>
      <c r="S1753" t="s">
        <v>7374</v>
      </c>
      <c r="U1753" t="s">
        <v>202</v>
      </c>
      <c r="X1753" t="s">
        <v>7375</v>
      </c>
      <c r="Y1753" t="s">
        <v>7376</v>
      </c>
      <c r="Z1753">
        <v>8</v>
      </c>
      <c r="AA1753">
        <v>24</v>
      </c>
      <c r="AD1753" t="s">
        <v>7377</v>
      </c>
      <c r="AE1753" t="s">
        <v>7378</v>
      </c>
      <c r="AF1753" t="s">
        <v>138</v>
      </c>
      <c r="AG1753" t="s">
        <v>7379</v>
      </c>
      <c r="AH1753" t="s">
        <v>7378</v>
      </c>
      <c r="AI1753">
        <v>0</v>
      </c>
      <c r="AJ1753">
        <v>0</v>
      </c>
      <c r="AL1753">
        <v>0</v>
      </c>
      <c r="AM1753">
        <v>0</v>
      </c>
      <c r="AN1753">
        <v>0</v>
      </c>
      <c r="AO1753" t="s">
        <v>51</v>
      </c>
      <c r="AP1753" t="s">
        <v>51</v>
      </c>
      <c r="AQ1753" t="s">
        <v>51</v>
      </c>
      <c r="AR1753" t="s">
        <v>51</v>
      </c>
      <c r="AS1753" t="s">
        <v>51</v>
      </c>
      <c r="AT1753" t="s">
        <v>51</v>
      </c>
      <c r="AU1753" t="s">
        <v>58</v>
      </c>
      <c r="AV1753" t="s">
        <v>4215</v>
      </c>
      <c r="AW1753" t="s">
        <v>4215</v>
      </c>
      <c r="AX1753" s="1">
        <v>43488.52808827546</v>
      </c>
      <c r="AY1753" s="1">
        <v>43488.528459374997</v>
      </c>
    </row>
    <row r="1754" spans="1:51" x14ac:dyDescent="0.35">
      <c r="A1754">
        <v>2684</v>
      </c>
      <c r="B1754">
        <v>0</v>
      </c>
      <c r="C1754" t="s">
        <v>51</v>
      </c>
      <c r="D1754" t="s">
        <v>52</v>
      </c>
      <c r="E1754" t="s">
        <v>51</v>
      </c>
      <c r="F1754" t="s">
        <v>51</v>
      </c>
      <c r="G1754" t="s">
        <v>7380</v>
      </c>
      <c r="H1754" t="s">
        <v>7381</v>
      </c>
      <c r="I1754" t="s">
        <v>56</v>
      </c>
      <c r="S1754" t="s">
        <v>7382</v>
      </c>
      <c r="U1754" t="s">
        <v>202</v>
      </c>
      <c r="V1754" t="s">
        <v>7383</v>
      </c>
      <c r="Y1754" t="s">
        <v>7384</v>
      </c>
      <c r="Z1754">
        <v>8</v>
      </c>
      <c r="AA1754">
        <v>6</v>
      </c>
      <c r="AD1754" t="s">
        <v>1045</v>
      </c>
      <c r="AE1754" t="s">
        <v>5934</v>
      </c>
      <c r="AF1754" t="s">
        <v>2197</v>
      </c>
      <c r="AG1754" t="s">
        <v>1105</v>
      </c>
      <c r="AH1754" t="s">
        <v>5934</v>
      </c>
      <c r="AI1754">
        <v>0</v>
      </c>
      <c r="AJ1754">
        <v>0</v>
      </c>
      <c r="AL1754">
        <v>0</v>
      </c>
      <c r="AM1754">
        <v>0</v>
      </c>
      <c r="AN1754">
        <v>0</v>
      </c>
      <c r="AO1754" t="s">
        <v>51</v>
      </c>
      <c r="AP1754" t="s">
        <v>51</v>
      </c>
      <c r="AQ1754" t="s">
        <v>51</v>
      </c>
      <c r="AR1754" t="s">
        <v>51</v>
      </c>
      <c r="AS1754" t="s">
        <v>51</v>
      </c>
      <c r="AT1754" t="s">
        <v>51</v>
      </c>
      <c r="AU1754" t="s">
        <v>58</v>
      </c>
      <c r="AV1754" t="s">
        <v>4215</v>
      </c>
      <c r="AW1754" t="s">
        <v>51</v>
      </c>
      <c r="AX1754" s="1">
        <v>43486.710421608797</v>
      </c>
      <c r="AY1754" t="s">
        <v>51</v>
      </c>
    </row>
    <row r="1755" spans="1:51" x14ac:dyDescent="0.35">
      <c r="A1755">
        <v>2683</v>
      </c>
      <c r="B1755">
        <v>0</v>
      </c>
      <c r="C1755" t="s">
        <v>51</v>
      </c>
      <c r="D1755" t="s">
        <v>85</v>
      </c>
      <c r="E1755" t="s">
        <v>51</v>
      </c>
      <c r="F1755" t="s">
        <v>51</v>
      </c>
      <c r="G1755" t="s">
        <v>7385</v>
      </c>
      <c r="H1755" t="s">
        <v>7386</v>
      </c>
      <c r="I1755" t="s">
        <v>3513</v>
      </c>
      <c r="J1755" t="s">
        <v>5419</v>
      </c>
      <c r="T1755" t="s">
        <v>51</v>
      </c>
      <c r="U1755" t="s">
        <v>51</v>
      </c>
      <c r="W1755">
        <v>390362641684</v>
      </c>
      <c r="Y1755" t="s">
        <v>7387</v>
      </c>
      <c r="Z1755">
        <v>12</v>
      </c>
      <c r="AE1755" t="s">
        <v>51</v>
      </c>
      <c r="AF1755" t="s">
        <v>5419</v>
      </c>
      <c r="AI1755">
        <v>0</v>
      </c>
      <c r="AJ1755">
        <v>0</v>
      </c>
      <c r="AL1755">
        <v>0</v>
      </c>
      <c r="AM1755">
        <v>0</v>
      </c>
      <c r="AN1755">
        <v>0</v>
      </c>
      <c r="AO1755" t="s">
        <v>1032</v>
      </c>
      <c r="AP1755" t="s">
        <v>51</v>
      </c>
      <c r="AQ1755" t="s">
        <v>51</v>
      </c>
      <c r="AR1755" t="s">
        <v>51</v>
      </c>
      <c r="AS1755" t="s">
        <v>51</v>
      </c>
      <c r="AT1755" t="s">
        <v>51</v>
      </c>
      <c r="AU1755" t="s">
        <v>58</v>
      </c>
      <c r="AV1755" t="s">
        <v>4028</v>
      </c>
      <c r="AW1755" t="s">
        <v>51</v>
      </c>
      <c r="AX1755" s="1">
        <v>43486.623819560184</v>
      </c>
      <c r="AY1755" t="s">
        <v>51</v>
      </c>
    </row>
    <row r="1756" spans="1:51" x14ac:dyDescent="0.35">
      <c r="A1756">
        <v>2682</v>
      </c>
      <c r="B1756">
        <v>0</v>
      </c>
      <c r="C1756" t="s">
        <v>51</v>
      </c>
      <c r="D1756" t="s">
        <v>85</v>
      </c>
      <c r="E1756" t="s">
        <v>51</v>
      </c>
      <c r="F1756" t="s">
        <v>51</v>
      </c>
      <c r="G1756" t="s">
        <v>7388</v>
      </c>
      <c r="H1756" t="s">
        <v>7389</v>
      </c>
      <c r="I1756" t="s">
        <v>56</v>
      </c>
      <c r="J1756" t="s">
        <v>5419</v>
      </c>
      <c r="S1756" t="s">
        <v>62</v>
      </c>
      <c r="T1756" t="s">
        <v>51</v>
      </c>
      <c r="U1756" t="s">
        <v>51</v>
      </c>
      <c r="V1756" t="s">
        <v>62</v>
      </c>
      <c r="W1756" t="s">
        <v>62</v>
      </c>
      <c r="X1756" t="s">
        <v>62</v>
      </c>
      <c r="Y1756" t="s">
        <v>62</v>
      </c>
      <c r="Z1756">
        <v>8</v>
      </c>
      <c r="AA1756" t="s">
        <v>62</v>
      </c>
      <c r="AB1756" t="s">
        <v>62</v>
      </c>
      <c r="AC1756" t="s">
        <v>62</v>
      </c>
      <c r="AD1756" t="s">
        <v>62</v>
      </c>
      <c r="AE1756" t="s">
        <v>51</v>
      </c>
      <c r="AF1756" t="s">
        <v>5419</v>
      </c>
      <c r="AG1756" t="s">
        <v>62</v>
      </c>
      <c r="AH1756" t="s">
        <v>62</v>
      </c>
      <c r="AI1756">
        <v>0</v>
      </c>
      <c r="AJ1756">
        <v>0</v>
      </c>
      <c r="AK1756" t="s">
        <v>62</v>
      </c>
      <c r="AL1756">
        <v>0</v>
      </c>
      <c r="AM1756">
        <v>0</v>
      </c>
      <c r="AN1756">
        <v>0</v>
      </c>
      <c r="AO1756" t="s">
        <v>230</v>
      </c>
      <c r="AP1756" t="s">
        <v>51</v>
      </c>
      <c r="AQ1756" t="s">
        <v>51</v>
      </c>
      <c r="AR1756" t="s">
        <v>51</v>
      </c>
      <c r="AS1756" t="s">
        <v>51</v>
      </c>
      <c r="AT1756" t="s">
        <v>51</v>
      </c>
      <c r="AU1756" t="s">
        <v>58</v>
      </c>
      <c r="AV1756" t="s">
        <v>7390</v>
      </c>
      <c r="AW1756" t="s">
        <v>51</v>
      </c>
      <c r="AX1756" s="1">
        <v>43484.61931396991</v>
      </c>
      <c r="AY1756" t="s">
        <v>51</v>
      </c>
    </row>
    <row r="1757" spans="1:51" x14ac:dyDescent="0.35">
      <c r="A1757">
        <v>2681</v>
      </c>
      <c r="B1757">
        <v>0</v>
      </c>
      <c r="C1757" t="s">
        <v>51</v>
      </c>
      <c r="D1757" t="s">
        <v>52</v>
      </c>
      <c r="E1757" t="s">
        <v>51</v>
      </c>
      <c r="F1757" t="s">
        <v>51</v>
      </c>
      <c r="G1757" t="s">
        <v>7391</v>
      </c>
      <c r="H1757" t="s">
        <v>18934</v>
      </c>
      <c r="I1757" t="s">
        <v>56</v>
      </c>
      <c r="M1757" t="s">
        <v>7391</v>
      </c>
      <c r="N1757" t="s">
        <v>7392</v>
      </c>
      <c r="O1757" t="s">
        <v>56</v>
      </c>
      <c r="S1757" t="s">
        <v>7393</v>
      </c>
      <c r="V1757" t="s">
        <v>7394</v>
      </c>
      <c r="W1757">
        <v>7666888004</v>
      </c>
      <c r="X1757" t="s">
        <v>7395</v>
      </c>
      <c r="Y1757" t="s">
        <v>7396</v>
      </c>
      <c r="Z1757">
        <v>8</v>
      </c>
      <c r="AE1757" t="s">
        <v>4978</v>
      </c>
      <c r="AF1757" t="s">
        <v>280</v>
      </c>
      <c r="AH1757" t="s">
        <v>4978</v>
      </c>
      <c r="AI1757">
        <v>0</v>
      </c>
      <c r="AJ1757">
        <v>0</v>
      </c>
      <c r="AL1757">
        <v>0</v>
      </c>
      <c r="AM1757">
        <v>0</v>
      </c>
      <c r="AN1757">
        <v>0</v>
      </c>
      <c r="AO1757" t="s">
        <v>51</v>
      </c>
      <c r="AP1757" t="s">
        <v>51</v>
      </c>
      <c r="AQ1757" t="s">
        <v>51</v>
      </c>
      <c r="AR1757" t="s">
        <v>51</v>
      </c>
      <c r="AS1757" t="s">
        <v>51</v>
      </c>
      <c r="AT1757" t="s">
        <v>51</v>
      </c>
      <c r="AU1757" t="s">
        <v>58</v>
      </c>
      <c r="AV1757" t="s">
        <v>6586</v>
      </c>
      <c r="AW1757" t="s">
        <v>51</v>
      </c>
      <c r="AX1757" s="1">
        <v>43476.439527893519</v>
      </c>
      <c r="AY1757" t="s">
        <v>51</v>
      </c>
    </row>
    <row r="1758" spans="1:51" x14ac:dyDescent="0.35">
      <c r="A1758">
        <v>2680</v>
      </c>
      <c r="B1758">
        <v>0</v>
      </c>
      <c r="C1758" t="s">
        <v>51</v>
      </c>
      <c r="D1758" t="s">
        <v>52</v>
      </c>
      <c r="E1758" t="s">
        <v>51</v>
      </c>
      <c r="F1758" t="s">
        <v>51</v>
      </c>
      <c r="G1758" t="s">
        <v>7397</v>
      </c>
      <c r="H1758" t="s">
        <v>7398</v>
      </c>
      <c r="I1758" t="s">
        <v>56</v>
      </c>
      <c r="U1758" t="s">
        <v>202</v>
      </c>
      <c r="V1758" t="s">
        <v>7399</v>
      </c>
      <c r="W1758">
        <v>9936977777</v>
      </c>
      <c r="X1758" t="s">
        <v>7400</v>
      </c>
      <c r="Y1758" t="s">
        <v>7401</v>
      </c>
      <c r="Z1758">
        <v>8</v>
      </c>
      <c r="AA1758">
        <v>9</v>
      </c>
      <c r="AD1758" t="s">
        <v>107</v>
      </c>
      <c r="AE1758" t="s">
        <v>7402</v>
      </c>
      <c r="AF1758" t="s">
        <v>63</v>
      </c>
      <c r="AG1758" t="s">
        <v>109</v>
      </c>
      <c r="AH1758" t="s">
        <v>7402</v>
      </c>
      <c r="AI1758">
        <v>0</v>
      </c>
      <c r="AJ1758">
        <v>0</v>
      </c>
      <c r="AL1758">
        <v>0</v>
      </c>
      <c r="AM1758">
        <v>0</v>
      </c>
      <c r="AN1758">
        <v>0</v>
      </c>
      <c r="AO1758" t="s">
        <v>51</v>
      </c>
      <c r="AP1758" t="s">
        <v>51</v>
      </c>
      <c r="AQ1758" t="s">
        <v>51</v>
      </c>
      <c r="AR1758" t="s">
        <v>51</v>
      </c>
      <c r="AS1758" t="s">
        <v>51</v>
      </c>
      <c r="AT1758" t="s">
        <v>51</v>
      </c>
      <c r="AU1758" t="s">
        <v>58</v>
      </c>
      <c r="AV1758" t="s">
        <v>4215</v>
      </c>
      <c r="AW1758" t="s">
        <v>51</v>
      </c>
      <c r="AX1758" s="1">
        <v>43475.623842789355</v>
      </c>
      <c r="AY1758" t="s">
        <v>51</v>
      </c>
    </row>
    <row r="1759" spans="1:51" x14ac:dyDescent="0.35">
      <c r="A1759">
        <v>2679</v>
      </c>
      <c r="B1759">
        <v>0</v>
      </c>
      <c r="C1759" t="s">
        <v>51</v>
      </c>
      <c r="D1759" t="s">
        <v>85</v>
      </c>
      <c r="E1759" t="s">
        <v>51</v>
      </c>
      <c r="F1759" t="s">
        <v>51</v>
      </c>
      <c r="G1759" t="s">
        <v>7403</v>
      </c>
      <c r="H1759" t="s">
        <v>7404</v>
      </c>
      <c r="I1759" t="s">
        <v>56</v>
      </c>
      <c r="J1759" t="s">
        <v>5419</v>
      </c>
      <c r="T1759" t="s">
        <v>51</v>
      </c>
      <c r="U1759" t="s">
        <v>51</v>
      </c>
      <c r="W1759">
        <v>8779569813</v>
      </c>
      <c r="Y1759" t="s">
        <v>7405</v>
      </c>
      <c r="Z1759">
        <v>8</v>
      </c>
      <c r="AE1759" t="s">
        <v>51</v>
      </c>
      <c r="AF1759" t="s">
        <v>5419</v>
      </c>
      <c r="AI1759">
        <v>0</v>
      </c>
      <c r="AJ1759">
        <v>0</v>
      </c>
      <c r="AL1759">
        <v>0</v>
      </c>
      <c r="AM1759">
        <v>0</v>
      </c>
      <c r="AN1759">
        <v>0</v>
      </c>
      <c r="AO1759" t="s">
        <v>1651</v>
      </c>
      <c r="AP1759" t="s">
        <v>51</v>
      </c>
      <c r="AQ1759" t="s">
        <v>51</v>
      </c>
      <c r="AR1759" t="s">
        <v>51</v>
      </c>
      <c r="AS1759" t="s">
        <v>51</v>
      </c>
      <c r="AT1759" t="s">
        <v>51</v>
      </c>
      <c r="AU1759" t="s">
        <v>58</v>
      </c>
      <c r="AV1759" t="s">
        <v>4028</v>
      </c>
      <c r="AW1759" t="s">
        <v>51</v>
      </c>
      <c r="AX1759" s="1">
        <v>43473.799877233796</v>
      </c>
      <c r="AY1759" t="s">
        <v>51</v>
      </c>
    </row>
    <row r="1760" spans="1:51" x14ac:dyDescent="0.35">
      <c r="A1760">
        <v>2678</v>
      </c>
      <c r="B1760">
        <v>0</v>
      </c>
      <c r="C1760" t="s">
        <v>51</v>
      </c>
      <c r="D1760" t="s">
        <v>52</v>
      </c>
      <c r="E1760" t="s">
        <v>51</v>
      </c>
      <c r="F1760" t="s">
        <v>51</v>
      </c>
      <c r="G1760" t="s">
        <v>7406</v>
      </c>
      <c r="H1760" t="s">
        <v>7407</v>
      </c>
      <c r="I1760" t="s">
        <v>56</v>
      </c>
      <c r="S1760" t="s">
        <v>7408</v>
      </c>
      <c r="U1760" t="s">
        <v>202</v>
      </c>
      <c r="Y1760" t="s">
        <v>7409</v>
      </c>
      <c r="Z1760">
        <v>8</v>
      </c>
      <c r="AA1760">
        <v>9</v>
      </c>
      <c r="AD1760" t="s">
        <v>7410</v>
      </c>
      <c r="AG1760" t="s">
        <v>7411</v>
      </c>
      <c r="AI1760">
        <v>0</v>
      </c>
      <c r="AJ1760">
        <v>0</v>
      </c>
      <c r="AL1760">
        <v>0</v>
      </c>
      <c r="AM1760">
        <v>0</v>
      </c>
      <c r="AN1760">
        <v>0</v>
      </c>
      <c r="AO1760" t="s">
        <v>51</v>
      </c>
      <c r="AP1760" t="s">
        <v>51</v>
      </c>
      <c r="AQ1760" t="s">
        <v>51</v>
      </c>
      <c r="AR1760" t="s">
        <v>51</v>
      </c>
      <c r="AS1760" t="s">
        <v>51</v>
      </c>
      <c r="AT1760" t="s">
        <v>51</v>
      </c>
      <c r="AU1760" t="s">
        <v>58</v>
      </c>
      <c r="AV1760" t="s">
        <v>4215</v>
      </c>
      <c r="AW1760" t="s">
        <v>51</v>
      </c>
      <c r="AX1760" s="1">
        <v>43473.709672800927</v>
      </c>
      <c r="AY1760" t="s">
        <v>51</v>
      </c>
    </row>
    <row r="1761" spans="1:51" x14ac:dyDescent="0.35">
      <c r="A1761">
        <v>2677</v>
      </c>
      <c r="B1761">
        <v>0</v>
      </c>
      <c r="C1761" t="s">
        <v>51</v>
      </c>
      <c r="D1761" t="s">
        <v>52</v>
      </c>
      <c r="E1761" t="s">
        <v>51</v>
      </c>
      <c r="F1761" t="s">
        <v>51</v>
      </c>
      <c r="G1761" t="s">
        <v>7412</v>
      </c>
      <c r="H1761" t="s">
        <v>7413</v>
      </c>
      <c r="I1761" t="s">
        <v>56</v>
      </c>
      <c r="O1761" t="s">
        <v>62</v>
      </c>
      <c r="Z1761">
        <v>8</v>
      </c>
      <c r="AA1761">
        <v>7</v>
      </c>
      <c r="AD1761" t="s">
        <v>7414</v>
      </c>
      <c r="AE1761" t="s">
        <v>7415</v>
      </c>
      <c r="AF1761" t="s">
        <v>2868</v>
      </c>
      <c r="AG1761" t="s">
        <v>7416</v>
      </c>
      <c r="AH1761" t="s">
        <v>7415</v>
      </c>
      <c r="AI1761">
        <v>0</v>
      </c>
      <c r="AJ1761">
        <v>0</v>
      </c>
      <c r="AL1761">
        <v>0</v>
      </c>
      <c r="AM1761">
        <v>0</v>
      </c>
      <c r="AN1761">
        <v>0</v>
      </c>
      <c r="AO1761" t="s">
        <v>51</v>
      </c>
      <c r="AP1761" t="s">
        <v>51</v>
      </c>
      <c r="AQ1761" t="s">
        <v>51</v>
      </c>
      <c r="AR1761" t="s">
        <v>51</v>
      </c>
      <c r="AS1761" t="s">
        <v>51</v>
      </c>
      <c r="AT1761" t="s">
        <v>51</v>
      </c>
      <c r="AU1761" t="s">
        <v>58</v>
      </c>
      <c r="AV1761" t="s">
        <v>4215</v>
      </c>
      <c r="AW1761" t="s">
        <v>6927</v>
      </c>
      <c r="AX1761" s="1">
        <v>43473.693445104167</v>
      </c>
      <c r="AY1761" s="1">
        <v>43582.645776273152</v>
      </c>
    </row>
    <row r="1762" spans="1:51" x14ac:dyDescent="0.35">
      <c r="A1762">
        <v>2676</v>
      </c>
      <c r="B1762">
        <v>0</v>
      </c>
      <c r="C1762" t="s">
        <v>51</v>
      </c>
      <c r="D1762" t="s">
        <v>85</v>
      </c>
      <c r="E1762">
        <v>3</v>
      </c>
      <c r="F1762" t="s">
        <v>1049</v>
      </c>
      <c r="G1762" t="s">
        <v>7417</v>
      </c>
      <c r="H1762" t="s">
        <v>7418</v>
      </c>
      <c r="I1762" t="s">
        <v>56</v>
      </c>
      <c r="J1762" t="s">
        <v>5419</v>
      </c>
      <c r="T1762" t="s">
        <v>51</v>
      </c>
      <c r="U1762" t="s">
        <v>51</v>
      </c>
      <c r="W1762">
        <v>9518573853</v>
      </c>
      <c r="Y1762" t="s">
        <v>7419</v>
      </c>
      <c r="Z1762">
        <v>8</v>
      </c>
      <c r="AE1762" t="s">
        <v>51</v>
      </c>
      <c r="AF1762" t="s">
        <v>5419</v>
      </c>
      <c r="AI1762">
        <v>0</v>
      </c>
      <c r="AJ1762">
        <v>0</v>
      </c>
      <c r="AL1762">
        <v>0</v>
      </c>
      <c r="AM1762">
        <v>0</v>
      </c>
      <c r="AN1762">
        <v>0</v>
      </c>
      <c r="AO1762" t="s">
        <v>1651</v>
      </c>
      <c r="AP1762" t="s">
        <v>51</v>
      </c>
      <c r="AQ1762" t="s">
        <v>51</v>
      </c>
      <c r="AR1762" t="s">
        <v>51</v>
      </c>
      <c r="AS1762" t="s">
        <v>51</v>
      </c>
      <c r="AT1762" t="s">
        <v>51</v>
      </c>
      <c r="AU1762" t="s">
        <v>58</v>
      </c>
      <c r="AV1762" t="s">
        <v>4028</v>
      </c>
      <c r="AW1762" t="s">
        <v>5181</v>
      </c>
      <c r="AX1762" s="1">
        <v>43472.582650497687</v>
      </c>
      <c r="AY1762" s="1">
        <v>43854.444818252312</v>
      </c>
    </row>
    <row r="1763" spans="1:51" x14ac:dyDescent="0.35">
      <c r="A1763">
        <v>2675</v>
      </c>
      <c r="B1763">
        <v>0</v>
      </c>
      <c r="C1763" t="s">
        <v>51</v>
      </c>
      <c r="D1763" t="s">
        <v>52</v>
      </c>
      <c r="E1763" t="s">
        <v>51</v>
      </c>
      <c r="F1763" t="s">
        <v>51</v>
      </c>
      <c r="G1763" t="s">
        <v>7420</v>
      </c>
      <c r="H1763" t="s">
        <v>7421</v>
      </c>
      <c r="I1763" t="s">
        <v>56</v>
      </c>
      <c r="U1763" t="s">
        <v>202</v>
      </c>
      <c r="W1763" t="s">
        <v>7422</v>
      </c>
      <c r="Y1763" t="s">
        <v>7423</v>
      </c>
      <c r="Z1763">
        <v>8</v>
      </c>
      <c r="AA1763">
        <v>9</v>
      </c>
      <c r="AB1763" t="s">
        <v>7424</v>
      </c>
      <c r="AC1763" t="s">
        <v>5363</v>
      </c>
      <c r="AD1763" t="s">
        <v>7425</v>
      </c>
      <c r="AE1763" t="s">
        <v>7426</v>
      </c>
      <c r="AF1763" t="s">
        <v>7427</v>
      </c>
      <c r="AG1763" t="s">
        <v>7428</v>
      </c>
      <c r="AH1763" t="s">
        <v>7426</v>
      </c>
      <c r="AI1763">
        <v>0</v>
      </c>
      <c r="AJ1763">
        <v>0</v>
      </c>
      <c r="AL1763">
        <v>0</v>
      </c>
      <c r="AM1763">
        <v>0</v>
      </c>
      <c r="AN1763">
        <v>0</v>
      </c>
      <c r="AO1763" t="s">
        <v>51</v>
      </c>
      <c r="AP1763" t="s">
        <v>51</v>
      </c>
      <c r="AQ1763" t="s">
        <v>51</v>
      </c>
      <c r="AR1763" t="s">
        <v>51</v>
      </c>
      <c r="AS1763" t="s">
        <v>51</v>
      </c>
      <c r="AT1763" t="s">
        <v>51</v>
      </c>
      <c r="AU1763" t="s">
        <v>58</v>
      </c>
      <c r="AV1763" t="s">
        <v>4215</v>
      </c>
      <c r="AW1763" t="s">
        <v>4215</v>
      </c>
      <c r="AX1763" s="1">
        <v>43470.648042743058</v>
      </c>
      <c r="AY1763" s="1">
        <v>43470.65021550926</v>
      </c>
    </row>
    <row r="1764" spans="1:51" x14ac:dyDescent="0.35">
      <c r="A1764">
        <v>2674</v>
      </c>
      <c r="B1764">
        <v>0</v>
      </c>
      <c r="C1764" t="s">
        <v>51</v>
      </c>
      <c r="D1764" t="s">
        <v>85</v>
      </c>
      <c r="E1764" t="s">
        <v>51</v>
      </c>
      <c r="F1764" t="s">
        <v>51</v>
      </c>
      <c r="G1764" t="s">
        <v>7429</v>
      </c>
      <c r="H1764" t="s">
        <v>7430</v>
      </c>
      <c r="I1764" t="s">
        <v>56</v>
      </c>
      <c r="J1764" t="s">
        <v>5419</v>
      </c>
      <c r="T1764" t="s">
        <v>51</v>
      </c>
      <c r="U1764" t="s">
        <v>51</v>
      </c>
      <c r="Y1764" t="s">
        <v>7431</v>
      </c>
      <c r="Z1764">
        <v>8</v>
      </c>
      <c r="AE1764" t="s">
        <v>51</v>
      </c>
      <c r="AF1764" t="s">
        <v>5419</v>
      </c>
      <c r="AI1764">
        <v>0</v>
      </c>
      <c r="AJ1764">
        <v>0</v>
      </c>
      <c r="AL1764">
        <v>0</v>
      </c>
      <c r="AM1764">
        <v>0</v>
      </c>
      <c r="AN1764">
        <v>0</v>
      </c>
      <c r="AO1764" t="s">
        <v>7432</v>
      </c>
      <c r="AP1764" t="s">
        <v>51</v>
      </c>
      <c r="AQ1764" t="s">
        <v>51</v>
      </c>
      <c r="AR1764" t="s">
        <v>51</v>
      </c>
      <c r="AS1764" t="s">
        <v>51</v>
      </c>
      <c r="AT1764" t="s">
        <v>51</v>
      </c>
      <c r="AU1764" t="s">
        <v>58</v>
      </c>
      <c r="AV1764" t="s">
        <v>4028</v>
      </c>
      <c r="AW1764" t="s">
        <v>51</v>
      </c>
      <c r="AX1764" s="1">
        <v>43470.433015011571</v>
      </c>
      <c r="AY1764" t="s">
        <v>51</v>
      </c>
    </row>
    <row r="1765" spans="1:51" x14ac:dyDescent="0.35">
      <c r="A1765">
        <v>2673</v>
      </c>
      <c r="B1765">
        <v>0</v>
      </c>
      <c r="C1765" t="s">
        <v>51</v>
      </c>
      <c r="D1765" t="s">
        <v>52</v>
      </c>
      <c r="E1765" t="s">
        <v>51</v>
      </c>
      <c r="F1765" t="s">
        <v>51</v>
      </c>
      <c r="G1765" t="s">
        <v>7433</v>
      </c>
      <c r="H1765" t="s">
        <v>7434</v>
      </c>
      <c r="I1765" t="s">
        <v>56</v>
      </c>
      <c r="O1765" t="s">
        <v>62</v>
      </c>
      <c r="U1765" t="s">
        <v>202</v>
      </c>
      <c r="Z1765">
        <v>8</v>
      </c>
      <c r="AA1765">
        <v>24</v>
      </c>
      <c r="AE1765" t="s">
        <v>7435</v>
      </c>
      <c r="AF1765" t="s">
        <v>407</v>
      </c>
      <c r="AG1765" t="s">
        <v>7436</v>
      </c>
      <c r="AH1765" t="s">
        <v>7435</v>
      </c>
      <c r="AI1765">
        <v>0</v>
      </c>
      <c r="AJ1765">
        <v>0</v>
      </c>
      <c r="AL1765">
        <v>0</v>
      </c>
      <c r="AM1765">
        <v>0</v>
      </c>
      <c r="AN1765">
        <v>0</v>
      </c>
      <c r="AO1765" t="s">
        <v>51</v>
      </c>
      <c r="AP1765" t="s">
        <v>51</v>
      </c>
      <c r="AQ1765" t="s">
        <v>51</v>
      </c>
      <c r="AR1765" t="s">
        <v>51</v>
      </c>
      <c r="AS1765" t="s">
        <v>51</v>
      </c>
      <c r="AT1765" t="s">
        <v>51</v>
      </c>
      <c r="AU1765" t="s">
        <v>58</v>
      </c>
      <c r="AV1765" t="s">
        <v>4215</v>
      </c>
      <c r="AW1765" t="s">
        <v>6927</v>
      </c>
      <c r="AX1765" s="1">
        <v>43469.784895567129</v>
      </c>
      <c r="AY1765" s="1">
        <v>43605.502869791664</v>
      </c>
    </row>
    <row r="1766" spans="1:51" x14ac:dyDescent="0.35">
      <c r="A1766">
        <v>2672</v>
      </c>
      <c r="B1766">
        <v>0</v>
      </c>
      <c r="C1766" t="s">
        <v>51</v>
      </c>
      <c r="D1766" t="s">
        <v>85</v>
      </c>
      <c r="E1766" t="s">
        <v>51</v>
      </c>
      <c r="F1766" t="s">
        <v>51</v>
      </c>
      <c r="G1766" t="s">
        <v>18935</v>
      </c>
      <c r="H1766" t="s">
        <v>18936</v>
      </c>
      <c r="I1766" t="s">
        <v>56</v>
      </c>
      <c r="J1766" t="s">
        <v>5419</v>
      </c>
      <c r="S1766" t="s">
        <v>7437</v>
      </c>
      <c r="T1766" t="s">
        <v>51</v>
      </c>
      <c r="U1766" t="s">
        <v>51</v>
      </c>
      <c r="V1766" t="s">
        <v>7438</v>
      </c>
      <c r="W1766">
        <v>8800655117</v>
      </c>
      <c r="Y1766" t="s">
        <v>7439</v>
      </c>
      <c r="Z1766">
        <v>8</v>
      </c>
      <c r="AE1766" t="s">
        <v>51</v>
      </c>
      <c r="AF1766" t="s">
        <v>5419</v>
      </c>
      <c r="AI1766">
        <v>0</v>
      </c>
      <c r="AJ1766">
        <v>0</v>
      </c>
      <c r="AL1766">
        <v>0</v>
      </c>
      <c r="AM1766">
        <v>0</v>
      </c>
      <c r="AN1766">
        <v>0</v>
      </c>
      <c r="AO1766" t="s">
        <v>230</v>
      </c>
      <c r="AP1766" t="s">
        <v>51</v>
      </c>
      <c r="AQ1766" t="s">
        <v>51</v>
      </c>
      <c r="AR1766" t="s">
        <v>51</v>
      </c>
      <c r="AS1766" t="s">
        <v>51</v>
      </c>
      <c r="AT1766" t="s">
        <v>51</v>
      </c>
      <c r="AU1766" t="s">
        <v>58</v>
      </c>
      <c r="AV1766" t="s">
        <v>4028</v>
      </c>
      <c r="AW1766" t="s">
        <v>51</v>
      </c>
      <c r="AX1766" s="1">
        <v>43468.645517395831</v>
      </c>
      <c r="AY1766" t="s">
        <v>51</v>
      </c>
    </row>
    <row r="1767" spans="1:51" x14ac:dyDescent="0.35">
      <c r="A1767">
        <v>2671</v>
      </c>
      <c r="B1767">
        <v>0</v>
      </c>
      <c r="C1767" t="s">
        <v>51</v>
      </c>
      <c r="D1767" t="s">
        <v>85</v>
      </c>
      <c r="E1767" t="s">
        <v>51</v>
      </c>
      <c r="F1767" t="s">
        <v>51</v>
      </c>
      <c r="G1767" t="s">
        <v>7440</v>
      </c>
      <c r="H1767" t="s">
        <v>7441</v>
      </c>
      <c r="I1767" t="s">
        <v>646</v>
      </c>
      <c r="J1767" t="s">
        <v>5419</v>
      </c>
      <c r="S1767" t="s">
        <v>7442</v>
      </c>
      <c r="T1767" t="s">
        <v>51</v>
      </c>
      <c r="U1767" t="s">
        <v>51</v>
      </c>
      <c r="V1767" t="s">
        <v>7443</v>
      </c>
      <c r="Y1767" t="s">
        <v>7444</v>
      </c>
      <c r="Z1767">
        <v>2</v>
      </c>
      <c r="AE1767" t="s">
        <v>51</v>
      </c>
      <c r="AF1767" t="s">
        <v>5419</v>
      </c>
      <c r="AI1767">
        <v>0</v>
      </c>
      <c r="AJ1767">
        <v>0</v>
      </c>
      <c r="AL1767">
        <v>0</v>
      </c>
      <c r="AM1767">
        <v>0</v>
      </c>
      <c r="AN1767">
        <v>0</v>
      </c>
      <c r="AO1767" t="s">
        <v>538</v>
      </c>
      <c r="AP1767" t="s">
        <v>51</v>
      </c>
      <c r="AQ1767" t="s">
        <v>51</v>
      </c>
      <c r="AR1767" t="s">
        <v>51</v>
      </c>
      <c r="AS1767" t="s">
        <v>51</v>
      </c>
      <c r="AT1767" t="s">
        <v>51</v>
      </c>
      <c r="AU1767" t="s">
        <v>58</v>
      </c>
      <c r="AV1767" t="s">
        <v>4028</v>
      </c>
      <c r="AW1767" t="s">
        <v>51</v>
      </c>
      <c r="AX1767" s="1">
        <v>43467.688528321756</v>
      </c>
      <c r="AY1767" t="s">
        <v>51</v>
      </c>
    </row>
    <row r="1768" spans="1:51" x14ac:dyDescent="0.35">
      <c r="A1768">
        <v>2670</v>
      </c>
      <c r="B1768">
        <v>0</v>
      </c>
      <c r="C1768" t="s">
        <v>51</v>
      </c>
      <c r="D1768" t="s">
        <v>85</v>
      </c>
      <c r="E1768" t="s">
        <v>51</v>
      </c>
      <c r="F1768" t="s">
        <v>51</v>
      </c>
      <c r="G1768" t="s">
        <v>7445</v>
      </c>
      <c r="H1768" t="s">
        <v>7446</v>
      </c>
      <c r="I1768" t="s">
        <v>56</v>
      </c>
      <c r="J1768" t="s">
        <v>5419</v>
      </c>
      <c r="S1768" t="s">
        <v>7447</v>
      </c>
      <c r="T1768" t="s">
        <v>51</v>
      </c>
      <c r="U1768" t="s">
        <v>51</v>
      </c>
      <c r="Y1768" t="s">
        <v>7448</v>
      </c>
      <c r="Z1768">
        <v>8</v>
      </c>
      <c r="AE1768" t="s">
        <v>51</v>
      </c>
      <c r="AF1768" t="s">
        <v>5419</v>
      </c>
      <c r="AI1768">
        <v>0</v>
      </c>
      <c r="AJ1768">
        <v>0</v>
      </c>
      <c r="AL1768">
        <v>0</v>
      </c>
      <c r="AM1768">
        <v>0</v>
      </c>
      <c r="AN1768">
        <v>0</v>
      </c>
      <c r="AO1768" t="s">
        <v>1032</v>
      </c>
      <c r="AP1768" t="s">
        <v>51</v>
      </c>
      <c r="AQ1768" t="s">
        <v>51</v>
      </c>
      <c r="AR1768" t="s">
        <v>51</v>
      </c>
      <c r="AS1768" t="s">
        <v>51</v>
      </c>
      <c r="AT1768" t="s">
        <v>51</v>
      </c>
      <c r="AU1768" t="s">
        <v>58</v>
      </c>
      <c r="AV1768" t="s">
        <v>4028</v>
      </c>
      <c r="AW1768" t="s">
        <v>51</v>
      </c>
      <c r="AX1768" s="1">
        <v>43465.648276701388</v>
      </c>
      <c r="AY1768" t="s">
        <v>51</v>
      </c>
    </row>
    <row r="1769" spans="1:51" x14ac:dyDescent="0.35">
      <c r="A1769">
        <v>2669</v>
      </c>
      <c r="B1769">
        <v>0</v>
      </c>
      <c r="C1769" t="s">
        <v>51</v>
      </c>
      <c r="D1769" t="s">
        <v>85</v>
      </c>
      <c r="E1769" t="s">
        <v>51</v>
      </c>
      <c r="F1769" t="s">
        <v>51</v>
      </c>
      <c r="G1769" t="s">
        <v>7449</v>
      </c>
      <c r="H1769" t="s">
        <v>7450</v>
      </c>
      <c r="I1769" t="s">
        <v>56</v>
      </c>
      <c r="J1769" t="s">
        <v>5419</v>
      </c>
      <c r="S1769" t="s">
        <v>7451</v>
      </c>
      <c r="T1769" t="s">
        <v>51</v>
      </c>
      <c r="U1769" t="s">
        <v>51</v>
      </c>
      <c r="W1769">
        <v>9811077034</v>
      </c>
      <c r="Y1769" t="s">
        <v>7452</v>
      </c>
      <c r="Z1769">
        <v>8</v>
      </c>
      <c r="AE1769" t="s">
        <v>51</v>
      </c>
      <c r="AF1769" t="s">
        <v>5419</v>
      </c>
      <c r="AI1769">
        <v>0</v>
      </c>
      <c r="AJ1769">
        <v>0</v>
      </c>
      <c r="AL1769">
        <v>0</v>
      </c>
      <c r="AM1769">
        <v>0</v>
      </c>
      <c r="AN1769">
        <v>0</v>
      </c>
      <c r="AO1769" t="s">
        <v>230</v>
      </c>
      <c r="AP1769" t="s">
        <v>51</v>
      </c>
      <c r="AQ1769" t="s">
        <v>51</v>
      </c>
      <c r="AR1769" t="s">
        <v>51</v>
      </c>
      <c r="AS1769" t="s">
        <v>51</v>
      </c>
      <c r="AT1769" t="s">
        <v>51</v>
      </c>
      <c r="AU1769" t="s">
        <v>58</v>
      </c>
      <c r="AV1769" t="s">
        <v>4028</v>
      </c>
      <c r="AW1769" t="s">
        <v>51</v>
      </c>
      <c r="AX1769" s="1">
        <v>43463.736797488426</v>
      </c>
      <c r="AY1769" t="s">
        <v>51</v>
      </c>
    </row>
    <row r="1770" spans="1:51" x14ac:dyDescent="0.35">
      <c r="A1770">
        <v>2668</v>
      </c>
      <c r="B1770">
        <v>0</v>
      </c>
      <c r="C1770" t="s">
        <v>51</v>
      </c>
      <c r="D1770" t="s">
        <v>52</v>
      </c>
      <c r="E1770" t="s">
        <v>51</v>
      </c>
      <c r="F1770" t="s">
        <v>51</v>
      </c>
      <c r="G1770" t="s">
        <v>7453</v>
      </c>
      <c r="H1770" t="s">
        <v>7454</v>
      </c>
      <c r="I1770" t="s">
        <v>56</v>
      </c>
      <c r="S1770">
        <v>7620329103</v>
      </c>
      <c r="U1770" t="s">
        <v>51</v>
      </c>
      <c r="W1770">
        <v>8380819237</v>
      </c>
      <c r="X1770" t="s">
        <v>7455</v>
      </c>
      <c r="Y1770" t="s">
        <v>7456</v>
      </c>
      <c r="Z1770">
        <v>8</v>
      </c>
      <c r="AA1770">
        <v>27</v>
      </c>
      <c r="AD1770" t="s">
        <v>7457</v>
      </c>
      <c r="AE1770" t="s">
        <v>7458</v>
      </c>
      <c r="AF1770" t="s">
        <v>280</v>
      </c>
      <c r="AG1770" t="s">
        <v>7459</v>
      </c>
      <c r="AH1770" t="s">
        <v>7458</v>
      </c>
      <c r="AI1770">
        <v>0</v>
      </c>
      <c r="AJ1770">
        <v>0</v>
      </c>
      <c r="AL1770">
        <v>0</v>
      </c>
      <c r="AM1770">
        <v>0</v>
      </c>
      <c r="AN1770">
        <v>0</v>
      </c>
      <c r="AO1770" t="s">
        <v>51</v>
      </c>
      <c r="AP1770" t="s">
        <v>51</v>
      </c>
      <c r="AQ1770" t="s">
        <v>51</v>
      </c>
      <c r="AR1770" t="s">
        <v>51</v>
      </c>
      <c r="AS1770" t="s">
        <v>51</v>
      </c>
      <c r="AT1770" t="s">
        <v>51</v>
      </c>
      <c r="AU1770" t="s">
        <v>58</v>
      </c>
      <c r="AV1770" t="s">
        <v>4215</v>
      </c>
      <c r="AW1770" t="s">
        <v>4215</v>
      </c>
      <c r="AX1770" s="1">
        <v>43462.42310266204</v>
      </c>
      <c r="AY1770" s="1">
        <v>43462.42345396991</v>
      </c>
    </row>
    <row r="1771" spans="1:51" x14ac:dyDescent="0.35">
      <c r="A1771">
        <v>2667</v>
      </c>
      <c r="B1771">
        <v>0</v>
      </c>
      <c r="C1771" t="s">
        <v>51</v>
      </c>
      <c r="D1771" t="s">
        <v>52</v>
      </c>
      <c r="E1771" t="s">
        <v>51</v>
      </c>
      <c r="F1771" t="s">
        <v>51</v>
      </c>
      <c r="G1771" t="s">
        <v>7460</v>
      </c>
      <c r="H1771" t="s">
        <v>7461</v>
      </c>
      <c r="I1771" t="s">
        <v>56</v>
      </c>
      <c r="O1771" t="s">
        <v>62</v>
      </c>
      <c r="U1771" t="s">
        <v>202</v>
      </c>
      <c r="W1771">
        <v>7709950282</v>
      </c>
      <c r="Y1771" t="s">
        <v>7462</v>
      </c>
      <c r="Z1771">
        <v>8</v>
      </c>
      <c r="AA1771">
        <v>27</v>
      </c>
      <c r="AE1771" t="s">
        <v>7463</v>
      </c>
      <c r="AF1771" t="s">
        <v>143</v>
      </c>
      <c r="AG1771" t="s">
        <v>1295</v>
      </c>
      <c r="AH1771" t="s">
        <v>7463</v>
      </c>
      <c r="AI1771">
        <v>0</v>
      </c>
      <c r="AJ1771">
        <v>0</v>
      </c>
      <c r="AL1771">
        <v>0</v>
      </c>
      <c r="AM1771">
        <v>0</v>
      </c>
      <c r="AN1771">
        <v>0</v>
      </c>
      <c r="AO1771" t="s">
        <v>51</v>
      </c>
      <c r="AP1771" t="s">
        <v>51</v>
      </c>
      <c r="AQ1771" t="s">
        <v>51</v>
      </c>
      <c r="AR1771" t="s">
        <v>51</v>
      </c>
      <c r="AS1771" t="s">
        <v>51</v>
      </c>
      <c r="AT1771" t="s">
        <v>51</v>
      </c>
      <c r="AU1771" t="s">
        <v>58</v>
      </c>
      <c r="AV1771" t="s">
        <v>4215</v>
      </c>
      <c r="AW1771" t="s">
        <v>6927</v>
      </c>
      <c r="AX1771" s="1">
        <v>43460.495883831019</v>
      </c>
      <c r="AY1771" s="1">
        <v>43463.651472453705</v>
      </c>
    </row>
    <row r="1772" spans="1:51" x14ac:dyDescent="0.35">
      <c r="A1772">
        <v>2666</v>
      </c>
      <c r="B1772">
        <v>0</v>
      </c>
      <c r="C1772" t="s">
        <v>51</v>
      </c>
      <c r="D1772" t="s">
        <v>85</v>
      </c>
      <c r="E1772" t="s">
        <v>51</v>
      </c>
      <c r="F1772" t="s">
        <v>51</v>
      </c>
      <c r="G1772" t="s">
        <v>7464</v>
      </c>
      <c r="H1772" t="s">
        <v>7465</v>
      </c>
      <c r="I1772" t="s">
        <v>56</v>
      </c>
      <c r="J1772" t="s">
        <v>5419</v>
      </c>
      <c r="T1772" t="s">
        <v>51</v>
      </c>
      <c r="U1772" t="s">
        <v>51</v>
      </c>
      <c r="W1772">
        <v>9371677499</v>
      </c>
      <c r="Y1772" t="s">
        <v>7466</v>
      </c>
      <c r="Z1772">
        <v>8</v>
      </c>
      <c r="AE1772" t="s">
        <v>51</v>
      </c>
      <c r="AF1772" t="s">
        <v>5419</v>
      </c>
      <c r="AI1772">
        <v>0</v>
      </c>
      <c r="AJ1772">
        <v>0</v>
      </c>
      <c r="AL1772">
        <v>0</v>
      </c>
      <c r="AM1772">
        <v>0</v>
      </c>
      <c r="AN1772">
        <v>0</v>
      </c>
      <c r="AO1772" t="s">
        <v>1651</v>
      </c>
      <c r="AP1772" t="s">
        <v>51</v>
      </c>
      <c r="AQ1772" t="s">
        <v>51</v>
      </c>
      <c r="AR1772" t="s">
        <v>51</v>
      </c>
      <c r="AS1772" t="s">
        <v>51</v>
      </c>
      <c r="AT1772" t="s">
        <v>51</v>
      </c>
      <c r="AU1772" t="s">
        <v>58</v>
      </c>
      <c r="AV1772" t="s">
        <v>4028</v>
      </c>
      <c r="AW1772" t="s">
        <v>51</v>
      </c>
      <c r="AX1772" s="1">
        <v>43459.797872766205</v>
      </c>
      <c r="AY1772" t="s">
        <v>51</v>
      </c>
    </row>
    <row r="1773" spans="1:51" x14ac:dyDescent="0.35">
      <c r="A1773">
        <v>2665</v>
      </c>
      <c r="B1773">
        <v>0</v>
      </c>
      <c r="C1773" t="s">
        <v>51</v>
      </c>
      <c r="D1773" t="s">
        <v>52</v>
      </c>
      <c r="E1773" t="s">
        <v>51</v>
      </c>
      <c r="F1773" t="s">
        <v>51</v>
      </c>
      <c r="G1773" t="s">
        <v>7467</v>
      </c>
      <c r="H1773" t="s">
        <v>7468</v>
      </c>
      <c r="I1773" t="s">
        <v>56</v>
      </c>
      <c r="O1773" t="s">
        <v>55</v>
      </c>
      <c r="U1773" t="s">
        <v>79</v>
      </c>
      <c r="Z1773">
        <v>8</v>
      </c>
      <c r="AA1773">
        <v>36</v>
      </c>
      <c r="AD1773" t="s">
        <v>7469</v>
      </c>
      <c r="AE1773" t="s">
        <v>7470</v>
      </c>
      <c r="AF1773" t="s">
        <v>428</v>
      </c>
      <c r="AG1773" t="s">
        <v>7471</v>
      </c>
      <c r="AH1773" t="s">
        <v>7470</v>
      </c>
      <c r="AI1773">
        <v>0</v>
      </c>
      <c r="AJ1773">
        <v>0</v>
      </c>
      <c r="AL1773">
        <v>0</v>
      </c>
      <c r="AM1773">
        <v>0</v>
      </c>
      <c r="AN1773">
        <v>0</v>
      </c>
      <c r="AO1773" t="s">
        <v>51</v>
      </c>
      <c r="AP1773" t="s">
        <v>51</v>
      </c>
      <c r="AQ1773" t="s">
        <v>51</v>
      </c>
      <c r="AR1773" t="s">
        <v>51</v>
      </c>
      <c r="AS1773" t="s">
        <v>51</v>
      </c>
      <c r="AT1773" t="s">
        <v>51</v>
      </c>
      <c r="AU1773" t="s">
        <v>58</v>
      </c>
      <c r="AV1773" t="s">
        <v>4215</v>
      </c>
      <c r="AW1773" t="s">
        <v>4707</v>
      </c>
      <c r="AX1773" s="1">
        <v>43458.447520451387</v>
      </c>
      <c r="AY1773" s="1">
        <v>43460.762123379631</v>
      </c>
    </row>
    <row r="1774" spans="1:51" x14ac:dyDescent="0.35">
      <c r="A1774">
        <v>2664</v>
      </c>
      <c r="B1774">
        <v>0</v>
      </c>
      <c r="C1774" t="s">
        <v>51</v>
      </c>
      <c r="D1774" t="s">
        <v>52</v>
      </c>
      <c r="E1774" t="s">
        <v>51</v>
      </c>
      <c r="F1774" t="s">
        <v>51</v>
      </c>
      <c r="G1774" t="s">
        <v>18937</v>
      </c>
      <c r="H1774" t="s">
        <v>7472</v>
      </c>
      <c r="I1774" t="s">
        <v>56</v>
      </c>
      <c r="O1774" t="s">
        <v>56</v>
      </c>
      <c r="S1774">
        <f>91-422-6651100</f>
        <v>-6651431</v>
      </c>
      <c r="V1774">
        <f>91-422-6651121</f>
        <v>-6651452</v>
      </c>
      <c r="W1774">
        <v>9159411212</v>
      </c>
      <c r="X1774" t="s">
        <v>7473</v>
      </c>
      <c r="Y1774" t="s">
        <v>7474</v>
      </c>
      <c r="Z1774">
        <v>8</v>
      </c>
      <c r="AA1774">
        <v>33</v>
      </c>
      <c r="AD1774" t="s">
        <v>7475</v>
      </c>
      <c r="AE1774" t="s">
        <v>4006</v>
      </c>
      <c r="AF1774" t="s">
        <v>573</v>
      </c>
      <c r="AG1774" t="s">
        <v>7476</v>
      </c>
      <c r="AH1774" t="s">
        <v>4006</v>
      </c>
      <c r="AI1774">
        <v>0</v>
      </c>
      <c r="AJ1774">
        <v>0</v>
      </c>
      <c r="AL1774">
        <v>0</v>
      </c>
      <c r="AM1774">
        <v>0</v>
      </c>
      <c r="AN1774">
        <v>0</v>
      </c>
      <c r="AO1774" t="s">
        <v>51</v>
      </c>
      <c r="AP1774" t="s">
        <v>51</v>
      </c>
      <c r="AQ1774" t="s">
        <v>51</v>
      </c>
      <c r="AR1774" t="s">
        <v>51</v>
      </c>
      <c r="AS1774" t="s">
        <v>51</v>
      </c>
      <c r="AT1774" t="s">
        <v>51</v>
      </c>
      <c r="AU1774" t="s">
        <v>58</v>
      </c>
      <c r="AV1774" t="s">
        <v>4215</v>
      </c>
      <c r="AW1774" t="s">
        <v>6927</v>
      </c>
      <c r="AX1774" s="1">
        <v>43456.52139047454</v>
      </c>
      <c r="AY1774" s="1">
        <v>43484.388485104166</v>
      </c>
    </row>
    <row r="1775" spans="1:51" x14ac:dyDescent="0.35">
      <c r="A1775">
        <v>2663</v>
      </c>
      <c r="B1775">
        <v>0</v>
      </c>
      <c r="C1775" t="s">
        <v>51</v>
      </c>
      <c r="D1775" t="s">
        <v>52</v>
      </c>
      <c r="E1775" t="s">
        <v>51</v>
      </c>
      <c r="F1775" t="s">
        <v>51</v>
      </c>
      <c r="G1775" t="s">
        <v>7477</v>
      </c>
      <c r="H1775" t="s">
        <v>7478</v>
      </c>
      <c r="I1775" t="s">
        <v>56</v>
      </c>
      <c r="S1775" t="s">
        <v>7479</v>
      </c>
      <c r="U1775" t="s">
        <v>51</v>
      </c>
      <c r="V1775" t="s">
        <v>7480</v>
      </c>
      <c r="Y1775" t="s">
        <v>7481</v>
      </c>
      <c r="Z1775">
        <v>8</v>
      </c>
      <c r="AA1775">
        <v>5</v>
      </c>
      <c r="AD1775" t="s">
        <v>7482</v>
      </c>
      <c r="AE1775" t="s">
        <v>7483</v>
      </c>
      <c r="AF1775" t="s">
        <v>2512</v>
      </c>
      <c r="AG1775" t="s">
        <v>7484</v>
      </c>
      <c r="AH1775" t="s">
        <v>7483</v>
      </c>
      <c r="AI1775">
        <v>0</v>
      </c>
      <c r="AJ1775">
        <v>0</v>
      </c>
      <c r="AL1775">
        <v>0</v>
      </c>
      <c r="AM1775">
        <v>0</v>
      </c>
      <c r="AN1775">
        <v>0</v>
      </c>
      <c r="AO1775" t="s">
        <v>51</v>
      </c>
      <c r="AP1775" t="s">
        <v>51</v>
      </c>
      <c r="AQ1775" t="s">
        <v>51</v>
      </c>
      <c r="AR1775" t="s">
        <v>51</v>
      </c>
      <c r="AS1775" t="s">
        <v>51</v>
      </c>
      <c r="AT1775" t="s">
        <v>51</v>
      </c>
      <c r="AU1775" t="s">
        <v>58</v>
      </c>
      <c r="AV1775" t="s">
        <v>4215</v>
      </c>
      <c r="AW1775" t="s">
        <v>51</v>
      </c>
      <c r="AX1775" s="1">
        <v>43456.433779976855</v>
      </c>
      <c r="AY1775" t="s">
        <v>51</v>
      </c>
    </row>
    <row r="1776" spans="1:51" x14ac:dyDescent="0.35">
      <c r="A1776">
        <v>2662</v>
      </c>
      <c r="B1776">
        <v>0</v>
      </c>
      <c r="C1776" t="s">
        <v>51</v>
      </c>
      <c r="D1776" t="s">
        <v>52</v>
      </c>
      <c r="E1776" t="s">
        <v>51</v>
      </c>
      <c r="F1776" t="s">
        <v>51</v>
      </c>
      <c r="G1776" t="s">
        <v>7485</v>
      </c>
      <c r="H1776" t="s">
        <v>7486</v>
      </c>
      <c r="I1776" t="s">
        <v>56</v>
      </c>
      <c r="O1776" t="s">
        <v>56</v>
      </c>
      <c r="U1776" t="s">
        <v>57</v>
      </c>
      <c r="Z1776">
        <v>8</v>
      </c>
      <c r="AA1776">
        <v>36</v>
      </c>
      <c r="AE1776" t="s">
        <v>5285</v>
      </c>
      <c r="AF1776" t="s">
        <v>206</v>
      </c>
      <c r="AG1776" t="s">
        <v>369</v>
      </c>
      <c r="AH1776" t="s">
        <v>5285</v>
      </c>
      <c r="AI1776">
        <v>0</v>
      </c>
      <c r="AJ1776">
        <v>0</v>
      </c>
      <c r="AL1776">
        <v>0</v>
      </c>
      <c r="AM1776">
        <v>0</v>
      </c>
      <c r="AN1776">
        <v>0</v>
      </c>
      <c r="AO1776" t="s">
        <v>51</v>
      </c>
      <c r="AP1776" t="s">
        <v>51</v>
      </c>
      <c r="AQ1776" t="s">
        <v>51</v>
      </c>
      <c r="AR1776" t="s">
        <v>51</v>
      </c>
      <c r="AS1776" t="s">
        <v>51</v>
      </c>
      <c r="AT1776" t="s">
        <v>51</v>
      </c>
      <c r="AU1776" t="s">
        <v>58</v>
      </c>
      <c r="AV1776" t="s">
        <v>4215</v>
      </c>
      <c r="AW1776" t="s">
        <v>196</v>
      </c>
      <c r="AX1776" s="1">
        <v>43453.688876006941</v>
      </c>
      <c r="AY1776" s="1">
        <v>44427.426489780089</v>
      </c>
    </row>
    <row r="1777" spans="1:51" x14ac:dyDescent="0.35">
      <c r="A1777">
        <v>2661</v>
      </c>
      <c r="B1777">
        <v>0</v>
      </c>
      <c r="C1777" t="s">
        <v>51</v>
      </c>
      <c r="D1777" t="s">
        <v>52</v>
      </c>
      <c r="E1777" t="s">
        <v>51</v>
      </c>
      <c r="F1777" t="s">
        <v>51</v>
      </c>
      <c r="G1777" t="s">
        <v>7487</v>
      </c>
      <c r="H1777" t="s">
        <v>7488</v>
      </c>
      <c r="I1777" t="s">
        <v>56</v>
      </c>
      <c r="S1777" t="s">
        <v>2915</v>
      </c>
      <c r="U1777" t="s">
        <v>51</v>
      </c>
      <c r="Y1777" t="s">
        <v>2916</v>
      </c>
      <c r="Z1777">
        <v>8</v>
      </c>
      <c r="AA1777">
        <v>36</v>
      </c>
      <c r="AB1777" t="s">
        <v>7489</v>
      </c>
      <c r="AC1777" t="s">
        <v>52</v>
      </c>
      <c r="AD1777" t="s">
        <v>368</v>
      </c>
      <c r="AE1777" t="s">
        <v>4815</v>
      </c>
      <c r="AF1777" t="s">
        <v>428</v>
      </c>
      <c r="AG1777" t="s">
        <v>369</v>
      </c>
      <c r="AH1777" t="s">
        <v>4815</v>
      </c>
      <c r="AI1777">
        <v>0</v>
      </c>
      <c r="AJ1777">
        <v>0</v>
      </c>
      <c r="AL1777">
        <v>0</v>
      </c>
      <c r="AM1777">
        <v>0</v>
      </c>
      <c r="AN1777">
        <v>0</v>
      </c>
      <c r="AO1777" t="s">
        <v>51</v>
      </c>
      <c r="AP1777" t="s">
        <v>51</v>
      </c>
      <c r="AQ1777" t="s">
        <v>51</v>
      </c>
      <c r="AR1777" t="s">
        <v>51</v>
      </c>
      <c r="AS1777" t="s">
        <v>51</v>
      </c>
      <c r="AT1777" t="s">
        <v>51</v>
      </c>
      <c r="AU1777" t="s">
        <v>58</v>
      </c>
      <c r="AV1777" t="s">
        <v>4215</v>
      </c>
      <c r="AW1777" t="s">
        <v>51</v>
      </c>
      <c r="AX1777" s="1">
        <v>43453.669924224538</v>
      </c>
      <c r="AY1777" t="s">
        <v>51</v>
      </c>
    </row>
    <row r="1778" spans="1:51" x14ac:dyDescent="0.35">
      <c r="A1778">
        <v>2660</v>
      </c>
      <c r="B1778">
        <v>0</v>
      </c>
      <c r="C1778" t="s">
        <v>51</v>
      </c>
      <c r="D1778" t="s">
        <v>52</v>
      </c>
      <c r="E1778" t="s">
        <v>51</v>
      </c>
      <c r="F1778" t="s">
        <v>51</v>
      </c>
      <c r="G1778" t="s">
        <v>7490</v>
      </c>
      <c r="H1778" t="s">
        <v>7491</v>
      </c>
      <c r="I1778" t="s">
        <v>56</v>
      </c>
      <c r="T1778" t="s">
        <v>7492</v>
      </c>
      <c r="U1778" t="s">
        <v>51</v>
      </c>
      <c r="W1778">
        <v>8280182801</v>
      </c>
      <c r="Y1778" t="s">
        <v>7493</v>
      </c>
      <c r="Z1778">
        <v>8</v>
      </c>
      <c r="AA1778">
        <v>21</v>
      </c>
      <c r="AD1778" t="s">
        <v>7494</v>
      </c>
      <c r="AE1778" t="s">
        <v>7495</v>
      </c>
      <c r="AF1778" t="s">
        <v>82</v>
      </c>
      <c r="AG1778" t="s">
        <v>7496</v>
      </c>
      <c r="AH1778" t="s">
        <v>7495</v>
      </c>
      <c r="AI1778">
        <v>0</v>
      </c>
      <c r="AJ1778">
        <v>0</v>
      </c>
      <c r="AL1778">
        <v>0</v>
      </c>
      <c r="AM1778">
        <v>0</v>
      </c>
      <c r="AN1778">
        <v>0</v>
      </c>
      <c r="AO1778" t="s">
        <v>51</v>
      </c>
      <c r="AP1778" t="s">
        <v>51</v>
      </c>
      <c r="AQ1778" t="s">
        <v>51</v>
      </c>
      <c r="AR1778" t="s">
        <v>51</v>
      </c>
      <c r="AS1778" t="s">
        <v>51</v>
      </c>
      <c r="AT1778" t="s">
        <v>51</v>
      </c>
      <c r="AU1778" t="s">
        <v>58</v>
      </c>
      <c r="AV1778" t="s">
        <v>4215</v>
      </c>
      <c r="AW1778" t="s">
        <v>51</v>
      </c>
      <c r="AX1778" s="1">
        <v>43453.60281246528</v>
      </c>
      <c r="AY1778" t="s">
        <v>51</v>
      </c>
    </row>
    <row r="1779" spans="1:51" x14ac:dyDescent="0.35">
      <c r="A1779">
        <v>2659</v>
      </c>
      <c r="B1779">
        <v>0</v>
      </c>
      <c r="C1779" t="s">
        <v>51</v>
      </c>
      <c r="D1779" t="s">
        <v>52</v>
      </c>
      <c r="E1779" t="s">
        <v>51</v>
      </c>
      <c r="F1779" t="s">
        <v>51</v>
      </c>
      <c r="G1779" t="s">
        <v>7497</v>
      </c>
      <c r="H1779" t="s">
        <v>7498</v>
      </c>
      <c r="I1779" t="s">
        <v>56</v>
      </c>
      <c r="U1779" t="s">
        <v>51</v>
      </c>
      <c r="X1779" t="s">
        <v>7499</v>
      </c>
      <c r="Z1779">
        <v>8</v>
      </c>
      <c r="AA1779">
        <v>9</v>
      </c>
      <c r="AD1779" t="s">
        <v>2099</v>
      </c>
      <c r="AE1779" t="s">
        <v>7500</v>
      </c>
      <c r="AF1779" t="s">
        <v>63</v>
      </c>
      <c r="AG1779" t="s">
        <v>2100</v>
      </c>
      <c r="AH1779" t="s">
        <v>7500</v>
      </c>
      <c r="AI1779">
        <v>0</v>
      </c>
      <c r="AJ1779">
        <v>0</v>
      </c>
      <c r="AL1779">
        <v>0</v>
      </c>
      <c r="AM1779">
        <v>0</v>
      </c>
      <c r="AN1779">
        <v>0</v>
      </c>
      <c r="AO1779" t="s">
        <v>51</v>
      </c>
      <c r="AP1779" t="s">
        <v>51</v>
      </c>
      <c r="AQ1779" t="s">
        <v>51</v>
      </c>
      <c r="AR1779" t="s">
        <v>51</v>
      </c>
      <c r="AS1779" t="s">
        <v>51</v>
      </c>
      <c r="AT1779" t="s">
        <v>51</v>
      </c>
      <c r="AU1779" t="s">
        <v>58</v>
      </c>
      <c r="AV1779" t="s">
        <v>4215</v>
      </c>
      <c r="AW1779" t="s">
        <v>51</v>
      </c>
      <c r="AX1779" s="1">
        <v>43452.671471261572</v>
      </c>
      <c r="AY1779" t="s">
        <v>51</v>
      </c>
    </row>
    <row r="1780" spans="1:51" x14ac:dyDescent="0.35">
      <c r="A1780">
        <v>2658</v>
      </c>
      <c r="B1780">
        <v>0</v>
      </c>
      <c r="C1780" t="s">
        <v>51</v>
      </c>
      <c r="D1780" t="s">
        <v>52</v>
      </c>
      <c r="E1780" t="s">
        <v>51</v>
      </c>
      <c r="F1780" t="s">
        <v>51</v>
      </c>
      <c r="G1780" t="s">
        <v>7501</v>
      </c>
      <c r="H1780" t="s">
        <v>18938</v>
      </c>
      <c r="I1780" t="s">
        <v>56</v>
      </c>
      <c r="M1780" t="s">
        <v>7501</v>
      </c>
      <c r="N1780" t="s">
        <v>18939</v>
      </c>
      <c r="O1780" t="s">
        <v>56</v>
      </c>
      <c r="S1780" t="s">
        <v>7502</v>
      </c>
      <c r="T1780" t="s">
        <v>7503</v>
      </c>
      <c r="U1780" t="s">
        <v>57</v>
      </c>
      <c r="V1780" t="s">
        <v>7504</v>
      </c>
      <c r="W1780" t="s">
        <v>7505</v>
      </c>
      <c r="Y1780" t="s">
        <v>7506</v>
      </c>
      <c r="Z1780">
        <v>8</v>
      </c>
      <c r="AA1780" t="s">
        <v>62</v>
      </c>
      <c r="AB1780" t="s">
        <v>62</v>
      </c>
      <c r="AC1780" t="s">
        <v>62</v>
      </c>
      <c r="AD1780" t="s">
        <v>273</v>
      </c>
      <c r="AE1780" t="s">
        <v>62</v>
      </c>
      <c r="AF1780" t="s">
        <v>128</v>
      </c>
      <c r="AG1780" t="s">
        <v>6819</v>
      </c>
      <c r="AH1780" t="s">
        <v>62</v>
      </c>
      <c r="AI1780">
        <v>0</v>
      </c>
      <c r="AJ1780">
        <v>0</v>
      </c>
      <c r="AL1780">
        <v>1</v>
      </c>
      <c r="AM1780">
        <v>0</v>
      </c>
      <c r="AN1780">
        <v>0</v>
      </c>
      <c r="AO1780" t="s">
        <v>51</v>
      </c>
      <c r="AP1780" t="s">
        <v>51</v>
      </c>
      <c r="AQ1780" t="s">
        <v>51</v>
      </c>
      <c r="AR1780" t="s">
        <v>51</v>
      </c>
      <c r="AS1780" t="s">
        <v>51</v>
      </c>
      <c r="AT1780" t="s">
        <v>51</v>
      </c>
      <c r="AU1780" t="s">
        <v>58</v>
      </c>
      <c r="AV1780" t="s">
        <v>6517</v>
      </c>
      <c r="AW1780" t="s">
        <v>4215</v>
      </c>
      <c r="AX1780" s="1">
        <v>43445.70612534722</v>
      </c>
      <c r="AY1780" s="1">
        <v>44470.645271261572</v>
      </c>
    </row>
    <row r="1781" spans="1:51" x14ac:dyDescent="0.35">
      <c r="A1781">
        <v>2657</v>
      </c>
      <c r="B1781">
        <v>0</v>
      </c>
      <c r="C1781" t="s">
        <v>51</v>
      </c>
      <c r="D1781" t="s">
        <v>85</v>
      </c>
      <c r="E1781" t="s">
        <v>51</v>
      </c>
      <c r="F1781" t="s">
        <v>51</v>
      </c>
      <c r="G1781" t="s">
        <v>7507</v>
      </c>
      <c r="H1781" t="s">
        <v>7508</v>
      </c>
      <c r="I1781" t="s">
        <v>56</v>
      </c>
      <c r="J1781" t="s">
        <v>5419</v>
      </c>
      <c r="S1781">
        <v>8888895280</v>
      </c>
      <c r="T1781" t="s">
        <v>51</v>
      </c>
      <c r="U1781" t="s">
        <v>51</v>
      </c>
      <c r="W1781">
        <v>9881193279</v>
      </c>
      <c r="Y1781" t="s">
        <v>7509</v>
      </c>
      <c r="Z1781">
        <v>8</v>
      </c>
      <c r="AE1781" t="s">
        <v>51</v>
      </c>
      <c r="AF1781" t="s">
        <v>5419</v>
      </c>
      <c r="AG1781" t="s">
        <v>7510</v>
      </c>
      <c r="AI1781">
        <v>0</v>
      </c>
      <c r="AJ1781">
        <v>0</v>
      </c>
      <c r="AL1781">
        <v>0</v>
      </c>
      <c r="AM1781">
        <v>0</v>
      </c>
      <c r="AN1781">
        <v>0</v>
      </c>
      <c r="AO1781" t="s">
        <v>1651</v>
      </c>
      <c r="AP1781" t="s">
        <v>51</v>
      </c>
      <c r="AQ1781" t="s">
        <v>51</v>
      </c>
      <c r="AR1781" t="s">
        <v>51</v>
      </c>
      <c r="AS1781" t="s">
        <v>51</v>
      </c>
      <c r="AT1781" t="s">
        <v>51</v>
      </c>
      <c r="AU1781" t="s">
        <v>58</v>
      </c>
      <c r="AV1781" t="s">
        <v>5272</v>
      </c>
      <c r="AW1781" t="s">
        <v>5272</v>
      </c>
      <c r="AX1781" s="1">
        <v>43444.692208333334</v>
      </c>
      <c r="AY1781" s="1">
        <v>43444.693467511577</v>
      </c>
    </row>
    <row r="1782" spans="1:51" x14ac:dyDescent="0.35">
      <c r="A1782">
        <v>2656</v>
      </c>
      <c r="B1782">
        <v>0</v>
      </c>
      <c r="C1782" t="s">
        <v>51</v>
      </c>
      <c r="D1782" t="s">
        <v>85</v>
      </c>
      <c r="E1782" t="s">
        <v>51</v>
      </c>
      <c r="F1782" t="s">
        <v>51</v>
      </c>
      <c r="G1782" t="s">
        <v>7511</v>
      </c>
      <c r="H1782" t="s">
        <v>7512</v>
      </c>
      <c r="I1782" t="s">
        <v>56</v>
      </c>
      <c r="J1782" t="s">
        <v>5419</v>
      </c>
      <c r="T1782" t="s">
        <v>51</v>
      </c>
      <c r="U1782" t="s">
        <v>51</v>
      </c>
      <c r="Z1782">
        <v>8</v>
      </c>
      <c r="AE1782" t="s">
        <v>51</v>
      </c>
      <c r="AF1782" t="s">
        <v>5419</v>
      </c>
      <c r="AI1782">
        <v>0</v>
      </c>
      <c r="AJ1782">
        <v>0</v>
      </c>
      <c r="AL1782">
        <v>0</v>
      </c>
      <c r="AM1782">
        <v>0</v>
      </c>
      <c r="AN1782">
        <v>0</v>
      </c>
      <c r="AO1782" t="s">
        <v>230</v>
      </c>
      <c r="AP1782" t="s">
        <v>51</v>
      </c>
      <c r="AQ1782" t="s">
        <v>51</v>
      </c>
      <c r="AR1782" t="s">
        <v>51</v>
      </c>
      <c r="AS1782" t="s">
        <v>51</v>
      </c>
      <c r="AT1782" t="s">
        <v>51</v>
      </c>
      <c r="AU1782" t="s">
        <v>58</v>
      </c>
      <c r="AV1782" t="s">
        <v>5272</v>
      </c>
      <c r="AW1782" t="s">
        <v>51</v>
      </c>
      <c r="AX1782" s="1">
        <v>43439.494812581019</v>
      </c>
      <c r="AY1782" t="s">
        <v>51</v>
      </c>
    </row>
    <row r="1783" spans="1:51" x14ac:dyDescent="0.35">
      <c r="A1783">
        <v>2655</v>
      </c>
      <c r="B1783">
        <v>0</v>
      </c>
      <c r="C1783" t="s">
        <v>51</v>
      </c>
      <c r="D1783" t="s">
        <v>52</v>
      </c>
      <c r="E1783" t="s">
        <v>51</v>
      </c>
      <c r="F1783" t="s">
        <v>51</v>
      </c>
      <c r="G1783" t="s">
        <v>7513</v>
      </c>
      <c r="H1783" t="s">
        <v>19535</v>
      </c>
      <c r="I1783" t="s">
        <v>56</v>
      </c>
      <c r="S1783" t="s">
        <v>7514</v>
      </c>
      <c r="T1783" t="s">
        <v>7515</v>
      </c>
      <c r="U1783" t="s">
        <v>51</v>
      </c>
      <c r="V1783" t="s">
        <v>7516</v>
      </c>
      <c r="X1783" t="s">
        <v>7517</v>
      </c>
      <c r="Y1783" t="s">
        <v>7518</v>
      </c>
      <c r="Z1783">
        <v>8</v>
      </c>
      <c r="AA1783">
        <v>27</v>
      </c>
      <c r="AE1783" t="s">
        <v>2418</v>
      </c>
      <c r="AF1783" t="s">
        <v>280</v>
      </c>
      <c r="AG1783" t="s">
        <v>7519</v>
      </c>
      <c r="AH1783" t="s">
        <v>2418</v>
      </c>
      <c r="AI1783">
        <v>0</v>
      </c>
      <c r="AJ1783">
        <v>0</v>
      </c>
      <c r="AL1783">
        <v>0</v>
      </c>
      <c r="AM1783">
        <v>0</v>
      </c>
      <c r="AN1783">
        <v>0</v>
      </c>
      <c r="AO1783" t="s">
        <v>51</v>
      </c>
      <c r="AP1783" t="s">
        <v>51</v>
      </c>
      <c r="AQ1783" t="s">
        <v>51</v>
      </c>
      <c r="AR1783" t="s">
        <v>51</v>
      </c>
      <c r="AS1783" t="s">
        <v>51</v>
      </c>
      <c r="AT1783" t="s">
        <v>51</v>
      </c>
      <c r="AU1783" t="s">
        <v>58</v>
      </c>
      <c r="AV1783" t="s">
        <v>4215</v>
      </c>
      <c r="AW1783" t="s">
        <v>51</v>
      </c>
      <c r="AX1783" s="1">
        <v>43353.507481944442</v>
      </c>
      <c r="AY1783" t="s">
        <v>51</v>
      </c>
    </row>
    <row r="1784" spans="1:51" x14ac:dyDescent="0.35">
      <c r="A1784">
        <v>2586</v>
      </c>
      <c r="B1784">
        <v>0</v>
      </c>
      <c r="C1784" t="s">
        <v>51</v>
      </c>
      <c r="D1784" t="s">
        <v>85</v>
      </c>
      <c r="E1784" t="s">
        <v>51</v>
      </c>
      <c r="F1784" t="s">
        <v>51</v>
      </c>
      <c r="G1784" t="s">
        <v>7520</v>
      </c>
      <c r="H1784" t="s">
        <v>7521</v>
      </c>
      <c r="I1784" t="s">
        <v>56</v>
      </c>
      <c r="J1784" t="s">
        <v>5419</v>
      </c>
      <c r="T1784" t="s">
        <v>51</v>
      </c>
      <c r="U1784" t="s">
        <v>51</v>
      </c>
      <c r="W1784">
        <v>7974547448</v>
      </c>
      <c r="Y1784" t="s">
        <v>7522</v>
      </c>
      <c r="Z1784">
        <v>8</v>
      </c>
      <c r="AE1784" t="s">
        <v>51</v>
      </c>
      <c r="AF1784" t="s">
        <v>5419</v>
      </c>
      <c r="AI1784">
        <v>0</v>
      </c>
      <c r="AJ1784">
        <v>0</v>
      </c>
      <c r="AL1784">
        <v>0</v>
      </c>
      <c r="AM1784">
        <v>0</v>
      </c>
      <c r="AN1784">
        <v>0</v>
      </c>
      <c r="AO1784" t="s">
        <v>1032</v>
      </c>
      <c r="AP1784" t="s">
        <v>51</v>
      </c>
      <c r="AQ1784" t="s">
        <v>51</v>
      </c>
      <c r="AR1784" t="s">
        <v>51</v>
      </c>
      <c r="AS1784" t="s">
        <v>51</v>
      </c>
      <c r="AT1784" t="s">
        <v>51</v>
      </c>
      <c r="AU1784" t="s">
        <v>58</v>
      </c>
      <c r="AV1784" t="s">
        <v>4028</v>
      </c>
      <c r="AW1784" t="s">
        <v>51</v>
      </c>
      <c r="AX1784" s="1">
        <v>43349.511675462963</v>
      </c>
      <c r="AY1784" t="s">
        <v>51</v>
      </c>
    </row>
    <row r="1785" spans="1:51" x14ac:dyDescent="0.35">
      <c r="A1785">
        <v>2585</v>
      </c>
      <c r="B1785">
        <v>0</v>
      </c>
      <c r="C1785" t="s">
        <v>51</v>
      </c>
      <c r="D1785" t="s">
        <v>85</v>
      </c>
      <c r="E1785" t="s">
        <v>51</v>
      </c>
      <c r="F1785" t="s">
        <v>51</v>
      </c>
      <c r="G1785" t="s">
        <v>7523</v>
      </c>
      <c r="H1785" t="s">
        <v>7524</v>
      </c>
      <c r="I1785" t="s">
        <v>56</v>
      </c>
      <c r="J1785" t="s">
        <v>5419</v>
      </c>
      <c r="T1785" t="s">
        <v>51</v>
      </c>
      <c r="U1785" t="s">
        <v>51</v>
      </c>
      <c r="W1785">
        <v>9926148962</v>
      </c>
      <c r="Y1785" t="s">
        <v>7525</v>
      </c>
      <c r="Z1785">
        <v>8</v>
      </c>
      <c r="AE1785" t="s">
        <v>51</v>
      </c>
      <c r="AF1785" t="s">
        <v>5419</v>
      </c>
      <c r="AI1785">
        <v>0</v>
      </c>
      <c r="AJ1785">
        <v>0</v>
      </c>
      <c r="AL1785">
        <v>0</v>
      </c>
      <c r="AM1785">
        <v>0</v>
      </c>
      <c r="AN1785">
        <v>0</v>
      </c>
      <c r="AO1785" t="s">
        <v>230</v>
      </c>
      <c r="AP1785" t="s">
        <v>51</v>
      </c>
      <c r="AQ1785" t="s">
        <v>51</v>
      </c>
      <c r="AR1785" t="s">
        <v>51</v>
      </c>
      <c r="AS1785" t="s">
        <v>51</v>
      </c>
      <c r="AT1785" t="s">
        <v>51</v>
      </c>
      <c r="AU1785" t="s">
        <v>58</v>
      </c>
      <c r="AV1785" t="s">
        <v>4028</v>
      </c>
      <c r="AW1785" t="s">
        <v>51</v>
      </c>
      <c r="AX1785" s="1">
        <v>43348.804042511576</v>
      </c>
      <c r="AY1785" t="s">
        <v>51</v>
      </c>
    </row>
    <row r="1786" spans="1:51" x14ac:dyDescent="0.35">
      <c r="A1786">
        <v>2584</v>
      </c>
      <c r="B1786">
        <v>0</v>
      </c>
      <c r="C1786" t="s">
        <v>51</v>
      </c>
      <c r="D1786" t="s">
        <v>52</v>
      </c>
      <c r="E1786" t="s">
        <v>51</v>
      </c>
      <c r="F1786" t="s">
        <v>51</v>
      </c>
      <c r="G1786" t="s">
        <v>18940</v>
      </c>
      <c r="H1786" t="s">
        <v>7526</v>
      </c>
      <c r="I1786" t="s">
        <v>56</v>
      </c>
      <c r="O1786" t="s">
        <v>62</v>
      </c>
      <c r="U1786" t="s">
        <v>202</v>
      </c>
      <c r="W1786">
        <v>9953128165</v>
      </c>
      <c r="X1786" t="s">
        <v>7527</v>
      </c>
      <c r="Y1786" t="s">
        <v>7528</v>
      </c>
      <c r="Z1786">
        <v>8</v>
      </c>
      <c r="AA1786">
        <v>9</v>
      </c>
      <c r="AD1786" t="s">
        <v>7529</v>
      </c>
      <c r="AE1786" t="s">
        <v>2396</v>
      </c>
      <c r="AF1786" t="s">
        <v>376</v>
      </c>
      <c r="AG1786" t="s">
        <v>7530</v>
      </c>
      <c r="AH1786" t="s">
        <v>2396</v>
      </c>
      <c r="AI1786">
        <v>0</v>
      </c>
      <c r="AJ1786">
        <v>0</v>
      </c>
      <c r="AL1786">
        <v>0</v>
      </c>
      <c r="AM1786">
        <v>0</v>
      </c>
      <c r="AN1786">
        <v>0</v>
      </c>
      <c r="AO1786" t="s">
        <v>51</v>
      </c>
      <c r="AP1786" t="s">
        <v>51</v>
      </c>
      <c r="AQ1786" t="s">
        <v>51</v>
      </c>
      <c r="AR1786" t="s">
        <v>51</v>
      </c>
      <c r="AS1786" t="s">
        <v>51</v>
      </c>
      <c r="AT1786" t="s">
        <v>51</v>
      </c>
      <c r="AU1786" t="s">
        <v>58</v>
      </c>
      <c r="AV1786" t="s">
        <v>4215</v>
      </c>
      <c r="AW1786" t="s">
        <v>196</v>
      </c>
      <c r="AX1786" s="1">
        <v>43347.494717974536</v>
      </c>
      <c r="AY1786" s="1">
        <v>44280.591053738426</v>
      </c>
    </row>
    <row r="1787" spans="1:51" x14ac:dyDescent="0.35">
      <c r="A1787">
        <v>2583</v>
      </c>
      <c r="B1787">
        <v>0</v>
      </c>
      <c r="C1787" t="s">
        <v>51</v>
      </c>
      <c r="D1787" t="s">
        <v>85</v>
      </c>
      <c r="E1787" t="s">
        <v>51</v>
      </c>
      <c r="F1787" t="s">
        <v>51</v>
      </c>
      <c r="G1787" t="s">
        <v>7531</v>
      </c>
      <c r="H1787" t="s">
        <v>7532</v>
      </c>
      <c r="I1787" t="s">
        <v>56</v>
      </c>
      <c r="J1787" t="s">
        <v>5419</v>
      </c>
      <c r="S1787" t="s">
        <v>7533</v>
      </c>
      <c r="T1787" t="s">
        <v>51</v>
      </c>
      <c r="U1787" t="s">
        <v>51</v>
      </c>
      <c r="W1787">
        <v>9849994047</v>
      </c>
      <c r="Y1787" t="s">
        <v>7534</v>
      </c>
      <c r="Z1787">
        <v>8</v>
      </c>
      <c r="AE1787" t="s">
        <v>51</v>
      </c>
      <c r="AF1787" t="s">
        <v>5419</v>
      </c>
      <c r="AI1787">
        <v>0</v>
      </c>
      <c r="AJ1787">
        <v>0</v>
      </c>
      <c r="AL1787">
        <v>0</v>
      </c>
      <c r="AM1787">
        <v>0</v>
      </c>
      <c r="AN1787">
        <v>0</v>
      </c>
      <c r="AO1787" t="s">
        <v>230</v>
      </c>
      <c r="AP1787" t="s">
        <v>51</v>
      </c>
      <c r="AQ1787" t="s">
        <v>51</v>
      </c>
      <c r="AR1787" t="s">
        <v>51</v>
      </c>
      <c r="AS1787" t="s">
        <v>51</v>
      </c>
      <c r="AT1787" t="s">
        <v>51</v>
      </c>
      <c r="AU1787" t="s">
        <v>58</v>
      </c>
      <c r="AV1787" t="s">
        <v>4028</v>
      </c>
      <c r="AW1787" t="s">
        <v>51</v>
      </c>
      <c r="AX1787" s="1">
        <v>43344.576494363428</v>
      </c>
      <c r="AY1787" t="s">
        <v>51</v>
      </c>
    </row>
    <row r="1788" spans="1:51" x14ac:dyDescent="0.35">
      <c r="A1788">
        <v>2582</v>
      </c>
      <c r="B1788">
        <v>0</v>
      </c>
      <c r="C1788" t="s">
        <v>51</v>
      </c>
      <c r="D1788" t="s">
        <v>85</v>
      </c>
      <c r="E1788" t="s">
        <v>51</v>
      </c>
      <c r="F1788" t="s">
        <v>51</v>
      </c>
      <c r="G1788" t="s">
        <v>7535</v>
      </c>
      <c r="H1788" t="s">
        <v>7536</v>
      </c>
      <c r="I1788" t="s">
        <v>6854</v>
      </c>
      <c r="J1788" t="s">
        <v>5419</v>
      </c>
      <c r="S1788" t="s">
        <v>7537</v>
      </c>
      <c r="T1788" t="s">
        <v>51</v>
      </c>
      <c r="U1788" t="s">
        <v>51</v>
      </c>
      <c r="V1788" t="s">
        <v>7538</v>
      </c>
      <c r="Y1788" t="s">
        <v>7539</v>
      </c>
      <c r="Z1788">
        <v>2</v>
      </c>
      <c r="AE1788" t="s">
        <v>51</v>
      </c>
      <c r="AF1788" t="s">
        <v>5419</v>
      </c>
      <c r="AI1788">
        <v>0</v>
      </c>
      <c r="AJ1788">
        <v>0</v>
      </c>
      <c r="AL1788">
        <v>0</v>
      </c>
      <c r="AM1788">
        <v>0</v>
      </c>
      <c r="AN1788">
        <v>0</v>
      </c>
      <c r="AO1788" t="s">
        <v>230</v>
      </c>
      <c r="AP1788" t="s">
        <v>51</v>
      </c>
      <c r="AQ1788" t="s">
        <v>51</v>
      </c>
      <c r="AR1788" t="s">
        <v>51</v>
      </c>
      <c r="AS1788" t="s">
        <v>51</v>
      </c>
      <c r="AT1788" t="s">
        <v>51</v>
      </c>
      <c r="AU1788" t="s">
        <v>58</v>
      </c>
      <c r="AV1788" t="s">
        <v>4028</v>
      </c>
      <c r="AW1788" t="s">
        <v>51</v>
      </c>
      <c r="AX1788" s="1">
        <v>43342.741018402776</v>
      </c>
      <c r="AY1788" t="s">
        <v>51</v>
      </c>
    </row>
    <row r="1789" spans="1:51" x14ac:dyDescent="0.35">
      <c r="A1789">
        <v>2581</v>
      </c>
      <c r="B1789">
        <v>0</v>
      </c>
      <c r="C1789" t="s">
        <v>51</v>
      </c>
      <c r="D1789" t="s">
        <v>85</v>
      </c>
      <c r="E1789" t="s">
        <v>51</v>
      </c>
      <c r="F1789" t="s">
        <v>51</v>
      </c>
      <c r="G1789" t="s">
        <v>7540</v>
      </c>
      <c r="H1789" t="s">
        <v>7541</v>
      </c>
      <c r="I1789" t="s">
        <v>15600</v>
      </c>
      <c r="J1789" t="s">
        <v>5419</v>
      </c>
      <c r="S1789" t="s">
        <v>7542</v>
      </c>
      <c r="T1789" t="s">
        <v>51</v>
      </c>
      <c r="U1789" t="s">
        <v>51</v>
      </c>
      <c r="Y1789" t="s">
        <v>7543</v>
      </c>
      <c r="Z1789">
        <v>2</v>
      </c>
      <c r="AE1789" t="s">
        <v>51</v>
      </c>
      <c r="AF1789" t="s">
        <v>5419</v>
      </c>
      <c r="AI1789">
        <v>0</v>
      </c>
      <c r="AJ1789">
        <v>0</v>
      </c>
      <c r="AL1789">
        <v>0</v>
      </c>
      <c r="AM1789">
        <v>0</v>
      </c>
      <c r="AN1789">
        <v>0</v>
      </c>
      <c r="AO1789" t="s">
        <v>230</v>
      </c>
      <c r="AP1789" t="s">
        <v>51</v>
      </c>
      <c r="AQ1789" t="s">
        <v>51</v>
      </c>
      <c r="AR1789" t="s">
        <v>51</v>
      </c>
      <c r="AS1789" t="s">
        <v>51</v>
      </c>
      <c r="AT1789" t="s">
        <v>51</v>
      </c>
      <c r="AU1789" t="s">
        <v>58</v>
      </c>
      <c r="AV1789" t="s">
        <v>4028</v>
      </c>
      <c r="AW1789" t="s">
        <v>51</v>
      </c>
      <c r="AX1789" s="1">
        <v>43342.659579479165</v>
      </c>
      <c r="AY1789" t="s">
        <v>51</v>
      </c>
    </row>
    <row r="1790" spans="1:51" x14ac:dyDescent="0.35">
      <c r="A1790">
        <v>2580</v>
      </c>
      <c r="B1790">
        <v>0</v>
      </c>
      <c r="C1790" t="s">
        <v>51</v>
      </c>
      <c r="D1790" t="s">
        <v>52</v>
      </c>
      <c r="E1790" t="s">
        <v>51</v>
      </c>
      <c r="F1790" t="s">
        <v>51</v>
      </c>
      <c r="G1790" t="s">
        <v>7544</v>
      </c>
      <c r="H1790" t="s">
        <v>7545</v>
      </c>
      <c r="I1790" t="s">
        <v>56</v>
      </c>
      <c r="O1790" t="s">
        <v>62</v>
      </c>
      <c r="U1790" t="s">
        <v>51</v>
      </c>
      <c r="W1790">
        <v>9503299194</v>
      </c>
      <c r="Y1790" t="s">
        <v>7546</v>
      </c>
      <c r="Z1790">
        <v>8</v>
      </c>
      <c r="AA1790">
        <v>27</v>
      </c>
      <c r="AD1790" t="s">
        <v>7547</v>
      </c>
      <c r="AE1790" t="s">
        <v>7548</v>
      </c>
      <c r="AF1790" t="s">
        <v>4083</v>
      </c>
      <c r="AG1790" t="s">
        <v>7549</v>
      </c>
      <c r="AH1790" t="s">
        <v>7548</v>
      </c>
      <c r="AI1790">
        <v>0</v>
      </c>
      <c r="AJ1790">
        <v>0</v>
      </c>
      <c r="AL1790">
        <v>0</v>
      </c>
      <c r="AM1790">
        <v>0</v>
      </c>
      <c r="AN1790">
        <v>0</v>
      </c>
      <c r="AO1790" t="s">
        <v>51</v>
      </c>
      <c r="AP1790" t="s">
        <v>51</v>
      </c>
      <c r="AQ1790" t="s">
        <v>51</v>
      </c>
      <c r="AR1790" t="s">
        <v>51</v>
      </c>
      <c r="AS1790" t="s">
        <v>51</v>
      </c>
      <c r="AT1790" t="s">
        <v>51</v>
      </c>
      <c r="AU1790" t="s">
        <v>58</v>
      </c>
      <c r="AV1790" t="s">
        <v>4215</v>
      </c>
      <c r="AW1790" t="s">
        <v>6927</v>
      </c>
      <c r="AX1790" s="1">
        <v>43342.494382557874</v>
      </c>
      <c r="AY1790" s="1">
        <v>43368.780368865744</v>
      </c>
    </row>
    <row r="1791" spans="1:51" x14ac:dyDescent="0.35">
      <c r="A1791">
        <v>2579</v>
      </c>
      <c r="B1791">
        <v>0</v>
      </c>
      <c r="C1791" t="s">
        <v>51</v>
      </c>
      <c r="D1791" t="s">
        <v>85</v>
      </c>
      <c r="E1791" t="s">
        <v>51</v>
      </c>
      <c r="F1791" t="s">
        <v>51</v>
      </c>
      <c r="G1791" t="s">
        <v>7550</v>
      </c>
      <c r="H1791" t="s">
        <v>7551</v>
      </c>
      <c r="I1791" t="s">
        <v>56</v>
      </c>
      <c r="J1791" t="s">
        <v>5419</v>
      </c>
      <c r="S1791" t="s">
        <v>7552</v>
      </c>
      <c r="T1791" t="s">
        <v>51</v>
      </c>
      <c r="U1791" t="s">
        <v>51</v>
      </c>
      <c r="V1791" t="s">
        <v>7553</v>
      </c>
      <c r="W1791">
        <v>9892100336</v>
      </c>
      <c r="Y1791" t="s">
        <v>7554</v>
      </c>
      <c r="Z1791">
        <v>8</v>
      </c>
      <c r="AE1791" t="s">
        <v>51</v>
      </c>
      <c r="AF1791" t="s">
        <v>5419</v>
      </c>
      <c r="AI1791">
        <v>0</v>
      </c>
      <c r="AJ1791">
        <v>0</v>
      </c>
      <c r="AL1791">
        <v>0</v>
      </c>
      <c r="AM1791">
        <v>0</v>
      </c>
      <c r="AN1791">
        <v>0</v>
      </c>
      <c r="AO1791" t="s">
        <v>1651</v>
      </c>
      <c r="AP1791" t="s">
        <v>51</v>
      </c>
      <c r="AQ1791" t="s">
        <v>51</v>
      </c>
      <c r="AR1791" t="s">
        <v>51</v>
      </c>
      <c r="AS1791" t="s">
        <v>51</v>
      </c>
      <c r="AT1791" t="s">
        <v>51</v>
      </c>
      <c r="AU1791" t="s">
        <v>58</v>
      </c>
      <c r="AV1791" t="s">
        <v>4028</v>
      </c>
      <c r="AW1791" t="s">
        <v>51</v>
      </c>
      <c r="AX1791" s="1">
        <v>43341.821991469908</v>
      </c>
      <c r="AY1791" t="s">
        <v>51</v>
      </c>
    </row>
    <row r="1792" spans="1:51" x14ac:dyDescent="0.35">
      <c r="A1792">
        <v>2578</v>
      </c>
      <c r="B1792">
        <v>0</v>
      </c>
      <c r="C1792" t="s">
        <v>51</v>
      </c>
      <c r="D1792" t="s">
        <v>85</v>
      </c>
      <c r="E1792" t="s">
        <v>51</v>
      </c>
      <c r="F1792" t="s">
        <v>51</v>
      </c>
      <c r="G1792" t="s">
        <v>7555</v>
      </c>
      <c r="H1792" t="s">
        <v>7556</v>
      </c>
      <c r="I1792" t="s">
        <v>56</v>
      </c>
      <c r="J1792" t="s">
        <v>5419</v>
      </c>
      <c r="S1792" t="s">
        <v>7557</v>
      </c>
      <c r="T1792" t="s">
        <v>51</v>
      </c>
      <c r="U1792" t="s">
        <v>51</v>
      </c>
      <c r="W1792">
        <v>9892685313</v>
      </c>
      <c r="Z1792">
        <v>8</v>
      </c>
      <c r="AE1792" t="s">
        <v>51</v>
      </c>
      <c r="AF1792" t="s">
        <v>5419</v>
      </c>
      <c r="AI1792">
        <v>0</v>
      </c>
      <c r="AJ1792">
        <v>0</v>
      </c>
      <c r="AL1792">
        <v>0</v>
      </c>
      <c r="AM1792">
        <v>0</v>
      </c>
      <c r="AN1792">
        <v>0</v>
      </c>
      <c r="AO1792" t="s">
        <v>1651</v>
      </c>
      <c r="AP1792" t="s">
        <v>51</v>
      </c>
      <c r="AQ1792" t="s">
        <v>51</v>
      </c>
      <c r="AR1792" t="s">
        <v>51</v>
      </c>
      <c r="AS1792" t="s">
        <v>51</v>
      </c>
      <c r="AT1792" t="s">
        <v>51</v>
      </c>
      <c r="AU1792" t="s">
        <v>58</v>
      </c>
      <c r="AV1792" t="s">
        <v>4028</v>
      </c>
      <c r="AW1792" t="s">
        <v>51</v>
      </c>
      <c r="AX1792" s="1">
        <v>43339.600615891206</v>
      </c>
      <c r="AY1792" t="s">
        <v>51</v>
      </c>
    </row>
    <row r="1793" spans="1:51" x14ac:dyDescent="0.35">
      <c r="A1793">
        <v>2577</v>
      </c>
      <c r="B1793">
        <v>0</v>
      </c>
      <c r="C1793" t="s">
        <v>51</v>
      </c>
      <c r="D1793" t="s">
        <v>85</v>
      </c>
      <c r="E1793" t="s">
        <v>51</v>
      </c>
      <c r="F1793" t="s">
        <v>51</v>
      </c>
      <c r="G1793" t="s">
        <v>7558</v>
      </c>
      <c r="H1793" t="s">
        <v>7559</v>
      </c>
      <c r="I1793" t="s">
        <v>56</v>
      </c>
      <c r="J1793" t="s">
        <v>5419</v>
      </c>
      <c r="T1793" t="s">
        <v>51</v>
      </c>
      <c r="U1793" t="s">
        <v>51</v>
      </c>
      <c r="Z1793">
        <v>8</v>
      </c>
      <c r="AE1793" t="s">
        <v>51</v>
      </c>
      <c r="AF1793" t="s">
        <v>5419</v>
      </c>
      <c r="AI1793">
        <v>0</v>
      </c>
      <c r="AJ1793">
        <v>0</v>
      </c>
      <c r="AL1793">
        <v>0</v>
      </c>
      <c r="AM1793">
        <v>0</v>
      </c>
      <c r="AN1793">
        <v>0</v>
      </c>
      <c r="AO1793" t="s">
        <v>1651</v>
      </c>
      <c r="AP1793" t="s">
        <v>51</v>
      </c>
      <c r="AQ1793" t="s">
        <v>51</v>
      </c>
      <c r="AR1793" t="s">
        <v>51</v>
      </c>
      <c r="AS1793" t="s">
        <v>51</v>
      </c>
      <c r="AT1793" t="s">
        <v>51</v>
      </c>
      <c r="AU1793" t="s">
        <v>58</v>
      </c>
      <c r="AV1793" t="s">
        <v>4028</v>
      </c>
      <c r="AW1793" t="s">
        <v>51</v>
      </c>
      <c r="AX1793" s="1">
        <v>43339.455478854165</v>
      </c>
      <c r="AY1793" t="s">
        <v>51</v>
      </c>
    </row>
    <row r="1794" spans="1:51" x14ac:dyDescent="0.35">
      <c r="A1794">
        <v>2576</v>
      </c>
      <c r="B1794">
        <v>0</v>
      </c>
      <c r="C1794" t="s">
        <v>51</v>
      </c>
      <c r="D1794" t="s">
        <v>85</v>
      </c>
      <c r="E1794" t="s">
        <v>51</v>
      </c>
      <c r="F1794" t="s">
        <v>51</v>
      </c>
      <c r="G1794" t="s">
        <v>7560</v>
      </c>
      <c r="H1794" t="s">
        <v>7561</v>
      </c>
      <c r="I1794" t="s">
        <v>56</v>
      </c>
      <c r="J1794" t="s">
        <v>5419</v>
      </c>
      <c r="T1794" t="s">
        <v>51</v>
      </c>
      <c r="U1794" t="s">
        <v>51</v>
      </c>
      <c r="Z1794">
        <v>8</v>
      </c>
      <c r="AE1794" t="s">
        <v>51</v>
      </c>
      <c r="AF1794" t="s">
        <v>5419</v>
      </c>
      <c r="AI1794">
        <v>0</v>
      </c>
      <c r="AJ1794">
        <v>0</v>
      </c>
      <c r="AL1794">
        <v>0</v>
      </c>
      <c r="AM1794">
        <v>0</v>
      </c>
      <c r="AN1794">
        <v>0</v>
      </c>
      <c r="AO1794" t="s">
        <v>230</v>
      </c>
      <c r="AP1794" t="s">
        <v>51</v>
      </c>
      <c r="AQ1794" t="s">
        <v>51</v>
      </c>
      <c r="AR1794" t="s">
        <v>51</v>
      </c>
      <c r="AS1794" t="s">
        <v>51</v>
      </c>
      <c r="AT1794" t="s">
        <v>51</v>
      </c>
      <c r="AU1794" t="s">
        <v>58</v>
      </c>
      <c r="AV1794" t="s">
        <v>4028</v>
      </c>
      <c r="AW1794" t="s">
        <v>51</v>
      </c>
      <c r="AX1794" s="1">
        <v>43336.836637581022</v>
      </c>
      <c r="AY1794" t="s">
        <v>51</v>
      </c>
    </row>
    <row r="1795" spans="1:51" x14ac:dyDescent="0.35">
      <c r="A1795">
        <v>2575</v>
      </c>
      <c r="B1795">
        <v>0</v>
      </c>
      <c r="C1795" t="s">
        <v>51</v>
      </c>
      <c r="D1795" t="s">
        <v>85</v>
      </c>
      <c r="E1795" t="s">
        <v>51</v>
      </c>
      <c r="F1795" t="s">
        <v>51</v>
      </c>
      <c r="G1795" t="s">
        <v>7562</v>
      </c>
      <c r="H1795" t="s">
        <v>7563</v>
      </c>
      <c r="I1795" t="s">
        <v>56</v>
      </c>
      <c r="J1795" t="s">
        <v>5419</v>
      </c>
      <c r="S1795" s="2">
        <v>2.7426486274266802E+23</v>
      </c>
      <c r="T1795" t="s">
        <v>51</v>
      </c>
      <c r="U1795" t="s">
        <v>51</v>
      </c>
      <c r="V1795">
        <v>27426586</v>
      </c>
      <c r="Y1795" t="s">
        <v>7564</v>
      </c>
      <c r="Z1795">
        <v>8</v>
      </c>
      <c r="AE1795" t="s">
        <v>51</v>
      </c>
      <c r="AF1795" t="s">
        <v>5419</v>
      </c>
      <c r="AI1795">
        <v>0</v>
      </c>
      <c r="AJ1795">
        <v>0</v>
      </c>
      <c r="AL1795">
        <v>0</v>
      </c>
      <c r="AM1795">
        <v>0</v>
      </c>
      <c r="AN1795">
        <v>0</v>
      </c>
      <c r="AO1795" t="s">
        <v>230</v>
      </c>
      <c r="AP1795" t="s">
        <v>51</v>
      </c>
      <c r="AQ1795" t="s">
        <v>51</v>
      </c>
      <c r="AR1795" t="s">
        <v>51</v>
      </c>
      <c r="AS1795" t="s">
        <v>51</v>
      </c>
      <c r="AT1795" t="s">
        <v>51</v>
      </c>
      <c r="AU1795" t="s">
        <v>58</v>
      </c>
      <c r="AV1795" t="s">
        <v>4028</v>
      </c>
      <c r="AW1795" t="s">
        <v>51</v>
      </c>
      <c r="AX1795" s="1">
        <v>43333.762204131941</v>
      </c>
      <c r="AY1795" t="s">
        <v>51</v>
      </c>
    </row>
    <row r="1796" spans="1:51" x14ac:dyDescent="0.35">
      <c r="A1796">
        <v>2574</v>
      </c>
      <c r="B1796">
        <v>0</v>
      </c>
      <c r="C1796" t="s">
        <v>51</v>
      </c>
      <c r="D1796" t="s">
        <v>85</v>
      </c>
      <c r="E1796" t="s">
        <v>51</v>
      </c>
      <c r="F1796" t="s">
        <v>51</v>
      </c>
      <c r="G1796" t="s">
        <v>7565</v>
      </c>
      <c r="H1796" t="s">
        <v>7566</v>
      </c>
      <c r="I1796" t="s">
        <v>6854</v>
      </c>
      <c r="J1796" t="s">
        <v>5419</v>
      </c>
      <c r="S1796" t="s">
        <v>7567</v>
      </c>
      <c r="T1796" t="s">
        <v>51</v>
      </c>
      <c r="U1796" t="s">
        <v>51</v>
      </c>
      <c r="V1796" t="s">
        <v>7568</v>
      </c>
      <c r="Y1796" t="s">
        <v>7569</v>
      </c>
      <c r="Z1796">
        <v>2</v>
      </c>
      <c r="AE1796" t="s">
        <v>51</v>
      </c>
      <c r="AF1796" t="s">
        <v>5419</v>
      </c>
      <c r="AI1796">
        <v>0</v>
      </c>
      <c r="AJ1796">
        <v>0</v>
      </c>
      <c r="AL1796">
        <v>0</v>
      </c>
      <c r="AM1796">
        <v>0</v>
      </c>
      <c r="AN1796">
        <v>0</v>
      </c>
      <c r="AO1796" t="s">
        <v>5426</v>
      </c>
      <c r="AP1796" t="s">
        <v>51</v>
      </c>
      <c r="AQ1796" t="s">
        <v>51</v>
      </c>
      <c r="AR1796" t="s">
        <v>51</v>
      </c>
      <c r="AS1796" t="s">
        <v>51</v>
      </c>
      <c r="AT1796" t="s">
        <v>51</v>
      </c>
      <c r="AU1796" t="s">
        <v>58</v>
      </c>
      <c r="AV1796" t="s">
        <v>4028</v>
      </c>
      <c r="AW1796" t="s">
        <v>51</v>
      </c>
      <c r="AX1796" s="1">
        <v>43330.733702777776</v>
      </c>
      <c r="AY1796" t="s">
        <v>51</v>
      </c>
    </row>
    <row r="1797" spans="1:51" x14ac:dyDescent="0.35">
      <c r="A1797">
        <v>2573</v>
      </c>
      <c r="B1797">
        <v>0</v>
      </c>
      <c r="C1797" t="s">
        <v>51</v>
      </c>
      <c r="D1797" t="s">
        <v>85</v>
      </c>
      <c r="E1797" t="s">
        <v>51</v>
      </c>
      <c r="F1797" t="s">
        <v>51</v>
      </c>
      <c r="G1797" t="s">
        <v>18941</v>
      </c>
      <c r="H1797" t="s">
        <v>7570</v>
      </c>
      <c r="I1797" t="s">
        <v>56</v>
      </c>
      <c r="J1797" t="s">
        <v>5419</v>
      </c>
      <c r="S1797">
        <v>2943057793</v>
      </c>
      <c r="T1797" t="s">
        <v>51</v>
      </c>
      <c r="U1797" t="s">
        <v>51</v>
      </c>
      <c r="V1797" t="s">
        <v>7571</v>
      </c>
      <c r="W1797">
        <v>9352527715</v>
      </c>
      <c r="Y1797" t="s">
        <v>7572</v>
      </c>
      <c r="Z1797">
        <v>8</v>
      </c>
      <c r="AE1797" t="s">
        <v>51</v>
      </c>
      <c r="AF1797" t="s">
        <v>5419</v>
      </c>
      <c r="AI1797">
        <v>0</v>
      </c>
      <c r="AJ1797">
        <v>0</v>
      </c>
      <c r="AL1797">
        <v>0</v>
      </c>
      <c r="AM1797">
        <v>0</v>
      </c>
      <c r="AN1797">
        <v>0</v>
      </c>
      <c r="AO1797" t="s">
        <v>230</v>
      </c>
      <c r="AP1797" t="s">
        <v>51</v>
      </c>
      <c r="AQ1797" t="s">
        <v>51</v>
      </c>
      <c r="AR1797" t="s">
        <v>51</v>
      </c>
      <c r="AS1797" t="s">
        <v>51</v>
      </c>
      <c r="AT1797" t="s">
        <v>51</v>
      </c>
      <c r="AU1797" t="s">
        <v>58</v>
      </c>
      <c r="AV1797" t="s">
        <v>4028</v>
      </c>
      <c r="AW1797" t="s">
        <v>51</v>
      </c>
      <c r="AX1797" s="1">
        <v>43330.516688043979</v>
      </c>
      <c r="AY1797" t="s">
        <v>51</v>
      </c>
    </row>
    <row r="1798" spans="1:51" x14ac:dyDescent="0.35">
      <c r="A1798">
        <v>2572</v>
      </c>
      <c r="B1798">
        <v>0</v>
      </c>
      <c r="C1798" t="s">
        <v>51</v>
      </c>
      <c r="D1798" t="s">
        <v>52</v>
      </c>
      <c r="E1798" t="s">
        <v>51</v>
      </c>
      <c r="F1798" t="s">
        <v>51</v>
      </c>
      <c r="G1798" t="s">
        <v>7573</v>
      </c>
      <c r="H1798" t="s">
        <v>7574</v>
      </c>
      <c r="I1798" t="s">
        <v>56</v>
      </c>
      <c r="O1798" t="s">
        <v>62</v>
      </c>
      <c r="S1798">
        <v>2667264462</v>
      </c>
      <c r="U1798" t="s">
        <v>51</v>
      </c>
      <c r="V1798">
        <v>2667264464</v>
      </c>
      <c r="W1798">
        <v>9700141373</v>
      </c>
      <c r="X1798" t="s">
        <v>7575</v>
      </c>
      <c r="Y1798" t="s">
        <v>7576</v>
      </c>
      <c r="Z1798">
        <v>8</v>
      </c>
      <c r="AA1798">
        <v>24</v>
      </c>
      <c r="AD1798" t="s">
        <v>7577</v>
      </c>
      <c r="AE1798" t="s">
        <v>5285</v>
      </c>
      <c r="AF1798" t="s">
        <v>206</v>
      </c>
      <c r="AG1798" t="s">
        <v>7578</v>
      </c>
      <c r="AH1798" t="s">
        <v>5285</v>
      </c>
      <c r="AI1798">
        <v>0</v>
      </c>
      <c r="AJ1798">
        <v>0</v>
      </c>
      <c r="AL1798">
        <v>0</v>
      </c>
      <c r="AM1798">
        <v>0</v>
      </c>
      <c r="AN1798">
        <v>0</v>
      </c>
      <c r="AO1798" t="s">
        <v>51</v>
      </c>
      <c r="AP1798" t="s">
        <v>51</v>
      </c>
      <c r="AQ1798" t="s">
        <v>51</v>
      </c>
      <c r="AR1798" t="s">
        <v>51</v>
      </c>
      <c r="AS1798" t="s">
        <v>51</v>
      </c>
      <c r="AT1798" t="s">
        <v>51</v>
      </c>
      <c r="AU1798" t="s">
        <v>58</v>
      </c>
      <c r="AV1798" t="s">
        <v>4215</v>
      </c>
      <c r="AW1798" t="s">
        <v>6927</v>
      </c>
      <c r="AX1798" s="1">
        <v>43328.665826388889</v>
      </c>
      <c r="AY1798" s="1">
        <v>43442.644180902775</v>
      </c>
    </row>
    <row r="1799" spans="1:51" x14ac:dyDescent="0.35">
      <c r="A1799">
        <v>2571</v>
      </c>
      <c r="B1799">
        <v>0</v>
      </c>
      <c r="C1799" t="s">
        <v>51</v>
      </c>
      <c r="D1799" t="s">
        <v>52</v>
      </c>
      <c r="E1799" t="s">
        <v>51</v>
      </c>
      <c r="F1799" t="s">
        <v>51</v>
      </c>
      <c r="G1799" t="s">
        <v>7579</v>
      </c>
      <c r="H1799" t="s">
        <v>7580</v>
      </c>
      <c r="I1799" t="s">
        <v>56</v>
      </c>
      <c r="S1799" t="s">
        <v>7581</v>
      </c>
      <c r="U1799" t="s">
        <v>51</v>
      </c>
      <c r="Z1799">
        <v>8</v>
      </c>
      <c r="AA1799">
        <v>24</v>
      </c>
      <c r="AD1799" t="s">
        <v>5739</v>
      </c>
      <c r="AE1799" t="s">
        <v>7582</v>
      </c>
      <c r="AF1799" t="s">
        <v>138</v>
      </c>
      <c r="AG1799" t="s">
        <v>5999</v>
      </c>
      <c r="AH1799" t="s">
        <v>7582</v>
      </c>
      <c r="AI1799">
        <v>0</v>
      </c>
      <c r="AJ1799">
        <v>0</v>
      </c>
      <c r="AL1799">
        <v>0</v>
      </c>
      <c r="AM1799">
        <v>0</v>
      </c>
      <c r="AN1799">
        <v>0</v>
      </c>
      <c r="AO1799" t="s">
        <v>51</v>
      </c>
      <c r="AP1799" t="s">
        <v>51</v>
      </c>
      <c r="AQ1799" t="s">
        <v>51</v>
      </c>
      <c r="AR1799" t="s">
        <v>51</v>
      </c>
      <c r="AS1799" t="s">
        <v>51</v>
      </c>
      <c r="AT1799" t="s">
        <v>51</v>
      </c>
      <c r="AU1799" t="s">
        <v>58</v>
      </c>
      <c r="AV1799" t="s">
        <v>4215</v>
      </c>
      <c r="AW1799" t="s">
        <v>51</v>
      </c>
      <c r="AX1799" s="1">
        <v>43328.518769710645</v>
      </c>
      <c r="AY1799" t="s">
        <v>51</v>
      </c>
    </row>
    <row r="1800" spans="1:51" x14ac:dyDescent="0.35">
      <c r="A1800">
        <v>2570</v>
      </c>
      <c r="B1800">
        <v>0</v>
      </c>
      <c r="C1800" t="s">
        <v>51</v>
      </c>
      <c r="D1800" t="s">
        <v>52</v>
      </c>
      <c r="E1800" t="s">
        <v>51</v>
      </c>
      <c r="F1800" t="s">
        <v>51</v>
      </c>
      <c r="G1800" t="s">
        <v>7583</v>
      </c>
      <c r="H1800" t="s">
        <v>7584</v>
      </c>
      <c r="I1800" t="s">
        <v>6002</v>
      </c>
      <c r="O1800" t="s">
        <v>62</v>
      </c>
      <c r="S1800" t="s">
        <v>7585</v>
      </c>
      <c r="T1800" t="s">
        <v>7586</v>
      </c>
      <c r="U1800" t="s">
        <v>51</v>
      </c>
      <c r="V1800">
        <v>97317879055</v>
      </c>
      <c r="W1800">
        <v>97333157508</v>
      </c>
      <c r="X1800" t="s">
        <v>7587</v>
      </c>
      <c r="Y1800" t="s">
        <v>7588</v>
      </c>
      <c r="Z1800">
        <v>2</v>
      </c>
      <c r="AE1800" t="s">
        <v>7589</v>
      </c>
      <c r="AF1800" t="s">
        <v>7589</v>
      </c>
      <c r="AH1800" t="s">
        <v>7589</v>
      </c>
      <c r="AI1800">
        <v>0</v>
      </c>
      <c r="AJ1800">
        <v>0</v>
      </c>
      <c r="AL1800">
        <v>0</v>
      </c>
      <c r="AM1800">
        <v>0</v>
      </c>
      <c r="AN1800">
        <v>0</v>
      </c>
      <c r="AO1800" t="s">
        <v>51</v>
      </c>
      <c r="AP1800" t="s">
        <v>51</v>
      </c>
      <c r="AQ1800" t="s">
        <v>51</v>
      </c>
      <c r="AR1800" t="s">
        <v>51</v>
      </c>
      <c r="AS1800" t="s">
        <v>51</v>
      </c>
      <c r="AT1800" t="s">
        <v>51</v>
      </c>
      <c r="AU1800" t="s">
        <v>58</v>
      </c>
      <c r="AV1800" t="s">
        <v>4215</v>
      </c>
      <c r="AW1800" t="s">
        <v>6927</v>
      </c>
      <c r="AX1800" s="1">
        <v>43328.481114895832</v>
      </c>
      <c r="AY1800" s="1">
        <v>43360.716172719905</v>
      </c>
    </row>
    <row r="1801" spans="1:51" x14ac:dyDescent="0.35">
      <c r="A1801">
        <v>2569</v>
      </c>
      <c r="B1801">
        <v>0</v>
      </c>
      <c r="C1801" t="s">
        <v>51</v>
      </c>
      <c r="D1801" t="s">
        <v>52</v>
      </c>
      <c r="E1801" t="s">
        <v>51</v>
      </c>
      <c r="F1801" t="s">
        <v>51</v>
      </c>
      <c r="G1801" t="s">
        <v>7590</v>
      </c>
      <c r="H1801" t="s">
        <v>7591</v>
      </c>
      <c r="I1801" t="s">
        <v>56</v>
      </c>
      <c r="S1801" t="s">
        <v>7592</v>
      </c>
      <c r="U1801" t="s">
        <v>51</v>
      </c>
      <c r="V1801" t="s">
        <v>7593</v>
      </c>
      <c r="X1801" t="s">
        <v>7594</v>
      </c>
      <c r="Y1801" t="s">
        <v>7595</v>
      </c>
      <c r="Z1801">
        <v>8</v>
      </c>
      <c r="AA1801">
        <v>9</v>
      </c>
      <c r="AD1801" t="s">
        <v>2099</v>
      </c>
      <c r="AE1801" t="s">
        <v>108</v>
      </c>
      <c r="AF1801" t="s">
        <v>63</v>
      </c>
      <c r="AG1801" t="s">
        <v>2100</v>
      </c>
      <c r="AH1801" t="s">
        <v>108</v>
      </c>
      <c r="AI1801">
        <v>0</v>
      </c>
      <c r="AJ1801">
        <v>0</v>
      </c>
      <c r="AL1801">
        <v>0</v>
      </c>
      <c r="AM1801">
        <v>0</v>
      </c>
      <c r="AN1801">
        <v>0</v>
      </c>
      <c r="AO1801" t="s">
        <v>51</v>
      </c>
      <c r="AP1801" t="s">
        <v>51</v>
      </c>
      <c r="AQ1801" t="s">
        <v>51</v>
      </c>
      <c r="AR1801" t="s">
        <v>51</v>
      </c>
      <c r="AS1801" t="s">
        <v>51</v>
      </c>
      <c r="AT1801" t="s">
        <v>51</v>
      </c>
      <c r="AU1801" t="s">
        <v>58</v>
      </c>
      <c r="AV1801" t="s">
        <v>4215</v>
      </c>
      <c r="AW1801" t="s">
        <v>51</v>
      </c>
      <c r="AX1801" s="1">
        <v>43323.756681018516</v>
      </c>
      <c r="AY1801" t="s">
        <v>51</v>
      </c>
    </row>
    <row r="1802" spans="1:51" x14ac:dyDescent="0.35">
      <c r="A1802">
        <v>2568</v>
      </c>
      <c r="B1802">
        <v>0</v>
      </c>
      <c r="C1802" t="s">
        <v>51</v>
      </c>
      <c r="D1802" t="s">
        <v>52</v>
      </c>
      <c r="E1802" t="s">
        <v>51</v>
      </c>
      <c r="F1802" t="s">
        <v>51</v>
      </c>
      <c r="G1802" t="s">
        <v>7596</v>
      </c>
      <c r="H1802" t="s">
        <v>7597</v>
      </c>
      <c r="I1802" t="s">
        <v>3513</v>
      </c>
      <c r="S1802" t="s">
        <v>7598</v>
      </c>
      <c r="T1802" t="s">
        <v>7599</v>
      </c>
      <c r="U1802" t="s">
        <v>51</v>
      </c>
      <c r="V1802" t="s">
        <v>7600</v>
      </c>
      <c r="X1802" t="s">
        <v>7601</v>
      </c>
      <c r="Y1802" t="s">
        <v>7602</v>
      </c>
      <c r="Z1802">
        <v>2</v>
      </c>
      <c r="AI1802">
        <v>0</v>
      </c>
      <c r="AJ1802">
        <v>0</v>
      </c>
      <c r="AL1802">
        <v>0</v>
      </c>
      <c r="AM1802">
        <v>0</v>
      </c>
      <c r="AN1802">
        <v>0</v>
      </c>
      <c r="AO1802" t="s">
        <v>51</v>
      </c>
      <c r="AP1802" t="s">
        <v>51</v>
      </c>
      <c r="AQ1802" t="s">
        <v>51</v>
      </c>
      <c r="AR1802" t="s">
        <v>51</v>
      </c>
      <c r="AS1802" t="s">
        <v>51</v>
      </c>
      <c r="AT1802" t="s">
        <v>51</v>
      </c>
      <c r="AU1802" t="s">
        <v>58</v>
      </c>
      <c r="AV1802" t="s">
        <v>4215</v>
      </c>
      <c r="AW1802" t="s">
        <v>51</v>
      </c>
      <c r="AX1802" s="1">
        <v>43323.626361921299</v>
      </c>
      <c r="AY1802" t="s">
        <v>51</v>
      </c>
    </row>
    <row r="1803" spans="1:51" x14ac:dyDescent="0.35">
      <c r="A1803">
        <v>2567</v>
      </c>
      <c r="B1803">
        <v>0</v>
      </c>
      <c r="C1803" t="s">
        <v>51</v>
      </c>
      <c r="D1803" t="s">
        <v>52</v>
      </c>
      <c r="E1803" t="s">
        <v>51</v>
      </c>
      <c r="F1803" t="s">
        <v>51</v>
      </c>
      <c r="G1803" t="s">
        <v>18942</v>
      </c>
      <c r="H1803" t="s">
        <v>7603</v>
      </c>
      <c r="I1803" t="s">
        <v>3154</v>
      </c>
      <c r="S1803" t="s">
        <v>7604</v>
      </c>
      <c r="T1803" t="s">
        <v>7605</v>
      </c>
      <c r="U1803" t="s">
        <v>51</v>
      </c>
      <c r="W1803">
        <v>201069860264</v>
      </c>
      <c r="Y1803" t="s">
        <v>7606</v>
      </c>
      <c r="Z1803">
        <v>2</v>
      </c>
      <c r="AI1803">
        <v>0</v>
      </c>
      <c r="AJ1803">
        <v>0</v>
      </c>
      <c r="AL1803">
        <v>0</v>
      </c>
      <c r="AM1803">
        <v>1</v>
      </c>
      <c r="AN1803">
        <v>0</v>
      </c>
      <c r="AO1803" t="s">
        <v>51</v>
      </c>
      <c r="AP1803" t="s">
        <v>51</v>
      </c>
      <c r="AQ1803" t="s">
        <v>51</v>
      </c>
      <c r="AR1803" t="s">
        <v>51</v>
      </c>
      <c r="AS1803" t="s">
        <v>51</v>
      </c>
      <c r="AT1803" t="s">
        <v>51</v>
      </c>
      <c r="AU1803" t="s">
        <v>58</v>
      </c>
      <c r="AV1803" t="s">
        <v>4215</v>
      </c>
      <c r="AW1803" t="s">
        <v>51</v>
      </c>
      <c r="AX1803" s="1">
        <v>43323.599613229169</v>
      </c>
      <c r="AY1803" t="s">
        <v>51</v>
      </c>
    </row>
    <row r="1804" spans="1:51" x14ac:dyDescent="0.35">
      <c r="A1804">
        <v>2566</v>
      </c>
      <c r="B1804">
        <v>0</v>
      </c>
      <c r="C1804" t="s">
        <v>51</v>
      </c>
      <c r="D1804" t="s">
        <v>85</v>
      </c>
      <c r="E1804" t="s">
        <v>51</v>
      </c>
      <c r="F1804" t="s">
        <v>51</v>
      </c>
      <c r="G1804" t="s">
        <v>18943</v>
      </c>
      <c r="H1804" t="s">
        <v>7607</v>
      </c>
      <c r="I1804" t="s">
        <v>56</v>
      </c>
      <c r="J1804" t="s">
        <v>5419</v>
      </c>
      <c r="T1804" t="s">
        <v>51</v>
      </c>
      <c r="U1804" t="s">
        <v>51</v>
      </c>
      <c r="W1804">
        <v>9326614835</v>
      </c>
      <c r="Y1804" t="s">
        <v>7608</v>
      </c>
      <c r="Z1804">
        <v>8</v>
      </c>
      <c r="AE1804" t="s">
        <v>51</v>
      </c>
      <c r="AF1804" t="s">
        <v>5419</v>
      </c>
      <c r="AI1804">
        <v>0</v>
      </c>
      <c r="AJ1804">
        <v>0</v>
      </c>
      <c r="AL1804">
        <v>0</v>
      </c>
      <c r="AM1804">
        <v>0</v>
      </c>
      <c r="AN1804">
        <v>0</v>
      </c>
      <c r="AO1804" t="s">
        <v>230</v>
      </c>
      <c r="AP1804" t="s">
        <v>51</v>
      </c>
      <c r="AQ1804" t="s">
        <v>51</v>
      </c>
      <c r="AR1804" t="s">
        <v>51</v>
      </c>
      <c r="AS1804" t="s">
        <v>51</v>
      </c>
      <c r="AT1804" t="s">
        <v>51</v>
      </c>
      <c r="AU1804" t="s">
        <v>58</v>
      </c>
      <c r="AV1804" t="s">
        <v>4028</v>
      </c>
      <c r="AW1804" t="s">
        <v>51</v>
      </c>
      <c r="AX1804" s="1">
        <v>43322.597756944444</v>
      </c>
      <c r="AY1804" t="s">
        <v>51</v>
      </c>
    </row>
    <row r="1805" spans="1:51" x14ac:dyDescent="0.35">
      <c r="A1805">
        <v>2565</v>
      </c>
      <c r="B1805">
        <v>0</v>
      </c>
      <c r="C1805" t="s">
        <v>51</v>
      </c>
      <c r="D1805" t="s">
        <v>85</v>
      </c>
      <c r="E1805" t="s">
        <v>51</v>
      </c>
      <c r="F1805" t="s">
        <v>51</v>
      </c>
      <c r="G1805" t="s">
        <v>7609</v>
      </c>
      <c r="H1805" t="s">
        <v>7610</v>
      </c>
      <c r="I1805" t="s">
        <v>56</v>
      </c>
      <c r="J1805" t="s">
        <v>5419</v>
      </c>
      <c r="S1805">
        <v>24464242</v>
      </c>
      <c r="T1805" t="s">
        <v>51</v>
      </c>
      <c r="U1805" t="s">
        <v>51</v>
      </c>
      <c r="Z1805">
        <v>8</v>
      </c>
      <c r="AE1805" t="s">
        <v>51</v>
      </c>
      <c r="AF1805" t="s">
        <v>5419</v>
      </c>
      <c r="AI1805">
        <v>0</v>
      </c>
      <c r="AJ1805">
        <v>0</v>
      </c>
      <c r="AL1805">
        <v>0</v>
      </c>
      <c r="AM1805">
        <v>0</v>
      </c>
      <c r="AN1805">
        <v>0</v>
      </c>
      <c r="AO1805" t="s">
        <v>230</v>
      </c>
      <c r="AP1805" t="s">
        <v>51</v>
      </c>
      <c r="AQ1805" t="s">
        <v>51</v>
      </c>
      <c r="AR1805" t="s">
        <v>51</v>
      </c>
      <c r="AS1805" t="s">
        <v>51</v>
      </c>
      <c r="AT1805" t="s">
        <v>51</v>
      </c>
      <c r="AU1805" t="s">
        <v>58</v>
      </c>
      <c r="AV1805" t="s">
        <v>4028</v>
      </c>
      <c r="AW1805" t="s">
        <v>51</v>
      </c>
      <c r="AX1805" s="1">
        <v>43320.755706249998</v>
      </c>
      <c r="AY1805" t="s">
        <v>51</v>
      </c>
    </row>
    <row r="1806" spans="1:51" x14ac:dyDescent="0.35">
      <c r="A1806">
        <v>2564</v>
      </c>
      <c r="B1806">
        <v>0</v>
      </c>
      <c r="C1806" t="s">
        <v>51</v>
      </c>
      <c r="D1806" t="s">
        <v>85</v>
      </c>
      <c r="E1806">
        <v>6</v>
      </c>
      <c r="F1806" t="s">
        <v>1545</v>
      </c>
      <c r="G1806" t="s">
        <v>7611</v>
      </c>
      <c r="H1806" t="s">
        <v>7612</v>
      </c>
      <c r="I1806" t="s">
        <v>56</v>
      </c>
      <c r="J1806" t="s">
        <v>5419</v>
      </c>
      <c r="T1806" t="s">
        <v>51</v>
      </c>
      <c r="U1806" t="s">
        <v>51</v>
      </c>
      <c r="W1806" t="s">
        <v>7613</v>
      </c>
      <c r="Y1806" t="s">
        <v>7614</v>
      </c>
      <c r="Z1806">
        <v>8</v>
      </c>
      <c r="AD1806" t="s">
        <v>7615</v>
      </c>
      <c r="AE1806" t="s">
        <v>51</v>
      </c>
      <c r="AF1806" t="s">
        <v>5419</v>
      </c>
      <c r="AG1806" t="s">
        <v>7616</v>
      </c>
      <c r="AI1806">
        <v>0</v>
      </c>
      <c r="AJ1806">
        <v>0</v>
      </c>
      <c r="AL1806">
        <v>0</v>
      </c>
      <c r="AM1806">
        <v>0</v>
      </c>
      <c r="AN1806">
        <v>0</v>
      </c>
      <c r="AO1806" t="s">
        <v>120</v>
      </c>
      <c r="AP1806" t="s">
        <v>51</v>
      </c>
      <c r="AQ1806" t="s">
        <v>51</v>
      </c>
      <c r="AR1806" t="s">
        <v>51</v>
      </c>
      <c r="AS1806" t="s">
        <v>51</v>
      </c>
      <c r="AT1806" t="s">
        <v>51</v>
      </c>
      <c r="AU1806" t="s">
        <v>58</v>
      </c>
      <c r="AV1806" t="s">
        <v>4028</v>
      </c>
      <c r="AW1806" t="s">
        <v>5181</v>
      </c>
      <c r="AX1806" s="1">
        <v>43320.568008333335</v>
      </c>
      <c r="AY1806" s="1">
        <v>43854.660354745371</v>
      </c>
    </row>
    <row r="1807" spans="1:51" x14ac:dyDescent="0.35">
      <c r="A1807">
        <v>2563</v>
      </c>
      <c r="B1807">
        <v>0</v>
      </c>
      <c r="C1807" t="s">
        <v>51</v>
      </c>
      <c r="D1807" t="s">
        <v>52</v>
      </c>
      <c r="E1807" t="s">
        <v>51</v>
      </c>
      <c r="F1807" t="s">
        <v>51</v>
      </c>
      <c r="G1807" t="s">
        <v>7617</v>
      </c>
      <c r="H1807" t="s">
        <v>7618</v>
      </c>
      <c r="I1807" t="s">
        <v>1693</v>
      </c>
      <c r="O1807" t="s">
        <v>1693</v>
      </c>
      <c r="S1807" t="s">
        <v>7619</v>
      </c>
      <c r="T1807" t="s">
        <v>7620</v>
      </c>
      <c r="U1807" t="s">
        <v>57</v>
      </c>
      <c r="V1807" t="s">
        <v>7619</v>
      </c>
      <c r="W1807" t="s">
        <v>7621</v>
      </c>
      <c r="X1807" t="s">
        <v>7622</v>
      </c>
      <c r="Y1807" t="s">
        <v>7623</v>
      </c>
      <c r="Z1807">
        <v>2</v>
      </c>
      <c r="AA1807">
        <v>999999</v>
      </c>
      <c r="AE1807" t="s">
        <v>7624</v>
      </c>
      <c r="AF1807" t="s">
        <v>2742</v>
      </c>
      <c r="AG1807" t="s">
        <v>485</v>
      </c>
      <c r="AH1807" t="s">
        <v>7624</v>
      </c>
      <c r="AI1807">
        <v>0</v>
      </c>
      <c r="AJ1807">
        <v>0</v>
      </c>
      <c r="AL1807">
        <v>0</v>
      </c>
      <c r="AM1807">
        <v>0</v>
      </c>
      <c r="AN1807">
        <v>0</v>
      </c>
      <c r="AO1807" t="s">
        <v>51</v>
      </c>
      <c r="AP1807" t="s">
        <v>51</v>
      </c>
      <c r="AQ1807" t="s">
        <v>51</v>
      </c>
      <c r="AR1807" t="s">
        <v>51</v>
      </c>
      <c r="AS1807" t="s">
        <v>51</v>
      </c>
      <c r="AT1807" t="s">
        <v>51</v>
      </c>
      <c r="AU1807" t="s">
        <v>58</v>
      </c>
      <c r="AV1807" t="s">
        <v>7625</v>
      </c>
      <c r="AW1807" t="s">
        <v>196</v>
      </c>
      <c r="AX1807" s="1">
        <v>43319.731508530094</v>
      </c>
      <c r="AY1807" s="1">
        <v>44679.51697060185</v>
      </c>
    </row>
    <row r="1808" spans="1:51" x14ac:dyDescent="0.35">
      <c r="A1808">
        <v>2562</v>
      </c>
      <c r="B1808">
        <v>0</v>
      </c>
      <c r="C1808" t="s">
        <v>51</v>
      </c>
      <c r="D1808" t="s">
        <v>52</v>
      </c>
      <c r="E1808" t="s">
        <v>51</v>
      </c>
      <c r="F1808" t="s">
        <v>51</v>
      </c>
      <c r="G1808" t="s">
        <v>7626</v>
      </c>
      <c r="H1808" t="s">
        <v>7627</v>
      </c>
      <c r="I1808" t="s">
        <v>56</v>
      </c>
      <c r="S1808" t="s">
        <v>7628</v>
      </c>
      <c r="U1808" t="s">
        <v>51</v>
      </c>
      <c r="X1808" t="s">
        <v>7629</v>
      </c>
      <c r="Y1808" t="s">
        <v>7630</v>
      </c>
      <c r="Z1808">
        <v>8</v>
      </c>
      <c r="AA1808">
        <v>24</v>
      </c>
      <c r="AD1808" t="s">
        <v>7631</v>
      </c>
      <c r="AE1808" t="s">
        <v>7632</v>
      </c>
      <c r="AF1808" t="s">
        <v>138</v>
      </c>
      <c r="AG1808" t="s">
        <v>7633</v>
      </c>
      <c r="AH1808" t="s">
        <v>7632</v>
      </c>
      <c r="AI1808">
        <v>0</v>
      </c>
      <c r="AJ1808">
        <v>0</v>
      </c>
      <c r="AL1808">
        <v>0</v>
      </c>
      <c r="AM1808">
        <v>0</v>
      </c>
      <c r="AN1808">
        <v>0</v>
      </c>
      <c r="AO1808" t="s">
        <v>51</v>
      </c>
      <c r="AP1808" t="s">
        <v>51</v>
      </c>
      <c r="AQ1808" t="s">
        <v>51</v>
      </c>
      <c r="AR1808" t="s">
        <v>51</v>
      </c>
      <c r="AS1808" t="s">
        <v>51</v>
      </c>
      <c r="AT1808" t="s">
        <v>51</v>
      </c>
      <c r="AU1808" t="s">
        <v>58</v>
      </c>
      <c r="AV1808" t="s">
        <v>4215</v>
      </c>
      <c r="AW1808" t="s">
        <v>51</v>
      </c>
      <c r="AX1808" s="1">
        <v>43316.67557172454</v>
      </c>
      <c r="AY1808" t="s">
        <v>51</v>
      </c>
    </row>
    <row r="1809" spans="1:51" x14ac:dyDescent="0.35">
      <c r="A1809">
        <v>2561</v>
      </c>
      <c r="B1809">
        <v>0</v>
      </c>
      <c r="C1809" t="s">
        <v>51</v>
      </c>
      <c r="D1809" t="s">
        <v>52</v>
      </c>
      <c r="E1809" t="s">
        <v>51</v>
      </c>
      <c r="F1809" t="s">
        <v>51</v>
      </c>
      <c r="G1809" t="s">
        <v>18944</v>
      </c>
      <c r="H1809" t="s">
        <v>7634</v>
      </c>
      <c r="I1809" t="s">
        <v>56</v>
      </c>
      <c r="O1809" t="s">
        <v>62</v>
      </c>
      <c r="U1809" t="s">
        <v>51</v>
      </c>
      <c r="X1809" t="s">
        <v>7635</v>
      </c>
      <c r="Y1809" t="s">
        <v>7636</v>
      </c>
      <c r="Z1809">
        <v>8</v>
      </c>
      <c r="AA1809">
        <v>37</v>
      </c>
      <c r="AD1809" t="s">
        <v>4056</v>
      </c>
      <c r="AE1809" t="s">
        <v>6547</v>
      </c>
      <c r="AF1809" t="s">
        <v>7637</v>
      </c>
      <c r="AG1809" t="s">
        <v>7638</v>
      </c>
      <c r="AH1809" t="s">
        <v>6547</v>
      </c>
      <c r="AI1809">
        <v>0</v>
      </c>
      <c r="AJ1809">
        <v>0</v>
      </c>
      <c r="AL1809">
        <v>0</v>
      </c>
      <c r="AM1809">
        <v>0</v>
      </c>
      <c r="AN1809">
        <v>0</v>
      </c>
      <c r="AO1809" t="s">
        <v>51</v>
      </c>
      <c r="AP1809" t="s">
        <v>51</v>
      </c>
      <c r="AQ1809" t="s">
        <v>51</v>
      </c>
      <c r="AR1809" t="s">
        <v>51</v>
      </c>
      <c r="AS1809" t="s">
        <v>51</v>
      </c>
      <c r="AT1809" t="s">
        <v>51</v>
      </c>
      <c r="AU1809" t="s">
        <v>58</v>
      </c>
      <c r="AV1809" t="s">
        <v>4215</v>
      </c>
      <c r="AW1809" t="s">
        <v>6927</v>
      </c>
      <c r="AX1809" s="1">
        <v>43316.670091898151</v>
      </c>
      <c r="AY1809" s="1">
        <v>43332.523842013892</v>
      </c>
    </row>
    <row r="1810" spans="1:51" x14ac:dyDescent="0.35">
      <c r="A1810">
        <v>2560</v>
      </c>
      <c r="B1810">
        <v>0</v>
      </c>
      <c r="C1810" t="s">
        <v>51</v>
      </c>
      <c r="D1810" t="s">
        <v>85</v>
      </c>
      <c r="E1810" t="s">
        <v>51</v>
      </c>
      <c r="F1810" t="s">
        <v>51</v>
      </c>
      <c r="G1810" t="s">
        <v>18945</v>
      </c>
      <c r="H1810" t="s">
        <v>7639</v>
      </c>
      <c r="I1810" t="s">
        <v>56</v>
      </c>
      <c r="J1810" t="s">
        <v>5419</v>
      </c>
      <c r="T1810" t="s">
        <v>51</v>
      </c>
      <c r="U1810" t="s">
        <v>51</v>
      </c>
      <c r="W1810">
        <v>7276187287</v>
      </c>
      <c r="Y1810" t="s">
        <v>7640</v>
      </c>
      <c r="Z1810">
        <v>8</v>
      </c>
      <c r="AE1810" t="s">
        <v>51</v>
      </c>
      <c r="AF1810" t="s">
        <v>5419</v>
      </c>
      <c r="AI1810">
        <v>0</v>
      </c>
      <c r="AJ1810">
        <v>0</v>
      </c>
      <c r="AL1810">
        <v>0</v>
      </c>
      <c r="AM1810">
        <v>0</v>
      </c>
      <c r="AN1810">
        <v>0</v>
      </c>
      <c r="AP1810" t="s">
        <v>51</v>
      </c>
      <c r="AQ1810" t="s">
        <v>51</v>
      </c>
      <c r="AR1810" t="s">
        <v>51</v>
      </c>
      <c r="AS1810" t="s">
        <v>51</v>
      </c>
      <c r="AT1810" t="s">
        <v>51</v>
      </c>
      <c r="AU1810" t="s">
        <v>58</v>
      </c>
      <c r="AV1810" t="s">
        <v>4028</v>
      </c>
      <c r="AW1810" t="s">
        <v>51</v>
      </c>
      <c r="AX1810" s="1">
        <v>43315.674152233798</v>
      </c>
      <c r="AY1810" t="s">
        <v>51</v>
      </c>
    </row>
    <row r="1811" spans="1:51" x14ac:dyDescent="0.35">
      <c r="A1811">
        <v>2559</v>
      </c>
      <c r="B1811">
        <v>0</v>
      </c>
      <c r="C1811" t="s">
        <v>51</v>
      </c>
      <c r="D1811" t="s">
        <v>85</v>
      </c>
      <c r="E1811" t="s">
        <v>51</v>
      </c>
      <c r="F1811" t="s">
        <v>51</v>
      </c>
      <c r="G1811" t="s">
        <v>7641</v>
      </c>
      <c r="H1811" t="s">
        <v>7642</v>
      </c>
      <c r="I1811" t="s">
        <v>56</v>
      </c>
      <c r="J1811" t="s">
        <v>5419</v>
      </c>
      <c r="T1811" t="s">
        <v>51</v>
      </c>
      <c r="U1811" t="s">
        <v>51</v>
      </c>
      <c r="Z1811">
        <v>8</v>
      </c>
      <c r="AE1811" t="s">
        <v>51</v>
      </c>
      <c r="AF1811" t="s">
        <v>5419</v>
      </c>
      <c r="AI1811">
        <v>0</v>
      </c>
      <c r="AJ1811">
        <v>0</v>
      </c>
      <c r="AL1811">
        <v>0</v>
      </c>
      <c r="AM1811">
        <v>0</v>
      </c>
      <c r="AN1811">
        <v>0</v>
      </c>
      <c r="AO1811" t="s">
        <v>230</v>
      </c>
      <c r="AP1811" t="s">
        <v>51</v>
      </c>
      <c r="AQ1811" t="s">
        <v>51</v>
      </c>
      <c r="AR1811" t="s">
        <v>51</v>
      </c>
      <c r="AS1811" t="s">
        <v>51</v>
      </c>
      <c r="AT1811" t="s">
        <v>51</v>
      </c>
      <c r="AU1811" t="s">
        <v>58</v>
      </c>
      <c r="AV1811" t="s">
        <v>4028</v>
      </c>
      <c r="AW1811" t="s">
        <v>51</v>
      </c>
      <c r="AX1811" s="1">
        <v>43314.56161542824</v>
      </c>
      <c r="AY1811" t="s">
        <v>51</v>
      </c>
    </row>
    <row r="1812" spans="1:51" x14ac:dyDescent="0.35">
      <c r="A1812">
        <v>2558</v>
      </c>
      <c r="B1812">
        <v>0</v>
      </c>
      <c r="C1812" t="s">
        <v>51</v>
      </c>
      <c r="D1812" t="s">
        <v>85</v>
      </c>
      <c r="E1812">
        <v>9</v>
      </c>
      <c r="F1812" t="s">
        <v>5364</v>
      </c>
      <c r="G1812" t="s">
        <v>7643</v>
      </c>
      <c r="H1812" t="s">
        <v>7644</v>
      </c>
      <c r="I1812" t="s">
        <v>56</v>
      </c>
      <c r="T1812" t="s">
        <v>51</v>
      </c>
      <c r="U1812" t="s">
        <v>51</v>
      </c>
      <c r="W1812">
        <v>9075047974</v>
      </c>
      <c r="Y1812" t="s">
        <v>7645</v>
      </c>
      <c r="Z1812">
        <v>8</v>
      </c>
      <c r="AA1812">
        <v>27</v>
      </c>
      <c r="AD1812" t="s">
        <v>7646</v>
      </c>
      <c r="AE1812" t="s">
        <v>51</v>
      </c>
      <c r="AG1812" t="s">
        <v>7647</v>
      </c>
      <c r="AH1812" t="s">
        <v>2418</v>
      </c>
      <c r="AI1812">
        <v>0</v>
      </c>
      <c r="AJ1812">
        <v>0</v>
      </c>
      <c r="AL1812">
        <v>0</v>
      </c>
      <c r="AM1812">
        <v>0</v>
      </c>
      <c r="AN1812">
        <v>0</v>
      </c>
      <c r="AO1812" t="s">
        <v>120</v>
      </c>
      <c r="AP1812" t="s">
        <v>486</v>
      </c>
      <c r="AQ1812" t="s">
        <v>122</v>
      </c>
      <c r="AR1812" t="s">
        <v>123</v>
      </c>
      <c r="AS1812" t="s">
        <v>89</v>
      </c>
      <c r="AT1812" t="s">
        <v>90</v>
      </c>
      <c r="AU1812" t="s">
        <v>58</v>
      </c>
      <c r="AV1812" t="s">
        <v>4215</v>
      </c>
      <c r="AW1812" t="s">
        <v>5181</v>
      </c>
      <c r="AX1812" s="1">
        <v>43313.633642442132</v>
      </c>
      <c r="AY1812" s="1">
        <v>44181.732926851852</v>
      </c>
    </row>
    <row r="1813" spans="1:51" x14ac:dyDescent="0.35">
      <c r="A1813">
        <v>2557</v>
      </c>
      <c r="B1813">
        <v>0</v>
      </c>
      <c r="C1813" t="s">
        <v>51</v>
      </c>
      <c r="D1813" t="s">
        <v>52</v>
      </c>
      <c r="E1813" t="s">
        <v>51</v>
      </c>
      <c r="F1813" t="s">
        <v>51</v>
      </c>
      <c r="G1813" t="s">
        <v>7648</v>
      </c>
      <c r="H1813" t="s">
        <v>7649</v>
      </c>
      <c r="I1813" t="s">
        <v>56</v>
      </c>
      <c r="S1813">
        <f>91-22-42369200</f>
        <v>-42369131</v>
      </c>
      <c r="U1813" t="s">
        <v>51</v>
      </c>
      <c r="V1813">
        <f>91-22-42369235</f>
        <v>-42369166</v>
      </c>
      <c r="Y1813" t="s">
        <v>7650</v>
      </c>
      <c r="Z1813">
        <v>2</v>
      </c>
      <c r="AE1813" t="s">
        <v>4595</v>
      </c>
      <c r="AF1813" t="s">
        <v>280</v>
      </c>
      <c r="AH1813" t="s">
        <v>4595</v>
      </c>
      <c r="AI1813">
        <v>0</v>
      </c>
      <c r="AJ1813">
        <v>0</v>
      </c>
      <c r="AL1813">
        <v>0</v>
      </c>
      <c r="AM1813">
        <v>0</v>
      </c>
      <c r="AN1813">
        <v>0</v>
      </c>
      <c r="AO1813" t="s">
        <v>51</v>
      </c>
      <c r="AP1813" t="s">
        <v>51</v>
      </c>
      <c r="AQ1813" t="s">
        <v>51</v>
      </c>
      <c r="AR1813" t="s">
        <v>51</v>
      </c>
      <c r="AS1813" t="s">
        <v>51</v>
      </c>
      <c r="AT1813" t="s">
        <v>51</v>
      </c>
      <c r="AU1813" t="s">
        <v>58</v>
      </c>
      <c r="AV1813" t="s">
        <v>4215</v>
      </c>
      <c r="AW1813" t="s">
        <v>51</v>
      </c>
      <c r="AX1813" s="1">
        <v>43312.598448576391</v>
      </c>
      <c r="AY1813" t="s">
        <v>51</v>
      </c>
    </row>
    <row r="1814" spans="1:51" x14ac:dyDescent="0.35">
      <c r="A1814">
        <v>2556</v>
      </c>
      <c r="B1814">
        <v>0</v>
      </c>
      <c r="C1814" t="s">
        <v>51</v>
      </c>
      <c r="D1814" t="s">
        <v>52</v>
      </c>
      <c r="E1814" t="s">
        <v>51</v>
      </c>
      <c r="F1814" t="s">
        <v>51</v>
      </c>
      <c r="G1814" t="s">
        <v>7651</v>
      </c>
      <c r="H1814" t="s">
        <v>7652</v>
      </c>
      <c r="I1814" t="s">
        <v>56</v>
      </c>
      <c r="S1814" t="s">
        <v>7653</v>
      </c>
      <c r="U1814" t="s">
        <v>51</v>
      </c>
      <c r="X1814" t="s">
        <v>7654</v>
      </c>
      <c r="Y1814" t="s">
        <v>7655</v>
      </c>
      <c r="Z1814">
        <v>8</v>
      </c>
      <c r="AA1814">
        <v>27</v>
      </c>
      <c r="AD1814" t="s">
        <v>5739</v>
      </c>
      <c r="AE1814" t="s">
        <v>7656</v>
      </c>
      <c r="AF1814" t="s">
        <v>280</v>
      </c>
      <c r="AG1814" t="s">
        <v>5895</v>
      </c>
      <c r="AH1814" t="s">
        <v>7656</v>
      </c>
      <c r="AI1814">
        <v>0</v>
      </c>
      <c r="AJ1814">
        <v>0</v>
      </c>
      <c r="AL1814">
        <v>0</v>
      </c>
      <c r="AM1814">
        <v>0</v>
      </c>
      <c r="AN1814">
        <v>0</v>
      </c>
      <c r="AO1814" t="s">
        <v>51</v>
      </c>
      <c r="AP1814" t="s">
        <v>51</v>
      </c>
      <c r="AQ1814" t="s">
        <v>51</v>
      </c>
      <c r="AR1814" t="s">
        <v>51</v>
      </c>
      <c r="AS1814" t="s">
        <v>51</v>
      </c>
      <c r="AT1814" t="s">
        <v>51</v>
      </c>
      <c r="AU1814" t="s">
        <v>58</v>
      </c>
      <c r="AV1814" t="s">
        <v>4215</v>
      </c>
      <c r="AW1814" t="s">
        <v>51</v>
      </c>
      <c r="AX1814" s="1">
        <v>43312.444277083334</v>
      </c>
      <c r="AY1814" t="s">
        <v>51</v>
      </c>
    </row>
    <row r="1815" spans="1:51" x14ac:dyDescent="0.35">
      <c r="A1815">
        <v>2555</v>
      </c>
      <c r="B1815">
        <v>0</v>
      </c>
      <c r="C1815" t="s">
        <v>51</v>
      </c>
      <c r="D1815" t="s">
        <v>52</v>
      </c>
      <c r="E1815" t="s">
        <v>51</v>
      </c>
      <c r="F1815" t="s">
        <v>51</v>
      </c>
      <c r="G1815" t="s">
        <v>7657</v>
      </c>
      <c r="H1815" t="s">
        <v>7658</v>
      </c>
      <c r="I1815" t="s">
        <v>56</v>
      </c>
      <c r="S1815" t="s">
        <v>7659</v>
      </c>
      <c r="U1815" t="s">
        <v>51</v>
      </c>
      <c r="V1815" t="s">
        <v>7660</v>
      </c>
      <c r="Y1815" t="s">
        <v>7661</v>
      </c>
      <c r="Z1815">
        <v>8</v>
      </c>
      <c r="AA1815">
        <v>6</v>
      </c>
      <c r="AD1815" t="s">
        <v>7662</v>
      </c>
      <c r="AE1815" t="s">
        <v>6193</v>
      </c>
      <c r="AF1815" t="s">
        <v>2197</v>
      </c>
      <c r="AG1815" t="s">
        <v>7663</v>
      </c>
      <c r="AH1815" t="s">
        <v>6193</v>
      </c>
      <c r="AI1815">
        <v>0</v>
      </c>
      <c r="AJ1815">
        <v>0</v>
      </c>
      <c r="AL1815">
        <v>0</v>
      </c>
      <c r="AM1815">
        <v>0</v>
      </c>
      <c r="AN1815">
        <v>0</v>
      </c>
      <c r="AO1815" t="s">
        <v>51</v>
      </c>
      <c r="AP1815" t="s">
        <v>51</v>
      </c>
      <c r="AQ1815" t="s">
        <v>51</v>
      </c>
      <c r="AR1815" t="s">
        <v>51</v>
      </c>
      <c r="AS1815" t="s">
        <v>51</v>
      </c>
      <c r="AT1815" t="s">
        <v>51</v>
      </c>
      <c r="AU1815" t="s">
        <v>58</v>
      </c>
      <c r="AV1815" t="s">
        <v>4215</v>
      </c>
      <c r="AW1815" t="s">
        <v>51</v>
      </c>
      <c r="AX1815" s="1">
        <v>43309.696207060188</v>
      </c>
      <c r="AY1815" t="s">
        <v>51</v>
      </c>
    </row>
    <row r="1816" spans="1:51" x14ac:dyDescent="0.35">
      <c r="A1816">
        <v>2554</v>
      </c>
      <c r="B1816">
        <v>0</v>
      </c>
      <c r="C1816" t="s">
        <v>51</v>
      </c>
      <c r="D1816" t="s">
        <v>52</v>
      </c>
      <c r="E1816" t="s">
        <v>51</v>
      </c>
      <c r="F1816" t="s">
        <v>51</v>
      </c>
      <c r="G1816" t="s">
        <v>7664</v>
      </c>
      <c r="H1816" t="s">
        <v>7665</v>
      </c>
      <c r="I1816" t="s">
        <v>56</v>
      </c>
      <c r="U1816" t="s">
        <v>51</v>
      </c>
      <c r="W1816" t="s">
        <v>7666</v>
      </c>
      <c r="X1816" t="s">
        <v>7667</v>
      </c>
      <c r="Y1816" t="s">
        <v>7668</v>
      </c>
      <c r="Z1816">
        <v>8</v>
      </c>
      <c r="AA1816">
        <v>27</v>
      </c>
      <c r="AD1816" t="s">
        <v>7669</v>
      </c>
      <c r="AE1816" t="s">
        <v>4595</v>
      </c>
      <c r="AF1816" t="s">
        <v>280</v>
      </c>
      <c r="AG1816" t="s">
        <v>7670</v>
      </c>
      <c r="AH1816" t="s">
        <v>4595</v>
      </c>
      <c r="AI1816">
        <v>0</v>
      </c>
      <c r="AJ1816">
        <v>0</v>
      </c>
      <c r="AL1816">
        <v>0</v>
      </c>
      <c r="AM1816">
        <v>0</v>
      </c>
      <c r="AN1816">
        <v>0</v>
      </c>
      <c r="AO1816" t="s">
        <v>51</v>
      </c>
      <c r="AP1816" t="s">
        <v>51</v>
      </c>
      <c r="AQ1816" t="s">
        <v>51</v>
      </c>
      <c r="AR1816" t="s">
        <v>51</v>
      </c>
      <c r="AS1816" t="s">
        <v>51</v>
      </c>
      <c r="AT1816" t="s">
        <v>51</v>
      </c>
      <c r="AU1816" t="s">
        <v>58</v>
      </c>
      <c r="AV1816" t="s">
        <v>4215</v>
      </c>
      <c r="AW1816" t="s">
        <v>51</v>
      </c>
      <c r="AX1816" s="1">
        <v>43309.657762152776</v>
      </c>
      <c r="AY1816" t="s">
        <v>51</v>
      </c>
    </row>
    <row r="1817" spans="1:51" x14ac:dyDescent="0.35">
      <c r="A1817">
        <v>2553</v>
      </c>
      <c r="B1817">
        <v>0</v>
      </c>
      <c r="C1817" t="s">
        <v>51</v>
      </c>
      <c r="D1817" t="s">
        <v>52</v>
      </c>
      <c r="E1817" t="s">
        <v>51</v>
      </c>
      <c r="F1817" t="s">
        <v>51</v>
      </c>
      <c r="G1817" t="s">
        <v>7671</v>
      </c>
      <c r="H1817" t="s">
        <v>7672</v>
      </c>
      <c r="I1817" t="s">
        <v>56</v>
      </c>
      <c r="T1817" t="s">
        <v>7673</v>
      </c>
      <c r="U1817" t="s">
        <v>51</v>
      </c>
      <c r="W1817">
        <v>9423004178</v>
      </c>
      <c r="X1817" t="s">
        <v>7674</v>
      </c>
      <c r="Y1817" t="s">
        <v>7675</v>
      </c>
      <c r="Z1817">
        <v>8</v>
      </c>
      <c r="AA1817">
        <v>27</v>
      </c>
      <c r="AD1817" t="s">
        <v>7676</v>
      </c>
      <c r="AE1817" t="s">
        <v>2418</v>
      </c>
      <c r="AF1817" t="s">
        <v>280</v>
      </c>
      <c r="AG1817" t="s">
        <v>7677</v>
      </c>
      <c r="AH1817" t="s">
        <v>2418</v>
      </c>
      <c r="AI1817">
        <v>0</v>
      </c>
      <c r="AJ1817">
        <v>0</v>
      </c>
      <c r="AL1817">
        <v>0</v>
      </c>
      <c r="AM1817">
        <v>0</v>
      </c>
      <c r="AN1817">
        <v>0</v>
      </c>
      <c r="AO1817" t="s">
        <v>51</v>
      </c>
      <c r="AP1817" t="s">
        <v>51</v>
      </c>
      <c r="AQ1817" t="s">
        <v>51</v>
      </c>
      <c r="AR1817" t="s">
        <v>51</v>
      </c>
      <c r="AS1817" t="s">
        <v>51</v>
      </c>
      <c r="AT1817" t="s">
        <v>51</v>
      </c>
      <c r="AU1817" t="s">
        <v>58</v>
      </c>
      <c r="AV1817" t="s">
        <v>4215</v>
      </c>
      <c r="AW1817" t="s">
        <v>51</v>
      </c>
      <c r="AX1817" s="1">
        <v>43309.643230092595</v>
      </c>
      <c r="AY1817" t="s">
        <v>51</v>
      </c>
    </row>
    <row r="1818" spans="1:51" x14ac:dyDescent="0.35">
      <c r="A1818">
        <v>2552</v>
      </c>
      <c r="B1818">
        <v>0</v>
      </c>
      <c r="C1818" t="s">
        <v>51</v>
      </c>
      <c r="D1818" t="s">
        <v>85</v>
      </c>
      <c r="E1818" t="s">
        <v>51</v>
      </c>
      <c r="F1818" t="s">
        <v>51</v>
      </c>
      <c r="G1818" t="s">
        <v>18946</v>
      </c>
      <c r="H1818" t="s">
        <v>7678</v>
      </c>
      <c r="I1818" t="s">
        <v>56</v>
      </c>
      <c r="J1818" t="s">
        <v>5419</v>
      </c>
      <c r="S1818" t="s">
        <v>7679</v>
      </c>
      <c r="T1818" t="s">
        <v>51</v>
      </c>
      <c r="U1818" t="s">
        <v>51</v>
      </c>
      <c r="W1818">
        <v>9545725252</v>
      </c>
      <c r="Y1818" t="s">
        <v>7680</v>
      </c>
      <c r="Z1818">
        <v>8</v>
      </c>
      <c r="AE1818" t="s">
        <v>51</v>
      </c>
      <c r="AF1818" t="s">
        <v>5419</v>
      </c>
      <c r="AI1818">
        <v>0</v>
      </c>
      <c r="AJ1818">
        <v>0</v>
      </c>
      <c r="AL1818">
        <v>0</v>
      </c>
      <c r="AM1818">
        <v>0</v>
      </c>
      <c r="AN1818">
        <v>0</v>
      </c>
      <c r="AO1818" t="s">
        <v>230</v>
      </c>
      <c r="AP1818" t="s">
        <v>51</v>
      </c>
      <c r="AQ1818" t="s">
        <v>51</v>
      </c>
      <c r="AR1818" t="s">
        <v>51</v>
      </c>
      <c r="AS1818" t="s">
        <v>51</v>
      </c>
      <c r="AT1818" t="s">
        <v>51</v>
      </c>
      <c r="AU1818" t="s">
        <v>58</v>
      </c>
      <c r="AV1818" t="s">
        <v>4028</v>
      </c>
      <c r="AW1818" t="s">
        <v>51</v>
      </c>
      <c r="AX1818" s="1">
        <v>43306.807335300924</v>
      </c>
      <c r="AY1818" t="s">
        <v>51</v>
      </c>
    </row>
    <row r="1819" spans="1:51" x14ac:dyDescent="0.35">
      <c r="A1819">
        <v>2551</v>
      </c>
      <c r="B1819">
        <v>0</v>
      </c>
      <c r="C1819" t="s">
        <v>51</v>
      </c>
      <c r="D1819" t="s">
        <v>85</v>
      </c>
      <c r="E1819" t="s">
        <v>51</v>
      </c>
      <c r="F1819" t="s">
        <v>51</v>
      </c>
      <c r="G1819" t="s">
        <v>7681</v>
      </c>
      <c r="H1819" t="s">
        <v>7682</v>
      </c>
      <c r="I1819" t="s">
        <v>56</v>
      </c>
      <c r="J1819" t="s">
        <v>5419</v>
      </c>
      <c r="T1819" t="s">
        <v>51</v>
      </c>
      <c r="U1819" t="s">
        <v>51</v>
      </c>
      <c r="W1819">
        <v>7030955252</v>
      </c>
      <c r="Y1819" t="s">
        <v>7683</v>
      </c>
      <c r="Z1819">
        <v>8</v>
      </c>
      <c r="AE1819" t="s">
        <v>51</v>
      </c>
      <c r="AF1819" t="s">
        <v>5419</v>
      </c>
      <c r="AI1819">
        <v>0</v>
      </c>
      <c r="AJ1819">
        <v>0</v>
      </c>
      <c r="AL1819">
        <v>0</v>
      </c>
      <c r="AM1819">
        <v>0</v>
      </c>
      <c r="AN1819">
        <v>0</v>
      </c>
      <c r="AO1819" t="s">
        <v>230</v>
      </c>
      <c r="AP1819" t="s">
        <v>51</v>
      </c>
      <c r="AQ1819" t="s">
        <v>51</v>
      </c>
      <c r="AR1819" t="s">
        <v>51</v>
      </c>
      <c r="AS1819" t="s">
        <v>51</v>
      </c>
      <c r="AT1819" t="s">
        <v>51</v>
      </c>
      <c r="AU1819" t="s">
        <v>58</v>
      </c>
      <c r="AV1819" t="s">
        <v>4028</v>
      </c>
      <c r="AW1819" t="s">
        <v>51</v>
      </c>
      <c r="AX1819" s="1">
        <v>43305.821190162038</v>
      </c>
      <c r="AY1819" t="s">
        <v>51</v>
      </c>
    </row>
    <row r="1820" spans="1:51" x14ac:dyDescent="0.35">
      <c r="A1820">
        <v>2550</v>
      </c>
      <c r="B1820">
        <v>0</v>
      </c>
      <c r="C1820" t="s">
        <v>51</v>
      </c>
      <c r="D1820" t="s">
        <v>52</v>
      </c>
      <c r="E1820" t="s">
        <v>51</v>
      </c>
      <c r="F1820" t="s">
        <v>51</v>
      </c>
      <c r="G1820" t="s">
        <v>7684</v>
      </c>
      <c r="H1820" t="s">
        <v>7685</v>
      </c>
      <c r="I1820" t="s">
        <v>56</v>
      </c>
      <c r="S1820" t="s">
        <v>7686</v>
      </c>
      <c r="U1820" t="s">
        <v>51</v>
      </c>
      <c r="W1820">
        <f>91-9824744450</f>
        <v>-9824744359</v>
      </c>
      <c r="Y1820" t="s">
        <v>7687</v>
      </c>
      <c r="Z1820">
        <v>8</v>
      </c>
      <c r="AA1820">
        <v>24</v>
      </c>
      <c r="AD1820" t="s">
        <v>7688</v>
      </c>
      <c r="AE1820" t="s">
        <v>7689</v>
      </c>
      <c r="AF1820" t="s">
        <v>138</v>
      </c>
      <c r="AG1820" t="s">
        <v>7690</v>
      </c>
      <c r="AH1820" t="s">
        <v>7689</v>
      </c>
      <c r="AI1820">
        <v>0</v>
      </c>
      <c r="AJ1820">
        <v>0</v>
      </c>
      <c r="AL1820">
        <v>0</v>
      </c>
      <c r="AM1820">
        <v>0</v>
      </c>
      <c r="AN1820">
        <v>0</v>
      </c>
      <c r="AO1820" t="s">
        <v>51</v>
      </c>
      <c r="AP1820" t="s">
        <v>51</v>
      </c>
      <c r="AQ1820" t="s">
        <v>51</v>
      </c>
      <c r="AR1820" t="s">
        <v>51</v>
      </c>
      <c r="AS1820" t="s">
        <v>51</v>
      </c>
      <c r="AT1820" t="s">
        <v>51</v>
      </c>
      <c r="AU1820" t="s">
        <v>58</v>
      </c>
      <c r="AV1820" t="s">
        <v>4215</v>
      </c>
      <c r="AW1820" t="s">
        <v>51</v>
      </c>
      <c r="AX1820" s="1">
        <v>43305.505101273149</v>
      </c>
      <c r="AY1820" t="s">
        <v>51</v>
      </c>
    </row>
    <row r="1821" spans="1:51" x14ac:dyDescent="0.35">
      <c r="A1821">
        <v>2549</v>
      </c>
      <c r="B1821">
        <v>0</v>
      </c>
      <c r="C1821" t="s">
        <v>51</v>
      </c>
      <c r="D1821" t="s">
        <v>52</v>
      </c>
      <c r="E1821" t="s">
        <v>51</v>
      </c>
      <c r="F1821" t="s">
        <v>51</v>
      </c>
      <c r="G1821" t="s">
        <v>7691</v>
      </c>
      <c r="H1821" t="s">
        <v>7692</v>
      </c>
      <c r="I1821" t="s">
        <v>56</v>
      </c>
      <c r="O1821" t="s">
        <v>56</v>
      </c>
      <c r="S1821" t="s">
        <v>7693</v>
      </c>
      <c r="U1821" t="s">
        <v>202</v>
      </c>
      <c r="W1821">
        <v>7043347946</v>
      </c>
      <c r="Y1821" t="s">
        <v>7694</v>
      </c>
      <c r="Z1821">
        <v>8</v>
      </c>
      <c r="AA1821">
        <v>23</v>
      </c>
      <c r="AD1821" t="s">
        <v>993</v>
      </c>
      <c r="AE1821" t="s">
        <v>5990</v>
      </c>
      <c r="AF1821" t="s">
        <v>554</v>
      </c>
      <c r="AG1821" t="s">
        <v>7695</v>
      </c>
      <c r="AH1821" t="s">
        <v>5990</v>
      </c>
      <c r="AI1821">
        <v>0</v>
      </c>
      <c r="AJ1821">
        <v>0</v>
      </c>
      <c r="AL1821">
        <v>0</v>
      </c>
      <c r="AM1821">
        <v>0</v>
      </c>
      <c r="AN1821">
        <v>0</v>
      </c>
      <c r="AO1821" t="s">
        <v>51</v>
      </c>
      <c r="AP1821" t="s">
        <v>51</v>
      </c>
      <c r="AQ1821" t="s">
        <v>51</v>
      </c>
      <c r="AR1821" t="s">
        <v>51</v>
      </c>
      <c r="AS1821" t="s">
        <v>51</v>
      </c>
      <c r="AT1821" t="s">
        <v>51</v>
      </c>
      <c r="AU1821" t="s">
        <v>58</v>
      </c>
      <c r="AV1821" t="s">
        <v>4215</v>
      </c>
      <c r="AW1821" t="s">
        <v>4215</v>
      </c>
      <c r="AX1821" s="1">
        <v>43304.583022256942</v>
      </c>
      <c r="AY1821" s="1">
        <v>43517.675870023151</v>
      </c>
    </row>
    <row r="1822" spans="1:51" x14ac:dyDescent="0.35">
      <c r="A1822">
        <v>2548</v>
      </c>
      <c r="B1822">
        <v>0</v>
      </c>
      <c r="C1822" t="s">
        <v>51</v>
      </c>
      <c r="D1822" t="s">
        <v>85</v>
      </c>
      <c r="E1822" t="s">
        <v>51</v>
      </c>
      <c r="F1822" t="s">
        <v>51</v>
      </c>
      <c r="G1822" t="s">
        <v>7696</v>
      </c>
      <c r="H1822" t="s">
        <v>7697</v>
      </c>
      <c r="I1822" t="s">
        <v>56</v>
      </c>
      <c r="J1822" t="s">
        <v>5419</v>
      </c>
      <c r="S1822" t="s">
        <v>7698</v>
      </c>
      <c r="T1822" t="s">
        <v>51</v>
      </c>
      <c r="U1822" t="s">
        <v>51</v>
      </c>
      <c r="W1822">
        <v>9820303351</v>
      </c>
      <c r="Y1822" t="s">
        <v>7699</v>
      </c>
      <c r="Z1822">
        <v>8</v>
      </c>
      <c r="AE1822" t="s">
        <v>51</v>
      </c>
      <c r="AF1822" t="s">
        <v>5419</v>
      </c>
      <c r="AI1822">
        <v>0</v>
      </c>
      <c r="AJ1822">
        <v>0</v>
      </c>
      <c r="AL1822">
        <v>0</v>
      </c>
      <c r="AM1822">
        <v>0</v>
      </c>
      <c r="AN1822">
        <v>0</v>
      </c>
      <c r="AO1822" t="s">
        <v>230</v>
      </c>
      <c r="AP1822" t="s">
        <v>51</v>
      </c>
      <c r="AQ1822" t="s">
        <v>51</v>
      </c>
      <c r="AR1822" t="s">
        <v>51</v>
      </c>
      <c r="AS1822" t="s">
        <v>51</v>
      </c>
      <c r="AT1822" t="s">
        <v>51</v>
      </c>
      <c r="AU1822" t="s">
        <v>58</v>
      </c>
      <c r="AV1822" t="s">
        <v>4028</v>
      </c>
      <c r="AW1822" t="s">
        <v>51</v>
      </c>
      <c r="AX1822" s="1">
        <v>43302.705399618055</v>
      </c>
      <c r="AY1822" t="s">
        <v>51</v>
      </c>
    </row>
    <row r="1823" spans="1:51" x14ac:dyDescent="0.35">
      <c r="A1823">
        <v>2547</v>
      </c>
      <c r="B1823">
        <v>0</v>
      </c>
      <c r="C1823" t="s">
        <v>51</v>
      </c>
      <c r="D1823" t="s">
        <v>52</v>
      </c>
      <c r="E1823" t="s">
        <v>51</v>
      </c>
      <c r="F1823" t="s">
        <v>51</v>
      </c>
      <c r="G1823" t="s">
        <v>7700</v>
      </c>
      <c r="H1823" t="s">
        <v>7701</v>
      </c>
      <c r="I1823" t="s">
        <v>56</v>
      </c>
      <c r="O1823" t="s">
        <v>62</v>
      </c>
      <c r="S1823" t="s">
        <v>7702</v>
      </c>
      <c r="U1823" t="s">
        <v>51</v>
      </c>
      <c r="W1823">
        <v>9810847322</v>
      </c>
      <c r="Y1823" t="s">
        <v>7703</v>
      </c>
      <c r="Z1823">
        <v>8</v>
      </c>
      <c r="AA1823">
        <v>9</v>
      </c>
      <c r="AD1823" t="s">
        <v>7704</v>
      </c>
      <c r="AE1823" t="s">
        <v>7705</v>
      </c>
      <c r="AF1823" t="s">
        <v>63</v>
      </c>
      <c r="AG1823" t="s">
        <v>7706</v>
      </c>
      <c r="AH1823" t="s">
        <v>7705</v>
      </c>
      <c r="AI1823">
        <v>0</v>
      </c>
      <c r="AJ1823">
        <v>0</v>
      </c>
      <c r="AL1823">
        <v>0</v>
      </c>
      <c r="AM1823">
        <v>0</v>
      </c>
      <c r="AN1823">
        <v>0</v>
      </c>
      <c r="AO1823" t="s">
        <v>51</v>
      </c>
      <c r="AP1823" t="s">
        <v>51</v>
      </c>
      <c r="AQ1823" t="s">
        <v>51</v>
      </c>
      <c r="AR1823" t="s">
        <v>51</v>
      </c>
      <c r="AS1823" t="s">
        <v>51</v>
      </c>
      <c r="AT1823" t="s">
        <v>51</v>
      </c>
      <c r="AU1823" t="s">
        <v>58</v>
      </c>
      <c r="AV1823" t="s">
        <v>4215</v>
      </c>
      <c r="AW1823" t="s">
        <v>4215</v>
      </c>
      <c r="AX1823" s="1">
        <v>43300.454877465279</v>
      </c>
      <c r="AY1823" s="1">
        <v>43336.656450694441</v>
      </c>
    </row>
    <row r="1824" spans="1:51" x14ac:dyDescent="0.35">
      <c r="A1824">
        <v>2546</v>
      </c>
      <c r="B1824">
        <v>0</v>
      </c>
      <c r="C1824" t="s">
        <v>51</v>
      </c>
      <c r="D1824" t="s">
        <v>52</v>
      </c>
      <c r="E1824" t="s">
        <v>51</v>
      </c>
      <c r="F1824" t="s">
        <v>51</v>
      </c>
      <c r="G1824" t="s">
        <v>7707</v>
      </c>
      <c r="H1824" t="s">
        <v>7708</v>
      </c>
      <c r="I1824" t="s">
        <v>56</v>
      </c>
      <c r="S1824" t="s">
        <v>7709</v>
      </c>
      <c r="U1824" t="s">
        <v>51</v>
      </c>
      <c r="V1824" t="s">
        <v>7710</v>
      </c>
      <c r="W1824" t="s">
        <v>7711</v>
      </c>
      <c r="X1824" t="s">
        <v>3620</v>
      </c>
      <c r="Y1824" t="s">
        <v>7712</v>
      </c>
      <c r="Z1824">
        <v>8</v>
      </c>
      <c r="AA1824">
        <v>9</v>
      </c>
      <c r="AD1824" t="s">
        <v>3622</v>
      </c>
      <c r="AF1824" t="s">
        <v>7713</v>
      </c>
      <c r="AG1824" t="s">
        <v>3624</v>
      </c>
      <c r="AI1824">
        <v>0</v>
      </c>
      <c r="AJ1824">
        <v>0</v>
      </c>
      <c r="AL1824">
        <v>0</v>
      </c>
      <c r="AM1824">
        <v>0</v>
      </c>
      <c r="AN1824">
        <v>0</v>
      </c>
      <c r="AO1824" t="s">
        <v>51</v>
      </c>
      <c r="AP1824" t="s">
        <v>51</v>
      </c>
      <c r="AQ1824" t="s">
        <v>51</v>
      </c>
      <c r="AR1824" t="s">
        <v>51</v>
      </c>
      <c r="AS1824" t="s">
        <v>51</v>
      </c>
      <c r="AT1824" t="s">
        <v>51</v>
      </c>
      <c r="AU1824" t="s">
        <v>58</v>
      </c>
      <c r="AV1824" t="s">
        <v>4215</v>
      </c>
      <c r="AW1824" t="s">
        <v>51</v>
      </c>
      <c r="AX1824" s="1">
        <v>43300.447401307872</v>
      </c>
      <c r="AY1824" t="s">
        <v>51</v>
      </c>
    </row>
    <row r="1825" spans="1:51" x14ac:dyDescent="0.35">
      <c r="A1825">
        <v>2545</v>
      </c>
      <c r="B1825">
        <v>0</v>
      </c>
      <c r="C1825" t="s">
        <v>51</v>
      </c>
      <c r="D1825" t="s">
        <v>85</v>
      </c>
      <c r="E1825" t="s">
        <v>51</v>
      </c>
      <c r="F1825" t="s">
        <v>51</v>
      </c>
      <c r="G1825" t="s">
        <v>18947</v>
      </c>
      <c r="H1825" t="s">
        <v>7714</v>
      </c>
      <c r="I1825" t="s">
        <v>56</v>
      </c>
      <c r="J1825" t="s">
        <v>5419</v>
      </c>
      <c r="T1825" t="s">
        <v>51</v>
      </c>
      <c r="U1825" t="s">
        <v>51</v>
      </c>
      <c r="Z1825">
        <v>8</v>
      </c>
      <c r="AE1825" t="s">
        <v>51</v>
      </c>
      <c r="AF1825" t="s">
        <v>5419</v>
      </c>
      <c r="AI1825">
        <v>0</v>
      </c>
      <c r="AJ1825">
        <v>0</v>
      </c>
      <c r="AL1825">
        <v>0</v>
      </c>
      <c r="AM1825">
        <v>0</v>
      </c>
      <c r="AN1825">
        <v>0</v>
      </c>
      <c r="AP1825" t="s">
        <v>51</v>
      </c>
      <c r="AQ1825" t="s">
        <v>51</v>
      </c>
      <c r="AR1825" t="s">
        <v>51</v>
      </c>
      <c r="AS1825" t="s">
        <v>51</v>
      </c>
      <c r="AT1825" t="s">
        <v>51</v>
      </c>
      <c r="AU1825" t="s">
        <v>58</v>
      </c>
      <c r="AV1825" t="s">
        <v>4028</v>
      </c>
      <c r="AW1825" t="s">
        <v>51</v>
      </c>
      <c r="AX1825" s="1">
        <v>43299.727633483795</v>
      </c>
      <c r="AY1825" t="s">
        <v>51</v>
      </c>
    </row>
    <row r="1826" spans="1:51" x14ac:dyDescent="0.35">
      <c r="A1826">
        <v>2544</v>
      </c>
      <c r="B1826">
        <v>0</v>
      </c>
      <c r="C1826" t="s">
        <v>51</v>
      </c>
      <c r="D1826" t="s">
        <v>52</v>
      </c>
      <c r="E1826" t="s">
        <v>51</v>
      </c>
      <c r="F1826" t="s">
        <v>51</v>
      </c>
      <c r="G1826" t="s">
        <v>7715</v>
      </c>
      <c r="H1826" t="s">
        <v>7716</v>
      </c>
      <c r="I1826" t="s">
        <v>56</v>
      </c>
      <c r="U1826" t="s">
        <v>51</v>
      </c>
      <c r="W1826">
        <v>9860001346</v>
      </c>
      <c r="X1826" t="s">
        <v>7717</v>
      </c>
      <c r="Y1826" t="s">
        <v>7718</v>
      </c>
      <c r="Z1826">
        <v>8</v>
      </c>
      <c r="AA1826">
        <v>27</v>
      </c>
      <c r="AD1826" t="s">
        <v>7719</v>
      </c>
      <c r="AE1826" t="s">
        <v>7720</v>
      </c>
      <c r="AF1826" t="s">
        <v>280</v>
      </c>
      <c r="AG1826" t="s">
        <v>5344</v>
      </c>
      <c r="AH1826" t="s">
        <v>7720</v>
      </c>
      <c r="AI1826">
        <v>0</v>
      </c>
      <c r="AJ1826">
        <v>0</v>
      </c>
      <c r="AL1826">
        <v>0</v>
      </c>
      <c r="AM1826">
        <v>0</v>
      </c>
      <c r="AN1826">
        <v>0</v>
      </c>
      <c r="AO1826" t="s">
        <v>51</v>
      </c>
      <c r="AP1826" t="s">
        <v>51</v>
      </c>
      <c r="AQ1826" t="s">
        <v>51</v>
      </c>
      <c r="AR1826" t="s">
        <v>51</v>
      </c>
      <c r="AS1826" t="s">
        <v>51</v>
      </c>
      <c r="AT1826" t="s">
        <v>51</v>
      </c>
      <c r="AU1826" t="s">
        <v>58</v>
      </c>
      <c r="AV1826" t="s">
        <v>4215</v>
      </c>
      <c r="AW1826" t="s">
        <v>6927</v>
      </c>
      <c r="AX1826" s="1">
        <v>43299.670631678244</v>
      </c>
      <c r="AY1826" s="1">
        <v>43304.608399456018</v>
      </c>
    </row>
    <row r="1827" spans="1:51" x14ac:dyDescent="0.35">
      <c r="A1827">
        <v>2543</v>
      </c>
      <c r="B1827">
        <v>0</v>
      </c>
      <c r="C1827" t="s">
        <v>51</v>
      </c>
      <c r="D1827" t="s">
        <v>85</v>
      </c>
      <c r="E1827" t="s">
        <v>51</v>
      </c>
      <c r="F1827" t="s">
        <v>51</v>
      </c>
      <c r="G1827" t="s">
        <v>7721</v>
      </c>
      <c r="H1827" t="s">
        <v>7722</v>
      </c>
      <c r="I1827" t="s">
        <v>56</v>
      </c>
      <c r="J1827" t="s">
        <v>5419</v>
      </c>
      <c r="S1827" t="s">
        <v>7723</v>
      </c>
      <c r="T1827" t="s">
        <v>51</v>
      </c>
      <c r="U1827" t="s">
        <v>51</v>
      </c>
      <c r="W1827">
        <v>8380074024</v>
      </c>
      <c r="Y1827" t="s">
        <v>7724</v>
      </c>
      <c r="Z1827">
        <v>8</v>
      </c>
      <c r="AE1827" t="s">
        <v>51</v>
      </c>
      <c r="AF1827" t="s">
        <v>5419</v>
      </c>
      <c r="AI1827">
        <v>0</v>
      </c>
      <c r="AJ1827">
        <v>0</v>
      </c>
      <c r="AL1827">
        <v>0</v>
      </c>
      <c r="AM1827">
        <v>0</v>
      </c>
      <c r="AN1827">
        <v>0</v>
      </c>
      <c r="AO1827" t="s">
        <v>230</v>
      </c>
      <c r="AP1827" t="s">
        <v>51</v>
      </c>
      <c r="AQ1827" t="s">
        <v>51</v>
      </c>
      <c r="AR1827" t="s">
        <v>51</v>
      </c>
      <c r="AS1827" t="s">
        <v>51</v>
      </c>
      <c r="AT1827" t="s">
        <v>51</v>
      </c>
      <c r="AU1827" t="s">
        <v>58</v>
      </c>
      <c r="AV1827" t="s">
        <v>4028</v>
      </c>
      <c r="AW1827" t="s">
        <v>51</v>
      </c>
      <c r="AX1827" s="1">
        <v>43298.799103275465</v>
      </c>
      <c r="AY1827" t="s">
        <v>51</v>
      </c>
    </row>
    <row r="1828" spans="1:51" x14ac:dyDescent="0.35">
      <c r="A1828">
        <v>2542</v>
      </c>
      <c r="B1828">
        <v>0</v>
      </c>
      <c r="C1828" t="s">
        <v>51</v>
      </c>
      <c r="D1828" t="s">
        <v>52</v>
      </c>
      <c r="E1828" t="s">
        <v>51</v>
      </c>
      <c r="F1828" t="s">
        <v>51</v>
      </c>
      <c r="G1828" t="s">
        <v>7725</v>
      </c>
      <c r="H1828" t="s">
        <v>7726</v>
      </c>
      <c r="I1828" t="s">
        <v>56</v>
      </c>
      <c r="O1828" t="s">
        <v>56</v>
      </c>
      <c r="S1828" t="s">
        <v>7727</v>
      </c>
      <c r="T1828" t="s">
        <v>7728</v>
      </c>
      <c r="U1828" t="s">
        <v>51</v>
      </c>
      <c r="Y1828" t="s">
        <v>7729</v>
      </c>
      <c r="Z1828">
        <v>8</v>
      </c>
      <c r="AA1828">
        <v>27</v>
      </c>
      <c r="AE1828" t="s">
        <v>7730</v>
      </c>
      <c r="AF1828" t="s">
        <v>280</v>
      </c>
      <c r="AG1828" t="s">
        <v>7731</v>
      </c>
      <c r="AH1828" t="s">
        <v>7730</v>
      </c>
      <c r="AI1828">
        <v>0</v>
      </c>
      <c r="AJ1828">
        <v>0</v>
      </c>
      <c r="AL1828">
        <v>0</v>
      </c>
      <c r="AM1828">
        <v>0</v>
      </c>
      <c r="AN1828">
        <v>0</v>
      </c>
      <c r="AO1828" t="s">
        <v>51</v>
      </c>
      <c r="AP1828" t="s">
        <v>51</v>
      </c>
      <c r="AQ1828" t="s">
        <v>51</v>
      </c>
      <c r="AR1828" t="s">
        <v>51</v>
      </c>
      <c r="AS1828" t="s">
        <v>51</v>
      </c>
      <c r="AT1828" t="s">
        <v>51</v>
      </c>
      <c r="AU1828" t="s">
        <v>58</v>
      </c>
      <c r="AV1828" t="s">
        <v>7625</v>
      </c>
      <c r="AW1828" t="s">
        <v>6927</v>
      </c>
      <c r="AX1828" s="1">
        <v>43295.756750231485</v>
      </c>
      <c r="AY1828" s="1">
        <v>43297.48234545139</v>
      </c>
    </row>
    <row r="1829" spans="1:51" x14ac:dyDescent="0.35">
      <c r="A1829">
        <v>2541</v>
      </c>
      <c r="B1829">
        <v>0</v>
      </c>
      <c r="C1829" t="s">
        <v>51</v>
      </c>
      <c r="D1829" t="s">
        <v>85</v>
      </c>
      <c r="E1829" t="s">
        <v>51</v>
      </c>
      <c r="F1829" t="s">
        <v>51</v>
      </c>
      <c r="G1829" t="s">
        <v>7732</v>
      </c>
      <c r="H1829" t="s">
        <v>18948</v>
      </c>
      <c r="I1829" t="s">
        <v>56</v>
      </c>
      <c r="J1829" t="s">
        <v>5419</v>
      </c>
      <c r="S1829">
        <v>26360265</v>
      </c>
      <c r="T1829" t="s">
        <v>51</v>
      </c>
      <c r="U1829" t="s">
        <v>51</v>
      </c>
      <c r="Z1829">
        <v>8</v>
      </c>
      <c r="AE1829" t="s">
        <v>51</v>
      </c>
      <c r="AF1829" t="s">
        <v>5419</v>
      </c>
      <c r="AI1829">
        <v>0</v>
      </c>
      <c r="AJ1829">
        <v>0</v>
      </c>
      <c r="AL1829">
        <v>0</v>
      </c>
      <c r="AM1829">
        <v>0</v>
      </c>
      <c r="AN1829">
        <v>0</v>
      </c>
      <c r="AO1829" t="s">
        <v>230</v>
      </c>
      <c r="AP1829" t="s">
        <v>51</v>
      </c>
      <c r="AQ1829" t="s">
        <v>51</v>
      </c>
      <c r="AR1829" t="s">
        <v>51</v>
      </c>
      <c r="AS1829" t="s">
        <v>51</v>
      </c>
      <c r="AT1829" t="s">
        <v>51</v>
      </c>
      <c r="AU1829" t="s">
        <v>58</v>
      </c>
      <c r="AV1829" t="s">
        <v>4028</v>
      </c>
      <c r="AW1829" t="s">
        <v>51</v>
      </c>
      <c r="AX1829" s="1">
        <v>43295.584464965279</v>
      </c>
      <c r="AY1829" t="s">
        <v>51</v>
      </c>
    </row>
    <row r="1830" spans="1:51" x14ac:dyDescent="0.35">
      <c r="A1830">
        <v>2540</v>
      </c>
      <c r="B1830">
        <v>0</v>
      </c>
      <c r="C1830" t="s">
        <v>51</v>
      </c>
      <c r="D1830" t="s">
        <v>52</v>
      </c>
      <c r="E1830" t="s">
        <v>51</v>
      </c>
      <c r="F1830" t="s">
        <v>51</v>
      </c>
      <c r="G1830" t="s">
        <v>18949</v>
      </c>
      <c r="H1830" t="s">
        <v>7733</v>
      </c>
      <c r="I1830" t="s">
        <v>56</v>
      </c>
      <c r="O1830" t="s">
        <v>62</v>
      </c>
      <c r="T1830" t="s">
        <v>7734</v>
      </c>
      <c r="U1830" t="s">
        <v>57</v>
      </c>
      <c r="Y1830" t="s">
        <v>6721</v>
      </c>
      <c r="Z1830">
        <v>8</v>
      </c>
      <c r="AA1830">
        <v>27</v>
      </c>
      <c r="AD1830" t="s">
        <v>7735</v>
      </c>
      <c r="AE1830" t="s">
        <v>7736</v>
      </c>
      <c r="AF1830" t="s">
        <v>143</v>
      </c>
      <c r="AG1830" t="s">
        <v>6723</v>
      </c>
      <c r="AH1830" t="s">
        <v>7736</v>
      </c>
      <c r="AI1830">
        <v>0</v>
      </c>
      <c r="AJ1830">
        <v>0</v>
      </c>
      <c r="AL1830">
        <v>0</v>
      </c>
      <c r="AM1830">
        <v>0</v>
      </c>
      <c r="AN1830">
        <v>0</v>
      </c>
      <c r="AO1830" t="s">
        <v>51</v>
      </c>
      <c r="AP1830" t="s">
        <v>51</v>
      </c>
      <c r="AQ1830" t="s">
        <v>51</v>
      </c>
      <c r="AR1830" t="s">
        <v>51</v>
      </c>
      <c r="AS1830" t="s">
        <v>51</v>
      </c>
      <c r="AT1830" t="s">
        <v>51</v>
      </c>
      <c r="AU1830" t="s">
        <v>58</v>
      </c>
      <c r="AV1830" t="s">
        <v>4215</v>
      </c>
      <c r="AW1830" t="s">
        <v>196</v>
      </c>
      <c r="AX1830" s="1">
        <v>43293.480420567132</v>
      </c>
      <c r="AY1830" s="1">
        <v>43888.472411539355</v>
      </c>
    </row>
    <row r="1831" spans="1:51" x14ac:dyDescent="0.35">
      <c r="A1831">
        <v>2539</v>
      </c>
      <c r="B1831">
        <v>0</v>
      </c>
      <c r="C1831" t="s">
        <v>51</v>
      </c>
      <c r="D1831" t="s">
        <v>52</v>
      </c>
      <c r="E1831" t="s">
        <v>51</v>
      </c>
      <c r="F1831" t="s">
        <v>51</v>
      </c>
      <c r="G1831" t="s">
        <v>7737</v>
      </c>
      <c r="H1831" t="s">
        <v>7738</v>
      </c>
      <c r="I1831" t="s">
        <v>56</v>
      </c>
      <c r="S1831" t="s">
        <v>7739</v>
      </c>
      <c r="U1831" t="s">
        <v>51</v>
      </c>
      <c r="V1831" t="s">
        <v>7740</v>
      </c>
      <c r="W1831" t="s">
        <v>7741</v>
      </c>
      <c r="X1831" t="s">
        <v>7742</v>
      </c>
      <c r="Y1831" t="s">
        <v>7743</v>
      </c>
      <c r="Z1831">
        <v>8</v>
      </c>
      <c r="AA1831">
        <v>27</v>
      </c>
      <c r="AD1831" t="s">
        <v>7744</v>
      </c>
      <c r="AE1831" t="s">
        <v>4595</v>
      </c>
      <c r="AF1831" t="s">
        <v>280</v>
      </c>
      <c r="AG1831" t="s">
        <v>7745</v>
      </c>
      <c r="AH1831" t="s">
        <v>4595</v>
      </c>
      <c r="AI1831">
        <v>0</v>
      </c>
      <c r="AJ1831">
        <v>0</v>
      </c>
      <c r="AL1831">
        <v>0</v>
      </c>
      <c r="AM1831">
        <v>0</v>
      </c>
      <c r="AN1831">
        <v>0</v>
      </c>
      <c r="AO1831" t="s">
        <v>51</v>
      </c>
      <c r="AP1831" t="s">
        <v>51</v>
      </c>
      <c r="AQ1831" t="s">
        <v>51</v>
      </c>
      <c r="AR1831" t="s">
        <v>51</v>
      </c>
      <c r="AS1831" t="s">
        <v>51</v>
      </c>
      <c r="AT1831" t="s">
        <v>51</v>
      </c>
      <c r="AU1831" t="s">
        <v>58</v>
      </c>
      <c r="AV1831" t="s">
        <v>4215</v>
      </c>
      <c r="AW1831" t="s">
        <v>51</v>
      </c>
      <c r="AX1831" s="1">
        <v>43292.515023067128</v>
      </c>
      <c r="AY1831" t="s">
        <v>51</v>
      </c>
    </row>
    <row r="1832" spans="1:51" x14ac:dyDescent="0.35">
      <c r="A1832">
        <v>2538</v>
      </c>
      <c r="B1832">
        <v>0</v>
      </c>
      <c r="C1832" t="s">
        <v>51</v>
      </c>
      <c r="D1832" t="s">
        <v>52</v>
      </c>
      <c r="E1832" t="s">
        <v>51</v>
      </c>
      <c r="F1832" t="s">
        <v>51</v>
      </c>
      <c r="G1832" t="s">
        <v>7746</v>
      </c>
      <c r="H1832" t="s">
        <v>7747</v>
      </c>
      <c r="I1832" t="s">
        <v>56</v>
      </c>
      <c r="S1832" t="s">
        <v>7748</v>
      </c>
      <c r="U1832" t="s">
        <v>51</v>
      </c>
      <c r="V1832" t="s">
        <v>7749</v>
      </c>
      <c r="Y1832" t="s">
        <v>7750</v>
      </c>
      <c r="Z1832">
        <v>8</v>
      </c>
      <c r="AA1832">
        <v>21</v>
      </c>
      <c r="AD1832" t="s">
        <v>1388</v>
      </c>
      <c r="AE1832" t="s">
        <v>7751</v>
      </c>
      <c r="AF1832" t="s">
        <v>7752</v>
      </c>
      <c r="AG1832" t="s">
        <v>1389</v>
      </c>
      <c r="AH1832" t="s">
        <v>7751</v>
      </c>
      <c r="AI1832">
        <v>0</v>
      </c>
      <c r="AJ1832">
        <v>0</v>
      </c>
      <c r="AL1832">
        <v>0</v>
      </c>
      <c r="AM1832">
        <v>0</v>
      </c>
      <c r="AN1832">
        <v>0</v>
      </c>
      <c r="AO1832" t="s">
        <v>51</v>
      </c>
      <c r="AP1832" t="s">
        <v>51</v>
      </c>
      <c r="AQ1832" t="s">
        <v>51</v>
      </c>
      <c r="AR1832" t="s">
        <v>51</v>
      </c>
      <c r="AS1832" t="s">
        <v>51</v>
      </c>
      <c r="AT1832" t="s">
        <v>51</v>
      </c>
      <c r="AU1832" t="s">
        <v>58</v>
      </c>
      <c r="AV1832" t="s">
        <v>4215</v>
      </c>
      <c r="AW1832" t="s">
        <v>51</v>
      </c>
      <c r="AX1832" s="1">
        <v>43292.445629745373</v>
      </c>
      <c r="AY1832" t="s">
        <v>51</v>
      </c>
    </row>
    <row r="1833" spans="1:51" x14ac:dyDescent="0.35">
      <c r="A1833">
        <v>2537</v>
      </c>
      <c r="B1833">
        <v>0</v>
      </c>
      <c r="C1833" t="s">
        <v>51</v>
      </c>
      <c r="D1833" t="s">
        <v>52</v>
      </c>
      <c r="E1833" t="s">
        <v>51</v>
      </c>
      <c r="F1833" t="s">
        <v>51</v>
      </c>
      <c r="G1833" t="s">
        <v>7753</v>
      </c>
      <c r="H1833" t="s">
        <v>7754</v>
      </c>
      <c r="I1833" t="s">
        <v>1966</v>
      </c>
      <c r="J1833" t="s">
        <v>5419</v>
      </c>
      <c r="U1833" t="s">
        <v>51</v>
      </c>
      <c r="W1833">
        <f>92-324-2835650</f>
        <v>-2835882</v>
      </c>
      <c r="X1833" t="s">
        <v>51</v>
      </c>
      <c r="Y1833" t="s">
        <v>7755</v>
      </c>
      <c r="Z1833">
        <v>2</v>
      </c>
      <c r="AE1833" t="s">
        <v>51</v>
      </c>
      <c r="AF1833" t="s">
        <v>5419</v>
      </c>
      <c r="AI1833">
        <v>0</v>
      </c>
      <c r="AJ1833">
        <v>0</v>
      </c>
      <c r="AL1833">
        <v>0</v>
      </c>
      <c r="AM1833">
        <v>0</v>
      </c>
      <c r="AN1833">
        <v>0</v>
      </c>
      <c r="AO1833" t="s">
        <v>51</v>
      </c>
      <c r="AP1833" t="s">
        <v>51</v>
      </c>
      <c r="AQ1833" t="s">
        <v>51</v>
      </c>
      <c r="AR1833" t="s">
        <v>51</v>
      </c>
      <c r="AS1833" t="s">
        <v>51</v>
      </c>
      <c r="AT1833" t="s">
        <v>51</v>
      </c>
      <c r="AU1833" t="s">
        <v>58</v>
      </c>
      <c r="AV1833" t="s">
        <v>4215</v>
      </c>
      <c r="AW1833" t="s">
        <v>51</v>
      </c>
      <c r="AX1833" s="1">
        <v>43291.685264814812</v>
      </c>
      <c r="AY1833" t="s">
        <v>51</v>
      </c>
    </row>
    <row r="1834" spans="1:51" x14ac:dyDescent="0.35">
      <c r="A1834">
        <v>2536</v>
      </c>
      <c r="B1834">
        <v>0</v>
      </c>
      <c r="C1834" t="s">
        <v>51</v>
      </c>
      <c r="D1834" t="s">
        <v>52</v>
      </c>
      <c r="E1834" t="s">
        <v>51</v>
      </c>
      <c r="F1834" t="s">
        <v>51</v>
      </c>
      <c r="G1834" t="s">
        <v>18950</v>
      </c>
      <c r="H1834" t="s">
        <v>7756</v>
      </c>
      <c r="I1834" t="s">
        <v>56</v>
      </c>
      <c r="O1834" t="s">
        <v>62</v>
      </c>
      <c r="S1834" t="s">
        <v>7757</v>
      </c>
      <c r="U1834" t="s">
        <v>51</v>
      </c>
      <c r="V1834" t="s">
        <v>7758</v>
      </c>
      <c r="W1834" t="s">
        <v>7759</v>
      </c>
      <c r="Y1834" t="s">
        <v>7760</v>
      </c>
      <c r="Z1834">
        <v>8</v>
      </c>
      <c r="AA1834">
        <v>29</v>
      </c>
      <c r="AD1834" t="s">
        <v>7761</v>
      </c>
      <c r="AE1834" t="s">
        <v>5602</v>
      </c>
      <c r="AF1834" t="s">
        <v>77</v>
      </c>
      <c r="AG1834" t="s">
        <v>7762</v>
      </c>
      <c r="AH1834" t="s">
        <v>5602</v>
      </c>
      <c r="AI1834">
        <v>0</v>
      </c>
      <c r="AJ1834">
        <v>0</v>
      </c>
      <c r="AL1834">
        <v>0</v>
      </c>
      <c r="AM1834">
        <v>0</v>
      </c>
      <c r="AN1834">
        <v>0</v>
      </c>
      <c r="AO1834" t="s">
        <v>51</v>
      </c>
      <c r="AP1834" t="s">
        <v>51</v>
      </c>
      <c r="AQ1834" t="s">
        <v>51</v>
      </c>
      <c r="AR1834" t="s">
        <v>51</v>
      </c>
      <c r="AS1834" t="s">
        <v>51</v>
      </c>
      <c r="AT1834" t="s">
        <v>51</v>
      </c>
      <c r="AU1834" t="s">
        <v>58</v>
      </c>
      <c r="AV1834" t="s">
        <v>4215</v>
      </c>
      <c r="AW1834" t="s">
        <v>6927</v>
      </c>
      <c r="AX1834" s="1">
        <v>43291.509419444446</v>
      </c>
      <c r="AY1834" s="1">
        <v>43418.453673611111</v>
      </c>
    </row>
    <row r="1835" spans="1:51" x14ac:dyDescent="0.35">
      <c r="A1835">
        <v>2535</v>
      </c>
      <c r="B1835">
        <v>0</v>
      </c>
      <c r="C1835" t="s">
        <v>51</v>
      </c>
      <c r="D1835" t="s">
        <v>52</v>
      </c>
      <c r="E1835" t="s">
        <v>51</v>
      </c>
      <c r="F1835" t="s">
        <v>51</v>
      </c>
      <c r="G1835" t="s">
        <v>7763</v>
      </c>
      <c r="H1835" t="s">
        <v>7764</v>
      </c>
      <c r="I1835" t="s">
        <v>56</v>
      </c>
      <c r="O1835" t="s">
        <v>62</v>
      </c>
      <c r="S1835" t="s">
        <v>7765</v>
      </c>
      <c r="U1835" t="s">
        <v>202</v>
      </c>
      <c r="W1835" t="s">
        <v>7766</v>
      </c>
      <c r="Y1835" t="s">
        <v>7767</v>
      </c>
      <c r="Z1835">
        <v>8</v>
      </c>
      <c r="AA1835">
        <v>7</v>
      </c>
      <c r="AD1835" t="s">
        <v>7768</v>
      </c>
      <c r="AE1835" t="s">
        <v>7769</v>
      </c>
      <c r="AF1835" t="s">
        <v>7770</v>
      </c>
      <c r="AG1835" t="s">
        <v>7771</v>
      </c>
      <c r="AH1835" t="s">
        <v>7769</v>
      </c>
      <c r="AI1835">
        <v>0</v>
      </c>
      <c r="AJ1835">
        <v>0</v>
      </c>
      <c r="AL1835">
        <v>0</v>
      </c>
      <c r="AM1835">
        <v>0</v>
      </c>
      <c r="AN1835">
        <v>0</v>
      </c>
      <c r="AO1835" t="s">
        <v>51</v>
      </c>
      <c r="AP1835" t="s">
        <v>51</v>
      </c>
      <c r="AQ1835" t="s">
        <v>51</v>
      </c>
      <c r="AR1835" t="s">
        <v>51</v>
      </c>
      <c r="AS1835" t="s">
        <v>51</v>
      </c>
      <c r="AT1835" t="s">
        <v>51</v>
      </c>
      <c r="AU1835" t="s">
        <v>58</v>
      </c>
      <c r="AV1835" t="s">
        <v>4215</v>
      </c>
      <c r="AW1835" t="s">
        <v>196</v>
      </c>
      <c r="AX1835" s="1">
        <v>43291.470751701389</v>
      </c>
      <c r="AY1835" s="1">
        <v>44183.634874108793</v>
      </c>
    </row>
    <row r="1836" spans="1:51" x14ac:dyDescent="0.35">
      <c r="A1836">
        <v>2534</v>
      </c>
      <c r="B1836">
        <v>0</v>
      </c>
      <c r="C1836" t="s">
        <v>51</v>
      </c>
      <c r="D1836" t="s">
        <v>85</v>
      </c>
      <c r="E1836" t="s">
        <v>51</v>
      </c>
      <c r="F1836" t="s">
        <v>51</v>
      </c>
      <c r="G1836" t="s">
        <v>7772</v>
      </c>
      <c r="H1836" t="s">
        <v>7773</v>
      </c>
      <c r="I1836" t="s">
        <v>6854</v>
      </c>
      <c r="J1836" t="s">
        <v>5419</v>
      </c>
      <c r="S1836" t="s">
        <v>7774</v>
      </c>
      <c r="T1836" t="s">
        <v>51</v>
      </c>
      <c r="U1836" t="s">
        <v>51</v>
      </c>
      <c r="V1836" t="s">
        <v>7775</v>
      </c>
      <c r="Y1836" t="s">
        <v>7776</v>
      </c>
      <c r="Z1836">
        <v>2</v>
      </c>
      <c r="AE1836" t="s">
        <v>51</v>
      </c>
      <c r="AF1836" t="s">
        <v>5419</v>
      </c>
      <c r="AI1836">
        <v>0</v>
      </c>
      <c r="AJ1836">
        <v>0</v>
      </c>
      <c r="AL1836">
        <v>0</v>
      </c>
      <c r="AM1836">
        <v>0</v>
      </c>
      <c r="AN1836">
        <v>0</v>
      </c>
      <c r="AO1836" t="s">
        <v>1032</v>
      </c>
      <c r="AP1836" t="s">
        <v>51</v>
      </c>
      <c r="AQ1836" t="s">
        <v>51</v>
      </c>
      <c r="AR1836" t="s">
        <v>51</v>
      </c>
      <c r="AS1836" t="s">
        <v>51</v>
      </c>
      <c r="AT1836" t="s">
        <v>51</v>
      </c>
      <c r="AU1836" t="s">
        <v>58</v>
      </c>
      <c r="AV1836" t="s">
        <v>4028</v>
      </c>
      <c r="AW1836" t="s">
        <v>51</v>
      </c>
      <c r="AX1836" s="1">
        <v>43290.826824340278</v>
      </c>
      <c r="AY1836" t="s">
        <v>51</v>
      </c>
    </row>
    <row r="1837" spans="1:51" x14ac:dyDescent="0.35">
      <c r="A1837">
        <v>2533</v>
      </c>
      <c r="B1837">
        <v>0</v>
      </c>
      <c r="C1837" t="s">
        <v>51</v>
      </c>
      <c r="D1837" t="s">
        <v>52</v>
      </c>
      <c r="E1837" t="s">
        <v>51</v>
      </c>
      <c r="F1837" t="s">
        <v>51</v>
      </c>
      <c r="G1837" t="s">
        <v>7777</v>
      </c>
      <c r="H1837" t="s">
        <v>7778</v>
      </c>
      <c r="I1837" t="s">
        <v>56</v>
      </c>
      <c r="J1837" t="s">
        <v>5419</v>
      </c>
      <c r="S1837" t="s">
        <v>7779</v>
      </c>
      <c r="U1837" t="s">
        <v>51</v>
      </c>
      <c r="X1837" t="s">
        <v>51</v>
      </c>
      <c r="Y1837" t="s">
        <v>7780</v>
      </c>
      <c r="Z1837">
        <v>8</v>
      </c>
      <c r="AA1837">
        <v>29</v>
      </c>
      <c r="AD1837" t="s">
        <v>7781</v>
      </c>
      <c r="AE1837" t="s">
        <v>51</v>
      </c>
      <c r="AF1837" t="s">
        <v>5419</v>
      </c>
      <c r="AG1837" t="s">
        <v>7782</v>
      </c>
      <c r="AH1837" t="s">
        <v>7783</v>
      </c>
      <c r="AI1837">
        <v>0</v>
      </c>
      <c r="AJ1837">
        <v>0</v>
      </c>
      <c r="AL1837">
        <v>0</v>
      </c>
      <c r="AM1837">
        <v>0</v>
      </c>
      <c r="AN1837">
        <v>0</v>
      </c>
      <c r="AO1837" t="s">
        <v>51</v>
      </c>
      <c r="AP1837" t="s">
        <v>51</v>
      </c>
      <c r="AQ1837" t="s">
        <v>51</v>
      </c>
      <c r="AR1837" t="s">
        <v>51</v>
      </c>
      <c r="AS1837" t="s">
        <v>51</v>
      </c>
      <c r="AT1837" t="s">
        <v>51</v>
      </c>
      <c r="AU1837" t="s">
        <v>58</v>
      </c>
      <c r="AV1837" t="s">
        <v>4215</v>
      </c>
      <c r="AW1837" t="s">
        <v>51</v>
      </c>
      <c r="AX1837" s="1">
        <v>43290.513225960647</v>
      </c>
      <c r="AY1837" t="s">
        <v>51</v>
      </c>
    </row>
    <row r="1838" spans="1:51" x14ac:dyDescent="0.35">
      <c r="A1838">
        <v>2532</v>
      </c>
      <c r="B1838">
        <v>0</v>
      </c>
      <c r="C1838" t="s">
        <v>51</v>
      </c>
      <c r="D1838" t="s">
        <v>52</v>
      </c>
      <c r="E1838" t="s">
        <v>51</v>
      </c>
      <c r="F1838" t="s">
        <v>51</v>
      </c>
      <c r="G1838" t="s">
        <v>7784</v>
      </c>
      <c r="H1838" t="s">
        <v>7785</v>
      </c>
      <c r="I1838" t="s">
        <v>2142</v>
      </c>
      <c r="J1838" t="s">
        <v>5419</v>
      </c>
      <c r="S1838" t="s">
        <v>7786</v>
      </c>
      <c r="U1838" t="s">
        <v>51</v>
      </c>
      <c r="V1838" t="s">
        <v>7787</v>
      </c>
      <c r="X1838" t="s">
        <v>51</v>
      </c>
      <c r="Y1838" t="s">
        <v>7788</v>
      </c>
      <c r="Z1838">
        <v>2</v>
      </c>
      <c r="AE1838" t="s">
        <v>51</v>
      </c>
      <c r="AF1838" t="s">
        <v>5419</v>
      </c>
      <c r="AI1838">
        <v>0</v>
      </c>
      <c r="AJ1838">
        <v>0</v>
      </c>
      <c r="AL1838">
        <v>0</v>
      </c>
      <c r="AM1838">
        <v>0</v>
      </c>
      <c r="AN1838">
        <v>0</v>
      </c>
      <c r="AO1838" t="s">
        <v>51</v>
      </c>
      <c r="AP1838" t="s">
        <v>51</v>
      </c>
      <c r="AQ1838" t="s">
        <v>51</v>
      </c>
      <c r="AR1838" t="s">
        <v>51</v>
      </c>
      <c r="AS1838" t="s">
        <v>51</v>
      </c>
      <c r="AT1838" t="s">
        <v>51</v>
      </c>
      <c r="AU1838" t="s">
        <v>58</v>
      </c>
      <c r="AV1838" t="s">
        <v>4215</v>
      </c>
      <c r="AW1838" t="s">
        <v>51</v>
      </c>
      <c r="AX1838" s="1">
        <v>43283.541623611112</v>
      </c>
      <c r="AY1838" t="s">
        <v>51</v>
      </c>
    </row>
    <row r="1839" spans="1:51" x14ac:dyDescent="0.35">
      <c r="A1839">
        <v>2531</v>
      </c>
      <c r="B1839">
        <v>0</v>
      </c>
      <c r="C1839" t="s">
        <v>51</v>
      </c>
      <c r="D1839" t="s">
        <v>52</v>
      </c>
      <c r="E1839" t="s">
        <v>51</v>
      </c>
      <c r="F1839" t="s">
        <v>51</v>
      </c>
      <c r="G1839" t="s">
        <v>18940</v>
      </c>
      <c r="H1839" t="s">
        <v>7789</v>
      </c>
      <c r="I1839" t="s">
        <v>56</v>
      </c>
      <c r="J1839" t="s">
        <v>5419</v>
      </c>
      <c r="S1839" t="s">
        <v>7790</v>
      </c>
      <c r="U1839" t="s">
        <v>51</v>
      </c>
      <c r="X1839" t="s">
        <v>51</v>
      </c>
      <c r="Y1839" t="s">
        <v>7791</v>
      </c>
      <c r="Z1839">
        <v>8</v>
      </c>
      <c r="AA1839">
        <v>9</v>
      </c>
      <c r="AD1839" t="s">
        <v>7529</v>
      </c>
      <c r="AE1839" t="s">
        <v>51</v>
      </c>
      <c r="AF1839" t="s">
        <v>5419</v>
      </c>
      <c r="AG1839" t="s">
        <v>7530</v>
      </c>
      <c r="AI1839">
        <v>0</v>
      </c>
      <c r="AJ1839">
        <v>0</v>
      </c>
      <c r="AL1839">
        <v>0</v>
      </c>
      <c r="AM1839">
        <v>0</v>
      </c>
      <c r="AN1839">
        <v>0</v>
      </c>
      <c r="AO1839" t="s">
        <v>51</v>
      </c>
      <c r="AP1839" t="s">
        <v>51</v>
      </c>
      <c r="AQ1839" t="s">
        <v>51</v>
      </c>
      <c r="AR1839" t="s">
        <v>51</v>
      </c>
      <c r="AS1839" t="s">
        <v>51</v>
      </c>
      <c r="AT1839" t="s">
        <v>51</v>
      </c>
      <c r="AU1839" t="s">
        <v>58</v>
      </c>
      <c r="AV1839" t="s">
        <v>4215</v>
      </c>
      <c r="AW1839" t="s">
        <v>51</v>
      </c>
      <c r="AX1839" s="1">
        <v>43280.465056828703</v>
      </c>
      <c r="AY1839" t="s">
        <v>51</v>
      </c>
    </row>
    <row r="1840" spans="1:51" x14ac:dyDescent="0.35">
      <c r="A1840">
        <v>2530</v>
      </c>
      <c r="B1840">
        <v>0</v>
      </c>
      <c r="C1840" t="s">
        <v>51</v>
      </c>
      <c r="D1840" t="s">
        <v>52</v>
      </c>
      <c r="E1840" t="s">
        <v>51</v>
      </c>
      <c r="F1840" t="s">
        <v>51</v>
      </c>
      <c r="G1840" t="s">
        <v>7792</v>
      </c>
      <c r="H1840" t="s">
        <v>7793</v>
      </c>
      <c r="I1840" t="s">
        <v>56</v>
      </c>
      <c r="O1840" t="s">
        <v>56</v>
      </c>
      <c r="S1840" t="s">
        <v>7794</v>
      </c>
      <c r="U1840" t="s">
        <v>57</v>
      </c>
      <c r="W1840" t="s">
        <v>7795</v>
      </c>
      <c r="Y1840" t="s">
        <v>7796</v>
      </c>
      <c r="Z1840">
        <v>8</v>
      </c>
      <c r="AA1840">
        <v>33</v>
      </c>
      <c r="AD1840" t="s">
        <v>7797</v>
      </c>
      <c r="AE1840" t="s">
        <v>7798</v>
      </c>
      <c r="AF1840" t="s">
        <v>4431</v>
      </c>
      <c r="AG1840" t="s">
        <v>7799</v>
      </c>
      <c r="AH1840" t="s">
        <v>7798</v>
      </c>
      <c r="AI1840">
        <v>0</v>
      </c>
      <c r="AJ1840">
        <v>0</v>
      </c>
      <c r="AL1840">
        <v>0</v>
      </c>
      <c r="AM1840">
        <v>0</v>
      </c>
      <c r="AN1840">
        <v>0</v>
      </c>
      <c r="AO1840" t="s">
        <v>51</v>
      </c>
      <c r="AP1840" t="s">
        <v>51</v>
      </c>
      <c r="AQ1840" t="s">
        <v>51</v>
      </c>
      <c r="AR1840" t="s">
        <v>51</v>
      </c>
      <c r="AS1840" t="s">
        <v>51</v>
      </c>
      <c r="AT1840" t="s">
        <v>51</v>
      </c>
      <c r="AU1840" t="s">
        <v>58</v>
      </c>
      <c r="AV1840" t="s">
        <v>4215</v>
      </c>
      <c r="AW1840" t="s">
        <v>919</v>
      </c>
      <c r="AX1840" s="1">
        <v>43279.755042245371</v>
      </c>
      <c r="AY1840" s="1">
        <v>45356.472601655092</v>
      </c>
    </row>
    <row r="1841" spans="1:51" x14ac:dyDescent="0.35">
      <c r="A1841">
        <v>2529</v>
      </c>
      <c r="B1841">
        <v>0</v>
      </c>
      <c r="C1841" t="s">
        <v>51</v>
      </c>
      <c r="D1841" t="s">
        <v>52</v>
      </c>
      <c r="E1841" t="s">
        <v>51</v>
      </c>
      <c r="F1841" t="s">
        <v>51</v>
      </c>
      <c r="G1841" t="s">
        <v>7800</v>
      </c>
      <c r="H1841" t="s">
        <v>7801</v>
      </c>
      <c r="I1841" t="s">
        <v>56</v>
      </c>
      <c r="O1841" t="s">
        <v>62</v>
      </c>
      <c r="S1841" t="s">
        <v>7802</v>
      </c>
      <c r="U1841" t="s">
        <v>202</v>
      </c>
      <c r="Y1841" t="s">
        <v>7803</v>
      </c>
      <c r="Z1841">
        <v>8</v>
      </c>
      <c r="AA1841">
        <v>24</v>
      </c>
      <c r="AD1841" t="s">
        <v>137</v>
      </c>
      <c r="AE1841" t="s">
        <v>7804</v>
      </c>
      <c r="AF1841" t="s">
        <v>407</v>
      </c>
      <c r="AG1841" t="s">
        <v>139</v>
      </c>
      <c r="AH1841" t="s">
        <v>7804</v>
      </c>
      <c r="AI1841">
        <v>0</v>
      </c>
      <c r="AJ1841">
        <v>0</v>
      </c>
      <c r="AL1841">
        <v>0</v>
      </c>
      <c r="AM1841">
        <v>0</v>
      </c>
      <c r="AN1841">
        <v>0</v>
      </c>
      <c r="AO1841" t="s">
        <v>51</v>
      </c>
      <c r="AP1841" t="s">
        <v>51</v>
      </c>
      <c r="AQ1841" t="s">
        <v>51</v>
      </c>
      <c r="AR1841" t="s">
        <v>51</v>
      </c>
      <c r="AS1841" t="s">
        <v>51</v>
      </c>
      <c r="AT1841" t="s">
        <v>51</v>
      </c>
      <c r="AU1841" t="s">
        <v>58</v>
      </c>
      <c r="AV1841" t="s">
        <v>4215</v>
      </c>
      <c r="AW1841" t="s">
        <v>6927</v>
      </c>
      <c r="AX1841" s="1">
        <v>43279.750200891205</v>
      </c>
      <c r="AY1841" s="1">
        <v>43503.488692974533</v>
      </c>
    </row>
    <row r="1842" spans="1:51" x14ac:dyDescent="0.35">
      <c r="A1842">
        <v>2528</v>
      </c>
      <c r="B1842">
        <v>0</v>
      </c>
      <c r="C1842" t="s">
        <v>51</v>
      </c>
      <c r="D1842" t="s">
        <v>52</v>
      </c>
      <c r="E1842" t="s">
        <v>51</v>
      </c>
      <c r="F1842" t="s">
        <v>51</v>
      </c>
      <c r="G1842" t="s">
        <v>7805</v>
      </c>
      <c r="H1842" t="s">
        <v>7806</v>
      </c>
      <c r="I1842" t="s">
        <v>56</v>
      </c>
      <c r="O1842" t="s">
        <v>62</v>
      </c>
      <c r="S1842" t="s">
        <v>7807</v>
      </c>
      <c r="U1842" t="s">
        <v>51</v>
      </c>
      <c r="Y1842" t="s">
        <v>7808</v>
      </c>
      <c r="Z1842">
        <v>8</v>
      </c>
      <c r="AA1842">
        <v>6</v>
      </c>
      <c r="AD1842" t="s">
        <v>7809</v>
      </c>
      <c r="AE1842" t="s">
        <v>3934</v>
      </c>
      <c r="AF1842" t="s">
        <v>115</v>
      </c>
      <c r="AG1842" t="s">
        <v>7810</v>
      </c>
      <c r="AH1842" t="s">
        <v>3934</v>
      </c>
      <c r="AI1842">
        <v>0</v>
      </c>
      <c r="AJ1842">
        <v>0</v>
      </c>
      <c r="AL1842">
        <v>0</v>
      </c>
      <c r="AM1842">
        <v>0</v>
      </c>
      <c r="AN1842">
        <v>0</v>
      </c>
      <c r="AO1842" t="s">
        <v>51</v>
      </c>
      <c r="AP1842" t="s">
        <v>51</v>
      </c>
      <c r="AQ1842" t="s">
        <v>51</v>
      </c>
      <c r="AR1842" t="s">
        <v>51</v>
      </c>
      <c r="AS1842" t="s">
        <v>51</v>
      </c>
      <c r="AT1842" t="s">
        <v>51</v>
      </c>
      <c r="AU1842" t="s">
        <v>58</v>
      </c>
      <c r="AV1842" t="s">
        <v>4215</v>
      </c>
      <c r="AW1842" t="s">
        <v>6927</v>
      </c>
      <c r="AX1842" s="1">
        <v>43279.737807372687</v>
      </c>
      <c r="AY1842" s="1">
        <v>43367.704878935183</v>
      </c>
    </row>
    <row r="1843" spans="1:51" x14ac:dyDescent="0.35">
      <c r="A1843">
        <v>2527</v>
      </c>
      <c r="B1843">
        <v>0</v>
      </c>
      <c r="C1843" t="s">
        <v>51</v>
      </c>
      <c r="D1843" t="s">
        <v>85</v>
      </c>
      <c r="E1843" t="s">
        <v>51</v>
      </c>
      <c r="F1843" t="s">
        <v>51</v>
      </c>
      <c r="G1843" t="s">
        <v>7811</v>
      </c>
      <c r="H1843" t="s">
        <v>7812</v>
      </c>
      <c r="I1843" t="s">
        <v>56</v>
      </c>
      <c r="J1843" t="s">
        <v>5419</v>
      </c>
      <c r="T1843" t="s">
        <v>51</v>
      </c>
      <c r="U1843" t="s">
        <v>51</v>
      </c>
      <c r="W1843">
        <v>9322060175</v>
      </c>
      <c r="Y1843" t="s">
        <v>7813</v>
      </c>
      <c r="Z1843">
        <v>8</v>
      </c>
      <c r="AE1843" t="s">
        <v>51</v>
      </c>
      <c r="AF1843" t="s">
        <v>5419</v>
      </c>
      <c r="AI1843">
        <v>0</v>
      </c>
      <c r="AJ1843">
        <v>0</v>
      </c>
      <c r="AL1843">
        <v>0</v>
      </c>
      <c r="AM1843">
        <v>0</v>
      </c>
      <c r="AN1843">
        <v>0</v>
      </c>
      <c r="AO1843" t="s">
        <v>4227</v>
      </c>
      <c r="AP1843" t="s">
        <v>51</v>
      </c>
      <c r="AQ1843" t="s">
        <v>51</v>
      </c>
      <c r="AR1843" t="s">
        <v>51</v>
      </c>
      <c r="AS1843" t="s">
        <v>51</v>
      </c>
      <c r="AT1843" t="s">
        <v>51</v>
      </c>
      <c r="AU1843" t="s">
        <v>58</v>
      </c>
      <c r="AV1843" t="s">
        <v>4028</v>
      </c>
      <c r="AW1843" t="s">
        <v>51</v>
      </c>
      <c r="AX1843" s="1">
        <v>43278.848047881947</v>
      </c>
      <c r="AY1843" t="s">
        <v>51</v>
      </c>
    </row>
    <row r="1844" spans="1:51" x14ac:dyDescent="0.35">
      <c r="A1844">
        <v>2526</v>
      </c>
      <c r="B1844">
        <v>0</v>
      </c>
      <c r="C1844" t="s">
        <v>51</v>
      </c>
      <c r="D1844" t="s">
        <v>85</v>
      </c>
      <c r="E1844" t="s">
        <v>51</v>
      </c>
      <c r="F1844" t="s">
        <v>51</v>
      </c>
      <c r="G1844" t="s">
        <v>7814</v>
      </c>
      <c r="H1844" t="s">
        <v>7815</v>
      </c>
      <c r="I1844" t="s">
        <v>56</v>
      </c>
      <c r="S1844" t="s">
        <v>7816</v>
      </c>
      <c r="T1844" t="s">
        <v>51</v>
      </c>
      <c r="U1844" t="s">
        <v>51</v>
      </c>
      <c r="W1844">
        <v>9920929257</v>
      </c>
      <c r="Y1844" t="s">
        <v>7817</v>
      </c>
      <c r="Z1844">
        <v>8</v>
      </c>
      <c r="AE1844" t="s">
        <v>51</v>
      </c>
      <c r="AI1844">
        <v>0</v>
      </c>
      <c r="AJ1844">
        <v>0</v>
      </c>
      <c r="AL1844">
        <v>0</v>
      </c>
      <c r="AM1844">
        <v>0</v>
      </c>
      <c r="AN1844">
        <v>0</v>
      </c>
      <c r="AP1844" t="s">
        <v>51</v>
      </c>
      <c r="AQ1844" t="s">
        <v>51</v>
      </c>
      <c r="AR1844" t="s">
        <v>51</v>
      </c>
      <c r="AS1844" t="s">
        <v>51</v>
      </c>
      <c r="AT1844" t="s">
        <v>51</v>
      </c>
      <c r="AU1844" t="s">
        <v>58</v>
      </c>
      <c r="AV1844" t="s">
        <v>4028</v>
      </c>
      <c r="AW1844" t="s">
        <v>4028</v>
      </c>
      <c r="AX1844" s="1">
        <v>43274.657866435184</v>
      </c>
      <c r="AY1844" s="1">
        <v>43278.827764930553</v>
      </c>
    </row>
    <row r="1845" spans="1:51" x14ac:dyDescent="0.35">
      <c r="A1845">
        <v>2525</v>
      </c>
      <c r="B1845">
        <v>0</v>
      </c>
      <c r="C1845" t="s">
        <v>51</v>
      </c>
      <c r="D1845" t="s">
        <v>52</v>
      </c>
      <c r="E1845" t="s">
        <v>51</v>
      </c>
      <c r="F1845" t="s">
        <v>51</v>
      </c>
      <c r="G1845" t="s">
        <v>7818</v>
      </c>
      <c r="H1845" t="s">
        <v>7819</v>
      </c>
      <c r="I1845" t="s">
        <v>56</v>
      </c>
      <c r="O1845" t="s">
        <v>62</v>
      </c>
      <c r="S1845" t="s">
        <v>7820</v>
      </c>
      <c r="U1845" t="s">
        <v>57</v>
      </c>
      <c r="V1845" t="s">
        <v>7821</v>
      </c>
      <c r="Y1845" t="s">
        <v>7822</v>
      </c>
      <c r="Z1845">
        <v>8</v>
      </c>
      <c r="AA1845">
        <v>33</v>
      </c>
      <c r="AD1845" t="s">
        <v>7823</v>
      </c>
      <c r="AE1845" t="s">
        <v>7824</v>
      </c>
      <c r="AF1845" t="s">
        <v>1935</v>
      </c>
      <c r="AG1845" t="s">
        <v>7825</v>
      </c>
      <c r="AH1845" t="s">
        <v>7824</v>
      </c>
      <c r="AI1845">
        <v>0</v>
      </c>
      <c r="AJ1845">
        <v>0</v>
      </c>
      <c r="AL1845">
        <v>0</v>
      </c>
      <c r="AM1845">
        <v>0</v>
      </c>
      <c r="AN1845">
        <v>0</v>
      </c>
      <c r="AO1845" t="s">
        <v>51</v>
      </c>
      <c r="AP1845" t="s">
        <v>51</v>
      </c>
      <c r="AQ1845" t="s">
        <v>51</v>
      </c>
      <c r="AR1845" t="s">
        <v>51</v>
      </c>
      <c r="AS1845" t="s">
        <v>51</v>
      </c>
      <c r="AT1845" t="s">
        <v>51</v>
      </c>
      <c r="AU1845" t="s">
        <v>58</v>
      </c>
      <c r="AV1845" t="s">
        <v>4215</v>
      </c>
      <c r="AW1845" t="s">
        <v>6927</v>
      </c>
      <c r="AX1845" s="1">
        <v>43274.531550844906</v>
      </c>
      <c r="AY1845" s="1">
        <v>43599.470693668984</v>
      </c>
    </row>
    <row r="1846" spans="1:51" x14ac:dyDescent="0.35">
      <c r="A1846">
        <v>2524</v>
      </c>
      <c r="B1846">
        <v>0</v>
      </c>
      <c r="C1846" t="s">
        <v>51</v>
      </c>
      <c r="D1846" t="s">
        <v>52</v>
      </c>
      <c r="E1846" t="s">
        <v>51</v>
      </c>
      <c r="F1846" t="s">
        <v>51</v>
      </c>
      <c r="G1846" t="s">
        <v>7826</v>
      </c>
      <c r="H1846" t="s">
        <v>7827</v>
      </c>
      <c r="I1846" t="s">
        <v>13177</v>
      </c>
      <c r="J1846" t="s">
        <v>5419</v>
      </c>
      <c r="S1846" t="s">
        <v>7828</v>
      </c>
      <c r="U1846" t="s">
        <v>51</v>
      </c>
      <c r="V1846" t="s">
        <v>7829</v>
      </c>
      <c r="W1846" t="s">
        <v>7830</v>
      </c>
      <c r="X1846" t="s">
        <v>51</v>
      </c>
      <c r="Y1846" t="s">
        <v>7831</v>
      </c>
      <c r="Z1846">
        <v>2</v>
      </c>
      <c r="AE1846" t="s">
        <v>51</v>
      </c>
      <c r="AF1846" t="s">
        <v>5419</v>
      </c>
      <c r="AI1846">
        <v>0</v>
      </c>
      <c r="AJ1846">
        <v>0</v>
      </c>
      <c r="AL1846">
        <v>0</v>
      </c>
      <c r="AM1846">
        <v>0</v>
      </c>
      <c r="AN1846">
        <v>0</v>
      </c>
      <c r="AO1846" t="s">
        <v>51</v>
      </c>
      <c r="AP1846" t="s">
        <v>51</v>
      </c>
      <c r="AQ1846" t="s">
        <v>51</v>
      </c>
      <c r="AR1846" t="s">
        <v>51</v>
      </c>
      <c r="AS1846" t="s">
        <v>51</v>
      </c>
      <c r="AT1846" t="s">
        <v>51</v>
      </c>
      <c r="AU1846" t="s">
        <v>58</v>
      </c>
      <c r="AV1846" t="s">
        <v>4215</v>
      </c>
      <c r="AW1846" t="s">
        <v>51</v>
      </c>
      <c r="AX1846" s="1">
        <v>43273.709267858794</v>
      </c>
      <c r="AY1846" t="s">
        <v>51</v>
      </c>
    </row>
    <row r="1847" spans="1:51" x14ac:dyDescent="0.35">
      <c r="A1847">
        <v>2523</v>
      </c>
      <c r="B1847">
        <v>0</v>
      </c>
      <c r="C1847" t="s">
        <v>51</v>
      </c>
      <c r="D1847" t="s">
        <v>85</v>
      </c>
      <c r="E1847" t="s">
        <v>51</v>
      </c>
      <c r="F1847" t="s">
        <v>51</v>
      </c>
      <c r="G1847" t="s">
        <v>7832</v>
      </c>
      <c r="H1847" t="s">
        <v>7833</v>
      </c>
      <c r="I1847" t="s">
        <v>56</v>
      </c>
      <c r="J1847" t="s">
        <v>5419</v>
      </c>
      <c r="S1847" t="s">
        <v>7834</v>
      </c>
      <c r="T1847" t="s">
        <v>51</v>
      </c>
      <c r="U1847" t="s">
        <v>51</v>
      </c>
      <c r="Y1847" t="s">
        <v>7835</v>
      </c>
      <c r="Z1847">
        <v>8</v>
      </c>
      <c r="AE1847" t="s">
        <v>51</v>
      </c>
      <c r="AF1847" t="s">
        <v>5419</v>
      </c>
      <c r="AI1847">
        <v>0</v>
      </c>
      <c r="AJ1847">
        <v>0</v>
      </c>
      <c r="AL1847">
        <v>0</v>
      </c>
      <c r="AM1847">
        <v>0</v>
      </c>
      <c r="AN1847">
        <v>0</v>
      </c>
      <c r="AO1847" t="s">
        <v>230</v>
      </c>
      <c r="AP1847" t="s">
        <v>51</v>
      </c>
      <c r="AQ1847" t="s">
        <v>51</v>
      </c>
      <c r="AR1847" t="s">
        <v>51</v>
      </c>
      <c r="AS1847" t="s">
        <v>51</v>
      </c>
      <c r="AT1847" t="s">
        <v>51</v>
      </c>
      <c r="AU1847" t="s">
        <v>58</v>
      </c>
      <c r="AV1847" t="s">
        <v>4028</v>
      </c>
      <c r="AW1847" t="s">
        <v>51</v>
      </c>
      <c r="AX1847" s="1">
        <v>43272.758191863424</v>
      </c>
      <c r="AY1847" t="s">
        <v>51</v>
      </c>
    </row>
    <row r="1848" spans="1:51" x14ac:dyDescent="0.35">
      <c r="A1848">
        <v>2522</v>
      </c>
      <c r="B1848">
        <v>0</v>
      </c>
      <c r="C1848" t="s">
        <v>51</v>
      </c>
      <c r="D1848" t="s">
        <v>85</v>
      </c>
      <c r="E1848" t="s">
        <v>51</v>
      </c>
      <c r="F1848" t="s">
        <v>51</v>
      </c>
      <c r="G1848" t="s">
        <v>7836</v>
      </c>
      <c r="H1848" t="s">
        <v>7837</v>
      </c>
      <c r="I1848" t="s">
        <v>56</v>
      </c>
      <c r="J1848" t="s">
        <v>5419</v>
      </c>
      <c r="S1848">
        <v>26932569</v>
      </c>
      <c r="T1848" t="s">
        <v>51</v>
      </c>
      <c r="U1848" t="s">
        <v>51</v>
      </c>
      <c r="W1848">
        <v>9422083956</v>
      </c>
      <c r="Z1848">
        <v>8</v>
      </c>
      <c r="AE1848" t="s">
        <v>51</v>
      </c>
      <c r="AF1848" t="s">
        <v>5419</v>
      </c>
      <c r="AI1848">
        <v>0</v>
      </c>
      <c r="AJ1848">
        <v>0</v>
      </c>
      <c r="AL1848">
        <v>0</v>
      </c>
      <c r="AM1848">
        <v>0</v>
      </c>
      <c r="AN1848">
        <v>0</v>
      </c>
      <c r="AO1848" t="s">
        <v>230</v>
      </c>
      <c r="AP1848" t="s">
        <v>51</v>
      </c>
      <c r="AQ1848" t="s">
        <v>51</v>
      </c>
      <c r="AR1848" t="s">
        <v>51</v>
      </c>
      <c r="AS1848" t="s">
        <v>51</v>
      </c>
      <c r="AT1848" t="s">
        <v>51</v>
      </c>
      <c r="AU1848" t="s">
        <v>58</v>
      </c>
      <c r="AV1848" t="s">
        <v>4028</v>
      </c>
      <c r="AW1848" t="s">
        <v>51</v>
      </c>
      <c r="AX1848" s="1">
        <v>43272.74269421296</v>
      </c>
      <c r="AY1848" t="s">
        <v>51</v>
      </c>
    </row>
    <row r="1849" spans="1:51" x14ac:dyDescent="0.35">
      <c r="A1849">
        <v>2521</v>
      </c>
      <c r="B1849">
        <v>0</v>
      </c>
      <c r="C1849" t="s">
        <v>51</v>
      </c>
      <c r="D1849" t="s">
        <v>52</v>
      </c>
      <c r="E1849" t="s">
        <v>51</v>
      </c>
      <c r="F1849" t="s">
        <v>51</v>
      </c>
      <c r="G1849" t="s">
        <v>18951</v>
      </c>
      <c r="H1849" t="s">
        <v>7838</v>
      </c>
      <c r="I1849" t="s">
        <v>56</v>
      </c>
      <c r="J1849" t="s">
        <v>5419</v>
      </c>
      <c r="S1849" t="s">
        <v>7839</v>
      </c>
      <c r="U1849" t="s">
        <v>51</v>
      </c>
      <c r="W1849" t="s">
        <v>7840</v>
      </c>
      <c r="X1849" t="s">
        <v>51</v>
      </c>
      <c r="Y1849" t="s">
        <v>7841</v>
      </c>
      <c r="Z1849">
        <v>8</v>
      </c>
      <c r="AA1849">
        <v>27</v>
      </c>
      <c r="AD1849" t="s">
        <v>7735</v>
      </c>
      <c r="AE1849" t="s">
        <v>51</v>
      </c>
      <c r="AF1849" t="s">
        <v>5419</v>
      </c>
      <c r="AG1849" t="s">
        <v>6723</v>
      </c>
      <c r="AI1849">
        <v>0</v>
      </c>
      <c r="AJ1849">
        <v>0</v>
      </c>
      <c r="AL1849">
        <v>0</v>
      </c>
      <c r="AM1849">
        <v>0</v>
      </c>
      <c r="AN1849">
        <v>0</v>
      </c>
      <c r="AO1849" t="s">
        <v>51</v>
      </c>
      <c r="AP1849" t="s">
        <v>51</v>
      </c>
      <c r="AQ1849" t="s">
        <v>51</v>
      </c>
      <c r="AR1849" t="s">
        <v>51</v>
      </c>
      <c r="AS1849" t="s">
        <v>51</v>
      </c>
      <c r="AT1849" t="s">
        <v>51</v>
      </c>
      <c r="AU1849" t="s">
        <v>58</v>
      </c>
      <c r="AV1849" t="s">
        <v>4215</v>
      </c>
      <c r="AW1849" t="s">
        <v>51</v>
      </c>
      <c r="AX1849" s="1">
        <v>43270.418723344905</v>
      </c>
      <c r="AY1849" t="s">
        <v>51</v>
      </c>
    </row>
    <row r="1850" spans="1:51" x14ac:dyDescent="0.35">
      <c r="A1850">
        <v>2520</v>
      </c>
      <c r="B1850">
        <v>0</v>
      </c>
      <c r="C1850" t="s">
        <v>51</v>
      </c>
      <c r="D1850" t="s">
        <v>52</v>
      </c>
      <c r="E1850" t="s">
        <v>51</v>
      </c>
      <c r="F1850" t="s">
        <v>51</v>
      </c>
      <c r="G1850" t="s">
        <v>7842</v>
      </c>
      <c r="H1850" t="s">
        <v>7843</v>
      </c>
      <c r="I1850" t="s">
        <v>56</v>
      </c>
      <c r="O1850" t="s">
        <v>56</v>
      </c>
      <c r="S1850" t="s">
        <v>7844</v>
      </c>
      <c r="V1850" t="s">
        <v>7845</v>
      </c>
      <c r="W1850">
        <v>9470003833</v>
      </c>
      <c r="Y1850" t="s">
        <v>7846</v>
      </c>
      <c r="Z1850">
        <v>8</v>
      </c>
      <c r="AA1850">
        <v>10</v>
      </c>
      <c r="AE1850" t="s">
        <v>3050</v>
      </c>
      <c r="AF1850" t="s">
        <v>7847</v>
      </c>
      <c r="AG1850" t="s">
        <v>7848</v>
      </c>
      <c r="AH1850" t="s">
        <v>3050</v>
      </c>
      <c r="AI1850">
        <v>0</v>
      </c>
      <c r="AJ1850">
        <v>0</v>
      </c>
      <c r="AL1850">
        <v>0</v>
      </c>
      <c r="AM1850">
        <v>0</v>
      </c>
      <c r="AN1850">
        <v>0</v>
      </c>
      <c r="AO1850" t="s">
        <v>51</v>
      </c>
      <c r="AP1850" t="s">
        <v>51</v>
      </c>
      <c r="AQ1850" t="s">
        <v>51</v>
      </c>
      <c r="AR1850" t="s">
        <v>51</v>
      </c>
      <c r="AS1850" t="s">
        <v>51</v>
      </c>
      <c r="AT1850" t="s">
        <v>51</v>
      </c>
      <c r="AU1850" t="s">
        <v>58</v>
      </c>
      <c r="AV1850" t="s">
        <v>4215</v>
      </c>
      <c r="AW1850" t="s">
        <v>6927</v>
      </c>
      <c r="AX1850" s="1">
        <v>43269.499521261576</v>
      </c>
      <c r="AY1850" s="1">
        <v>43465.77423116898</v>
      </c>
    </row>
    <row r="1851" spans="1:51" x14ac:dyDescent="0.35">
      <c r="A1851">
        <v>2519</v>
      </c>
      <c r="B1851">
        <v>0</v>
      </c>
      <c r="C1851" t="s">
        <v>51</v>
      </c>
      <c r="D1851" t="s">
        <v>85</v>
      </c>
      <c r="E1851">
        <v>3</v>
      </c>
      <c r="F1851" t="s">
        <v>1049</v>
      </c>
      <c r="G1851" t="s">
        <v>7849</v>
      </c>
      <c r="H1851" t="s">
        <v>7850</v>
      </c>
      <c r="I1851" t="s">
        <v>56</v>
      </c>
      <c r="J1851" t="s">
        <v>5419</v>
      </c>
      <c r="T1851" t="s">
        <v>51</v>
      </c>
      <c r="U1851" t="s">
        <v>51</v>
      </c>
      <c r="W1851">
        <v>982268351</v>
      </c>
      <c r="Y1851" t="s">
        <v>7851</v>
      </c>
      <c r="Z1851">
        <v>8</v>
      </c>
      <c r="AE1851" t="s">
        <v>51</v>
      </c>
      <c r="AF1851" t="s">
        <v>5419</v>
      </c>
      <c r="AI1851">
        <v>0</v>
      </c>
      <c r="AJ1851">
        <v>0</v>
      </c>
      <c r="AL1851">
        <v>0</v>
      </c>
      <c r="AM1851">
        <v>0</v>
      </c>
      <c r="AN1851">
        <v>0</v>
      </c>
      <c r="AO1851" t="s">
        <v>1032</v>
      </c>
      <c r="AP1851" t="s">
        <v>51</v>
      </c>
      <c r="AQ1851" t="s">
        <v>51</v>
      </c>
      <c r="AR1851" t="s">
        <v>51</v>
      </c>
      <c r="AS1851" t="s">
        <v>51</v>
      </c>
      <c r="AT1851" t="s">
        <v>51</v>
      </c>
      <c r="AU1851" t="s">
        <v>58</v>
      </c>
      <c r="AV1851" t="s">
        <v>4028</v>
      </c>
      <c r="AW1851" t="s">
        <v>5181</v>
      </c>
      <c r="AX1851" s="1">
        <v>43264.794842627314</v>
      </c>
      <c r="AY1851" s="1">
        <v>43886.485080474537</v>
      </c>
    </row>
    <row r="1852" spans="1:51" x14ac:dyDescent="0.35">
      <c r="A1852">
        <v>2518</v>
      </c>
      <c r="B1852">
        <v>0</v>
      </c>
      <c r="C1852" t="s">
        <v>51</v>
      </c>
      <c r="D1852" t="s">
        <v>52</v>
      </c>
      <c r="E1852" t="s">
        <v>51</v>
      </c>
      <c r="F1852" t="s">
        <v>51</v>
      </c>
      <c r="G1852" t="s">
        <v>7852</v>
      </c>
      <c r="H1852" t="s">
        <v>7853</v>
      </c>
      <c r="I1852" t="s">
        <v>56</v>
      </c>
      <c r="O1852" t="s">
        <v>55</v>
      </c>
      <c r="S1852" t="s">
        <v>7854</v>
      </c>
      <c r="U1852" t="s">
        <v>51</v>
      </c>
      <c r="V1852" t="s">
        <v>7855</v>
      </c>
      <c r="Y1852" t="s">
        <v>7856</v>
      </c>
      <c r="Z1852">
        <v>8</v>
      </c>
      <c r="AA1852">
        <v>27</v>
      </c>
      <c r="AD1852" t="s">
        <v>7857</v>
      </c>
      <c r="AE1852" t="s">
        <v>6997</v>
      </c>
      <c r="AF1852" t="s">
        <v>143</v>
      </c>
      <c r="AG1852" t="s">
        <v>7858</v>
      </c>
      <c r="AH1852" t="s">
        <v>6997</v>
      </c>
      <c r="AI1852">
        <v>0</v>
      </c>
      <c r="AJ1852">
        <v>0</v>
      </c>
      <c r="AL1852">
        <v>0</v>
      </c>
      <c r="AM1852">
        <v>0</v>
      </c>
      <c r="AN1852">
        <v>0</v>
      </c>
      <c r="AO1852" t="s">
        <v>51</v>
      </c>
      <c r="AP1852" t="s">
        <v>51</v>
      </c>
      <c r="AQ1852" t="s">
        <v>51</v>
      </c>
      <c r="AR1852" t="s">
        <v>51</v>
      </c>
      <c r="AS1852" t="s">
        <v>51</v>
      </c>
      <c r="AT1852" t="s">
        <v>51</v>
      </c>
      <c r="AU1852" t="s">
        <v>58</v>
      </c>
      <c r="AV1852" t="s">
        <v>4215</v>
      </c>
      <c r="AW1852" t="s">
        <v>6927</v>
      </c>
      <c r="AX1852" s="1">
        <v>43264.61588229167</v>
      </c>
      <c r="AY1852" s="1">
        <v>43434.728689432872</v>
      </c>
    </row>
    <row r="1853" spans="1:51" x14ac:dyDescent="0.35">
      <c r="A1853">
        <v>2517</v>
      </c>
      <c r="B1853">
        <v>0</v>
      </c>
      <c r="C1853" t="s">
        <v>51</v>
      </c>
      <c r="D1853" t="s">
        <v>52</v>
      </c>
      <c r="E1853" t="s">
        <v>51</v>
      </c>
      <c r="F1853" t="s">
        <v>51</v>
      </c>
      <c r="G1853" t="s">
        <v>7859</v>
      </c>
      <c r="H1853" t="s">
        <v>7860</v>
      </c>
      <c r="I1853" t="s">
        <v>56</v>
      </c>
      <c r="O1853" t="s">
        <v>62</v>
      </c>
      <c r="S1853" t="s">
        <v>7861</v>
      </c>
      <c r="U1853" t="s">
        <v>202</v>
      </c>
      <c r="Y1853" t="s">
        <v>7862</v>
      </c>
      <c r="Z1853">
        <v>8</v>
      </c>
      <c r="AA1853">
        <v>27</v>
      </c>
      <c r="AD1853" t="s">
        <v>7863</v>
      </c>
      <c r="AE1853" t="s">
        <v>7864</v>
      </c>
      <c r="AF1853" t="s">
        <v>143</v>
      </c>
      <c r="AG1853" t="s">
        <v>7865</v>
      </c>
      <c r="AH1853" t="s">
        <v>7864</v>
      </c>
      <c r="AI1853">
        <v>0</v>
      </c>
      <c r="AJ1853">
        <v>0</v>
      </c>
      <c r="AL1853">
        <v>0</v>
      </c>
      <c r="AM1853">
        <v>0</v>
      </c>
      <c r="AN1853">
        <v>0</v>
      </c>
      <c r="AO1853" t="s">
        <v>51</v>
      </c>
      <c r="AP1853" t="s">
        <v>51</v>
      </c>
      <c r="AQ1853" t="s">
        <v>51</v>
      </c>
      <c r="AR1853" t="s">
        <v>51</v>
      </c>
      <c r="AS1853" t="s">
        <v>51</v>
      </c>
      <c r="AT1853" t="s">
        <v>51</v>
      </c>
      <c r="AU1853" t="s">
        <v>58</v>
      </c>
      <c r="AV1853" t="s">
        <v>4215</v>
      </c>
      <c r="AW1853" t="s">
        <v>6927</v>
      </c>
      <c r="AX1853" s="1">
        <v>43264.605194942131</v>
      </c>
      <c r="AY1853" s="1">
        <v>43473.401045335646</v>
      </c>
    </row>
    <row r="1854" spans="1:51" x14ac:dyDescent="0.35">
      <c r="A1854">
        <v>2516</v>
      </c>
      <c r="B1854">
        <v>0</v>
      </c>
      <c r="C1854" t="s">
        <v>51</v>
      </c>
      <c r="D1854" t="s">
        <v>52</v>
      </c>
      <c r="E1854" t="s">
        <v>51</v>
      </c>
      <c r="F1854" t="s">
        <v>51</v>
      </c>
      <c r="G1854" t="s">
        <v>7866</v>
      </c>
      <c r="H1854" t="s">
        <v>18952</v>
      </c>
      <c r="I1854" t="s">
        <v>56</v>
      </c>
      <c r="M1854" t="s">
        <v>7866</v>
      </c>
      <c r="N1854" t="s">
        <v>18953</v>
      </c>
      <c r="O1854" t="s">
        <v>62</v>
      </c>
      <c r="U1854" t="s">
        <v>51</v>
      </c>
      <c r="Z1854">
        <v>8</v>
      </c>
      <c r="AA1854">
        <v>19</v>
      </c>
      <c r="AE1854" t="s">
        <v>7867</v>
      </c>
      <c r="AF1854" t="s">
        <v>3287</v>
      </c>
      <c r="AG1854" t="s">
        <v>5280</v>
      </c>
      <c r="AH1854" t="s">
        <v>7867</v>
      </c>
      <c r="AI1854">
        <v>0</v>
      </c>
      <c r="AJ1854">
        <v>0</v>
      </c>
      <c r="AL1854">
        <v>0</v>
      </c>
      <c r="AM1854">
        <v>0</v>
      </c>
      <c r="AN1854">
        <v>0</v>
      </c>
      <c r="AO1854" t="s">
        <v>51</v>
      </c>
      <c r="AP1854" t="s">
        <v>51</v>
      </c>
      <c r="AQ1854" t="s">
        <v>51</v>
      </c>
      <c r="AR1854" t="s">
        <v>51</v>
      </c>
      <c r="AS1854" t="s">
        <v>51</v>
      </c>
      <c r="AT1854" t="s">
        <v>51</v>
      </c>
      <c r="AU1854" t="s">
        <v>58</v>
      </c>
      <c r="AV1854" t="s">
        <v>4802</v>
      </c>
      <c r="AW1854" t="s">
        <v>6927</v>
      </c>
      <c r="AX1854" s="1">
        <v>43263.700806053239</v>
      </c>
      <c r="AY1854" s="1">
        <v>43315.422826620372</v>
      </c>
    </row>
    <row r="1855" spans="1:51" x14ac:dyDescent="0.35">
      <c r="A1855">
        <v>2515</v>
      </c>
      <c r="B1855">
        <v>0</v>
      </c>
      <c r="C1855" t="s">
        <v>51</v>
      </c>
      <c r="D1855" t="s">
        <v>85</v>
      </c>
      <c r="E1855" t="s">
        <v>51</v>
      </c>
      <c r="F1855" t="s">
        <v>51</v>
      </c>
      <c r="G1855" t="s">
        <v>7868</v>
      </c>
      <c r="H1855" t="s">
        <v>7869</v>
      </c>
      <c r="I1855" t="s">
        <v>56</v>
      </c>
      <c r="J1855" t="s">
        <v>5419</v>
      </c>
      <c r="S1855" t="s">
        <v>7870</v>
      </c>
      <c r="T1855" t="s">
        <v>51</v>
      </c>
      <c r="U1855" t="s">
        <v>51</v>
      </c>
      <c r="Y1855" t="s">
        <v>7871</v>
      </c>
      <c r="Z1855">
        <v>8</v>
      </c>
      <c r="AE1855" t="s">
        <v>51</v>
      </c>
      <c r="AF1855" t="s">
        <v>5419</v>
      </c>
      <c r="AI1855">
        <v>0</v>
      </c>
      <c r="AJ1855">
        <v>0</v>
      </c>
      <c r="AL1855">
        <v>0</v>
      </c>
      <c r="AM1855">
        <v>0</v>
      </c>
      <c r="AN1855">
        <v>0</v>
      </c>
      <c r="AP1855" t="s">
        <v>51</v>
      </c>
      <c r="AQ1855" t="s">
        <v>51</v>
      </c>
      <c r="AR1855" t="s">
        <v>51</v>
      </c>
      <c r="AS1855" t="s">
        <v>51</v>
      </c>
      <c r="AT1855" t="s">
        <v>51</v>
      </c>
      <c r="AU1855" t="s">
        <v>58</v>
      </c>
      <c r="AV1855" t="s">
        <v>4028</v>
      </c>
      <c r="AW1855" t="s">
        <v>51</v>
      </c>
      <c r="AX1855" s="1">
        <v>43262.766143055553</v>
      </c>
      <c r="AY1855" t="s">
        <v>51</v>
      </c>
    </row>
    <row r="1856" spans="1:51" x14ac:dyDescent="0.35">
      <c r="A1856">
        <v>2514</v>
      </c>
      <c r="B1856">
        <v>0</v>
      </c>
      <c r="C1856" t="s">
        <v>51</v>
      </c>
      <c r="D1856" t="s">
        <v>52</v>
      </c>
      <c r="E1856" t="s">
        <v>51</v>
      </c>
      <c r="F1856" t="s">
        <v>51</v>
      </c>
      <c r="G1856" t="s">
        <v>7872</v>
      </c>
      <c r="H1856" t="s">
        <v>7873</v>
      </c>
      <c r="I1856" t="s">
        <v>56</v>
      </c>
      <c r="O1856" t="s">
        <v>62</v>
      </c>
      <c r="S1856" t="s">
        <v>7874</v>
      </c>
      <c r="Y1856" t="s">
        <v>7875</v>
      </c>
      <c r="Z1856">
        <v>8</v>
      </c>
      <c r="AA1856">
        <v>29</v>
      </c>
      <c r="AB1856" t="s">
        <v>7876</v>
      </c>
      <c r="AC1856" t="s">
        <v>7877</v>
      </c>
      <c r="AD1856" t="s">
        <v>7878</v>
      </c>
      <c r="AE1856" t="s">
        <v>5602</v>
      </c>
      <c r="AF1856" t="s">
        <v>7879</v>
      </c>
      <c r="AG1856" t="s">
        <v>7880</v>
      </c>
      <c r="AH1856" t="s">
        <v>5602</v>
      </c>
      <c r="AI1856">
        <v>0</v>
      </c>
      <c r="AJ1856">
        <v>0</v>
      </c>
      <c r="AL1856">
        <v>0</v>
      </c>
      <c r="AM1856">
        <v>0</v>
      </c>
      <c r="AN1856">
        <v>0</v>
      </c>
      <c r="AO1856" t="s">
        <v>51</v>
      </c>
      <c r="AP1856" t="s">
        <v>51</v>
      </c>
      <c r="AQ1856" t="s">
        <v>51</v>
      </c>
      <c r="AR1856" t="s">
        <v>51</v>
      </c>
      <c r="AS1856" t="s">
        <v>51</v>
      </c>
      <c r="AT1856" t="s">
        <v>51</v>
      </c>
      <c r="AU1856" t="s">
        <v>58</v>
      </c>
      <c r="AV1856" t="s">
        <v>4215</v>
      </c>
      <c r="AW1856" t="s">
        <v>6927</v>
      </c>
      <c r="AX1856" s="1">
        <v>43260.646161956021</v>
      </c>
      <c r="AY1856" s="1">
        <v>43463.428005127316</v>
      </c>
    </row>
    <row r="1857" spans="1:51" x14ac:dyDescent="0.35">
      <c r="A1857">
        <v>2513</v>
      </c>
      <c r="B1857">
        <v>0</v>
      </c>
      <c r="C1857" t="s">
        <v>51</v>
      </c>
      <c r="D1857" t="s">
        <v>52</v>
      </c>
      <c r="E1857" t="s">
        <v>51</v>
      </c>
      <c r="F1857" t="s">
        <v>51</v>
      </c>
      <c r="G1857" t="s">
        <v>7881</v>
      </c>
      <c r="H1857" t="s">
        <v>7882</v>
      </c>
      <c r="I1857" t="s">
        <v>56</v>
      </c>
      <c r="O1857" t="s">
        <v>56</v>
      </c>
      <c r="S1857">
        <f>91-2645-226035</f>
        <v>-228589</v>
      </c>
      <c r="U1857" t="s">
        <v>51</v>
      </c>
      <c r="V1857">
        <f>91-2645-226037</f>
        <v>-228591</v>
      </c>
      <c r="W1857">
        <v>9033914302</v>
      </c>
      <c r="Y1857" t="s">
        <v>7883</v>
      </c>
      <c r="Z1857">
        <v>8</v>
      </c>
      <c r="AA1857">
        <v>24</v>
      </c>
      <c r="AD1857" t="s">
        <v>406</v>
      </c>
      <c r="AE1857" t="s">
        <v>7884</v>
      </c>
      <c r="AF1857" t="s">
        <v>138</v>
      </c>
      <c r="AG1857" t="s">
        <v>408</v>
      </c>
      <c r="AH1857" t="s">
        <v>7884</v>
      </c>
      <c r="AI1857">
        <v>0</v>
      </c>
      <c r="AJ1857">
        <v>0</v>
      </c>
      <c r="AL1857">
        <v>0</v>
      </c>
      <c r="AM1857">
        <v>0</v>
      </c>
      <c r="AN1857">
        <v>0</v>
      </c>
      <c r="AO1857" t="s">
        <v>51</v>
      </c>
      <c r="AP1857" t="s">
        <v>51</v>
      </c>
      <c r="AQ1857" t="s">
        <v>51</v>
      </c>
      <c r="AR1857" t="s">
        <v>51</v>
      </c>
      <c r="AS1857" t="s">
        <v>51</v>
      </c>
      <c r="AT1857" t="s">
        <v>51</v>
      </c>
      <c r="AU1857" t="s">
        <v>58</v>
      </c>
      <c r="AV1857" t="s">
        <v>4215</v>
      </c>
      <c r="AW1857" t="s">
        <v>3051</v>
      </c>
      <c r="AX1857" s="1">
        <v>43260.635260648145</v>
      </c>
      <c r="AY1857" s="1">
        <v>43447.489947222224</v>
      </c>
    </row>
    <row r="1858" spans="1:51" x14ac:dyDescent="0.35">
      <c r="A1858">
        <v>2512</v>
      </c>
      <c r="B1858">
        <v>0</v>
      </c>
      <c r="C1858" t="s">
        <v>51</v>
      </c>
      <c r="D1858" t="s">
        <v>85</v>
      </c>
      <c r="E1858" t="s">
        <v>51</v>
      </c>
      <c r="F1858" t="s">
        <v>51</v>
      </c>
      <c r="G1858" t="s">
        <v>7885</v>
      </c>
      <c r="H1858" t="s">
        <v>7886</v>
      </c>
      <c r="I1858" t="s">
        <v>56</v>
      </c>
      <c r="J1858" t="s">
        <v>5419</v>
      </c>
      <c r="T1858" t="s">
        <v>51</v>
      </c>
      <c r="U1858" t="s">
        <v>51</v>
      </c>
      <c r="W1858">
        <v>9326179500</v>
      </c>
      <c r="Y1858" t="s">
        <v>7887</v>
      </c>
      <c r="Z1858">
        <v>8</v>
      </c>
      <c r="AE1858" t="s">
        <v>51</v>
      </c>
      <c r="AF1858" t="s">
        <v>5419</v>
      </c>
      <c r="AH1858" t="s">
        <v>7888</v>
      </c>
      <c r="AI1858">
        <v>0</v>
      </c>
      <c r="AJ1858">
        <v>0</v>
      </c>
      <c r="AL1858">
        <v>0</v>
      </c>
      <c r="AM1858">
        <v>0</v>
      </c>
      <c r="AN1858">
        <v>0</v>
      </c>
      <c r="AO1858" t="s">
        <v>4227</v>
      </c>
      <c r="AP1858" t="s">
        <v>51</v>
      </c>
      <c r="AQ1858" t="s">
        <v>51</v>
      </c>
      <c r="AR1858" t="s">
        <v>51</v>
      </c>
      <c r="AS1858" t="s">
        <v>51</v>
      </c>
      <c r="AT1858" t="s">
        <v>51</v>
      </c>
      <c r="AU1858" t="s">
        <v>58</v>
      </c>
      <c r="AV1858" t="s">
        <v>4028</v>
      </c>
      <c r="AW1858" t="s">
        <v>51</v>
      </c>
      <c r="AX1858" s="1">
        <v>43259.708611689814</v>
      </c>
      <c r="AY1858" t="s">
        <v>51</v>
      </c>
    </row>
    <row r="1859" spans="1:51" x14ac:dyDescent="0.35">
      <c r="A1859">
        <v>2511</v>
      </c>
      <c r="B1859">
        <v>0</v>
      </c>
      <c r="C1859" t="s">
        <v>51</v>
      </c>
      <c r="D1859" t="s">
        <v>85</v>
      </c>
      <c r="E1859">
        <v>10</v>
      </c>
      <c r="F1859" t="s">
        <v>7353</v>
      </c>
      <c r="G1859" t="s">
        <v>7889</v>
      </c>
      <c r="H1859" t="s">
        <v>7890</v>
      </c>
      <c r="I1859" t="s">
        <v>56</v>
      </c>
      <c r="T1859" t="s">
        <v>51</v>
      </c>
      <c r="U1859" t="s">
        <v>51</v>
      </c>
      <c r="W1859">
        <v>9371175306</v>
      </c>
      <c r="Y1859" t="s">
        <v>7891</v>
      </c>
      <c r="Z1859">
        <v>8</v>
      </c>
      <c r="AE1859" t="s">
        <v>51</v>
      </c>
      <c r="AF1859" t="s">
        <v>51</v>
      </c>
      <c r="AI1859">
        <v>0</v>
      </c>
      <c r="AJ1859">
        <v>0</v>
      </c>
      <c r="AL1859">
        <v>0</v>
      </c>
      <c r="AM1859">
        <v>0</v>
      </c>
      <c r="AN1859">
        <v>0</v>
      </c>
      <c r="AO1859" t="s">
        <v>120</v>
      </c>
      <c r="AP1859" t="s">
        <v>121</v>
      </c>
      <c r="AQ1859" t="s">
        <v>122</v>
      </c>
      <c r="AR1859" t="s">
        <v>123</v>
      </c>
      <c r="AT1859" t="s">
        <v>90</v>
      </c>
      <c r="AU1859" t="s">
        <v>58</v>
      </c>
      <c r="AV1859" t="s">
        <v>4028</v>
      </c>
      <c r="AW1859" t="s">
        <v>91</v>
      </c>
      <c r="AX1859" s="1">
        <v>43259.559681597224</v>
      </c>
      <c r="AY1859" s="1">
        <v>45835.778298182871</v>
      </c>
    </row>
    <row r="1860" spans="1:51" x14ac:dyDescent="0.35">
      <c r="A1860">
        <v>2510</v>
      </c>
      <c r="B1860">
        <v>0</v>
      </c>
      <c r="C1860" t="s">
        <v>51</v>
      </c>
      <c r="D1860" t="s">
        <v>85</v>
      </c>
      <c r="E1860">
        <v>3</v>
      </c>
      <c r="F1860" t="s">
        <v>1049</v>
      </c>
      <c r="G1860" t="s">
        <v>7892</v>
      </c>
      <c r="H1860" t="s">
        <v>7893</v>
      </c>
      <c r="I1860" t="s">
        <v>56</v>
      </c>
      <c r="J1860" t="s">
        <v>5419</v>
      </c>
      <c r="T1860" t="s">
        <v>51</v>
      </c>
      <c r="U1860" t="s">
        <v>51</v>
      </c>
      <c r="W1860">
        <v>9371280137</v>
      </c>
      <c r="Y1860" t="s">
        <v>7894</v>
      </c>
      <c r="Z1860">
        <v>8</v>
      </c>
      <c r="AD1860" t="s">
        <v>7895</v>
      </c>
      <c r="AE1860" t="s">
        <v>51</v>
      </c>
      <c r="AF1860" t="s">
        <v>5419</v>
      </c>
      <c r="AG1860" t="s">
        <v>7896</v>
      </c>
      <c r="AI1860">
        <v>0</v>
      </c>
      <c r="AJ1860">
        <v>0</v>
      </c>
      <c r="AL1860">
        <v>0</v>
      </c>
      <c r="AM1860">
        <v>0</v>
      </c>
      <c r="AN1860">
        <v>0</v>
      </c>
      <c r="AO1860" t="s">
        <v>4181</v>
      </c>
      <c r="AP1860" t="s">
        <v>51</v>
      </c>
      <c r="AQ1860" t="s">
        <v>51</v>
      </c>
      <c r="AR1860" t="s">
        <v>51</v>
      </c>
      <c r="AS1860" t="s">
        <v>51</v>
      </c>
      <c r="AT1860" t="s">
        <v>51</v>
      </c>
      <c r="AU1860" t="s">
        <v>58</v>
      </c>
      <c r="AV1860" t="s">
        <v>4028</v>
      </c>
      <c r="AW1860" t="s">
        <v>5181</v>
      </c>
      <c r="AX1860" s="1">
        <v>43259.524950150466</v>
      </c>
      <c r="AY1860" s="1">
        <v>43859.626817013886</v>
      </c>
    </row>
    <row r="1861" spans="1:51" x14ac:dyDescent="0.35">
      <c r="A1861">
        <v>2509</v>
      </c>
      <c r="B1861">
        <v>0</v>
      </c>
      <c r="C1861" t="s">
        <v>51</v>
      </c>
      <c r="D1861" t="s">
        <v>85</v>
      </c>
      <c r="E1861">
        <v>3</v>
      </c>
      <c r="F1861" t="s">
        <v>1049</v>
      </c>
      <c r="G1861" t="s">
        <v>7897</v>
      </c>
      <c r="H1861" t="s">
        <v>7898</v>
      </c>
      <c r="I1861" t="s">
        <v>56</v>
      </c>
      <c r="J1861" t="s">
        <v>5419</v>
      </c>
      <c r="S1861" t="s">
        <v>7899</v>
      </c>
      <c r="T1861" t="s">
        <v>51</v>
      </c>
      <c r="U1861" t="s">
        <v>51</v>
      </c>
      <c r="W1861" t="s">
        <v>7899</v>
      </c>
      <c r="Y1861" t="s">
        <v>7900</v>
      </c>
      <c r="Z1861">
        <v>8</v>
      </c>
      <c r="AD1861" t="s">
        <v>7901</v>
      </c>
      <c r="AE1861" t="s">
        <v>51</v>
      </c>
      <c r="AF1861" t="s">
        <v>5419</v>
      </c>
      <c r="AG1861" t="s">
        <v>7902</v>
      </c>
      <c r="AI1861">
        <v>0</v>
      </c>
      <c r="AJ1861">
        <v>0</v>
      </c>
      <c r="AL1861">
        <v>0</v>
      </c>
      <c r="AM1861">
        <v>0</v>
      </c>
      <c r="AN1861">
        <v>0</v>
      </c>
      <c r="AO1861" t="s">
        <v>120</v>
      </c>
      <c r="AP1861" t="s">
        <v>51</v>
      </c>
      <c r="AQ1861" t="s">
        <v>51</v>
      </c>
      <c r="AR1861" t="s">
        <v>51</v>
      </c>
      <c r="AS1861" t="s">
        <v>51</v>
      </c>
      <c r="AT1861" t="s">
        <v>51</v>
      </c>
      <c r="AU1861" t="s">
        <v>58</v>
      </c>
      <c r="AV1861" t="s">
        <v>4028</v>
      </c>
      <c r="AW1861" t="s">
        <v>5181</v>
      </c>
      <c r="AX1861" s="1">
        <v>43258.655552662036</v>
      </c>
      <c r="AY1861" s="1">
        <v>43801.770953356485</v>
      </c>
    </row>
    <row r="1862" spans="1:51" x14ac:dyDescent="0.35">
      <c r="A1862">
        <v>2508</v>
      </c>
      <c r="B1862">
        <v>0</v>
      </c>
      <c r="C1862" t="s">
        <v>51</v>
      </c>
      <c r="D1862" t="s">
        <v>52</v>
      </c>
      <c r="E1862" t="s">
        <v>51</v>
      </c>
      <c r="F1862" t="s">
        <v>51</v>
      </c>
      <c r="G1862" t="s">
        <v>18954</v>
      </c>
      <c r="H1862" t="s">
        <v>7903</v>
      </c>
      <c r="I1862" t="s">
        <v>56</v>
      </c>
      <c r="O1862" t="s">
        <v>62</v>
      </c>
      <c r="S1862" t="s">
        <v>7369</v>
      </c>
      <c r="U1862" t="s">
        <v>51</v>
      </c>
      <c r="V1862" t="s">
        <v>7904</v>
      </c>
      <c r="W1862" t="s">
        <v>7369</v>
      </c>
      <c r="Y1862" t="s">
        <v>7371</v>
      </c>
      <c r="Z1862">
        <v>8</v>
      </c>
      <c r="AA1862">
        <v>24</v>
      </c>
      <c r="AD1862" t="s">
        <v>3979</v>
      </c>
      <c r="AE1862" t="s">
        <v>3967</v>
      </c>
      <c r="AF1862" t="s">
        <v>7905</v>
      </c>
      <c r="AG1862" t="s">
        <v>3980</v>
      </c>
      <c r="AH1862" t="s">
        <v>3967</v>
      </c>
      <c r="AI1862">
        <v>0</v>
      </c>
      <c r="AJ1862">
        <v>0</v>
      </c>
      <c r="AL1862">
        <v>0</v>
      </c>
      <c r="AM1862">
        <v>0</v>
      </c>
      <c r="AN1862">
        <v>0</v>
      </c>
      <c r="AO1862" t="s">
        <v>51</v>
      </c>
      <c r="AP1862" t="s">
        <v>51</v>
      </c>
      <c r="AQ1862" t="s">
        <v>51</v>
      </c>
      <c r="AR1862" t="s">
        <v>51</v>
      </c>
      <c r="AS1862" t="s">
        <v>51</v>
      </c>
      <c r="AT1862" t="s">
        <v>51</v>
      </c>
      <c r="AU1862" t="s">
        <v>58</v>
      </c>
      <c r="AV1862" t="s">
        <v>4215</v>
      </c>
      <c r="AW1862" t="s">
        <v>6927</v>
      </c>
      <c r="AX1862" s="1">
        <v>43256.727901006947</v>
      </c>
      <c r="AY1862" s="1">
        <v>43419.590354942127</v>
      </c>
    </row>
    <row r="1863" spans="1:51" x14ac:dyDescent="0.35">
      <c r="A1863">
        <v>2507</v>
      </c>
      <c r="B1863">
        <v>0</v>
      </c>
      <c r="C1863" t="s">
        <v>51</v>
      </c>
      <c r="D1863" t="s">
        <v>85</v>
      </c>
      <c r="E1863" t="s">
        <v>51</v>
      </c>
      <c r="F1863" t="s">
        <v>51</v>
      </c>
      <c r="G1863" t="s">
        <v>7906</v>
      </c>
      <c r="H1863" t="s">
        <v>7907</v>
      </c>
      <c r="I1863" t="s">
        <v>56</v>
      </c>
      <c r="J1863" t="s">
        <v>5419</v>
      </c>
      <c r="S1863" t="s">
        <v>7908</v>
      </c>
      <c r="T1863" t="s">
        <v>51</v>
      </c>
      <c r="U1863" t="s">
        <v>51</v>
      </c>
      <c r="W1863">
        <v>8087026957</v>
      </c>
      <c r="Y1863" t="s">
        <v>7909</v>
      </c>
      <c r="Z1863">
        <v>8</v>
      </c>
      <c r="AE1863" t="s">
        <v>51</v>
      </c>
      <c r="AF1863" t="s">
        <v>5419</v>
      </c>
      <c r="AI1863">
        <v>0</v>
      </c>
      <c r="AJ1863">
        <v>0</v>
      </c>
      <c r="AL1863">
        <v>0</v>
      </c>
      <c r="AM1863">
        <v>0</v>
      </c>
      <c r="AN1863">
        <v>0</v>
      </c>
      <c r="AO1863" t="s">
        <v>230</v>
      </c>
      <c r="AP1863" t="s">
        <v>51</v>
      </c>
      <c r="AQ1863" t="s">
        <v>51</v>
      </c>
      <c r="AR1863" t="s">
        <v>51</v>
      </c>
      <c r="AS1863" t="s">
        <v>51</v>
      </c>
      <c r="AT1863" t="s">
        <v>51</v>
      </c>
      <c r="AU1863" t="s">
        <v>58</v>
      </c>
      <c r="AV1863" t="s">
        <v>7910</v>
      </c>
      <c r="AW1863" t="s">
        <v>51</v>
      </c>
      <c r="AX1863" s="1">
        <v>43255.701124652776</v>
      </c>
      <c r="AY1863" t="s">
        <v>51</v>
      </c>
    </row>
    <row r="1864" spans="1:51" x14ac:dyDescent="0.35">
      <c r="A1864">
        <v>2506</v>
      </c>
      <c r="B1864">
        <v>0</v>
      </c>
      <c r="C1864" t="s">
        <v>51</v>
      </c>
      <c r="D1864" t="s">
        <v>85</v>
      </c>
      <c r="E1864" t="s">
        <v>51</v>
      </c>
      <c r="F1864" t="s">
        <v>51</v>
      </c>
      <c r="G1864" t="s">
        <v>7911</v>
      </c>
      <c r="H1864" t="s">
        <v>7912</v>
      </c>
      <c r="I1864" t="s">
        <v>56</v>
      </c>
      <c r="J1864" t="s">
        <v>5419</v>
      </c>
      <c r="S1864" t="s">
        <v>7913</v>
      </c>
      <c r="T1864" t="s">
        <v>51</v>
      </c>
      <c r="U1864" t="s">
        <v>51</v>
      </c>
      <c r="Y1864" t="s">
        <v>7914</v>
      </c>
      <c r="Z1864">
        <v>8</v>
      </c>
      <c r="AE1864" t="s">
        <v>51</v>
      </c>
      <c r="AF1864" t="s">
        <v>5419</v>
      </c>
      <c r="AH1864" t="s">
        <v>431</v>
      </c>
      <c r="AI1864">
        <v>0</v>
      </c>
      <c r="AJ1864">
        <v>0</v>
      </c>
      <c r="AL1864">
        <v>0</v>
      </c>
      <c r="AM1864">
        <v>0</v>
      </c>
      <c r="AN1864">
        <v>0</v>
      </c>
      <c r="AO1864" t="s">
        <v>230</v>
      </c>
      <c r="AP1864" t="s">
        <v>51</v>
      </c>
      <c r="AQ1864" t="s">
        <v>51</v>
      </c>
      <c r="AR1864" t="s">
        <v>51</v>
      </c>
      <c r="AS1864" t="s">
        <v>51</v>
      </c>
      <c r="AT1864" t="s">
        <v>51</v>
      </c>
      <c r="AU1864" t="s">
        <v>58</v>
      </c>
      <c r="AV1864" t="s">
        <v>7910</v>
      </c>
      <c r="AW1864" t="s">
        <v>51</v>
      </c>
      <c r="AX1864" s="1">
        <v>43255.676165358796</v>
      </c>
      <c r="AY1864" t="s">
        <v>51</v>
      </c>
    </row>
    <row r="1865" spans="1:51" x14ac:dyDescent="0.35">
      <c r="A1865">
        <v>2505</v>
      </c>
      <c r="B1865">
        <v>0</v>
      </c>
      <c r="C1865" t="s">
        <v>51</v>
      </c>
      <c r="D1865" t="s">
        <v>52</v>
      </c>
      <c r="E1865" t="s">
        <v>51</v>
      </c>
      <c r="F1865" t="s">
        <v>51</v>
      </c>
      <c r="G1865" t="s">
        <v>7915</v>
      </c>
      <c r="H1865" t="s">
        <v>7916</v>
      </c>
      <c r="I1865" t="s">
        <v>56</v>
      </c>
      <c r="O1865" t="s">
        <v>56</v>
      </c>
      <c r="S1865" t="s">
        <v>7917</v>
      </c>
      <c r="U1865" t="s">
        <v>51</v>
      </c>
      <c r="V1865" t="s">
        <v>7918</v>
      </c>
      <c r="Y1865" t="s">
        <v>7919</v>
      </c>
      <c r="Z1865">
        <v>8</v>
      </c>
      <c r="AA1865">
        <v>24</v>
      </c>
      <c r="AD1865" t="s">
        <v>7920</v>
      </c>
      <c r="AE1865" t="s">
        <v>3786</v>
      </c>
      <c r="AF1865" t="s">
        <v>407</v>
      </c>
      <c r="AG1865" t="s">
        <v>7921</v>
      </c>
      <c r="AH1865" t="s">
        <v>3786</v>
      </c>
      <c r="AI1865">
        <v>0</v>
      </c>
      <c r="AJ1865">
        <v>0</v>
      </c>
      <c r="AL1865">
        <v>0</v>
      </c>
      <c r="AM1865">
        <v>0</v>
      </c>
      <c r="AN1865">
        <v>0</v>
      </c>
      <c r="AO1865" t="s">
        <v>51</v>
      </c>
      <c r="AP1865" t="s">
        <v>51</v>
      </c>
      <c r="AQ1865" t="s">
        <v>51</v>
      </c>
      <c r="AR1865" t="s">
        <v>51</v>
      </c>
      <c r="AS1865" t="s">
        <v>51</v>
      </c>
      <c r="AT1865" t="s">
        <v>51</v>
      </c>
      <c r="AU1865" t="s">
        <v>58</v>
      </c>
      <c r="AV1865" t="s">
        <v>4215</v>
      </c>
      <c r="AW1865" t="s">
        <v>6927</v>
      </c>
      <c r="AX1865" s="1">
        <v>43252.644674421295</v>
      </c>
      <c r="AY1865" s="1">
        <v>43301.638070057874</v>
      </c>
    </row>
    <row r="1866" spans="1:51" x14ac:dyDescent="0.35">
      <c r="A1866">
        <v>2504</v>
      </c>
      <c r="B1866">
        <v>0</v>
      </c>
      <c r="C1866" t="s">
        <v>51</v>
      </c>
      <c r="D1866" t="s">
        <v>52</v>
      </c>
      <c r="E1866" t="s">
        <v>51</v>
      </c>
      <c r="F1866" t="s">
        <v>51</v>
      </c>
      <c r="G1866" t="s">
        <v>7922</v>
      </c>
      <c r="H1866" t="s">
        <v>7923</v>
      </c>
      <c r="I1866" t="s">
        <v>2371</v>
      </c>
      <c r="J1866" t="s">
        <v>5419</v>
      </c>
      <c r="S1866" t="s">
        <v>7924</v>
      </c>
      <c r="U1866" t="s">
        <v>51</v>
      </c>
      <c r="V1866" t="s">
        <v>7925</v>
      </c>
      <c r="X1866" t="s">
        <v>51</v>
      </c>
      <c r="Y1866" t="s">
        <v>7926</v>
      </c>
      <c r="Z1866">
        <v>2</v>
      </c>
      <c r="AE1866" t="s">
        <v>51</v>
      </c>
      <c r="AF1866" t="s">
        <v>5419</v>
      </c>
      <c r="AI1866">
        <v>0</v>
      </c>
      <c r="AJ1866">
        <v>0</v>
      </c>
      <c r="AL1866">
        <v>0</v>
      </c>
      <c r="AM1866">
        <v>0</v>
      </c>
      <c r="AN1866">
        <v>0</v>
      </c>
      <c r="AO1866" t="s">
        <v>51</v>
      </c>
      <c r="AP1866" t="s">
        <v>51</v>
      </c>
      <c r="AQ1866" t="s">
        <v>51</v>
      </c>
      <c r="AR1866" t="s">
        <v>51</v>
      </c>
      <c r="AS1866" t="s">
        <v>51</v>
      </c>
      <c r="AT1866" t="s">
        <v>51</v>
      </c>
      <c r="AU1866" t="s">
        <v>58</v>
      </c>
      <c r="AV1866" t="s">
        <v>4215</v>
      </c>
      <c r="AW1866" t="s">
        <v>51</v>
      </c>
      <c r="AX1866" s="1">
        <v>43252.601761886574</v>
      </c>
      <c r="AY1866" t="s">
        <v>51</v>
      </c>
    </row>
    <row r="1867" spans="1:51" x14ac:dyDescent="0.35">
      <c r="A1867">
        <v>2503</v>
      </c>
      <c r="B1867">
        <v>0</v>
      </c>
      <c r="C1867" t="s">
        <v>51</v>
      </c>
      <c r="D1867" t="s">
        <v>52</v>
      </c>
      <c r="E1867" t="s">
        <v>51</v>
      </c>
      <c r="F1867" t="s">
        <v>51</v>
      </c>
      <c r="G1867" t="s">
        <v>7927</v>
      </c>
      <c r="H1867" t="s">
        <v>7928</v>
      </c>
      <c r="I1867" t="s">
        <v>56</v>
      </c>
      <c r="J1867" t="s">
        <v>5419</v>
      </c>
      <c r="S1867">
        <v>9765860421</v>
      </c>
      <c r="U1867" t="s">
        <v>51</v>
      </c>
      <c r="W1867">
        <v>9689691169</v>
      </c>
      <c r="X1867" t="s">
        <v>51</v>
      </c>
      <c r="Y1867" t="s">
        <v>7929</v>
      </c>
      <c r="Z1867">
        <v>8</v>
      </c>
      <c r="AA1867">
        <v>27</v>
      </c>
      <c r="AD1867" t="s">
        <v>7930</v>
      </c>
      <c r="AE1867" t="s">
        <v>51</v>
      </c>
      <c r="AF1867" t="s">
        <v>5419</v>
      </c>
      <c r="AG1867" t="s">
        <v>7931</v>
      </c>
      <c r="AI1867">
        <v>0</v>
      </c>
      <c r="AJ1867">
        <v>0</v>
      </c>
      <c r="AL1867">
        <v>0</v>
      </c>
      <c r="AM1867">
        <v>0</v>
      </c>
      <c r="AN1867">
        <v>0</v>
      </c>
      <c r="AO1867" t="s">
        <v>51</v>
      </c>
      <c r="AP1867" t="s">
        <v>51</v>
      </c>
      <c r="AQ1867" t="s">
        <v>51</v>
      </c>
      <c r="AR1867" t="s">
        <v>51</v>
      </c>
      <c r="AS1867" t="s">
        <v>51</v>
      </c>
      <c r="AT1867" t="s">
        <v>51</v>
      </c>
      <c r="AU1867" t="s">
        <v>58</v>
      </c>
      <c r="AV1867" t="s">
        <v>4215</v>
      </c>
      <c r="AW1867" t="s">
        <v>51</v>
      </c>
      <c r="AX1867" s="1">
        <v>43251.705238888891</v>
      </c>
      <c r="AY1867" t="s">
        <v>51</v>
      </c>
    </row>
    <row r="1868" spans="1:51" x14ac:dyDescent="0.35">
      <c r="A1868">
        <v>2502</v>
      </c>
      <c r="B1868">
        <v>0</v>
      </c>
      <c r="C1868" t="s">
        <v>51</v>
      </c>
      <c r="D1868" t="s">
        <v>85</v>
      </c>
      <c r="E1868" t="s">
        <v>51</v>
      </c>
      <c r="F1868" t="s">
        <v>51</v>
      </c>
      <c r="G1868" t="s">
        <v>18955</v>
      </c>
      <c r="H1868" t="s">
        <v>18801</v>
      </c>
      <c r="I1868" t="s">
        <v>56</v>
      </c>
      <c r="J1868" t="s">
        <v>5419</v>
      </c>
      <c r="T1868" t="s">
        <v>51</v>
      </c>
      <c r="U1868" t="s">
        <v>51</v>
      </c>
      <c r="W1868">
        <v>7738370891</v>
      </c>
      <c r="Y1868" t="s">
        <v>7932</v>
      </c>
      <c r="Z1868">
        <v>8</v>
      </c>
      <c r="AE1868" t="s">
        <v>51</v>
      </c>
      <c r="AF1868" t="s">
        <v>5419</v>
      </c>
      <c r="AI1868">
        <v>0</v>
      </c>
      <c r="AJ1868">
        <v>0</v>
      </c>
      <c r="AL1868">
        <v>0</v>
      </c>
      <c r="AM1868">
        <v>0</v>
      </c>
      <c r="AN1868">
        <v>0</v>
      </c>
      <c r="AO1868" t="s">
        <v>497</v>
      </c>
      <c r="AP1868" t="s">
        <v>51</v>
      </c>
      <c r="AQ1868" t="s">
        <v>51</v>
      </c>
      <c r="AR1868" t="s">
        <v>51</v>
      </c>
      <c r="AS1868" t="s">
        <v>51</v>
      </c>
      <c r="AT1868" t="s">
        <v>51</v>
      </c>
      <c r="AU1868" t="s">
        <v>58</v>
      </c>
      <c r="AV1868" t="s">
        <v>7910</v>
      </c>
      <c r="AW1868" t="s">
        <v>51</v>
      </c>
      <c r="AX1868" s="1">
        <v>43251.512997766207</v>
      </c>
      <c r="AY1868" t="s">
        <v>51</v>
      </c>
    </row>
    <row r="1869" spans="1:51" x14ac:dyDescent="0.35">
      <c r="A1869">
        <v>2501</v>
      </c>
      <c r="B1869">
        <v>0</v>
      </c>
      <c r="C1869" t="s">
        <v>51</v>
      </c>
      <c r="D1869" t="s">
        <v>85</v>
      </c>
      <c r="E1869" t="s">
        <v>51</v>
      </c>
      <c r="F1869" t="s">
        <v>51</v>
      </c>
      <c r="G1869" t="s">
        <v>7933</v>
      </c>
      <c r="H1869" t="s">
        <v>18956</v>
      </c>
      <c r="I1869" t="s">
        <v>56</v>
      </c>
      <c r="J1869" t="s">
        <v>5419</v>
      </c>
      <c r="S1869" t="s">
        <v>7934</v>
      </c>
      <c r="T1869" t="s">
        <v>51</v>
      </c>
      <c r="U1869" t="s">
        <v>51</v>
      </c>
      <c r="Y1869" t="s">
        <v>7935</v>
      </c>
      <c r="Z1869">
        <v>8</v>
      </c>
      <c r="AE1869" t="s">
        <v>51</v>
      </c>
      <c r="AF1869" t="s">
        <v>5419</v>
      </c>
      <c r="AH1869" t="s">
        <v>7936</v>
      </c>
      <c r="AI1869">
        <v>0</v>
      </c>
      <c r="AJ1869">
        <v>0</v>
      </c>
      <c r="AL1869">
        <v>0</v>
      </c>
      <c r="AM1869">
        <v>0</v>
      </c>
      <c r="AN1869">
        <v>0</v>
      </c>
      <c r="AO1869" t="s">
        <v>230</v>
      </c>
      <c r="AP1869" t="s">
        <v>51</v>
      </c>
      <c r="AQ1869" t="s">
        <v>51</v>
      </c>
      <c r="AR1869" t="s">
        <v>51</v>
      </c>
      <c r="AS1869" t="s">
        <v>51</v>
      </c>
      <c r="AT1869" t="s">
        <v>51</v>
      </c>
      <c r="AU1869" t="s">
        <v>58</v>
      </c>
      <c r="AV1869" t="s">
        <v>7910</v>
      </c>
      <c r="AW1869" t="s">
        <v>51</v>
      </c>
      <c r="AX1869" s="1">
        <v>43251.480974803242</v>
      </c>
      <c r="AY1869" t="s">
        <v>51</v>
      </c>
    </row>
    <row r="1870" spans="1:51" x14ac:dyDescent="0.35">
      <c r="A1870">
        <v>2500</v>
      </c>
      <c r="B1870">
        <v>0</v>
      </c>
      <c r="C1870" t="s">
        <v>51</v>
      </c>
      <c r="D1870" t="s">
        <v>85</v>
      </c>
      <c r="E1870" t="s">
        <v>51</v>
      </c>
      <c r="F1870" t="s">
        <v>51</v>
      </c>
      <c r="G1870" t="s">
        <v>7937</v>
      </c>
      <c r="H1870" t="s">
        <v>18802</v>
      </c>
      <c r="I1870" t="s">
        <v>56</v>
      </c>
      <c r="J1870" t="s">
        <v>5419</v>
      </c>
      <c r="T1870" t="s">
        <v>51</v>
      </c>
      <c r="U1870" t="s">
        <v>51</v>
      </c>
      <c r="W1870">
        <v>9699546664</v>
      </c>
      <c r="Z1870">
        <v>8</v>
      </c>
      <c r="AE1870" t="s">
        <v>51</v>
      </c>
      <c r="AF1870" t="s">
        <v>5419</v>
      </c>
      <c r="AH1870" t="s">
        <v>7938</v>
      </c>
      <c r="AI1870">
        <v>0</v>
      </c>
      <c r="AJ1870">
        <v>0</v>
      </c>
      <c r="AL1870">
        <v>0</v>
      </c>
      <c r="AM1870">
        <v>0</v>
      </c>
      <c r="AN1870">
        <v>0</v>
      </c>
      <c r="AO1870" t="s">
        <v>2173</v>
      </c>
      <c r="AP1870" t="s">
        <v>51</v>
      </c>
      <c r="AQ1870" t="s">
        <v>51</v>
      </c>
      <c r="AR1870" t="s">
        <v>51</v>
      </c>
      <c r="AS1870" t="s">
        <v>51</v>
      </c>
      <c r="AT1870" t="s">
        <v>51</v>
      </c>
      <c r="AU1870" t="s">
        <v>58</v>
      </c>
      <c r="AV1870" t="s">
        <v>7910</v>
      </c>
      <c r="AW1870" t="s">
        <v>51</v>
      </c>
      <c r="AX1870" s="1">
        <v>43251.450262071761</v>
      </c>
      <c r="AY1870" t="s">
        <v>51</v>
      </c>
    </row>
    <row r="1871" spans="1:51" x14ac:dyDescent="0.35">
      <c r="A1871">
        <v>2499</v>
      </c>
      <c r="B1871">
        <v>0</v>
      </c>
      <c r="C1871" t="s">
        <v>51</v>
      </c>
      <c r="D1871" t="s">
        <v>52</v>
      </c>
      <c r="E1871" t="s">
        <v>51</v>
      </c>
      <c r="F1871" t="s">
        <v>51</v>
      </c>
      <c r="G1871" t="s">
        <v>7939</v>
      </c>
      <c r="H1871" t="s">
        <v>7940</v>
      </c>
      <c r="I1871" t="s">
        <v>287</v>
      </c>
      <c r="J1871" t="s">
        <v>5419</v>
      </c>
      <c r="S1871">
        <v>43438892</v>
      </c>
      <c r="T1871" t="s">
        <v>7941</v>
      </c>
      <c r="U1871" t="s">
        <v>51</v>
      </c>
      <c r="V1871">
        <v>43433282</v>
      </c>
      <c r="X1871" t="s">
        <v>51</v>
      </c>
      <c r="Y1871" t="s">
        <v>7942</v>
      </c>
      <c r="Z1871">
        <v>2</v>
      </c>
      <c r="AE1871" t="s">
        <v>51</v>
      </c>
      <c r="AF1871" t="s">
        <v>5419</v>
      </c>
      <c r="AI1871">
        <v>0</v>
      </c>
      <c r="AJ1871">
        <v>0</v>
      </c>
      <c r="AL1871">
        <v>0</v>
      </c>
      <c r="AM1871">
        <v>0</v>
      </c>
      <c r="AN1871">
        <v>0</v>
      </c>
      <c r="AO1871" t="s">
        <v>51</v>
      </c>
      <c r="AP1871" t="s">
        <v>51</v>
      </c>
      <c r="AQ1871" t="s">
        <v>51</v>
      </c>
      <c r="AR1871" t="s">
        <v>51</v>
      </c>
      <c r="AS1871" t="s">
        <v>51</v>
      </c>
      <c r="AT1871" t="s">
        <v>51</v>
      </c>
      <c r="AU1871" t="s">
        <v>58</v>
      </c>
      <c r="AV1871" t="s">
        <v>4215</v>
      </c>
      <c r="AW1871" t="s">
        <v>51</v>
      </c>
      <c r="AX1871" s="1">
        <v>43249.728758368059</v>
      </c>
      <c r="AY1871" t="s">
        <v>51</v>
      </c>
    </row>
    <row r="1872" spans="1:51" x14ac:dyDescent="0.35">
      <c r="A1872">
        <v>2498</v>
      </c>
      <c r="B1872">
        <v>0</v>
      </c>
      <c r="C1872" t="s">
        <v>51</v>
      </c>
      <c r="D1872" t="s">
        <v>52</v>
      </c>
      <c r="E1872" t="s">
        <v>51</v>
      </c>
      <c r="F1872" t="s">
        <v>51</v>
      </c>
      <c r="G1872" t="s">
        <v>7943</v>
      </c>
      <c r="H1872" t="s">
        <v>7944</v>
      </c>
      <c r="I1872" t="s">
        <v>56</v>
      </c>
      <c r="J1872" t="s">
        <v>5419</v>
      </c>
      <c r="S1872" t="s">
        <v>7945</v>
      </c>
      <c r="T1872" t="s">
        <v>7946</v>
      </c>
      <c r="U1872" t="s">
        <v>51</v>
      </c>
      <c r="V1872" t="s">
        <v>7947</v>
      </c>
      <c r="W1872">
        <v>8433997994</v>
      </c>
      <c r="X1872" t="s">
        <v>51</v>
      </c>
      <c r="Y1872" t="s">
        <v>7948</v>
      </c>
      <c r="Z1872">
        <v>8</v>
      </c>
      <c r="AA1872">
        <v>7</v>
      </c>
      <c r="AD1872" t="s">
        <v>7949</v>
      </c>
      <c r="AE1872" t="s">
        <v>51</v>
      </c>
      <c r="AF1872" t="s">
        <v>5419</v>
      </c>
      <c r="AG1872" t="s">
        <v>7950</v>
      </c>
      <c r="AI1872">
        <v>0</v>
      </c>
      <c r="AJ1872">
        <v>0</v>
      </c>
      <c r="AL1872">
        <v>0</v>
      </c>
      <c r="AM1872">
        <v>0</v>
      </c>
      <c r="AN1872">
        <v>0</v>
      </c>
      <c r="AO1872" t="s">
        <v>51</v>
      </c>
      <c r="AP1872" t="s">
        <v>51</v>
      </c>
      <c r="AQ1872" t="s">
        <v>51</v>
      </c>
      <c r="AR1872" t="s">
        <v>51</v>
      </c>
      <c r="AS1872" t="s">
        <v>51</v>
      </c>
      <c r="AT1872" t="s">
        <v>51</v>
      </c>
      <c r="AU1872" t="s">
        <v>58</v>
      </c>
      <c r="AV1872" t="s">
        <v>4215</v>
      </c>
      <c r="AW1872" t="s">
        <v>51</v>
      </c>
      <c r="AX1872" s="1">
        <v>43249.705518368057</v>
      </c>
      <c r="AY1872" t="s">
        <v>51</v>
      </c>
    </row>
    <row r="1873" spans="1:51" x14ac:dyDescent="0.35">
      <c r="A1873">
        <v>2497</v>
      </c>
      <c r="B1873">
        <v>0</v>
      </c>
      <c r="C1873" t="s">
        <v>51</v>
      </c>
      <c r="D1873" t="s">
        <v>52</v>
      </c>
      <c r="E1873" t="s">
        <v>51</v>
      </c>
      <c r="F1873" t="s">
        <v>51</v>
      </c>
      <c r="G1873" t="s">
        <v>18957</v>
      </c>
      <c r="H1873" t="s">
        <v>7951</v>
      </c>
      <c r="I1873" t="s">
        <v>56</v>
      </c>
      <c r="O1873" t="s">
        <v>62</v>
      </c>
      <c r="S1873" t="s">
        <v>62</v>
      </c>
      <c r="U1873" t="s">
        <v>51</v>
      </c>
      <c r="V1873" t="s">
        <v>62</v>
      </c>
      <c r="W1873" t="s">
        <v>7952</v>
      </c>
      <c r="Y1873" t="s">
        <v>7953</v>
      </c>
      <c r="Z1873">
        <v>8</v>
      </c>
      <c r="AA1873">
        <v>27</v>
      </c>
      <c r="AD1873" t="s">
        <v>7954</v>
      </c>
      <c r="AE1873" t="s">
        <v>7955</v>
      </c>
      <c r="AF1873" t="s">
        <v>143</v>
      </c>
      <c r="AG1873" t="s">
        <v>7956</v>
      </c>
      <c r="AH1873" t="s">
        <v>7955</v>
      </c>
      <c r="AI1873">
        <v>0</v>
      </c>
      <c r="AJ1873">
        <v>0</v>
      </c>
      <c r="AL1873">
        <v>0</v>
      </c>
      <c r="AM1873">
        <v>0</v>
      </c>
      <c r="AN1873">
        <v>0</v>
      </c>
      <c r="AO1873" t="s">
        <v>51</v>
      </c>
      <c r="AP1873" t="s">
        <v>51</v>
      </c>
      <c r="AQ1873" t="s">
        <v>51</v>
      </c>
      <c r="AR1873" t="s">
        <v>51</v>
      </c>
      <c r="AS1873" t="s">
        <v>51</v>
      </c>
      <c r="AT1873" t="s">
        <v>51</v>
      </c>
      <c r="AU1873" t="s">
        <v>58</v>
      </c>
      <c r="AV1873" t="s">
        <v>4215</v>
      </c>
      <c r="AW1873" t="s">
        <v>6927</v>
      </c>
      <c r="AX1873" s="1">
        <v>43249.537210648145</v>
      </c>
      <c r="AY1873" s="1">
        <v>43376.542511111111</v>
      </c>
    </row>
    <row r="1874" spans="1:51" x14ac:dyDescent="0.35">
      <c r="A1874">
        <v>2496</v>
      </c>
      <c r="B1874">
        <v>0</v>
      </c>
      <c r="C1874" t="s">
        <v>51</v>
      </c>
      <c r="D1874" t="s">
        <v>52</v>
      </c>
      <c r="E1874" t="s">
        <v>51</v>
      </c>
      <c r="F1874" t="s">
        <v>51</v>
      </c>
      <c r="G1874" t="s">
        <v>7957</v>
      </c>
      <c r="H1874" t="s">
        <v>7958</v>
      </c>
      <c r="I1874" t="s">
        <v>56</v>
      </c>
      <c r="J1874" t="s">
        <v>5419</v>
      </c>
      <c r="S1874">
        <v>919691077878</v>
      </c>
      <c r="U1874" t="s">
        <v>51</v>
      </c>
      <c r="V1874">
        <v>7712413249</v>
      </c>
      <c r="W1874">
        <v>7389687341</v>
      </c>
      <c r="X1874" t="s">
        <v>51</v>
      </c>
      <c r="Y1874" t="s">
        <v>7959</v>
      </c>
      <c r="Z1874">
        <v>8</v>
      </c>
      <c r="AA1874">
        <v>22</v>
      </c>
      <c r="AD1874" t="s">
        <v>7960</v>
      </c>
      <c r="AE1874" t="s">
        <v>51</v>
      </c>
      <c r="AF1874" t="s">
        <v>5419</v>
      </c>
      <c r="AG1874" t="s">
        <v>7961</v>
      </c>
      <c r="AI1874">
        <v>0</v>
      </c>
      <c r="AJ1874">
        <v>0</v>
      </c>
      <c r="AL1874">
        <v>0</v>
      </c>
      <c r="AM1874">
        <v>0</v>
      </c>
      <c r="AN1874">
        <v>0</v>
      </c>
      <c r="AO1874" t="s">
        <v>51</v>
      </c>
      <c r="AP1874" t="s">
        <v>51</v>
      </c>
      <c r="AQ1874" t="s">
        <v>51</v>
      </c>
      <c r="AR1874" t="s">
        <v>51</v>
      </c>
      <c r="AS1874" t="s">
        <v>51</v>
      </c>
      <c r="AT1874" t="s">
        <v>51</v>
      </c>
      <c r="AU1874" t="s">
        <v>58</v>
      </c>
      <c r="AV1874" t="s">
        <v>4215</v>
      </c>
      <c r="AW1874" t="s">
        <v>51</v>
      </c>
      <c r="AX1874" s="1">
        <v>43249.458859525461</v>
      </c>
      <c r="AY1874" t="s">
        <v>51</v>
      </c>
    </row>
    <row r="1875" spans="1:51" x14ac:dyDescent="0.35">
      <c r="A1875">
        <v>2495</v>
      </c>
      <c r="B1875">
        <v>0</v>
      </c>
      <c r="C1875" t="s">
        <v>51</v>
      </c>
      <c r="D1875" t="s">
        <v>52</v>
      </c>
      <c r="E1875" t="s">
        <v>51</v>
      </c>
      <c r="F1875" t="s">
        <v>51</v>
      </c>
      <c r="G1875" t="s">
        <v>7962</v>
      </c>
      <c r="H1875" t="s">
        <v>7963</v>
      </c>
      <c r="I1875" t="s">
        <v>56</v>
      </c>
      <c r="J1875" t="s">
        <v>5419</v>
      </c>
      <c r="S1875" t="s">
        <v>7964</v>
      </c>
      <c r="U1875" t="s">
        <v>51</v>
      </c>
      <c r="V1875">
        <v>1633263499</v>
      </c>
      <c r="X1875" t="s">
        <v>51</v>
      </c>
      <c r="Y1875" t="s">
        <v>7965</v>
      </c>
      <c r="Z1875">
        <v>8</v>
      </c>
      <c r="AA1875">
        <v>3</v>
      </c>
      <c r="AD1875" t="s">
        <v>7966</v>
      </c>
      <c r="AE1875" t="s">
        <v>51</v>
      </c>
      <c r="AF1875" t="s">
        <v>5419</v>
      </c>
      <c r="AG1875" t="s">
        <v>7967</v>
      </c>
      <c r="AI1875">
        <v>0</v>
      </c>
      <c r="AJ1875">
        <v>0</v>
      </c>
      <c r="AL1875">
        <v>0</v>
      </c>
      <c r="AM1875">
        <v>0</v>
      </c>
      <c r="AN1875">
        <v>0</v>
      </c>
      <c r="AO1875" t="s">
        <v>51</v>
      </c>
      <c r="AP1875" t="s">
        <v>51</v>
      </c>
      <c r="AQ1875" t="s">
        <v>51</v>
      </c>
      <c r="AR1875" t="s">
        <v>51</v>
      </c>
      <c r="AS1875" t="s">
        <v>51</v>
      </c>
      <c r="AT1875" t="s">
        <v>51</v>
      </c>
      <c r="AU1875" t="s">
        <v>58</v>
      </c>
      <c r="AV1875" t="s">
        <v>4215</v>
      </c>
      <c r="AW1875" t="s">
        <v>51</v>
      </c>
      <c r="AX1875" s="1">
        <v>43248.596957372683</v>
      </c>
      <c r="AY1875" t="s">
        <v>51</v>
      </c>
    </row>
    <row r="1876" spans="1:51" x14ac:dyDescent="0.35">
      <c r="A1876">
        <v>2494</v>
      </c>
      <c r="B1876">
        <v>0</v>
      </c>
      <c r="C1876" t="s">
        <v>51</v>
      </c>
      <c r="D1876" t="s">
        <v>52</v>
      </c>
      <c r="E1876" t="s">
        <v>51</v>
      </c>
      <c r="F1876" t="s">
        <v>51</v>
      </c>
      <c r="G1876" t="s">
        <v>7968</v>
      </c>
      <c r="H1876" t="s">
        <v>7969</v>
      </c>
      <c r="I1876" t="s">
        <v>56</v>
      </c>
      <c r="O1876" t="s">
        <v>62</v>
      </c>
      <c r="S1876">
        <f>912836 -271223</f>
        <v>641613</v>
      </c>
      <c r="W1876">
        <f>91-9687757400</f>
        <v>-9687757309</v>
      </c>
      <c r="Y1876" t="s">
        <v>7970</v>
      </c>
      <c r="Z1876">
        <v>8</v>
      </c>
      <c r="AA1876">
        <v>24</v>
      </c>
      <c r="AD1876" t="s">
        <v>7971</v>
      </c>
      <c r="AE1876" t="s">
        <v>7972</v>
      </c>
      <c r="AF1876" t="s">
        <v>407</v>
      </c>
      <c r="AG1876" t="s">
        <v>7973</v>
      </c>
      <c r="AH1876" t="s">
        <v>7972</v>
      </c>
      <c r="AI1876">
        <v>0</v>
      </c>
      <c r="AJ1876">
        <v>0</v>
      </c>
      <c r="AL1876">
        <v>0</v>
      </c>
      <c r="AM1876">
        <v>0</v>
      </c>
      <c r="AN1876">
        <v>0</v>
      </c>
      <c r="AO1876" t="s">
        <v>51</v>
      </c>
      <c r="AP1876" t="s">
        <v>51</v>
      </c>
      <c r="AQ1876" t="s">
        <v>51</v>
      </c>
      <c r="AR1876" t="s">
        <v>51</v>
      </c>
      <c r="AS1876" t="s">
        <v>51</v>
      </c>
      <c r="AT1876" t="s">
        <v>51</v>
      </c>
      <c r="AU1876" t="s">
        <v>58</v>
      </c>
      <c r="AV1876" t="s">
        <v>4215</v>
      </c>
      <c r="AW1876" t="s">
        <v>6927</v>
      </c>
      <c r="AX1876" s="1">
        <v>43243.446778090278</v>
      </c>
      <c r="AY1876" s="1">
        <v>43645.68039050926</v>
      </c>
    </row>
    <row r="1877" spans="1:51" x14ac:dyDescent="0.35">
      <c r="A1877">
        <v>2493</v>
      </c>
      <c r="B1877">
        <v>0</v>
      </c>
      <c r="C1877" t="s">
        <v>51</v>
      </c>
      <c r="D1877" t="s">
        <v>52</v>
      </c>
      <c r="E1877" t="s">
        <v>51</v>
      </c>
      <c r="F1877" t="s">
        <v>51</v>
      </c>
      <c r="G1877" t="s">
        <v>18958</v>
      </c>
      <c r="H1877" t="s">
        <v>7974</v>
      </c>
      <c r="I1877" t="s">
        <v>56</v>
      </c>
      <c r="J1877" t="s">
        <v>5419</v>
      </c>
      <c r="S1877">
        <v>8022949722</v>
      </c>
      <c r="U1877" t="s">
        <v>51</v>
      </c>
      <c r="W1877" t="s">
        <v>7975</v>
      </c>
      <c r="X1877" t="s">
        <v>51</v>
      </c>
      <c r="Y1877" t="s">
        <v>7976</v>
      </c>
      <c r="Z1877">
        <v>8</v>
      </c>
      <c r="AA1877">
        <v>33</v>
      </c>
      <c r="AD1877" t="s">
        <v>7977</v>
      </c>
      <c r="AE1877" t="s">
        <v>51</v>
      </c>
      <c r="AF1877" t="s">
        <v>5419</v>
      </c>
      <c r="AG1877" t="s">
        <v>7978</v>
      </c>
      <c r="AI1877">
        <v>0</v>
      </c>
      <c r="AJ1877">
        <v>0</v>
      </c>
      <c r="AL1877">
        <v>0</v>
      </c>
      <c r="AM1877">
        <v>0</v>
      </c>
      <c r="AN1877">
        <v>0</v>
      </c>
      <c r="AO1877" t="s">
        <v>51</v>
      </c>
      <c r="AP1877" t="s">
        <v>51</v>
      </c>
      <c r="AQ1877" t="s">
        <v>51</v>
      </c>
      <c r="AR1877" t="s">
        <v>51</v>
      </c>
      <c r="AS1877" t="s">
        <v>51</v>
      </c>
      <c r="AT1877" t="s">
        <v>51</v>
      </c>
      <c r="AU1877" t="s">
        <v>58</v>
      </c>
      <c r="AV1877" t="s">
        <v>4215</v>
      </c>
      <c r="AW1877" t="s">
        <v>51</v>
      </c>
      <c r="AX1877" s="1">
        <v>43241.505651423613</v>
      </c>
      <c r="AY1877" t="s">
        <v>51</v>
      </c>
    </row>
    <row r="1878" spans="1:51" x14ac:dyDescent="0.35">
      <c r="A1878">
        <v>2492</v>
      </c>
      <c r="B1878">
        <v>0</v>
      </c>
      <c r="C1878" t="s">
        <v>51</v>
      </c>
      <c r="D1878" t="s">
        <v>85</v>
      </c>
      <c r="E1878" t="s">
        <v>51</v>
      </c>
      <c r="F1878" t="s">
        <v>51</v>
      </c>
      <c r="G1878" t="s">
        <v>7979</v>
      </c>
      <c r="H1878" t="s">
        <v>7980</v>
      </c>
      <c r="I1878" t="s">
        <v>56</v>
      </c>
      <c r="J1878" t="s">
        <v>5419</v>
      </c>
      <c r="S1878" t="s">
        <v>7981</v>
      </c>
      <c r="T1878" t="s">
        <v>51</v>
      </c>
      <c r="U1878" t="s">
        <v>51</v>
      </c>
      <c r="W1878">
        <v>9371002171</v>
      </c>
      <c r="Y1878" t="s">
        <v>7982</v>
      </c>
      <c r="Z1878">
        <v>8</v>
      </c>
      <c r="AE1878" t="s">
        <v>51</v>
      </c>
      <c r="AF1878" t="s">
        <v>5419</v>
      </c>
      <c r="AI1878">
        <v>0</v>
      </c>
      <c r="AJ1878">
        <v>0</v>
      </c>
      <c r="AL1878">
        <v>0</v>
      </c>
      <c r="AM1878">
        <v>0</v>
      </c>
      <c r="AN1878">
        <v>0</v>
      </c>
      <c r="AO1878" t="s">
        <v>7983</v>
      </c>
      <c r="AP1878" t="s">
        <v>51</v>
      </c>
      <c r="AQ1878" t="s">
        <v>51</v>
      </c>
      <c r="AR1878" t="s">
        <v>51</v>
      </c>
      <c r="AS1878" t="s">
        <v>51</v>
      </c>
      <c r="AT1878" t="s">
        <v>51</v>
      </c>
      <c r="AU1878" t="s">
        <v>58</v>
      </c>
      <c r="AV1878" t="s">
        <v>4028</v>
      </c>
      <c r="AW1878" t="s">
        <v>51</v>
      </c>
      <c r="AX1878" s="1">
        <v>43239.594378240741</v>
      </c>
      <c r="AY1878" t="s">
        <v>51</v>
      </c>
    </row>
    <row r="1879" spans="1:51" x14ac:dyDescent="0.35">
      <c r="A1879">
        <v>2491</v>
      </c>
      <c r="B1879">
        <v>0</v>
      </c>
      <c r="C1879" t="s">
        <v>51</v>
      </c>
      <c r="D1879" t="s">
        <v>52</v>
      </c>
      <c r="E1879" t="s">
        <v>51</v>
      </c>
      <c r="F1879" t="s">
        <v>51</v>
      </c>
      <c r="G1879" t="s">
        <v>7984</v>
      </c>
      <c r="H1879" t="s">
        <v>7985</v>
      </c>
      <c r="I1879" t="s">
        <v>56</v>
      </c>
      <c r="M1879" t="s">
        <v>7984</v>
      </c>
      <c r="N1879" t="s">
        <v>7985</v>
      </c>
      <c r="O1879" t="s">
        <v>55</v>
      </c>
      <c r="S1879" t="s">
        <v>7986</v>
      </c>
      <c r="U1879" t="s">
        <v>51</v>
      </c>
      <c r="V1879" t="s">
        <v>7987</v>
      </c>
      <c r="Y1879" t="s">
        <v>7988</v>
      </c>
      <c r="Z1879">
        <v>8</v>
      </c>
      <c r="AA1879">
        <v>8</v>
      </c>
      <c r="AE1879" t="s">
        <v>7989</v>
      </c>
      <c r="AF1879" t="s">
        <v>3259</v>
      </c>
      <c r="AG1879" t="s">
        <v>7990</v>
      </c>
      <c r="AH1879" t="s">
        <v>7989</v>
      </c>
      <c r="AI1879">
        <v>0</v>
      </c>
      <c r="AJ1879">
        <v>0</v>
      </c>
      <c r="AL1879">
        <v>0</v>
      </c>
      <c r="AM1879">
        <v>0</v>
      </c>
      <c r="AN1879">
        <v>0</v>
      </c>
      <c r="AO1879" t="s">
        <v>51</v>
      </c>
      <c r="AP1879" t="s">
        <v>51</v>
      </c>
      <c r="AQ1879" t="s">
        <v>51</v>
      </c>
      <c r="AR1879" t="s">
        <v>51</v>
      </c>
      <c r="AS1879" t="s">
        <v>51</v>
      </c>
      <c r="AT1879" t="s">
        <v>51</v>
      </c>
      <c r="AU1879" t="s">
        <v>58</v>
      </c>
      <c r="AV1879" t="s">
        <v>4215</v>
      </c>
      <c r="AW1879" t="s">
        <v>6586</v>
      </c>
      <c r="AX1879" s="1">
        <v>43239.492826967595</v>
      </c>
      <c r="AY1879" s="1">
        <v>43402.466103159721</v>
      </c>
    </row>
    <row r="1880" spans="1:51" x14ac:dyDescent="0.35">
      <c r="A1880">
        <v>2490</v>
      </c>
      <c r="B1880">
        <v>0</v>
      </c>
      <c r="C1880" t="s">
        <v>51</v>
      </c>
      <c r="D1880" t="s">
        <v>52</v>
      </c>
      <c r="E1880" t="s">
        <v>51</v>
      </c>
      <c r="F1880" t="s">
        <v>51</v>
      </c>
      <c r="G1880" t="s">
        <v>7991</v>
      </c>
      <c r="H1880" t="s">
        <v>7992</v>
      </c>
      <c r="I1880" t="s">
        <v>56</v>
      </c>
      <c r="O1880" t="s">
        <v>56</v>
      </c>
      <c r="S1880" t="s">
        <v>7993</v>
      </c>
      <c r="U1880" t="s">
        <v>57</v>
      </c>
      <c r="V1880" t="s">
        <v>7994</v>
      </c>
      <c r="Y1880" t="s">
        <v>7995</v>
      </c>
      <c r="Z1880">
        <v>8</v>
      </c>
      <c r="AA1880">
        <v>27</v>
      </c>
      <c r="AD1880" t="s">
        <v>7996</v>
      </c>
      <c r="AE1880" t="s">
        <v>6733</v>
      </c>
      <c r="AF1880" t="s">
        <v>143</v>
      </c>
      <c r="AG1880" t="s">
        <v>7997</v>
      </c>
      <c r="AH1880" t="s">
        <v>6733</v>
      </c>
      <c r="AI1880">
        <v>0</v>
      </c>
      <c r="AJ1880">
        <v>0</v>
      </c>
      <c r="AL1880">
        <v>0</v>
      </c>
      <c r="AM1880">
        <v>0</v>
      </c>
      <c r="AN1880">
        <v>0</v>
      </c>
      <c r="AO1880" t="s">
        <v>51</v>
      </c>
      <c r="AP1880" t="s">
        <v>51</v>
      </c>
      <c r="AQ1880" t="s">
        <v>51</v>
      </c>
      <c r="AR1880" t="s">
        <v>51</v>
      </c>
      <c r="AS1880" t="s">
        <v>51</v>
      </c>
      <c r="AT1880" t="s">
        <v>51</v>
      </c>
      <c r="AU1880" t="s">
        <v>58</v>
      </c>
      <c r="AV1880" t="s">
        <v>4215</v>
      </c>
      <c r="AW1880" t="s">
        <v>196</v>
      </c>
      <c r="AX1880" s="1">
        <v>43239.430869328702</v>
      </c>
      <c r="AY1880" s="1">
        <v>45471.612698576391</v>
      </c>
    </row>
    <row r="1881" spans="1:51" x14ac:dyDescent="0.35">
      <c r="A1881">
        <v>2489</v>
      </c>
      <c r="B1881">
        <v>0</v>
      </c>
      <c r="C1881" t="s">
        <v>51</v>
      </c>
      <c r="D1881" t="s">
        <v>52</v>
      </c>
      <c r="E1881" t="s">
        <v>51</v>
      </c>
      <c r="F1881" t="s">
        <v>51</v>
      </c>
      <c r="G1881" t="s">
        <v>7998</v>
      </c>
      <c r="H1881" t="s">
        <v>7999</v>
      </c>
      <c r="I1881" t="s">
        <v>56</v>
      </c>
      <c r="O1881" t="s">
        <v>62</v>
      </c>
      <c r="S1881" t="s">
        <v>8000</v>
      </c>
      <c r="U1881" t="s">
        <v>57</v>
      </c>
      <c r="V1881" t="s">
        <v>8001</v>
      </c>
      <c r="Z1881">
        <v>8</v>
      </c>
      <c r="AA1881">
        <v>27</v>
      </c>
      <c r="AE1881" t="s">
        <v>2566</v>
      </c>
      <c r="AF1881" t="s">
        <v>143</v>
      </c>
      <c r="AG1881" t="s">
        <v>284</v>
      </c>
      <c r="AH1881" t="s">
        <v>2566</v>
      </c>
      <c r="AI1881">
        <v>0</v>
      </c>
      <c r="AJ1881">
        <v>0</v>
      </c>
      <c r="AL1881">
        <v>0</v>
      </c>
      <c r="AM1881">
        <v>0</v>
      </c>
      <c r="AN1881">
        <v>0</v>
      </c>
      <c r="AO1881" t="s">
        <v>51</v>
      </c>
      <c r="AP1881" t="s">
        <v>51</v>
      </c>
      <c r="AQ1881" t="s">
        <v>51</v>
      </c>
      <c r="AR1881" t="s">
        <v>51</v>
      </c>
      <c r="AS1881" t="s">
        <v>51</v>
      </c>
      <c r="AT1881" t="s">
        <v>51</v>
      </c>
      <c r="AU1881" t="s">
        <v>58</v>
      </c>
      <c r="AV1881" t="s">
        <v>4215</v>
      </c>
      <c r="AW1881" t="s">
        <v>919</v>
      </c>
      <c r="AX1881" s="1">
        <v>43237.412369675927</v>
      </c>
      <c r="AY1881" s="1">
        <v>45252.710544097223</v>
      </c>
    </row>
    <row r="1882" spans="1:51" x14ac:dyDescent="0.35">
      <c r="A1882">
        <v>2488</v>
      </c>
      <c r="B1882">
        <v>0</v>
      </c>
      <c r="C1882" t="s">
        <v>51</v>
      </c>
      <c r="D1882" t="s">
        <v>52</v>
      </c>
      <c r="E1882" t="s">
        <v>51</v>
      </c>
      <c r="F1882" t="s">
        <v>51</v>
      </c>
      <c r="G1882" t="s">
        <v>8002</v>
      </c>
      <c r="H1882" t="s">
        <v>8003</v>
      </c>
      <c r="I1882" t="s">
        <v>4842</v>
      </c>
      <c r="J1882" t="s">
        <v>5419</v>
      </c>
      <c r="S1882" t="s">
        <v>8004</v>
      </c>
      <c r="U1882" t="s">
        <v>51</v>
      </c>
      <c r="V1882" t="s">
        <v>8005</v>
      </c>
      <c r="X1882" t="s">
        <v>51</v>
      </c>
      <c r="Y1882" t="s">
        <v>8006</v>
      </c>
      <c r="Z1882">
        <v>2</v>
      </c>
      <c r="AE1882" t="s">
        <v>51</v>
      </c>
      <c r="AF1882" t="s">
        <v>5419</v>
      </c>
      <c r="AI1882">
        <v>0</v>
      </c>
      <c r="AJ1882">
        <v>0</v>
      </c>
      <c r="AL1882">
        <v>1</v>
      </c>
      <c r="AM1882">
        <v>0</v>
      </c>
      <c r="AN1882">
        <v>0</v>
      </c>
      <c r="AO1882" t="s">
        <v>51</v>
      </c>
      <c r="AP1882" t="s">
        <v>51</v>
      </c>
      <c r="AQ1882" t="s">
        <v>51</v>
      </c>
      <c r="AR1882" t="s">
        <v>51</v>
      </c>
      <c r="AS1882" t="s">
        <v>51</v>
      </c>
      <c r="AT1882" t="s">
        <v>51</v>
      </c>
      <c r="AU1882" t="s">
        <v>58</v>
      </c>
      <c r="AV1882" t="s">
        <v>4215</v>
      </c>
      <c r="AW1882" t="s">
        <v>51</v>
      </c>
      <c r="AX1882" s="1">
        <v>43236.416773032404</v>
      </c>
      <c r="AY1882" t="s">
        <v>51</v>
      </c>
    </row>
    <row r="1883" spans="1:51" x14ac:dyDescent="0.35">
      <c r="A1883">
        <v>2487</v>
      </c>
      <c r="B1883">
        <v>0</v>
      </c>
      <c r="C1883" t="s">
        <v>51</v>
      </c>
      <c r="D1883" t="s">
        <v>52</v>
      </c>
      <c r="E1883" t="s">
        <v>51</v>
      </c>
      <c r="F1883" t="s">
        <v>51</v>
      </c>
      <c r="G1883" t="s">
        <v>8007</v>
      </c>
      <c r="H1883" t="s">
        <v>8008</v>
      </c>
      <c r="I1883" t="s">
        <v>56</v>
      </c>
      <c r="M1883" t="s">
        <v>8009</v>
      </c>
      <c r="N1883" t="s">
        <v>8008</v>
      </c>
      <c r="O1883" t="s">
        <v>56</v>
      </c>
      <c r="S1883" t="s">
        <v>8010</v>
      </c>
      <c r="T1883" t="s">
        <v>8011</v>
      </c>
      <c r="U1883" t="s">
        <v>51</v>
      </c>
      <c r="Y1883" t="s">
        <v>8012</v>
      </c>
      <c r="Z1883">
        <v>8</v>
      </c>
      <c r="AG1883" t="s">
        <v>638</v>
      </c>
      <c r="AI1883">
        <v>0</v>
      </c>
      <c r="AJ1883">
        <v>0</v>
      </c>
      <c r="AL1883">
        <v>0</v>
      </c>
      <c r="AM1883">
        <v>0</v>
      </c>
      <c r="AN1883">
        <v>0</v>
      </c>
      <c r="AO1883" t="s">
        <v>51</v>
      </c>
      <c r="AP1883" t="s">
        <v>51</v>
      </c>
      <c r="AQ1883" t="s">
        <v>51</v>
      </c>
      <c r="AR1883" t="s">
        <v>51</v>
      </c>
      <c r="AS1883" t="s">
        <v>51</v>
      </c>
      <c r="AT1883" t="s">
        <v>51</v>
      </c>
      <c r="AU1883" t="s">
        <v>58</v>
      </c>
      <c r="AV1883" t="s">
        <v>8013</v>
      </c>
      <c r="AW1883" t="s">
        <v>6927</v>
      </c>
      <c r="AX1883" s="1">
        <v>43235.690028703706</v>
      </c>
      <c r="AY1883" s="1">
        <v>43306.494289814815</v>
      </c>
    </row>
    <row r="1884" spans="1:51" x14ac:dyDescent="0.35">
      <c r="A1884">
        <v>2486</v>
      </c>
      <c r="B1884">
        <v>0</v>
      </c>
      <c r="C1884" t="s">
        <v>51</v>
      </c>
      <c r="D1884" t="s">
        <v>52</v>
      </c>
      <c r="E1884" t="s">
        <v>51</v>
      </c>
      <c r="F1884" t="s">
        <v>51</v>
      </c>
      <c r="G1884" t="s">
        <v>8014</v>
      </c>
      <c r="H1884" t="s">
        <v>8015</v>
      </c>
      <c r="I1884" t="s">
        <v>56</v>
      </c>
      <c r="M1884" t="s">
        <v>8014</v>
      </c>
      <c r="N1884" t="s">
        <v>8015</v>
      </c>
      <c r="O1884" t="s">
        <v>56</v>
      </c>
      <c r="S1884" t="s">
        <v>8016</v>
      </c>
      <c r="T1884" t="s">
        <v>8017</v>
      </c>
      <c r="U1884" t="s">
        <v>202</v>
      </c>
      <c r="W1884" t="s">
        <v>8018</v>
      </c>
      <c r="Y1884" t="s">
        <v>8019</v>
      </c>
      <c r="Z1884">
        <v>8</v>
      </c>
      <c r="AA1884">
        <v>33</v>
      </c>
      <c r="AD1884" t="s">
        <v>8020</v>
      </c>
      <c r="AE1884" t="s">
        <v>4006</v>
      </c>
      <c r="AF1884" t="s">
        <v>573</v>
      </c>
      <c r="AG1884" t="s">
        <v>8021</v>
      </c>
      <c r="AH1884" t="s">
        <v>4006</v>
      </c>
      <c r="AI1884">
        <v>0</v>
      </c>
      <c r="AJ1884">
        <v>0</v>
      </c>
      <c r="AL1884">
        <v>0</v>
      </c>
      <c r="AM1884">
        <v>0</v>
      </c>
      <c r="AN1884">
        <v>0</v>
      </c>
      <c r="AO1884" t="s">
        <v>51</v>
      </c>
      <c r="AP1884" t="s">
        <v>51</v>
      </c>
      <c r="AQ1884" t="s">
        <v>51</v>
      </c>
      <c r="AR1884" t="s">
        <v>51</v>
      </c>
      <c r="AS1884" t="s">
        <v>51</v>
      </c>
      <c r="AT1884" t="s">
        <v>51</v>
      </c>
      <c r="AU1884" t="s">
        <v>58</v>
      </c>
      <c r="AV1884" t="s">
        <v>8013</v>
      </c>
      <c r="AW1884" t="s">
        <v>196</v>
      </c>
      <c r="AX1884" s="1">
        <v>43234.693183912037</v>
      </c>
      <c r="AY1884" s="1">
        <v>44259.489086608795</v>
      </c>
    </row>
    <row r="1885" spans="1:51" x14ac:dyDescent="0.35">
      <c r="A1885">
        <v>2485</v>
      </c>
      <c r="B1885">
        <v>0</v>
      </c>
      <c r="C1885" t="s">
        <v>51</v>
      </c>
      <c r="D1885" t="s">
        <v>52</v>
      </c>
      <c r="E1885" t="s">
        <v>51</v>
      </c>
      <c r="F1885" t="s">
        <v>51</v>
      </c>
      <c r="G1885" t="s">
        <v>18959</v>
      </c>
      <c r="H1885" t="s">
        <v>8022</v>
      </c>
      <c r="I1885" t="s">
        <v>56</v>
      </c>
      <c r="M1885" t="s">
        <v>18959</v>
      </c>
      <c r="N1885" t="s">
        <v>8023</v>
      </c>
      <c r="O1885" t="s">
        <v>56</v>
      </c>
      <c r="S1885" t="s">
        <v>8024</v>
      </c>
      <c r="T1885" t="s">
        <v>62</v>
      </c>
      <c r="Y1885" t="s">
        <v>8025</v>
      </c>
      <c r="Z1885">
        <v>8</v>
      </c>
      <c r="AA1885">
        <v>33</v>
      </c>
      <c r="AE1885" t="s">
        <v>8026</v>
      </c>
      <c r="AF1885" t="s">
        <v>573</v>
      </c>
      <c r="AG1885" t="s">
        <v>574</v>
      </c>
      <c r="AH1885" t="s">
        <v>8026</v>
      </c>
      <c r="AI1885">
        <v>0</v>
      </c>
      <c r="AJ1885">
        <v>0</v>
      </c>
      <c r="AL1885">
        <v>0</v>
      </c>
      <c r="AM1885">
        <v>0</v>
      </c>
      <c r="AN1885">
        <v>0</v>
      </c>
      <c r="AO1885" t="s">
        <v>51</v>
      </c>
      <c r="AP1885" t="s">
        <v>51</v>
      </c>
      <c r="AQ1885" t="s">
        <v>51</v>
      </c>
      <c r="AR1885" t="s">
        <v>51</v>
      </c>
      <c r="AS1885" t="s">
        <v>51</v>
      </c>
      <c r="AT1885" t="s">
        <v>51</v>
      </c>
      <c r="AU1885" t="s">
        <v>58</v>
      </c>
      <c r="AV1885" t="s">
        <v>8013</v>
      </c>
      <c r="AW1885" t="s">
        <v>6927</v>
      </c>
      <c r="AX1885" s="1">
        <v>43234.530200428242</v>
      </c>
      <c r="AY1885" s="1">
        <v>43473.408393865742</v>
      </c>
    </row>
    <row r="1886" spans="1:51" x14ac:dyDescent="0.35">
      <c r="A1886">
        <v>2484</v>
      </c>
      <c r="B1886">
        <v>0</v>
      </c>
      <c r="C1886" t="s">
        <v>51</v>
      </c>
      <c r="D1886" t="s">
        <v>64</v>
      </c>
      <c r="E1886" t="s">
        <v>51</v>
      </c>
      <c r="F1886" t="s">
        <v>51</v>
      </c>
      <c r="G1886" t="s">
        <v>8027</v>
      </c>
      <c r="H1886" t="s">
        <v>8028</v>
      </c>
      <c r="I1886" t="s">
        <v>56</v>
      </c>
      <c r="M1886" t="s">
        <v>8029</v>
      </c>
      <c r="N1886" t="s">
        <v>8028</v>
      </c>
      <c r="O1886" t="s">
        <v>56</v>
      </c>
      <c r="S1886" t="s">
        <v>8030</v>
      </c>
      <c r="T1886" t="s">
        <v>8031</v>
      </c>
      <c r="U1886" t="s">
        <v>51</v>
      </c>
      <c r="V1886" t="s">
        <v>8032</v>
      </c>
      <c r="W1886">
        <v>7507776747</v>
      </c>
      <c r="Y1886" t="s">
        <v>8033</v>
      </c>
      <c r="Z1886">
        <v>8</v>
      </c>
      <c r="AA1886">
        <v>27</v>
      </c>
      <c r="AE1886" t="s">
        <v>8034</v>
      </c>
      <c r="AF1886" t="s">
        <v>143</v>
      </c>
      <c r="AG1886" t="s">
        <v>323</v>
      </c>
      <c r="AH1886" t="s">
        <v>8034</v>
      </c>
      <c r="AI1886">
        <v>0</v>
      </c>
      <c r="AJ1886">
        <v>0</v>
      </c>
      <c r="AL1886">
        <v>0</v>
      </c>
      <c r="AM1886">
        <v>0</v>
      </c>
      <c r="AN1886">
        <v>0</v>
      </c>
      <c r="AO1886" t="s">
        <v>51</v>
      </c>
      <c r="AP1886" t="s">
        <v>51</v>
      </c>
      <c r="AQ1886" t="s">
        <v>51</v>
      </c>
      <c r="AR1886" t="s">
        <v>51</v>
      </c>
      <c r="AS1886" t="s">
        <v>51</v>
      </c>
      <c r="AT1886" t="s">
        <v>51</v>
      </c>
      <c r="AU1886" t="s">
        <v>58</v>
      </c>
      <c r="AV1886" t="s">
        <v>8013</v>
      </c>
      <c r="AW1886" t="s">
        <v>6927</v>
      </c>
      <c r="AX1886" s="1">
        <v>43231.503097025467</v>
      </c>
      <c r="AY1886" s="1">
        <v>43293.68688533565</v>
      </c>
    </row>
    <row r="1887" spans="1:51" x14ac:dyDescent="0.35">
      <c r="A1887">
        <v>2483</v>
      </c>
      <c r="B1887">
        <v>0</v>
      </c>
      <c r="C1887" t="s">
        <v>51</v>
      </c>
      <c r="D1887" t="s">
        <v>52</v>
      </c>
      <c r="E1887" t="s">
        <v>51</v>
      </c>
      <c r="F1887" t="s">
        <v>51</v>
      </c>
      <c r="G1887" t="s">
        <v>18960</v>
      </c>
      <c r="H1887" t="s">
        <v>8035</v>
      </c>
      <c r="I1887" t="s">
        <v>56</v>
      </c>
      <c r="M1887" t="s">
        <v>18960</v>
      </c>
      <c r="N1887" t="s">
        <v>8036</v>
      </c>
      <c r="O1887" t="s">
        <v>7341</v>
      </c>
      <c r="S1887">
        <v>7894788460</v>
      </c>
      <c r="T1887" t="s">
        <v>8037</v>
      </c>
      <c r="U1887" t="s">
        <v>202</v>
      </c>
      <c r="W1887">
        <v>9137591838</v>
      </c>
      <c r="Y1887" t="s">
        <v>8038</v>
      </c>
      <c r="Z1887">
        <v>8</v>
      </c>
      <c r="AA1887">
        <v>27</v>
      </c>
      <c r="AB1887" t="s">
        <v>62</v>
      </c>
      <c r="AC1887" t="s">
        <v>62</v>
      </c>
      <c r="AD1887" t="s">
        <v>62</v>
      </c>
      <c r="AE1887" t="s">
        <v>8039</v>
      </c>
      <c r="AF1887" t="s">
        <v>143</v>
      </c>
      <c r="AG1887" t="s">
        <v>8040</v>
      </c>
      <c r="AH1887" t="s">
        <v>8039</v>
      </c>
      <c r="AI1887">
        <v>0</v>
      </c>
      <c r="AJ1887">
        <v>0</v>
      </c>
      <c r="AL1887">
        <v>0</v>
      </c>
      <c r="AM1887">
        <v>0</v>
      </c>
      <c r="AN1887">
        <v>0</v>
      </c>
      <c r="AO1887" t="s">
        <v>51</v>
      </c>
      <c r="AP1887" t="s">
        <v>51</v>
      </c>
      <c r="AQ1887" t="s">
        <v>51</v>
      </c>
      <c r="AR1887" t="s">
        <v>51</v>
      </c>
      <c r="AS1887" t="s">
        <v>51</v>
      </c>
      <c r="AT1887" t="s">
        <v>51</v>
      </c>
      <c r="AU1887" t="s">
        <v>58</v>
      </c>
      <c r="AV1887" t="s">
        <v>8013</v>
      </c>
      <c r="AW1887" t="s">
        <v>6927</v>
      </c>
      <c r="AX1887" s="1">
        <v>43229.730997766201</v>
      </c>
      <c r="AY1887" s="1">
        <v>43516.58198101852</v>
      </c>
    </row>
    <row r="1888" spans="1:51" x14ac:dyDescent="0.35">
      <c r="A1888">
        <v>2482</v>
      </c>
      <c r="B1888">
        <v>0</v>
      </c>
      <c r="C1888" t="s">
        <v>51</v>
      </c>
      <c r="D1888" t="s">
        <v>52</v>
      </c>
      <c r="E1888" t="s">
        <v>51</v>
      </c>
      <c r="F1888" t="s">
        <v>51</v>
      </c>
      <c r="G1888" t="s">
        <v>8041</v>
      </c>
      <c r="H1888" t="s">
        <v>18803</v>
      </c>
      <c r="I1888" t="s">
        <v>56</v>
      </c>
      <c r="M1888" t="s">
        <v>8042</v>
      </c>
      <c r="N1888" t="s">
        <v>18803</v>
      </c>
      <c r="O1888" t="s">
        <v>56</v>
      </c>
      <c r="S1888">
        <v>2982225956</v>
      </c>
      <c r="U1888" t="s">
        <v>51</v>
      </c>
      <c r="V1888">
        <v>2982225463</v>
      </c>
      <c r="W1888">
        <v>8448355188</v>
      </c>
      <c r="Y1888" t="s">
        <v>8043</v>
      </c>
      <c r="Z1888">
        <v>8</v>
      </c>
      <c r="AA1888">
        <v>8</v>
      </c>
      <c r="AE1888" t="s">
        <v>7215</v>
      </c>
      <c r="AF1888" t="s">
        <v>3259</v>
      </c>
      <c r="AG1888" t="s">
        <v>8044</v>
      </c>
      <c r="AH1888" t="s">
        <v>7215</v>
      </c>
      <c r="AI1888">
        <v>0</v>
      </c>
      <c r="AJ1888">
        <v>0</v>
      </c>
      <c r="AL1888">
        <v>0</v>
      </c>
      <c r="AM1888">
        <v>0</v>
      </c>
      <c r="AN1888">
        <v>0</v>
      </c>
      <c r="AO1888" t="s">
        <v>51</v>
      </c>
      <c r="AP1888" t="s">
        <v>51</v>
      </c>
      <c r="AQ1888" t="s">
        <v>51</v>
      </c>
      <c r="AR1888" t="s">
        <v>51</v>
      </c>
      <c r="AS1888" t="s">
        <v>51</v>
      </c>
      <c r="AT1888" t="s">
        <v>51</v>
      </c>
      <c r="AU1888" t="s">
        <v>58</v>
      </c>
      <c r="AV1888" t="s">
        <v>4250</v>
      </c>
      <c r="AW1888" t="s">
        <v>6927</v>
      </c>
      <c r="AX1888" s="1">
        <v>43224.696217013887</v>
      </c>
      <c r="AY1888" s="1">
        <v>43319.647460185188</v>
      </c>
    </row>
    <row r="1889" spans="1:51" x14ac:dyDescent="0.35">
      <c r="A1889">
        <v>2481</v>
      </c>
      <c r="B1889">
        <v>0</v>
      </c>
      <c r="C1889" t="s">
        <v>51</v>
      </c>
      <c r="D1889" t="s">
        <v>52</v>
      </c>
      <c r="E1889" t="s">
        <v>51</v>
      </c>
      <c r="F1889" t="s">
        <v>51</v>
      </c>
      <c r="G1889" t="s">
        <v>8045</v>
      </c>
      <c r="H1889" t="s">
        <v>8046</v>
      </c>
      <c r="I1889" t="s">
        <v>56</v>
      </c>
      <c r="O1889" t="s">
        <v>62</v>
      </c>
      <c r="U1889" t="s">
        <v>57</v>
      </c>
      <c r="Z1889">
        <v>8</v>
      </c>
      <c r="AA1889">
        <v>24</v>
      </c>
      <c r="AE1889" t="s">
        <v>3786</v>
      </c>
      <c r="AF1889" t="s">
        <v>407</v>
      </c>
      <c r="AG1889" t="s">
        <v>8047</v>
      </c>
      <c r="AH1889" t="s">
        <v>3786</v>
      </c>
      <c r="AI1889">
        <v>0</v>
      </c>
      <c r="AJ1889">
        <v>0</v>
      </c>
      <c r="AL1889">
        <v>0</v>
      </c>
      <c r="AM1889">
        <v>0</v>
      </c>
      <c r="AN1889">
        <v>0</v>
      </c>
      <c r="AO1889" t="s">
        <v>51</v>
      </c>
      <c r="AP1889" t="s">
        <v>51</v>
      </c>
      <c r="AQ1889" t="s">
        <v>51</v>
      </c>
      <c r="AR1889" t="s">
        <v>51</v>
      </c>
      <c r="AS1889" t="s">
        <v>51</v>
      </c>
      <c r="AT1889" t="s">
        <v>51</v>
      </c>
      <c r="AU1889" t="s">
        <v>58</v>
      </c>
      <c r="AV1889" t="s">
        <v>6927</v>
      </c>
      <c r="AW1889" t="s">
        <v>196</v>
      </c>
      <c r="AX1889" s="1">
        <v>43218.6828852662</v>
      </c>
      <c r="AY1889" s="1">
        <v>44124.603275613423</v>
      </c>
    </row>
    <row r="1890" spans="1:51" x14ac:dyDescent="0.35">
      <c r="A1890">
        <v>2480</v>
      </c>
      <c r="B1890">
        <v>0</v>
      </c>
      <c r="C1890" t="s">
        <v>51</v>
      </c>
      <c r="D1890" t="s">
        <v>52</v>
      </c>
      <c r="E1890" t="s">
        <v>51</v>
      </c>
      <c r="F1890" t="s">
        <v>51</v>
      </c>
      <c r="G1890" t="s">
        <v>8048</v>
      </c>
      <c r="H1890" t="s">
        <v>8049</v>
      </c>
      <c r="I1890" t="s">
        <v>56</v>
      </c>
      <c r="J1890" t="s">
        <v>5419</v>
      </c>
      <c r="M1890" t="s">
        <v>8048</v>
      </c>
      <c r="N1890" t="s">
        <v>8049</v>
      </c>
      <c r="O1890" t="s">
        <v>56</v>
      </c>
      <c r="S1890" t="s">
        <v>62</v>
      </c>
      <c r="T1890" t="s">
        <v>8050</v>
      </c>
      <c r="U1890" t="s">
        <v>51</v>
      </c>
      <c r="W1890">
        <v>9097306554</v>
      </c>
      <c r="X1890" t="s">
        <v>51</v>
      </c>
      <c r="Y1890" t="s">
        <v>8051</v>
      </c>
      <c r="Z1890">
        <v>8</v>
      </c>
      <c r="AA1890" t="s">
        <v>62</v>
      </c>
      <c r="AE1890" t="s">
        <v>51</v>
      </c>
      <c r="AF1890" t="s">
        <v>5419</v>
      </c>
      <c r="AG1890" t="s">
        <v>62</v>
      </c>
      <c r="AI1890">
        <v>0</v>
      </c>
      <c r="AJ1890">
        <v>0</v>
      </c>
      <c r="AK1890" t="s">
        <v>62</v>
      </c>
      <c r="AL1890">
        <v>0</v>
      </c>
      <c r="AM1890">
        <v>0</v>
      </c>
      <c r="AN1890">
        <v>0</v>
      </c>
      <c r="AO1890" t="s">
        <v>51</v>
      </c>
      <c r="AP1890" t="s">
        <v>51</v>
      </c>
      <c r="AQ1890" t="s">
        <v>51</v>
      </c>
      <c r="AR1890" t="s">
        <v>51</v>
      </c>
      <c r="AS1890" t="s">
        <v>51</v>
      </c>
      <c r="AT1890" t="s">
        <v>51</v>
      </c>
      <c r="AU1890" t="s">
        <v>58</v>
      </c>
      <c r="AV1890" t="s">
        <v>6593</v>
      </c>
      <c r="AW1890" t="s">
        <v>51</v>
      </c>
      <c r="AX1890" s="1">
        <v>43218.389778124998</v>
      </c>
      <c r="AY1890" t="s">
        <v>51</v>
      </c>
    </row>
    <row r="1891" spans="1:51" x14ac:dyDescent="0.35">
      <c r="A1891">
        <v>2479</v>
      </c>
      <c r="B1891">
        <v>0</v>
      </c>
      <c r="C1891" t="s">
        <v>51</v>
      </c>
      <c r="D1891" t="s">
        <v>85</v>
      </c>
      <c r="E1891" t="s">
        <v>51</v>
      </c>
      <c r="F1891" t="s">
        <v>51</v>
      </c>
      <c r="G1891" t="s">
        <v>8052</v>
      </c>
      <c r="H1891" t="s">
        <v>8053</v>
      </c>
      <c r="I1891" t="s">
        <v>56</v>
      </c>
      <c r="J1891" t="s">
        <v>5419</v>
      </c>
      <c r="S1891">
        <v>2032608508</v>
      </c>
      <c r="T1891" t="s">
        <v>51</v>
      </c>
      <c r="U1891" t="s">
        <v>51</v>
      </c>
      <c r="W1891">
        <v>7875114471</v>
      </c>
      <c r="Y1891" t="s">
        <v>8054</v>
      </c>
      <c r="Z1891">
        <v>8</v>
      </c>
      <c r="AE1891" t="s">
        <v>51</v>
      </c>
      <c r="AF1891" t="s">
        <v>5419</v>
      </c>
      <c r="AI1891">
        <v>0</v>
      </c>
      <c r="AJ1891">
        <v>0</v>
      </c>
      <c r="AL1891">
        <v>0</v>
      </c>
      <c r="AM1891">
        <v>0</v>
      </c>
      <c r="AN1891">
        <v>0</v>
      </c>
      <c r="AO1891" t="s">
        <v>1032</v>
      </c>
      <c r="AP1891" t="s">
        <v>51</v>
      </c>
      <c r="AQ1891" t="s">
        <v>51</v>
      </c>
      <c r="AR1891" t="s">
        <v>51</v>
      </c>
      <c r="AS1891" t="s">
        <v>51</v>
      </c>
      <c r="AT1891" t="s">
        <v>51</v>
      </c>
      <c r="AU1891" t="s">
        <v>58</v>
      </c>
      <c r="AV1891" t="s">
        <v>4028</v>
      </c>
      <c r="AW1891" t="s">
        <v>51</v>
      </c>
      <c r="AX1891" s="1">
        <v>43214.689413229164</v>
      </c>
      <c r="AY1891" t="s">
        <v>51</v>
      </c>
    </row>
    <row r="1892" spans="1:51" x14ac:dyDescent="0.35">
      <c r="A1892">
        <v>2478</v>
      </c>
      <c r="B1892">
        <v>0</v>
      </c>
      <c r="C1892" t="s">
        <v>51</v>
      </c>
      <c r="D1892" t="s">
        <v>52</v>
      </c>
      <c r="E1892" t="s">
        <v>51</v>
      </c>
      <c r="F1892" t="s">
        <v>51</v>
      </c>
      <c r="G1892" t="s">
        <v>8055</v>
      </c>
      <c r="H1892" t="s">
        <v>8056</v>
      </c>
      <c r="I1892" t="s">
        <v>56</v>
      </c>
      <c r="O1892" t="s">
        <v>62</v>
      </c>
      <c r="S1892" t="s">
        <v>8057</v>
      </c>
      <c r="U1892" t="s">
        <v>51</v>
      </c>
      <c r="W1892">
        <v>919369488931</v>
      </c>
      <c r="Y1892" t="s">
        <v>8058</v>
      </c>
      <c r="Z1892">
        <v>8</v>
      </c>
      <c r="AA1892">
        <v>9</v>
      </c>
      <c r="AD1892" t="s">
        <v>8059</v>
      </c>
      <c r="AE1892" t="s">
        <v>8060</v>
      </c>
      <c r="AF1892" t="s">
        <v>376</v>
      </c>
      <c r="AG1892" t="s">
        <v>8061</v>
      </c>
      <c r="AH1892" t="s">
        <v>8060</v>
      </c>
      <c r="AI1892">
        <v>0</v>
      </c>
      <c r="AJ1892">
        <v>0</v>
      </c>
      <c r="AL1892">
        <v>0</v>
      </c>
      <c r="AM1892">
        <v>0</v>
      </c>
      <c r="AN1892">
        <v>0</v>
      </c>
      <c r="AO1892" t="s">
        <v>51</v>
      </c>
      <c r="AP1892" t="s">
        <v>51</v>
      </c>
      <c r="AQ1892" t="s">
        <v>51</v>
      </c>
      <c r="AR1892" t="s">
        <v>51</v>
      </c>
      <c r="AS1892" t="s">
        <v>51</v>
      </c>
      <c r="AT1892" t="s">
        <v>51</v>
      </c>
      <c r="AU1892" t="s">
        <v>58</v>
      </c>
      <c r="AV1892" t="s">
        <v>4215</v>
      </c>
      <c r="AW1892" t="s">
        <v>6927</v>
      </c>
      <c r="AX1892" s="1">
        <v>43214.642803090275</v>
      </c>
      <c r="AY1892" s="1">
        <v>43370.694299421295</v>
      </c>
    </row>
    <row r="1893" spans="1:51" x14ac:dyDescent="0.35">
      <c r="A1893">
        <v>2477</v>
      </c>
      <c r="B1893">
        <v>0</v>
      </c>
      <c r="C1893" t="s">
        <v>51</v>
      </c>
      <c r="D1893" t="s">
        <v>52</v>
      </c>
      <c r="E1893" t="s">
        <v>51</v>
      </c>
      <c r="F1893" t="s">
        <v>51</v>
      </c>
      <c r="G1893" t="s">
        <v>8062</v>
      </c>
      <c r="H1893" t="s">
        <v>8063</v>
      </c>
      <c r="I1893" t="s">
        <v>56</v>
      </c>
      <c r="O1893" t="s">
        <v>56</v>
      </c>
      <c r="S1893" t="s">
        <v>8064</v>
      </c>
      <c r="U1893" t="s">
        <v>51</v>
      </c>
      <c r="V1893" t="s">
        <v>8065</v>
      </c>
      <c r="Y1893" t="s">
        <v>8066</v>
      </c>
      <c r="Z1893">
        <v>8</v>
      </c>
      <c r="AA1893">
        <v>27</v>
      </c>
      <c r="AD1893" t="s">
        <v>8067</v>
      </c>
      <c r="AE1893" t="s">
        <v>6733</v>
      </c>
      <c r="AF1893" t="s">
        <v>143</v>
      </c>
      <c r="AG1893" t="s">
        <v>8068</v>
      </c>
      <c r="AH1893" t="s">
        <v>6733</v>
      </c>
      <c r="AI1893">
        <v>0</v>
      </c>
      <c r="AJ1893">
        <v>0</v>
      </c>
      <c r="AL1893">
        <v>0</v>
      </c>
      <c r="AM1893">
        <v>0</v>
      </c>
      <c r="AN1893">
        <v>0</v>
      </c>
      <c r="AO1893" t="s">
        <v>51</v>
      </c>
      <c r="AP1893" t="s">
        <v>51</v>
      </c>
      <c r="AQ1893" t="s">
        <v>51</v>
      </c>
      <c r="AR1893" t="s">
        <v>51</v>
      </c>
      <c r="AS1893" t="s">
        <v>51</v>
      </c>
      <c r="AT1893" t="s">
        <v>51</v>
      </c>
      <c r="AU1893" t="s">
        <v>58</v>
      </c>
      <c r="AV1893" t="s">
        <v>4215</v>
      </c>
      <c r="AW1893" t="s">
        <v>6927</v>
      </c>
      <c r="AX1893" s="1">
        <v>43214.438374456018</v>
      </c>
      <c r="AY1893" s="1">
        <v>43308.613713391205</v>
      </c>
    </row>
    <row r="1894" spans="1:51" x14ac:dyDescent="0.35">
      <c r="A1894">
        <v>2476</v>
      </c>
      <c r="B1894">
        <v>0</v>
      </c>
      <c r="C1894" t="s">
        <v>51</v>
      </c>
      <c r="D1894" t="s">
        <v>52</v>
      </c>
      <c r="E1894" t="s">
        <v>51</v>
      </c>
      <c r="F1894" t="s">
        <v>51</v>
      </c>
      <c r="G1894" t="s">
        <v>8069</v>
      </c>
      <c r="H1894" t="s">
        <v>8070</v>
      </c>
      <c r="I1894" t="s">
        <v>56</v>
      </c>
      <c r="J1894" t="s">
        <v>5419</v>
      </c>
      <c r="O1894" t="s">
        <v>62</v>
      </c>
      <c r="S1894" t="s">
        <v>8071</v>
      </c>
      <c r="U1894" t="s">
        <v>51</v>
      </c>
      <c r="V1894" t="s">
        <v>8072</v>
      </c>
      <c r="X1894" t="s">
        <v>51</v>
      </c>
      <c r="Y1894" t="s">
        <v>8073</v>
      </c>
      <c r="Z1894">
        <v>8</v>
      </c>
      <c r="AA1894">
        <v>19</v>
      </c>
      <c r="AD1894" t="s">
        <v>8074</v>
      </c>
      <c r="AE1894" t="s">
        <v>51</v>
      </c>
      <c r="AF1894" t="s">
        <v>5419</v>
      </c>
      <c r="AG1894" t="s">
        <v>8075</v>
      </c>
      <c r="AI1894">
        <v>0</v>
      </c>
      <c r="AJ1894">
        <v>0</v>
      </c>
      <c r="AL1894">
        <v>0</v>
      </c>
      <c r="AM1894">
        <v>0</v>
      </c>
      <c r="AN1894">
        <v>0</v>
      </c>
      <c r="AO1894" t="s">
        <v>51</v>
      </c>
      <c r="AP1894" t="s">
        <v>51</v>
      </c>
      <c r="AQ1894" t="s">
        <v>51</v>
      </c>
      <c r="AR1894" t="s">
        <v>51</v>
      </c>
      <c r="AS1894" t="s">
        <v>51</v>
      </c>
      <c r="AT1894" t="s">
        <v>51</v>
      </c>
      <c r="AU1894" t="s">
        <v>58</v>
      </c>
      <c r="AV1894" t="s">
        <v>4215</v>
      </c>
      <c r="AW1894" t="s">
        <v>6927</v>
      </c>
      <c r="AX1894" s="1">
        <v>43214.434750844906</v>
      </c>
      <c r="AY1894" s="1">
        <v>43242.641021527779</v>
      </c>
    </row>
    <row r="1895" spans="1:51" x14ac:dyDescent="0.35">
      <c r="A1895">
        <v>2475</v>
      </c>
      <c r="B1895">
        <v>0</v>
      </c>
      <c r="C1895" t="s">
        <v>51</v>
      </c>
      <c r="D1895" t="s">
        <v>52</v>
      </c>
      <c r="E1895" t="s">
        <v>51</v>
      </c>
      <c r="F1895" t="s">
        <v>51</v>
      </c>
      <c r="G1895" t="s">
        <v>8076</v>
      </c>
      <c r="H1895" t="s">
        <v>8077</v>
      </c>
      <c r="I1895" t="s">
        <v>56</v>
      </c>
      <c r="M1895" t="s">
        <v>8078</v>
      </c>
      <c r="N1895" t="s">
        <v>8079</v>
      </c>
      <c r="O1895" t="s">
        <v>56</v>
      </c>
      <c r="S1895">
        <v>8756003300</v>
      </c>
      <c r="U1895" t="s">
        <v>202</v>
      </c>
      <c r="W1895">
        <v>9554433015</v>
      </c>
      <c r="Y1895" t="s">
        <v>8080</v>
      </c>
      <c r="Z1895">
        <v>8</v>
      </c>
      <c r="AA1895">
        <v>9</v>
      </c>
      <c r="AB1895" t="s">
        <v>62</v>
      </c>
      <c r="AC1895" t="s">
        <v>62</v>
      </c>
      <c r="AD1895" t="s">
        <v>8081</v>
      </c>
      <c r="AE1895" t="s">
        <v>8082</v>
      </c>
      <c r="AF1895" t="s">
        <v>376</v>
      </c>
      <c r="AG1895" t="s">
        <v>8083</v>
      </c>
      <c r="AH1895" t="s">
        <v>8082</v>
      </c>
      <c r="AI1895">
        <v>0</v>
      </c>
      <c r="AJ1895">
        <v>0</v>
      </c>
      <c r="AL1895">
        <v>0</v>
      </c>
      <c r="AM1895">
        <v>0</v>
      </c>
      <c r="AN1895">
        <v>0</v>
      </c>
      <c r="AO1895" t="s">
        <v>51</v>
      </c>
      <c r="AP1895" t="s">
        <v>51</v>
      </c>
      <c r="AQ1895" t="s">
        <v>51</v>
      </c>
      <c r="AR1895" t="s">
        <v>51</v>
      </c>
      <c r="AS1895" t="s">
        <v>51</v>
      </c>
      <c r="AT1895" t="s">
        <v>51</v>
      </c>
      <c r="AU1895" t="s">
        <v>58</v>
      </c>
      <c r="AV1895" t="s">
        <v>6593</v>
      </c>
      <c r="AW1895" t="s">
        <v>196</v>
      </c>
      <c r="AX1895" s="1">
        <v>43211.47757800926</v>
      </c>
      <c r="AY1895" s="1">
        <v>44218.612957442128</v>
      </c>
    </row>
    <row r="1896" spans="1:51" x14ac:dyDescent="0.35">
      <c r="A1896">
        <v>2474</v>
      </c>
      <c r="B1896">
        <v>0</v>
      </c>
      <c r="C1896" t="s">
        <v>51</v>
      </c>
      <c r="D1896" t="s">
        <v>85</v>
      </c>
      <c r="E1896" t="s">
        <v>51</v>
      </c>
      <c r="F1896" t="s">
        <v>51</v>
      </c>
      <c r="G1896" t="s">
        <v>8084</v>
      </c>
      <c r="H1896" t="s">
        <v>8085</v>
      </c>
      <c r="I1896" t="s">
        <v>56</v>
      </c>
      <c r="J1896" t="s">
        <v>5419</v>
      </c>
      <c r="T1896" t="s">
        <v>51</v>
      </c>
      <c r="U1896" t="s">
        <v>51</v>
      </c>
      <c r="W1896">
        <v>9970199112</v>
      </c>
      <c r="Z1896">
        <v>8</v>
      </c>
      <c r="AE1896" t="s">
        <v>51</v>
      </c>
      <c r="AF1896" t="s">
        <v>5419</v>
      </c>
      <c r="AI1896">
        <v>0</v>
      </c>
      <c r="AJ1896">
        <v>0</v>
      </c>
      <c r="AL1896">
        <v>0</v>
      </c>
      <c r="AM1896">
        <v>0</v>
      </c>
      <c r="AN1896">
        <v>0</v>
      </c>
      <c r="AO1896" t="s">
        <v>230</v>
      </c>
      <c r="AP1896" t="s">
        <v>51</v>
      </c>
      <c r="AQ1896" t="s">
        <v>51</v>
      </c>
      <c r="AR1896" t="s">
        <v>51</v>
      </c>
      <c r="AS1896" t="s">
        <v>51</v>
      </c>
      <c r="AT1896" t="s">
        <v>51</v>
      </c>
      <c r="AU1896" t="s">
        <v>58</v>
      </c>
      <c r="AV1896" t="s">
        <v>4028</v>
      </c>
      <c r="AW1896" t="s">
        <v>51</v>
      </c>
      <c r="AX1896" s="1">
        <v>43208.457788506945</v>
      </c>
      <c r="AY1896" t="s">
        <v>51</v>
      </c>
    </row>
    <row r="1897" spans="1:51" x14ac:dyDescent="0.35">
      <c r="A1897">
        <v>2473</v>
      </c>
      <c r="B1897">
        <v>0</v>
      </c>
      <c r="C1897" t="s">
        <v>51</v>
      </c>
      <c r="D1897" t="s">
        <v>52</v>
      </c>
      <c r="E1897" t="s">
        <v>51</v>
      </c>
      <c r="F1897" t="s">
        <v>51</v>
      </c>
      <c r="G1897" t="s">
        <v>8086</v>
      </c>
      <c r="H1897" t="s">
        <v>8087</v>
      </c>
      <c r="I1897" t="s">
        <v>56</v>
      </c>
      <c r="O1897" t="s">
        <v>62</v>
      </c>
      <c r="S1897" t="s">
        <v>8088</v>
      </c>
      <c r="U1897" t="s">
        <v>202</v>
      </c>
      <c r="Y1897" t="s">
        <v>2491</v>
      </c>
      <c r="Z1897">
        <v>8</v>
      </c>
      <c r="AA1897">
        <v>9</v>
      </c>
      <c r="AB1897" t="s">
        <v>8089</v>
      </c>
      <c r="AC1897" t="s">
        <v>8090</v>
      </c>
      <c r="AD1897" t="s">
        <v>8091</v>
      </c>
      <c r="AE1897" t="s">
        <v>8060</v>
      </c>
      <c r="AF1897" t="s">
        <v>376</v>
      </c>
      <c r="AG1897" t="s">
        <v>1216</v>
      </c>
      <c r="AH1897" t="s">
        <v>8060</v>
      </c>
      <c r="AI1897">
        <v>0</v>
      </c>
      <c r="AJ1897">
        <v>0</v>
      </c>
      <c r="AL1897">
        <v>0</v>
      </c>
      <c r="AM1897">
        <v>0</v>
      </c>
      <c r="AN1897">
        <v>0</v>
      </c>
      <c r="AO1897" t="s">
        <v>51</v>
      </c>
      <c r="AP1897" t="s">
        <v>51</v>
      </c>
      <c r="AQ1897" t="s">
        <v>51</v>
      </c>
      <c r="AR1897" t="s">
        <v>51</v>
      </c>
      <c r="AS1897" t="s">
        <v>51</v>
      </c>
      <c r="AT1897" t="s">
        <v>51</v>
      </c>
      <c r="AU1897" t="s">
        <v>58</v>
      </c>
      <c r="AV1897" t="s">
        <v>4215</v>
      </c>
      <c r="AW1897" t="s">
        <v>196</v>
      </c>
      <c r="AX1897" s="1">
        <v>43207.689907442131</v>
      </c>
      <c r="AY1897" s="1">
        <v>43829.542847106481</v>
      </c>
    </row>
    <row r="1898" spans="1:51" x14ac:dyDescent="0.35">
      <c r="A1898">
        <v>2472</v>
      </c>
      <c r="B1898">
        <v>0</v>
      </c>
      <c r="C1898" t="s">
        <v>51</v>
      </c>
      <c r="D1898" t="s">
        <v>85</v>
      </c>
      <c r="E1898" t="s">
        <v>51</v>
      </c>
      <c r="F1898" t="s">
        <v>51</v>
      </c>
      <c r="G1898" t="s">
        <v>8092</v>
      </c>
      <c r="H1898" t="s">
        <v>8093</v>
      </c>
      <c r="I1898" t="s">
        <v>56</v>
      </c>
      <c r="J1898" t="s">
        <v>5419</v>
      </c>
      <c r="T1898" t="s">
        <v>51</v>
      </c>
      <c r="U1898" t="s">
        <v>51</v>
      </c>
      <c r="Z1898">
        <v>2</v>
      </c>
      <c r="AE1898" t="s">
        <v>51</v>
      </c>
      <c r="AF1898" t="s">
        <v>5419</v>
      </c>
      <c r="AI1898">
        <v>0</v>
      </c>
      <c r="AJ1898">
        <v>0</v>
      </c>
      <c r="AL1898">
        <v>0</v>
      </c>
      <c r="AM1898">
        <v>0</v>
      </c>
      <c r="AN1898">
        <v>0</v>
      </c>
      <c r="AO1898" t="s">
        <v>230</v>
      </c>
      <c r="AP1898" t="s">
        <v>51</v>
      </c>
      <c r="AQ1898" t="s">
        <v>51</v>
      </c>
      <c r="AR1898" t="s">
        <v>51</v>
      </c>
      <c r="AS1898" t="s">
        <v>51</v>
      </c>
      <c r="AT1898" t="s">
        <v>51</v>
      </c>
      <c r="AU1898" t="s">
        <v>58</v>
      </c>
      <c r="AV1898" t="s">
        <v>4028</v>
      </c>
      <c r="AW1898" t="s">
        <v>51</v>
      </c>
      <c r="AX1898" s="1">
        <v>43207.462467627316</v>
      </c>
      <c r="AY1898" t="s">
        <v>51</v>
      </c>
    </row>
    <row r="1899" spans="1:51" x14ac:dyDescent="0.35">
      <c r="A1899">
        <v>2471</v>
      </c>
      <c r="B1899">
        <v>0</v>
      </c>
      <c r="C1899" t="s">
        <v>51</v>
      </c>
      <c r="D1899" t="s">
        <v>85</v>
      </c>
      <c r="E1899" t="s">
        <v>51</v>
      </c>
      <c r="F1899" t="s">
        <v>51</v>
      </c>
      <c r="G1899" t="s">
        <v>8094</v>
      </c>
      <c r="H1899" t="s">
        <v>8095</v>
      </c>
      <c r="I1899" t="s">
        <v>56</v>
      </c>
      <c r="J1899" t="s">
        <v>5419</v>
      </c>
      <c r="T1899" t="s">
        <v>51</v>
      </c>
      <c r="U1899" t="s">
        <v>51</v>
      </c>
      <c r="V1899" t="s">
        <v>8096</v>
      </c>
      <c r="W1899">
        <v>8976529096</v>
      </c>
      <c r="Y1899" t="s">
        <v>8097</v>
      </c>
      <c r="Z1899">
        <v>8</v>
      </c>
      <c r="AE1899" t="s">
        <v>51</v>
      </c>
      <c r="AF1899" t="s">
        <v>5419</v>
      </c>
      <c r="AG1899" t="s">
        <v>8098</v>
      </c>
      <c r="AI1899">
        <v>0</v>
      </c>
      <c r="AJ1899">
        <v>0</v>
      </c>
      <c r="AL1899">
        <v>0</v>
      </c>
      <c r="AM1899">
        <v>0</v>
      </c>
      <c r="AN1899">
        <v>0</v>
      </c>
      <c r="AO1899" t="s">
        <v>4181</v>
      </c>
      <c r="AP1899" t="s">
        <v>51</v>
      </c>
      <c r="AQ1899" t="s">
        <v>51</v>
      </c>
      <c r="AR1899" t="s">
        <v>51</v>
      </c>
      <c r="AS1899" t="s">
        <v>51</v>
      </c>
      <c r="AT1899" t="s">
        <v>51</v>
      </c>
      <c r="AU1899" t="s">
        <v>58</v>
      </c>
      <c r="AV1899" t="s">
        <v>4028</v>
      </c>
      <c r="AW1899" t="s">
        <v>51</v>
      </c>
      <c r="AX1899" s="1">
        <v>43206.511713310188</v>
      </c>
      <c r="AY1899" t="s">
        <v>51</v>
      </c>
    </row>
    <row r="1900" spans="1:51" x14ac:dyDescent="0.35">
      <c r="A1900">
        <v>2470</v>
      </c>
      <c r="B1900">
        <v>0</v>
      </c>
      <c r="C1900" t="s">
        <v>51</v>
      </c>
      <c r="D1900" t="s">
        <v>85</v>
      </c>
      <c r="E1900" t="s">
        <v>51</v>
      </c>
      <c r="F1900" t="s">
        <v>51</v>
      </c>
      <c r="G1900" t="s">
        <v>8099</v>
      </c>
      <c r="H1900" t="s">
        <v>8100</v>
      </c>
      <c r="I1900" t="s">
        <v>15600</v>
      </c>
      <c r="J1900" t="s">
        <v>5419</v>
      </c>
      <c r="S1900" t="s">
        <v>8101</v>
      </c>
      <c r="T1900" t="s">
        <v>51</v>
      </c>
      <c r="U1900" t="s">
        <v>51</v>
      </c>
      <c r="W1900">
        <f>86-15068768556</f>
        <v>-15068768470</v>
      </c>
      <c r="Y1900" t="s">
        <v>8102</v>
      </c>
      <c r="Z1900">
        <v>2</v>
      </c>
      <c r="AE1900" t="s">
        <v>51</v>
      </c>
      <c r="AF1900" t="s">
        <v>5419</v>
      </c>
      <c r="AI1900">
        <v>0</v>
      </c>
      <c r="AJ1900">
        <v>0</v>
      </c>
      <c r="AL1900">
        <v>0</v>
      </c>
      <c r="AM1900">
        <v>0</v>
      </c>
      <c r="AN1900">
        <v>0</v>
      </c>
      <c r="AO1900" t="s">
        <v>230</v>
      </c>
      <c r="AP1900" t="s">
        <v>51</v>
      </c>
      <c r="AQ1900" t="s">
        <v>51</v>
      </c>
      <c r="AR1900" t="s">
        <v>51</v>
      </c>
      <c r="AS1900" t="s">
        <v>51</v>
      </c>
      <c r="AT1900" t="s">
        <v>51</v>
      </c>
      <c r="AU1900" t="s">
        <v>58</v>
      </c>
      <c r="AV1900" t="s">
        <v>4028</v>
      </c>
      <c r="AW1900" t="s">
        <v>51</v>
      </c>
      <c r="AX1900" s="1">
        <v>43206.443375381947</v>
      </c>
      <c r="AY1900" t="s">
        <v>51</v>
      </c>
    </row>
    <row r="1901" spans="1:51" x14ac:dyDescent="0.35">
      <c r="A1901">
        <v>2469</v>
      </c>
      <c r="B1901">
        <v>0</v>
      </c>
      <c r="C1901" t="s">
        <v>51</v>
      </c>
      <c r="D1901" t="s">
        <v>85</v>
      </c>
      <c r="E1901" t="s">
        <v>51</v>
      </c>
      <c r="F1901" t="s">
        <v>51</v>
      </c>
      <c r="G1901" t="s">
        <v>8103</v>
      </c>
      <c r="H1901" t="s">
        <v>8104</v>
      </c>
      <c r="I1901" t="s">
        <v>6854</v>
      </c>
      <c r="J1901" t="s">
        <v>5419</v>
      </c>
      <c r="S1901" t="s">
        <v>8105</v>
      </c>
      <c r="T1901" t="s">
        <v>51</v>
      </c>
      <c r="U1901" t="s">
        <v>51</v>
      </c>
      <c r="V1901" t="s">
        <v>8106</v>
      </c>
      <c r="Y1901" t="s">
        <v>8107</v>
      </c>
      <c r="Z1901">
        <v>2</v>
      </c>
      <c r="AE1901" t="s">
        <v>51</v>
      </c>
      <c r="AF1901" t="s">
        <v>5419</v>
      </c>
      <c r="AI1901">
        <v>0</v>
      </c>
      <c r="AJ1901">
        <v>0</v>
      </c>
      <c r="AL1901">
        <v>0</v>
      </c>
      <c r="AM1901">
        <v>0</v>
      </c>
      <c r="AN1901">
        <v>0</v>
      </c>
      <c r="AO1901" t="s">
        <v>230</v>
      </c>
      <c r="AP1901" t="s">
        <v>51</v>
      </c>
      <c r="AQ1901" t="s">
        <v>51</v>
      </c>
      <c r="AR1901" t="s">
        <v>51</v>
      </c>
      <c r="AS1901" t="s">
        <v>51</v>
      </c>
      <c r="AT1901" t="s">
        <v>51</v>
      </c>
      <c r="AU1901" t="s">
        <v>58</v>
      </c>
      <c r="AV1901" t="s">
        <v>4028</v>
      </c>
      <c r="AW1901" t="s">
        <v>51</v>
      </c>
      <c r="AX1901" s="1">
        <v>43204.813016435182</v>
      </c>
      <c r="AY1901" t="s">
        <v>51</v>
      </c>
    </row>
    <row r="1902" spans="1:51" x14ac:dyDescent="0.35">
      <c r="A1902">
        <v>2468</v>
      </c>
      <c r="B1902">
        <v>0</v>
      </c>
      <c r="C1902" t="s">
        <v>51</v>
      </c>
      <c r="D1902" t="s">
        <v>85</v>
      </c>
      <c r="E1902">
        <v>0</v>
      </c>
      <c r="G1902" t="s">
        <v>8108</v>
      </c>
      <c r="H1902" t="s">
        <v>8109</v>
      </c>
      <c r="I1902" t="s">
        <v>56</v>
      </c>
      <c r="S1902" t="s">
        <v>8110</v>
      </c>
      <c r="T1902" t="s">
        <v>51</v>
      </c>
      <c r="U1902" t="s">
        <v>51</v>
      </c>
      <c r="Y1902" t="s">
        <v>8111</v>
      </c>
      <c r="Z1902">
        <v>8</v>
      </c>
      <c r="AE1902" t="s">
        <v>51</v>
      </c>
      <c r="AF1902" t="s">
        <v>51</v>
      </c>
      <c r="AI1902">
        <v>0</v>
      </c>
      <c r="AJ1902">
        <v>0</v>
      </c>
      <c r="AL1902">
        <v>0</v>
      </c>
      <c r="AM1902">
        <v>0</v>
      </c>
      <c r="AN1902">
        <v>0</v>
      </c>
      <c r="AO1902" t="s">
        <v>230</v>
      </c>
      <c r="AU1902" t="s">
        <v>58</v>
      </c>
      <c r="AV1902" t="s">
        <v>4028</v>
      </c>
      <c r="AW1902" t="s">
        <v>4028</v>
      </c>
      <c r="AX1902" s="1">
        <v>43204.577625428239</v>
      </c>
      <c r="AY1902" s="1">
        <v>44460.753202928237</v>
      </c>
    </row>
    <row r="1903" spans="1:51" x14ac:dyDescent="0.35">
      <c r="A1903">
        <v>2467</v>
      </c>
      <c r="B1903">
        <v>0</v>
      </c>
      <c r="C1903" t="s">
        <v>51</v>
      </c>
      <c r="D1903" t="s">
        <v>85</v>
      </c>
      <c r="E1903" t="s">
        <v>51</v>
      </c>
      <c r="F1903" t="s">
        <v>51</v>
      </c>
      <c r="G1903" t="s">
        <v>8112</v>
      </c>
      <c r="H1903" t="s">
        <v>8113</v>
      </c>
      <c r="I1903" t="s">
        <v>56</v>
      </c>
      <c r="J1903" t="s">
        <v>5419</v>
      </c>
      <c r="T1903" t="s">
        <v>51</v>
      </c>
      <c r="U1903" t="s">
        <v>51</v>
      </c>
      <c r="W1903">
        <v>9021828128</v>
      </c>
      <c r="Y1903" t="s">
        <v>8114</v>
      </c>
      <c r="Z1903">
        <v>8</v>
      </c>
      <c r="AE1903" t="s">
        <v>51</v>
      </c>
      <c r="AF1903" t="s">
        <v>5419</v>
      </c>
      <c r="AI1903">
        <v>0</v>
      </c>
      <c r="AJ1903">
        <v>0</v>
      </c>
      <c r="AL1903">
        <v>0</v>
      </c>
      <c r="AM1903">
        <v>0</v>
      </c>
      <c r="AN1903">
        <v>0</v>
      </c>
      <c r="AO1903" t="s">
        <v>230</v>
      </c>
      <c r="AP1903" t="s">
        <v>51</v>
      </c>
      <c r="AQ1903" t="s">
        <v>51</v>
      </c>
      <c r="AR1903" t="s">
        <v>51</v>
      </c>
      <c r="AS1903" t="s">
        <v>51</v>
      </c>
      <c r="AT1903" t="s">
        <v>51</v>
      </c>
      <c r="AU1903" t="s">
        <v>58</v>
      </c>
      <c r="AV1903" t="s">
        <v>4028</v>
      </c>
      <c r="AW1903" t="s">
        <v>51</v>
      </c>
      <c r="AX1903" s="1">
        <v>43203.671077349536</v>
      </c>
      <c r="AY1903" t="s">
        <v>51</v>
      </c>
    </row>
    <row r="1904" spans="1:51" x14ac:dyDescent="0.35">
      <c r="A1904">
        <v>2466</v>
      </c>
      <c r="B1904">
        <v>0</v>
      </c>
      <c r="C1904" t="s">
        <v>51</v>
      </c>
      <c r="D1904" t="s">
        <v>85</v>
      </c>
      <c r="E1904" t="s">
        <v>51</v>
      </c>
      <c r="F1904" t="s">
        <v>51</v>
      </c>
      <c r="G1904" t="s">
        <v>8115</v>
      </c>
      <c r="H1904" t="s">
        <v>8116</v>
      </c>
      <c r="I1904" t="s">
        <v>56</v>
      </c>
      <c r="J1904" t="s">
        <v>5419</v>
      </c>
      <c r="S1904" t="s">
        <v>8117</v>
      </c>
      <c r="T1904" t="s">
        <v>51</v>
      </c>
      <c r="U1904" t="s">
        <v>51</v>
      </c>
      <c r="W1904">
        <v>9702664950</v>
      </c>
      <c r="Y1904" t="s">
        <v>8118</v>
      </c>
      <c r="Z1904">
        <v>8</v>
      </c>
      <c r="AE1904" t="s">
        <v>51</v>
      </c>
      <c r="AF1904" t="s">
        <v>5419</v>
      </c>
      <c r="AI1904">
        <v>0</v>
      </c>
      <c r="AJ1904">
        <v>0</v>
      </c>
      <c r="AL1904">
        <v>0</v>
      </c>
      <c r="AM1904">
        <v>0</v>
      </c>
      <c r="AN1904">
        <v>0</v>
      </c>
      <c r="AO1904" t="s">
        <v>120</v>
      </c>
      <c r="AP1904" t="s">
        <v>51</v>
      </c>
      <c r="AQ1904" t="s">
        <v>51</v>
      </c>
      <c r="AR1904" t="s">
        <v>51</v>
      </c>
      <c r="AS1904" t="s">
        <v>51</v>
      </c>
      <c r="AT1904" t="s">
        <v>51</v>
      </c>
      <c r="AU1904" t="s">
        <v>58</v>
      </c>
      <c r="AV1904" t="s">
        <v>4028</v>
      </c>
      <c r="AW1904" t="s">
        <v>51</v>
      </c>
      <c r="AX1904" s="1">
        <v>43202.543582488426</v>
      </c>
      <c r="AY1904" t="s">
        <v>51</v>
      </c>
    </row>
    <row r="1905" spans="1:51" x14ac:dyDescent="0.35">
      <c r="A1905">
        <v>2465</v>
      </c>
      <c r="B1905">
        <v>0</v>
      </c>
      <c r="C1905" t="s">
        <v>51</v>
      </c>
      <c r="D1905" t="s">
        <v>85</v>
      </c>
      <c r="E1905" t="s">
        <v>51</v>
      </c>
      <c r="F1905" t="s">
        <v>51</v>
      </c>
      <c r="G1905" t="s">
        <v>8119</v>
      </c>
      <c r="H1905" t="s">
        <v>8120</v>
      </c>
      <c r="I1905" t="s">
        <v>56</v>
      </c>
      <c r="J1905" t="s">
        <v>5419</v>
      </c>
      <c r="S1905" t="s">
        <v>62</v>
      </c>
      <c r="T1905" t="s">
        <v>51</v>
      </c>
      <c r="U1905" t="s">
        <v>51</v>
      </c>
      <c r="V1905" t="s">
        <v>62</v>
      </c>
      <c r="W1905" t="s">
        <v>62</v>
      </c>
      <c r="X1905" t="s">
        <v>62</v>
      </c>
      <c r="Y1905" t="s">
        <v>62</v>
      </c>
      <c r="Z1905">
        <v>5</v>
      </c>
      <c r="AA1905" t="s">
        <v>62</v>
      </c>
      <c r="AB1905" t="s">
        <v>62</v>
      </c>
      <c r="AC1905" t="s">
        <v>62</v>
      </c>
      <c r="AD1905" t="s">
        <v>62</v>
      </c>
      <c r="AE1905" t="s">
        <v>51</v>
      </c>
      <c r="AF1905" t="s">
        <v>5419</v>
      </c>
      <c r="AG1905" t="s">
        <v>62</v>
      </c>
      <c r="AH1905" t="s">
        <v>62</v>
      </c>
      <c r="AI1905">
        <v>0</v>
      </c>
      <c r="AJ1905">
        <v>0</v>
      </c>
      <c r="AL1905">
        <v>0</v>
      </c>
      <c r="AM1905">
        <v>0</v>
      </c>
      <c r="AN1905">
        <v>0</v>
      </c>
      <c r="AO1905" t="s">
        <v>1777</v>
      </c>
      <c r="AP1905" t="s">
        <v>51</v>
      </c>
      <c r="AQ1905" t="s">
        <v>51</v>
      </c>
      <c r="AR1905" t="s">
        <v>51</v>
      </c>
      <c r="AS1905" t="s">
        <v>51</v>
      </c>
      <c r="AT1905" t="s">
        <v>51</v>
      </c>
      <c r="AU1905" t="s">
        <v>58</v>
      </c>
      <c r="AV1905" t="s">
        <v>7390</v>
      </c>
      <c r="AW1905" t="s">
        <v>51</v>
      </c>
      <c r="AX1905" s="1">
        <v>43202.397712118058</v>
      </c>
      <c r="AY1905" t="s">
        <v>51</v>
      </c>
    </row>
    <row r="1906" spans="1:51" x14ac:dyDescent="0.35">
      <c r="A1906">
        <v>2464</v>
      </c>
      <c r="B1906">
        <v>0</v>
      </c>
      <c r="C1906" t="s">
        <v>51</v>
      </c>
      <c r="D1906" t="s">
        <v>64</v>
      </c>
      <c r="E1906" t="s">
        <v>51</v>
      </c>
      <c r="F1906" t="s">
        <v>51</v>
      </c>
      <c r="G1906" t="s">
        <v>8121</v>
      </c>
      <c r="H1906" t="s">
        <v>8122</v>
      </c>
      <c r="I1906" t="s">
        <v>5222</v>
      </c>
      <c r="O1906" t="s">
        <v>62</v>
      </c>
      <c r="S1906" t="s">
        <v>8123</v>
      </c>
      <c r="T1906" t="s">
        <v>8124</v>
      </c>
      <c r="U1906" t="s">
        <v>202</v>
      </c>
      <c r="V1906" t="s">
        <v>5224</v>
      </c>
      <c r="W1906" t="s">
        <v>2376</v>
      </c>
      <c r="Y1906" t="s">
        <v>2378</v>
      </c>
      <c r="Z1906">
        <v>12</v>
      </c>
      <c r="AA1906" t="s">
        <v>649</v>
      </c>
      <c r="AE1906" t="s">
        <v>8125</v>
      </c>
      <c r="AF1906" t="s">
        <v>5227</v>
      </c>
      <c r="AG1906" t="s">
        <v>649</v>
      </c>
      <c r="AH1906" t="s">
        <v>8125</v>
      </c>
      <c r="AI1906">
        <v>0</v>
      </c>
      <c r="AJ1906">
        <v>0</v>
      </c>
      <c r="AL1906">
        <v>0</v>
      </c>
      <c r="AM1906">
        <v>0</v>
      </c>
      <c r="AN1906">
        <v>0</v>
      </c>
      <c r="AO1906" t="s">
        <v>51</v>
      </c>
      <c r="AP1906" t="s">
        <v>51</v>
      </c>
      <c r="AQ1906" t="s">
        <v>51</v>
      </c>
      <c r="AR1906" t="s">
        <v>51</v>
      </c>
      <c r="AS1906" t="s">
        <v>51</v>
      </c>
      <c r="AT1906" t="s">
        <v>51</v>
      </c>
      <c r="AU1906" t="s">
        <v>58</v>
      </c>
      <c r="AV1906" t="s">
        <v>4215</v>
      </c>
      <c r="AW1906" t="s">
        <v>4215</v>
      </c>
      <c r="AX1906" s="1">
        <v>43200.472082372682</v>
      </c>
      <c r="AY1906" s="1">
        <v>44083.49469216435</v>
      </c>
    </row>
    <row r="1907" spans="1:51" x14ac:dyDescent="0.35">
      <c r="A1907">
        <v>2463</v>
      </c>
      <c r="B1907">
        <v>0</v>
      </c>
      <c r="C1907" t="s">
        <v>51</v>
      </c>
      <c r="D1907" t="s">
        <v>52</v>
      </c>
      <c r="E1907" t="s">
        <v>51</v>
      </c>
      <c r="F1907" t="s">
        <v>51</v>
      </c>
      <c r="G1907" t="s">
        <v>8126</v>
      </c>
      <c r="H1907" t="s">
        <v>8127</v>
      </c>
      <c r="I1907" t="s">
        <v>149</v>
      </c>
      <c r="O1907" t="s">
        <v>1885</v>
      </c>
      <c r="S1907" t="s">
        <v>8128</v>
      </c>
      <c r="U1907" t="s">
        <v>51</v>
      </c>
      <c r="V1907" t="s">
        <v>8129</v>
      </c>
      <c r="W1907">
        <v>966542220791</v>
      </c>
      <c r="Y1907" t="s">
        <v>8130</v>
      </c>
      <c r="Z1907">
        <v>2</v>
      </c>
      <c r="AA1907" t="s">
        <v>649</v>
      </c>
      <c r="AE1907" t="s">
        <v>3915</v>
      </c>
      <c r="AF1907" t="s">
        <v>536</v>
      </c>
      <c r="AG1907" t="s">
        <v>649</v>
      </c>
      <c r="AH1907" t="s">
        <v>3915</v>
      </c>
      <c r="AI1907">
        <v>0</v>
      </c>
      <c r="AJ1907">
        <v>0</v>
      </c>
      <c r="AL1907">
        <v>0</v>
      </c>
      <c r="AM1907">
        <v>0</v>
      </c>
      <c r="AN1907">
        <v>0</v>
      </c>
      <c r="AO1907" t="s">
        <v>51</v>
      </c>
      <c r="AP1907" t="s">
        <v>51</v>
      </c>
      <c r="AQ1907" t="s">
        <v>51</v>
      </c>
      <c r="AR1907" t="s">
        <v>51</v>
      </c>
      <c r="AS1907" t="s">
        <v>51</v>
      </c>
      <c r="AT1907" t="s">
        <v>51</v>
      </c>
      <c r="AU1907" t="s">
        <v>58</v>
      </c>
      <c r="AV1907" t="s">
        <v>4215</v>
      </c>
      <c r="AW1907" t="s">
        <v>6927</v>
      </c>
      <c r="AX1907" s="1">
        <v>43200.400709641202</v>
      </c>
      <c r="AY1907" s="1">
        <v>43383.591264432871</v>
      </c>
    </row>
    <row r="1908" spans="1:51" x14ac:dyDescent="0.35">
      <c r="A1908">
        <v>2462</v>
      </c>
      <c r="B1908">
        <v>0</v>
      </c>
      <c r="C1908" t="s">
        <v>51</v>
      </c>
      <c r="D1908" t="s">
        <v>52</v>
      </c>
      <c r="E1908" t="s">
        <v>51</v>
      </c>
      <c r="F1908" t="s">
        <v>51</v>
      </c>
      <c r="G1908" t="s">
        <v>8131</v>
      </c>
      <c r="H1908" t="s">
        <v>8132</v>
      </c>
      <c r="I1908" t="s">
        <v>56</v>
      </c>
      <c r="J1908" t="s">
        <v>5419</v>
      </c>
      <c r="O1908" t="s">
        <v>56</v>
      </c>
      <c r="T1908" t="s">
        <v>8133</v>
      </c>
      <c r="U1908" t="s">
        <v>51</v>
      </c>
      <c r="W1908">
        <v>9302930033</v>
      </c>
      <c r="X1908" t="s">
        <v>51</v>
      </c>
      <c r="Y1908" t="s">
        <v>8134</v>
      </c>
      <c r="Z1908">
        <v>8</v>
      </c>
      <c r="AA1908">
        <v>23</v>
      </c>
      <c r="AE1908" t="s">
        <v>51</v>
      </c>
      <c r="AF1908" t="s">
        <v>5419</v>
      </c>
      <c r="AG1908" t="s">
        <v>8135</v>
      </c>
      <c r="AI1908">
        <v>0</v>
      </c>
      <c r="AJ1908">
        <v>0</v>
      </c>
      <c r="AL1908">
        <v>0</v>
      </c>
      <c r="AM1908">
        <v>0</v>
      </c>
      <c r="AN1908">
        <v>0</v>
      </c>
      <c r="AO1908" t="s">
        <v>51</v>
      </c>
      <c r="AP1908" t="s">
        <v>51</v>
      </c>
      <c r="AQ1908" t="s">
        <v>51</v>
      </c>
      <c r="AR1908" t="s">
        <v>51</v>
      </c>
      <c r="AS1908" t="s">
        <v>51</v>
      </c>
      <c r="AT1908" t="s">
        <v>51</v>
      </c>
      <c r="AU1908" t="s">
        <v>58</v>
      </c>
      <c r="AV1908" t="s">
        <v>7625</v>
      </c>
      <c r="AW1908" t="s">
        <v>6927</v>
      </c>
      <c r="AX1908" s="1">
        <v>43195.53738927083</v>
      </c>
      <c r="AY1908" s="1">
        <v>43204.677871608794</v>
      </c>
    </row>
    <row r="1909" spans="1:51" x14ac:dyDescent="0.35">
      <c r="A1909">
        <v>2461</v>
      </c>
      <c r="B1909">
        <v>0</v>
      </c>
      <c r="C1909" t="s">
        <v>51</v>
      </c>
      <c r="D1909" t="s">
        <v>52</v>
      </c>
      <c r="E1909" t="s">
        <v>51</v>
      </c>
      <c r="F1909" t="s">
        <v>51</v>
      </c>
      <c r="G1909" t="s">
        <v>8136</v>
      </c>
      <c r="H1909" t="s">
        <v>8137</v>
      </c>
      <c r="I1909" t="s">
        <v>56</v>
      </c>
      <c r="J1909" t="s">
        <v>5419</v>
      </c>
      <c r="U1909" t="s">
        <v>51</v>
      </c>
      <c r="X1909" t="s">
        <v>51</v>
      </c>
      <c r="Z1909">
        <v>8</v>
      </c>
      <c r="AE1909" t="s">
        <v>51</v>
      </c>
      <c r="AF1909" t="s">
        <v>5419</v>
      </c>
      <c r="AI1909">
        <v>0</v>
      </c>
      <c r="AJ1909">
        <v>0</v>
      </c>
      <c r="AL1909">
        <v>0</v>
      </c>
      <c r="AM1909">
        <v>0</v>
      </c>
      <c r="AN1909">
        <v>0</v>
      </c>
      <c r="AO1909" t="s">
        <v>51</v>
      </c>
      <c r="AP1909" t="s">
        <v>51</v>
      </c>
      <c r="AQ1909" t="s">
        <v>51</v>
      </c>
      <c r="AR1909" t="s">
        <v>51</v>
      </c>
      <c r="AS1909" t="s">
        <v>51</v>
      </c>
      <c r="AT1909" t="s">
        <v>51</v>
      </c>
      <c r="AU1909" t="s">
        <v>58</v>
      </c>
      <c r="AV1909" t="s">
        <v>4215</v>
      </c>
      <c r="AW1909" t="s">
        <v>51</v>
      </c>
      <c r="AX1909" s="1">
        <v>43194.694715543985</v>
      </c>
      <c r="AY1909" t="s">
        <v>51</v>
      </c>
    </row>
    <row r="1910" spans="1:51" x14ac:dyDescent="0.35">
      <c r="A1910">
        <v>2460</v>
      </c>
      <c r="B1910">
        <v>0</v>
      </c>
      <c r="C1910" t="s">
        <v>51</v>
      </c>
      <c r="D1910" t="s">
        <v>52</v>
      </c>
      <c r="E1910" t="s">
        <v>51</v>
      </c>
      <c r="F1910" t="s">
        <v>51</v>
      </c>
      <c r="G1910" t="s">
        <v>8138</v>
      </c>
      <c r="H1910" t="s">
        <v>8139</v>
      </c>
      <c r="I1910" t="s">
        <v>56</v>
      </c>
      <c r="O1910" t="s">
        <v>62</v>
      </c>
      <c r="S1910" t="s">
        <v>8140</v>
      </c>
      <c r="U1910" t="s">
        <v>51</v>
      </c>
      <c r="V1910" t="s">
        <v>8141</v>
      </c>
      <c r="Y1910" t="s">
        <v>8142</v>
      </c>
      <c r="Z1910">
        <v>8</v>
      </c>
      <c r="AA1910">
        <v>36</v>
      </c>
      <c r="AE1910" t="s">
        <v>5285</v>
      </c>
      <c r="AF1910" t="s">
        <v>206</v>
      </c>
      <c r="AG1910" t="s">
        <v>8143</v>
      </c>
      <c r="AH1910" t="s">
        <v>5285</v>
      </c>
      <c r="AI1910">
        <v>0</v>
      </c>
      <c r="AJ1910">
        <v>0</v>
      </c>
      <c r="AL1910">
        <v>0</v>
      </c>
      <c r="AM1910">
        <v>0</v>
      </c>
      <c r="AN1910">
        <v>0</v>
      </c>
      <c r="AO1910" t="s">
        <v>51</v>
      </c>
      <c r="AP1910" t="s">
        <v>51</v>
      </c>
      <c r="AQ1910" t="s">
        <v>51</v>
      </c>
      <c r="AR1910" t="s">
        <v>51</v>
      </c>
      <c r="AS1910" t="s">
        <v>51</v>
      </c>
      <c r="AT1910" t="s">
        <v>51</v>
      </c>
      <c r="AU1910" t="s">
        <v>58</v>
      </c>
      <c r="AV1910" t="s">
        <v>4215</v>
      </c>
      <c r="AW1910" t="s">
        <v>6927</v>
      </c>
      <c r="AX1910" s="1">
        <v>43194.681998958331</v>
      </c>
      <c r="AY1910" s="1">
        <v>43342.736170219905</v>
      </c>
    </row>
    <row r="1911" spans="1:51" x14ac:dyDescent="0.35">
      <c r="A1911">
        <v>2459</v>
      </c>
      <c r="B1911">
        <v>0</v>
      </c>
      <c r="C1911" t="s">
        <v>51</v>
      </c>
      <c r="D1911" t="s">
        <v>52</v>
      </c>
      <c r="E1911" t="s">
        <v>51</v>
      </c>
      <c r="F1911" t="s">
        <v>51</v>
      </c>
      <c r="G1911" t="s">
        <v>18961</v>
      </c>
      <c r="H1911" t="s">
        <v>8144</v>
      </c>
      <c r="I1911" t="s">
        <v>56</v>
      </c>
      <c r="O1911" t="s">
        <v>62</v>
      </c>
      <c r="S1911">
        <f>91-5683-282356</f>
        <v>-287948</v>
      </c>
      <c r="U1911" t="s">
        <v>202</v>
      </c>
      <c r="V1911">
        <f>91-5683-282446</f>
        <v>-288038</v>
      </c>
      <c r="Y1911" t="s">
        <v>8145</v>
      </c>
      <c r="Z1911">
        <v>8</v>
      </c>
      <c r="AA1911">
        <v>9</v>
      </c>
      <c r="AE1911" t="s">
        <v>1963</v>
      </c>
      <c r="AF1911" t="s">
        <v>376</v>
      </c>
      <c r="AG1911" t="s">
        <v>8146</v>
      </c>
      <c r="AH1911" t="s">
        <v>1963</v>
      </c>
      <c r="AI1911">
        <v>0</v>
      </c>
      <c r="AJ1911">
        <v>0</v>
      </c>
      <c r="AL1911">
        <v>0</v>
      </c>
      <c r="AM1911">
        <v>0</v>
      </c>
      <c r="AN1911">
        <v>0</v>
      </c>
      <c r="AO1911" t="s">
        <v>51</v>
      </c>
      <c r="AP1911" t="s">
        <v>51</v>
      </c>
      <c r="AQ1911" t="s">
        <v>51</v>
      </c>
      <c r="AR1911" t="s">
        <v>51</v>
      </c>
      <c r="AS1911" t="s">
        <v>51</v>
      </c>
      <c r="AT1911" t="s">
        <v>51</v>
      </c>
      <c r="AU1911" t="s">
        <v>58</v>
      </c>
      <c r="AV1911" t="s">
        <v>4215</v>
      </c>
      <c r="AW1911" t="s">
        <v>196</v>
      </c>
      <c r="AX1911" s="1">
        <v>43194.64324795139</v>
      </c>
      <c r="AY1911" s="1">
        <v>44088.595813622684</v>
      </c>
    </row>
    <row r="1912" spans="1:51" x14ac:dyDescent="0.35">
      <c r="A1912">
        <v>2458</v>
      </c>
      <c r="B1912">
        <v>0</v>
      </c>
      <c r="C1912" t="s">
        <v>51</v>
      </c>
      <c r="D1912" t="s">
        <v>52</v>
      </c>
      <c r="E1912" t="s">
        <v>51</v>
      </c>
      <c r="F1912" t="s">
        <v>51</v>
      </c>
      <c r="G1912" t="s">
        <v>8147</v>
      </c>
      <c r="H1912" t="s">
        <v>8148</v>
      </c>
      <c r="I1912" t="s">
        <v>56</v>
      </c>
      <c r="O1912" t="s">
        <v>62</v>
      </c>
      <c r="S1912" t="s">
        <v>8149</v>
      </c>
      <c r="U1912" t="s">
        <v>57</v>
      </c>
      <c r="V1912" t="s">
        <v>8150</v>
      </c>
      <c r="W1912" t="s">
        <v>62</v>
      </c>
      <c r="Y1912" t="s">
        <v>8151</v>
      </c>
      <c r="Z1912">
        <v>8</v>
      </c>
      <c r="AA1912">
        <v>9</v>
      </c>
      <c r="AE1912" t="s">
        <v>8152</v>
      </c>
      <c r="AF1912" t="s">
        <v>376</v>
      </c>
      <c r="AG1912" t="s">
        <v>997</v>
      </c>
      <c r="AH1912" t="s">
        <v>8152</v>
      </c>
      <c r="AI1912">
        <v>0</v>
      </c>
      <c r="AJ1912">
        <v>0</v>
      </c>
      <c r="AL1912">
        <v>0</v>
      </c>
      <c r="AM1912">
        <v>0</v>
      </c>
      <c r="AN1912">
        <v>0</v>
      </c>
      <c r="AO1912" t="s">
        <v>51</v>
      </c>
      <c r="AP1912" t="s">
        <v>51</v>
      </c>
      <c r="AQ1912" t="s">
        <v>51</v>
      </c>
      <c r="AR1912" t="s">
        <v>51</v>
      </c>
      <c r="AS1912" t="s">
        <v>51</v>
      </c>
      <c r="AT1912" t="s">
        <v>51</v>
      </c>
      <c r="AU1912" t="s">
        <v>58</v>
      </c>
      <c r="AV1912" t="s">
        <v>4215</v>
      </c>
      <c r="AW1912" t="s">
        <v>6927</v>
      </c>
      <c r="AX1912" s="1">
        <v>43194.540579780092</v>
      </c>
      <c r="AY1912" s="1">
        <v>43500.691772337967</v>
      </c>
    </row>
    <row r="1913" spans="1:51" x14ac:dyDescent="0.35">
      <c r="A1913">
        <v>2457</v>
      </c>
      <c r="B1913">
        <v>0</v>
      </c>
      <c r="C1913" t="s">
        <v>51</v>
      </c>
      <c r="D1913" t="s">
        <v>52</v>
      </c>
      <c r="E1913" t="s">
        <v>51</v>
      </c>
      <c r="F1913" t="s">
        <v>51</v>
      </c>
      <c r="G1913" t="s">
        <v>8153</v>
      </c>
      <c r="H1913" t="s">
        <v>8154</v>
      </c>
      <c r="I1913" t="s">
        <v>56</v>
      </c>
      <c r="J1913" t="s">
        <v>5419</v>
      </c>
      <c r="S1913" t="s">
        <v>8155</v>
      </c>
      <c r="U1913" t="s">
        <v>51</v>
      </c>
      <c r="X1913" t="s">
        <v>51</v>
      </c>
      <c r="Y1913" t="s">
        <v>8156</v>
      </c>
      <c r="Z1913">
        <v>8</v>
      </c>
      <c r="AE1913" t="s">
        <v>51</v>
      </c>
      <c r="AF1913" t="s">
        <v>5419</v>
      </c>
      <c r="AG1913" t="s">
        <v>8157</v>
      </c>
      <c r="AI1913">
        <v>0</v>
      </c>
      <c r="AJ1913">
        <v>0</v>
      </c>
      <c r="AL1913">
        <v>0</v>
      </c>
      <c r="AM1913">
        <v>0</v>
      </c>
      <c r="AN1913">
        <v>0</v>
      </c>
      <c r="AO1913" t="s">
        <v>51</v>
      </c>
      <c r="AP1913" t="s">
        <v>51</v>
      </c>
      <c r="AQ1913" t="s">
        <v>51</v>
      </c>
      <c r="AR1913" t="s">
        <v>51</v>
      </c>
      <c r="AS1913" t="s">
        <v>51</v>
      </c>
      <c r="AT1913" t="s">
        <v>51</v>
      </c>
      <c r="AU1913" t="s">
        <v>58</v>
      </c>
      <c r="AV1913" t="s">
        <v>4215</v>
      </c>
      <c r="AW1913" t="s">
        <v>51</v>
      </c>
      <c r="AX1913" s="1">
        <v>43194.513261805558</v>
      </c>
      <c r="AY1913" t="s">
        <v>51</v>
      </c>
    </row>
    <row r="1914" spans="1:51" x14ac:dyDescent="0.35">
      <c r="A1914">
        <v>2456</v>
      </c>
      <c r="B1914">
        <v>0</v>
      </c>
      <c r="C1914" t="s">
        <v>51</v>
      </c>
      <c r="D1914" t="s">
        <v>85</v>
      </c>
      <c r="E1914" t="s">
        <v>51</v>
      </c>
      <c r="F1914" t="s">
        <v>51</v>
      </c>
      <c r="G1914" t="s">
        <v>8158</v>
      </c>
      <c r="H1914" t="s">
        <v>8159</v>
      </c>
      <c r="I1914" t="s">
        <v>56</v>
      </c>
      <c r="J1914" t="s">
        <v>5419</v>
      </c>
      <c r="T1914" t="s">
        <v>51</v>
      </c>
      <c r="U1914" t="s">
        <v>51</v>
      </c>
      <c r="Y1914" t="s">
        <v>8160</v>
      </c>
      <c r="Z1914">
        <v>8</v>
      </c>
      <c r="AE1914" t="s">
        <v>51</v>
      </c>
      <c r="AF1914" t="s">
        <v>5419</v>
      </c>
      <c r="AI1914">
        <v>0</v>
      </c>
      <c r="AJ1914">
        <v>0</v>
      </c>
      <c r="AL1914">
        <v>0</v>
      </c>
      <c r="AM1914">
        <v>0</v>
      </c>
      <c r="AN1914">
        <v>0</v>
      </c>
      <c r="AO1914" t="s">
        <v>230</v>
      </c>
      <c r="AP1914" t="s">
        <v>51</v>
      </c>
      <c r="AQ1914" t="s">
        <v>51</v>
      </c>
      <c r="AR1914" t="s">
        <v>51</v>
      </c>
      <c r="AS1914" t="s">
        <v>51</v>
      </c>
      <c r="AT1914" t="s">
        <v>51</v>
      </c>
      <c r="AU1914" t="s">
        <v>58</v>
      </c>
      <c r="AV1914" t="s">
        <v>4028</v>
      </c>
      <c r="AW1914" t="s">
        <v>51</v>
      </c>
      <c r="AX1914" s="1">
        <v>43193.482836574076</v>
      </c>
      <c r="AY1914" t="s">
        <v>51</v>
      </c>
    </row>
    <row r="1915" spans="1:51" x14ac:dyDescent="0.35">
      <c r="A1915">
        <v>2455</v>
      </c>
      <c r="B1915">
        <v>0</v>
      </c>
      <c r="C1915" t="s">
        <v>51</v>
      </c>
      <c r="D1915" t="s">
        <v>85</v>
      </c>
      <c r="E1915" t="s">
        <v>51</v>
      </c>
      <c r="F1915" t="s">
        <v>51</v>
      </c>
      <c r="G1915" t="s">
        <v>8161</v>
      </c>
      <c r="H1915" t="s">
        <v>8162</v>
      </c>
      <c r="I1915" t="s">
        <v>56</v>
      </c>
      <c r="J1915" t="s">
        <v>5419</v>
      </c>
      <c r="T1915" t="s">
        <v>51</v>
      </c>
      <c r="U1915" t="s">
        <v>51</v>
      </c>
      <c r="W1915">
        <v>9822012691</v>
      </c>
      <c r="Y1915" t="s">
        <v>8163</v>
      </c>
      <c r="Z1915">
        <v>8</v>
      </c>
      <c r="AE1915" t="s">
        <v>51</v>
      </c>
      <c r="AF1915" t="s">
        <v>5419</v>
      </c>
      <c r="AI1915">
        <v>0</v>
      </c>
      <c r="AJ1915">
        <v>0</v>
      </c>
      <c r="AL1915">
        <v>0</v>
      </c>
      <c r="AM1915">
        <v>0</v>
      </c>
      <c r="AN1915">
        <v>0</v>
      </c>
      <c r="AO1915" t="s">
        <v>230</v>
      </c>
      <c r="AP1915" t="s">
        <v>51</v>
      </c>
      <c r="AQ1915" t="s">
        <v>51</v>
      </c>
      <c r="AR1915" t="s">
        <v>51</v>
      </c>
      <c r="AS1915" t="s">
        <v>51</v>
      </c>
      <c r="AT1915" t="s">
        <v>51</v>
      </c>
      <c r="AU1915" t="s">
        <v>58</v>
      </c>
      <c r="AV1915" t="s">
        <v>4028</v>
      </c>
      <c r="AW1915" t="s">
        <v>51</v>
      </c>
      <c r="AX1915" s="1">
        <v>43190.688969016206</v>
      </c>
      <c r="AY1915" t="s">
        <v>51</v>
      </c>
    </row>
    <row r="1916" spans="1:51" x14ac:dyDescent="0.35">
      <c r="A1916">
        <v>2454</v>
      </c>
      <c r="B1916">
        <v>0</v>
      </c>
      <c r="C1916" t="s">
        <v>51</v>
      </c>
      <c r="D1916" t="s">
        <v>85</v>
      </c>
      <c r="E1916" t="s">
        <v>51</v>
      </c>
      <c r="F1916" t="s">
        <v>51</v>
      </c>
      <c r="G1916" t="s">
        <v>8164</v>
      </c>
      <c r="H1916" t="s">
        <v>8165</v>
      </c>
      <c r="I1916" t="s">
        <v>56</v>
      </c>
      <c r="J1916" t="s">
        <v>5419</v>
      </c>
      <c r="S1916" t="s">
        <v>8166</v>
      </c>
      <c r="T1916" t="s">
        <v>51</v>
      </c>
      <c r="U1916" t="s">
        <v>51</v>
      </c>
      <c r="W1916">
        <v>9881123331</v>
      </c>
      <c r="Y1916" t="s">
        <v>8167</v>
      </c>
      <c r="Z1916">
        <v>8</v>
      </c>
      <c r="AE1916" t="s">
        <v>51</v>
      </c>
      <c r="AF1916" t="s">
        <v>5419</v>
      </c>
      <c r="AI1916">
        <v>0</v>
      </c>
      <c r="AJ1916">
        <v>0</v>
      </c>
      <c r="AL1916">
        <v>0</v>
      </c>
      <c r="AM1916">
        <v>0</v>
      </c>
      <c r="AN1916">
        <v>0</v>
      </c>
      <c r="AO1916" t="s">
        <v>1651</v>
      </c>
      <c r="AP1916" t="s">
        <v>51</v>
      </c>
      <c r="AQ1916" t="s">
        <v>51</v>
      </c>
      <c r="AR1916" t="s">
        <v>51</v>
      </c>
      <c r="AS1916" t="s">
        <v>51</v>
      </c>
      <c r="AT1916" t="s">
        <v>51</v>
      </c>
      <c r="AU1916" t="s">
        <v>58</v>
      </c>
      <c r="AV1916" t="s">
        <v>4028</v>
      </c>
      <c r="AW1916" t="s">
        <v>51</v>
      </c>
      <c r="AX1916" s="1">
        <v>43189.61024652778</v>
      </c>
      <c r="AY1916" t="s">
        <v>51</v>
      </c>
    </row>
    <row r="1917" spans="1:51" x14ac:dyDescent="0.35">
      <c r="A1917">
        <v>2453</v>
      </c>
      <c r="B1917">
        <v>0</v>
      </c>
      <c r="C1917" t="s">
        <v>51</v>
      </c>
      <c r="D1917" t="s">
        <v>85</v>
      </c>
      <c r="E1917" t="s">
        <v>51</v>
      </c>
      <c r="F1917" t="s">
        <v>51</v>
      </c>
      <c r="G1917" t="s">
        <v>8168</v>
      </c>
      <c r="H1917" t="s">
        <v>8169</v>
      </c>
      <c r="I1917" t="s">
        <v>56</v>
      </c>
      <c r="J1917" t="s">
        <v>5419</v>
      </c>
      <c r="T1917" t="s">
        <v>51</v>
      </c>
      <c r="U1917" t="s">
        <v>51</v>
      </c>
      <c r="W1917">
        <v>9970392818</v>
      </c>
      <c r="Y1917" t="s">
        <v>8170</v>
      </c>
      <c r="Z1917">
        <v>8</v>
      </c>
      <c r="AE1917" t="s">
        <v>51</v>
      </c>
      <c r="AF1917" t="s">
        <v>5419</v>
      </c>
      <c r="AI1917">
        <v>0</v>
      </c>
      <c r="AJ1917">
        <v>0</v>
      </c>
      <c r="AL1917">
        <v>0</v>
      </c>
      <c r="AM1917">
        <v>0</v>
      </c>
      <c r="AN1917">
        <v>0</v>
      </c>
      <c r="AO1917" t="s">
        <v>8171</v>
      </c>
      <c r="AP1917" t="s">
        <v>51</v>
      </c>
      <c r="AQ1917" t="s">
        <v>51</v>
      </c>
      <c r="AR1917" t="s">
        <v>51</v>
      </c>
      <c r="AS1917" t="s">
        <v>51</v>
      </c>
      <c r="AT1917" t="s">
        <v>51</v>
      </c>
      <c r="AU1917" t="s">
        <v>58</v>
      </c>
      <c r="AV1917" t="s">
        <v>4215</v>
      </c>
      <c r="AW1917" t="s">
        <v>51</v>
      </c>
      <c r="AX1917" s="1">
        <v>43189.44896021991</v>
      </c>
      <c r="AY1917" t="s">
        <v>51</v>
      </c>
    </row>
    <row r="1918" spans="1:51" x14ac:dyDescent="0.35">
      <c r="A1918">
        <v>2452</v>
      </c>
      <c r="B1918">
        <v>0</v>
      </c>
      <c r="C1918" t="s">
        <v>51</v>
      </c>
      <c r="D1918" t="s">
        <v>52</v>
      </c>
      <c r="E1918" t="s">
        <v>51</v>
      </c>
      <c r="F1918" t="s">
        <v>51</v>
      </c>
      <c r="G1918" t="s">
        <v>8172</v>
      </c>
      <c r="H1918" t="s">
        <v>8173</v>
      </c>
      <c r="I1918" t="s">
        <v>56</v>
      </c>
      <c r="J1918" t="s">
        <v>5419</v>
      </c>
      <c r="M1918" t="s">
        <v>8172</v>
      </c>
      <c r="N1918" t="s">
        <v>8173</v>
      </c>
      <c r="O1918" t="s">
        <v>56</v>
      </c>
      <c r="S1918">
        <v>911204634617</v>
      </c>
      <c r="U1918" t="s">
        <v>51</v>
      </c>
      <c r="V1918" t="s">
        <v>62</v>
      </c>
      <c r="W1918">
        <v>911204634617</v>
      </c>
      <c r="X1918" t="s">
        <v>51</v>
      </c>
      <c r="Z1918">
        <v>8</v>
      </c>
      <c r="AA1918" t="s">
        <v>4512</v>
      </c>
      <c r="AB1918" t="s">
        <v>62</v>
      </c>
      <c r="AC1918" t="s">
        <v>62</v>
      </c>
      <c r="AD1918" t="s">
        <v>62</v>
      </c>
      <c r="AE1918" t="s">
        <v>51</v>
      </c>
      <c r="AF1918" t="s">
        <v>5419</v>
      </c>
      <c r="AG1918" t="s">
        <v>8174</v>
      </c>
      <c r="AH1918" t="s">
        <v>62</v>
      </c>
      <c r="AI1918">
        <v>0</v>
      </c>
      <c r="AJ1918">
        <v>0</v>
      </c>
      <c r="AK1918" t="s">
        <v>62</v>
      </c>
      <c r="AL1918">
        <v>0</v>
      </c>
      <c r="AM1918">
        <v>0</v>
      </c>
      <c r="AN1918">
        <v>0</v>
      </c>
      <c r="AO1918" t="s">
        <v>51</v>
      </c>
      <c r="AP1918" t="s">
        <v>51</v>
      </c>
      <c r="AQ1918" t="s">
        <v>51</v>
      </c>
      <c r="AR1918" t="s">
        <v>51</v>
      </c>
      <c r="AS1918" t="s">
        <v>51</v>
      </c>
      <c r="AT1918" t="s">
        <v>51</v>
      </c>
      <c r="AU1918" t="s">
        <v>58</v>
      </c>
      <c r="AV1918" t="s">
        <v>6593</v>
      </c>
      <c r="AW1918" t="s">
        <v>51</v>
      </c>
      <c r="AX1918" s="1">
        <v>43188.673833680557</v>
      </c>
      <c r="AY1918" t="s">
        <v>51</v>
      </c>
    </row>
    <row r="1919" spans="1:51" x14ac:dyDescent="0.35">
      <c r="A1919">
        <v>2451</v>
      </c>
      <c r="B1919">
        <v>0</v>
      </c>
      <c r="C1919" t="s">
        <v>51</v>
      </c>
      <c r="D1919" t="s">
        <v>52</v>
      </c>
      <c r="E1919" t="s">
        <v>51</v>
      </c>
      <c r="F1919" t="s">
        <v>51</v>
      </c>
      <c r="G1919" t="s">
        <v>8175</v>
      </c>
      <c r="H1919" t="s">
        <v>8176</v>
      </c>
      <c r="I1919" t="s">
        <v>56</v>
      </c>
      <c r="O1919" t="s">
        <v>62</v>
      </c>
      <c r="U1919" t="s">
        <v>202</v>
      </c>
      <c r="Z1919">
        <v>8</v>
      </c>
      <c r="AA1919">
        <v>9</v>
      </c>
      <c r="AE1919" t="s">
        <v>8177</v>
      </c>
      <c r="AF1919" t="s">
        <v>376</v>
      </c>
      <c r="AG1919" t="s">
        <v>2100</v>
      </c>
      <c r="AH1919" t="s">
        <v>8177</v>
      </c>
      <c r="AI1919">
        <v>0</v>
      </c>
      <c r="AJ1919">
        <v>0</v>
      </c>
      <c r="AL1919">
        <v>0</v>
      </c>
      <c r="AM1919">
        <v>0</v>
      </c>
      <c r="AN1919">
        <v>0</v>
      </c>
      <c r="AO1919" t="s">
        <v>51</v>
      </c>
      <c r="AP1919" t="s">
        <v>51</v>
      </c>
      <c r="AQ1919" t="s">
        <v>51</v>
      </c>
      <c r="AR1919" t="s">
        <v>51</v>
      </c>
      <c r="AS1919" t="s">
        <v>51</v>
      </c>
      <c r="AT1919" t="s">
        <v>51</v>
      </c>
      <c r="AU1919" t="s">
        <v>58</v>
      </c>
      <c r="AV1919" t="s">
        <v>6927</v>
      </c>
      <c r="AW1919" t="s">
        <v>196</v>
      </c>
      <c r="AX1919" s="1">
        <v>43188.541455243052</v>
      </c>
      <c r="AY1919" s="1">
        <v>43790.485246990742</v>
      </c>
    </row>
    <row r="1920" spans="1:51" x14ac:dyDescent="0.35">
      <c r="A1920">
        <v>2450</v>
      </c>
      <c r="B1920">
        <v>0</v>
      </c>
      <c r="C1920" t="s">
        <v>51</v>
      </c>
      <c r="D1920" t="s">
        <v>52</v>
      </c>
      <c r="E1920" t="s">
        <v>51</v>
      </c>
      <c r="F1920" t="s">
        <v>51</v>
      </c>
      <c r="G1920" t="s">
        <v>8178</v>
      </c>
      <c r="H1920" t="s">
        <v>8179</v>
      </c>
      <c r="I1920" t="s">
        <v>56</v>
      </c>
      <c r="O1920" t="s">
        <v>56</v>
      </c>
      <c r="S1920">
        <v>2838661900</v>
      </c>
      <c r="U1920" t="s">
        <v>202</v>
      </c>
      <c r="V1920">
        <v>2838240700</v>
      </c>
      <c r="W1920">
        <v>9925150588</v>
      </c>
      <c r="Y1920" t="s">
        <v>8180</v>
      </c>
      <c r="Z1920">
        <v>8</v>
      </c>
      <c r="AA1920">
        <v>24</v>
      </c>
      <c r="AD1920" t="s">
        <v>8181</v>
      </c>
      <c r="AE1920" t="s">
        <v>2124</v>
      </c>
      <c r="AF1920" t="s">
        <v>407</v>
      </c>
      <c r="AG1920" t="s">
        <v>8182</v>
      </c>
      <c r="AH1920" t="s">
        <v>2124</v>
      </c>
      <c r="AI1920">
        <v>0</v>
      </c>
      <c r="AJ1920">
        <v>0</v>
      </c>
      <c r="AL1920">
        <v>0</v>
      </c>
      <c r="AM1920">
        <v>0</v>
      </c>
      <c r="AN1920">
        <v>0</v>
      </c>
      <c r="AO1920" t="s">
        <v>51</v>
      </c>
      <c r="AP1920" t="s">
        <v>51</v>
      </c>
      <c r="AQ1920" t="s">
        <v>51</v>
      </c>
      <c r="AR1920" t="s">
        <v>51</v>
      </c>
      <c r="AS1920" t="s">
        <v>51</v>
      </c>
      <c r="AT1920" t="s">
        <v>51</v>
      </c>
      <c r="AU1920" t="s">
        <v>58</v>
      </c>
      <c r="AV1920" t="s">
        <v>4215</v>
      </c>
      <c r="AW1920" t="s">
        <v>6927</v>
      </c>
      <c r="AX1920" s="1">
        <v>43188.462534606479</v>
      </c>
      <c r="AY1920" s="1">
        <v>43620.631754629627</v>
      </c>
    </row>
    <row r="1921" spans="1:51" x14ac:dyDescent="0.35">
      <c r="A1921">
        <v>2449</v>
      </c>
      <c r="B1921">
        <v>0</v>
      </c>
      <c r="C1921" t="s">
        <v>51</v>
      </c>
      <c r="D1921" t="s">
        <v>52</v>
      </c>
      <c r="E1921" t="s">
        <v>51</v>
      </c>
      <c r="F1921" t="s">
        <v>51</v>
      </c>
      <c r="G1921" t="s">
        <v>8183</v>
      </c>
      <c r="H1921" t="s">
        <v>8184</v>
      </c>
      <c r="I1921" t="s">
        <v>56</v>
      </c>
      <c r="O1921" t="s">
        <v>56</v>
      </c>
      <c r="S1921" t="s">
        <v>8185</v>
      </c>
      <c r="U1921" t="s">
        <v>57</v>
      </c>
      <c r="Z1921">
        <v>8</v>
      </c>
      <c r="AA1921">
        <v>19</v>
      </c>
      <c r="AB1921" t="s">
        <v>8186</v>
      </c>
      <c r="AD1921" t="s">
        <v>8187</v>
      </c>
      <c r="AE1921" t="s">
        <v>3286</v>
      </c>
      <c r="AF1921" t="s">
        <v>3287</v>
      </c>
      <c r="AG1921" t="s">
        <v>8188</v>
      </c>
      <c r="AH1921" t="s">
        <v>3286</v>
      </c>
      <c r="AI1921">
        <v>0</v>
      </c>
      <c r="AJ1921">
        <v>0</v>
      </c>
      <c r="AL1921">
        <v>0</v>
      </c>
      <c r="AM1921">
        <v>0</v>
      </c>
      <c r="AN1921">
        <v>0</v>
      </c>
      <c r="AO1921" t="s">
        <v>51</v>
      </c>
      <c r="AP1921" t="s">
        <v>51</v>
      </c>
      <c r="AQ1921" t="s">
        <v>51</v>
      </c>
      <c r="AR1921" t="s">
        <v>51</v>
      </c>
      <c r="AS1921" t="s">
        <v>51</v>
      </c>
      <c r="AT1921" t="s">
        <v>51</v>
      </c>
      <c r="AU1921" t="s">
        <v>58</v>
      </c>
      <c r="AV1921" t="s">
        <v>4215</v>
      </c>
      <c r="AW1921" t="s">
        <v>196</v>
      </c>
      <c r="AX1921" s="1">
        <v>43188.452129317127</v>
      </c>
      <c r="AY1921" s="1">
        <v>43658.489540740738</v>
      </c>
    </row>
    <row r="1922" spans="1:51" x14ac:dyDescent="0.35">
      <c r="A1922">
        <v>2448</v>
      </c>
      <c r="B1922">
        <v>0</v>
      </c>
      <c r="C1922" t="s">
        <v>51</v>
      </c>
      <c r="D1922" t="s">
        <v>52</v>
      </c>
      <c r="E1922" t="s">
        <v>51</v>
      </c>
      <c r="F1922" t="s">
        <v>51</v>
      </c>
      <c r="G1922" t="s">
        <v>8189</v>
      </c>
      <c r="H1922" t="s">
        <v>8190</v>
      </c>
      <c r="I1922" t="s">
        <v>56</v>
      </c>
      <c r="O1922" t="s">
        <v>62</v>
      </c>
      <c r="S1922" t="s">
        <v>8191</v>
      </c>
      <c r="U1922" t="s">
        <v>202</v>
      </c>
      <c r="W1922" t="s">
        <v>8192</v>
      </c>
      <c r="Y1922" t="s">
        <v>8193</v>
      </c>
      <c r="Z1922">
        <v>8</v>
      </c>
      <c r="AA1922">
        <v>24</v>
      </c>
      <c r="AD1922" t="s">
        <v>8194</v>
      </c>
      <c r="AE1922" t="s">
        <v>3786</v>
      </c>
      <c r="AF1922" t="s">
        <v>407</v>
      </c>
      <c r="AG1922" t="s">
        <v>8195</v>
      </c>
      <c r="AH1922" t="s">
        <v>3786</v>
      </c>
      <c r="AI1922">
        <v>0</v>
      </c>
      <c r="AJ1922">
        <v>0</v>
      </c>
      <c r="AL1922">
        <v>0</v>
      </c>
      <c r="AM1922">
        <v>0</v>
      </c>
      <c r="AN1922">
        <v>0</v>
      </c>
      <c r="AO1922" t="s">
        <v>51</v>
      </c>
      <c r="AP1922" t="s">
        <v>51</v>
      </c>
      <c r="AQ1922" t="s">
        <v>51</v>
      </c>
      <c r="AR1922" t="s">
        <v>51</v>
      </c>
      <c r="AS1922" t="s">
        <v>51</v>
      </c>
      <c r="AT1922" t="s">
        <v>51</v>
      </c>
      <c r="AU1922" t="s">
        <v>58</v>
      </c>
      <c r="AV1922" t="s">
        <v>4215</v>
      </c>
      <c r="AW1922" t="s">
        <v>196</v>
      </c>
      <c r="AX1922" s="1">
        <v>43188.44707480324</v>
      </c>
      <c r="AY1922" s="1">
        <v>44607.629071030089</v>
      </c>
    </row>
    <row r="1923" spans="1:51" x14ac:dyDescent="0.35">
      <c r="A1923">
        <v>2447</v>
      </c>
      <c r="B1923">
        <v>0</v>
      </c>
      <c r="C1923" t="s">
        <v>51</v>
      </c>
      <c r="D1923" t="s">
        <v>52</v>
      </c>
      <c r="E1923" t="s">
        <v>51</v>
      </c>
      <c r="F1923" t="s">
        <v>51</v>
      </c>
      <c r="G1923" t="s">
        <v>8196</v>
      </c>
      <c r="H1923" t="s">
        <v>8197</v>
      </c>
      <c r="I1923" t="s">
        <v>56</v>
      </c>
      <c r="O1923" t="s">
        <v>56</v>
      </c>
      <c r="U1923" t="s">
        <v>51</v>
      </c>
      <c r="V1923" t="s">
        <v>8198</v>
      </c>
      <c r="Y1923" t="s">
        <v>8199</v>
      </c>
      <c r="Z1923">
        <v>8</v>
      </c>
      <c r="AA1923">
        <v>18</v>
      </c>
      <c r="AE1923" t="s">
        <v>8200</v>
      </c>
      <c r="AF1923" t="s">
        <v>2638</v>
      </c>
      <c r="AG1923" t="s">
        <v>8201</v>
      </c>
      <c r="AH1923" t="s">
        <v>8200</v>
      </c>
      <c r="AI1923">
        <v>0</v>
      </c>
      <c r="AJ1923">
        <v>0</v>
      </c>
      <c r="AL1923">
        <v>0</v>
      </c>
      <c r="AM1923">
        <v>0</v>
      </c>
      <c r="AN1923">
        <v>0</v>
      </c>
      <c r="AO1923" t="s">
        <v>51</v>
      </c>
      <c r="AP1923" t="s">
        <v>51</v>
      </c>
      <c r="AQ1923" t="s">
        <v>51</v>
      </c>
      <c r="AR1923" t="s">
        <v>51</v>
      </c>
      <c r="AS1923" t="s">
        <v>51</v>
      </c>
      <c r="AT1923" t="s">
        <v>51</v>
      </c>
      <c r="AU1923" t="s">
        <v>58</v>
      </c>
      <c r="AV1923" t="s">
        <v>4215</v>
      </c>
      <c r="AW1923" t="s">
        <v>6927</v>
      </c>
      <c r="AX1923" s="1">
        <v>43188.44150778935</v>
      </c>
      <c r="AY1923" s="1">
        <v>43363.614034606479</v>
      </c>
    </row>
    <row r="1924" spans="1:51" x14ac:dyDescent="0.35">
      <c r="A1924">
        <v>2446</v>
      </c>
      <c r="B1924">
        <v>0</v>
      </c>
      <c r="C1924" t="s">
        <v>51</v>
      </c>
      <c r="D1924" t="s">
        <v>52</v>
      </c>
      <c r="E1924" t="s">
        <v>51</v>
      </c>
      <c r="F1924" t="s">
        <v>51</v>
      </c>
      <c r="G1924" t="s">
        <v>8202</v>
      </c>
      <c r="H1924" t="s">
        <v>8203</v>
      </c>
      <c r="I1924" t="s">
        <v>56</v>
      </c>
      <c r="J1924" t="s">
        <v>5419</v>
      </c>
      <c r="O1924" t="s">
        <v>62</v>
      </c>
      <c r="U1924" t="s">
        <v>51</v>
      </c>
      <c r="X1924" t="s">
        <v>51</v>
      </c>
      <c r="Z1924">
        <v>8</v>
      </c>
      <c r="AA1924">
        <v>24</v>
      </c>
      <c r="AE1924" t="s">
        <v>51</v>
      </c>
      <c r="AF1924" t="s">
        <v>5419</v>
      </c>
      <c r="AG1924" t="s">
        <v>8204</v>
      </c>
      <c r="AI1924">
        <v>0</v>
      </c>
      <c r="AJ1924">
        <v>0</v>
      </c>
      <c r="AL1924">
        <v>0</v>
      </c>
      <c r="AM1924">
        <v>0</v>
      </c>
      <c r="AN1924">
        <v>0</v>
      </c>
      <c r="AO1924" t="s">
        <v>51</v>
      </c>
      <c r="AP1924" t="s">
        <v>51</v>
      </c>
      <c r="AQ1924" t="s">
        <v>51</v>
      </c>
      <c r="AR1924" t="s">
        <v>51</v>
      </c>
      <c r="AS1924" t="s">
        <v>51</v>
      </c>
      <c r="AT1924" t="s">
        <v>51</v>
      </c>
      <c r="AU1924" t="s">
        <v>58</v>
      </c>
      <c r="AV1924" t="s">
        <v>4215</v>
      </c>
      <c r="AW1924" t="s">
        <v>6927</v>
      </c>
      <c r="AX1924" s="1">
        <v>43185.506066087961</v>
      </c>
      <c r="AY1924" s="1">
        <v>43186.752619131941</v>
      </c>
    </row>
    <row r="1925" spans="1:51" x14ac:dyDescent="0.35">
      <c r="A1925">
        <v>2445</v>
      </c>
      <c r="B1925">
        <v>0</v>
      </c>
      <c r="C1925" t="s">
        <v>51</v>
      </c>
      <c r="D1925" t="s">
        <v>85</v>
      </c>
      <c r="E1925" t="s">
        <v>51</v>
      </c>
      <c r="F1925" t="s">
        <v>51</v>
      </c>
      <c r="G1925" t="s">
        <v>8205</v>
      </c>
      <c r="H1925" t="s">
        <v>8206</v>
      </c>
      <c r="I1925" t="s">
        <v>56</v>
      </c>
      <c r="J1925" t="s">
        <v>5419</v>
      </c>
      <c r="S1925" t="s">
        <v>8207</v>
      </c>
      <c r="T1925" t="s">
        <v>51</v>
      </c>
      <c r="U1925" t="s">
        <v>51</v>
      </c>
      <c r="W1925" t="s">
        <v>8208</v>
      </c>
      <c r="Y1925" t="s">
        <v>8209</v>
      </c>
      <c r="Z1925">
        <v>8</v>
      </c>
      <c r="AE1925" t="s">
        <v>51</v>
      </c>
      <c r="AF1925" t="s">
        <v>5419</v>
      </c>
      <c r="AI1925">
        <v>0</v>
      </c>
      <c r="AJ1925">
        <v>0</v>
      </c>
      <c r="AL1925">
        <v>0</v>
      </c>
      <c r="AM1925">
        <v>0</v>
      </c>
      <c r="AN1925">
        <v>0</v>
      </c>
      <c r="AO1925" t="s">
        <v>120</v>
      </c>
      <c r="AP1925" t="s">
        <v>51</v>
      </c>
      <c r="AQ1925" t="s">
        <v>51</v>
      </c>
      <c r="AR1925" t="s">
        <v>51</v>
      </c>
      <c r="AS1925" t="s">
        <v>51</v>
      </c>
      <c r="AT1925" t="s">
        <v>51</v>
      </c>
      <c r="AU1925" t="s">
        <v>58</v>
      </c>
      <c r="AV1925" t="s">
        <v>4215</v>
      </c>
      <c r="AW1925" t="s">
        <v>4215</v>
      </c>
      <c r="AX1925" s="1">
        <v>43182.629604664355</v>
      </c>
      <c r="AY1925" s="1">
        <v>43182.636383912039</v>
      </c>
    </row>
    <row r="1926" spans="1:51" x14ac:dyDescent="0.35">
      <c r="A1926">
        <v>2444</v>
      </c>
      <c r="B1926">
        <v>0</v>
      </c>
      <c r="C1926" t="s">
        <v>51</v>
      </c>
      <c r="D1926" t="s">
        <v>85</v>
      </c>
      <c r="E1926" t="s">
        <v>51</v>
      </c>
      <c r="F1926" t="s">
        <v>51</v>
      </c>
      <c r="G1926" t="s">
        <v>8210</v>
      </c>
      <c r="H1926" t="s">
        <v>8211</v>
      </c>
      <c r="I1926" t="s">
        <v>56</v>
      </c>
      <c r="J1926" t="s">
        <v>5419</v>
      </c>
      <c r="S1926" t="s">
        <v>8212</v>
      </c>
      <c r="T1926" t="s">
        <v>51</v>
      </c>
      <c r="U1926" t="s">
        <v>51</v>
      </c>
      <c r="W1926">
        <v>9922923669</v>
      </c>
      <c r="Y1926" t="s">
        <v>8213</v>
      </c>
      <c r="Z1926">
        <v>8</v>
      </c>
      <c r="AE1926" t="s">
        <v>51</v>
      </c>
      <c r="AF1926" t="s">
        <v>5419</v>
      </c>
      <c r="AI1926">
        <v>0</v>
      </c>
      <c r="AJ1926">
        <v>0</v>
      </c>
      <c r="AL1926">
        <v>0</v>
      </c>
      <c r="AM1926">
        <v>0</v>
      </c>
      <c r="AN1926">
        <v>0</v>
      </c>
      <c r="AO1926" t="s">
        <v>230</v>
      </c>
      <c r="AP1926" t="s">
        <v>51</v>
      </c>
      <c r="AQ1926" t="s">
        <v>51</v>
      </c>
      <c r="AR1926" t="s">
        <v>51</v>
      </c>
      <c r="AS1926" t="s">
        <v>51</v>
      </c>
      <c r="AT1926" t="s">
        <v>51</v>
      </c>
      <c r="AU1926" t="s">
        <v>58</v>
      </c>
      <c r="AV1926" t="s">
        <v>7910</v>
      </c>
      <c r="AW1926" t="s">
        <v>51</v>
      </c>
      <c r="AX1926" s="1">
        <v>43182.618674652775</v>
      </c>
      <c r="AY1926" t="s">
        <v>51</v>
      </c>
    </row>
    <row r="1927" spans="1:51" x14ac:dyDescent="0.35">
      <c r="A1927">
        <v>2443</v>
      </c>
      <c r="B1927">
        <v>0</v>
      </c>
      <c r="C1927" t="s">
        <v>51</v>
      </c>
      <c r="D1927" t="s">
        <v>85</v>
      </c>
      <c r="E1927" t="s">
        <v>51</v>
      </c>
      <c r="F1927" t="s">
        <v>51</v>
      </c>
      <c r="G1927" t="s">
        <v>8214</v>
      </c>
      <c r="H1927" t="s">
        <v>8215</v>
      </c>
      <c r="I1927" t="s">
        <v>56</v>
      </c>
      <c r="J1927" t="s">
        <v>5419</v>
      </c>
      <c r="S1927" t="s">
        <v>8216</v>
      </c>
      <c r="T1927" t="s">
        <v>51</v>
      </c>
      <c r="U1927" t="s">
        <v>51</v>
      </c>
      <c r="Z1927">
        <v>8</v>
      </c>
      <c r="AE1927" t="s">
        <v>51</v>
      </c>
      <c r="AF1927" t="s">
        <v>5419</v>
      </c>
      <c r="AH1927" t="s">
        <v>8217</v>
      </c>
      <c r="AI1927">
        <v>0</v>
      </c>
      <c r="AJ1927">
        <v>0</v>
      </c>
      <c r="AL1927">
        <v>0</v>
      </c>
      <c r="AM1927">
        <v>0</v>
      </c>
      <c r="AN1927">
        <v>0</v>
      </c>
      <c r="AO1927" t="s">
        <v>8218</v>
      </c>
      <c r="AP1927" t="s">
        <v>51</v>
      </c>
      <c r="AQ1927" t="s">
        <v>51</v>
      </c>
      <c r="AR1927" t="s">
        <v>51</v>
      </c>
      <c r="AS1927" t="s">
        <v>51</v>
      </c>
      <c r="AT1927" t="s">
        <v>51</v>
      </c>
      <c r="AU1927" t="s">
        <v>58</v>
      </c>
      <c r="AV1927" t="s">
        <v>7910</v>
      </c>
      <c r="AW1927" t="s">
        <v>51</v>
      </c>
      <c r="AX1927" s="1">
        <v>43182.602479710651</v>
      </c>
      <c r="AY1927" t="s">
        <v>51</v>
      </c>
    </row>
    <row r="1928" spans="1:51" x14ac:dyDescent="0.35">
      <c r="A1928">
        <v>2442</v>
      </c>
      <c r="B1928">
        <v>0</v>
      </c>
      <c r="C1928" t="s">
        <v>51</v>
      </c>
      <c r="D1928" t="s">
        <v>52</v>
      </c>
      <c r="E1928" t="s">
        <v>51</v>
      </c>
      <c r="F1928" t="s">
        <v>51</v>
      </c>
      <c r="G1928" t="s">
        <v>8219</v>
      </c>
      <c r="H1928" t="s">
        <v>8220</v>
      </c>
      <c r="I1928" t="s">
        <v>56</v>
      </c>
      <c r="J1928" t="s">
        <v>5419</v>
      </c>
      <c r="O1928" t="s">
        <v>62</v>
      </c>
      <c r="U1928" t="s">
        <v>51</v>
      </c>
      <c r="W1928">
        <v>7330933306</v>
      </c>
      <c r="X1928" t="s">
        <v>51</v>
      </c>
      <c r="Y1928" t="s">
        <v>8221</v>
      </c>
      <c r="Z1928">
        <v>8</v>
      </c>
      <c r="AE1928" t="s">
        <v>51</v>
      </c>
      <c r="AF1928" t="s">
        <v>5419</v>
      </c>
      <c r="AG1928" t="s">
        <v>8222</v>
      </c>
      <c r="AI1928">
        <v>0</v>
      </c>
      <c r="AJ1928">
        <v>0</v>
      </c>
      <c r="AL1928">
        <v>0</v>
      </c>
      <c r="AM1928">
        <v>0</v>
      </c>
      <c r="AN1928">
        <v>0</v>
      </c>
      <c r="AO1928" t="s">
        <v>51</v>
      </c>
      <c r="AP1928" t="s">
        <v>51</v>
      </c>
      <c r="AQ1928" t="s">
        <v>51</v>
      </c>
      <c r="AR1928" t="s">
        <v>51</v>
      </c>
      <c r="AS1928" t="s">
        <v>51</v>
      </c>
      <c r="AT1928" t="s">
        <v>51</v>
      </c>
      <c r="AU1928" t="s">
        <v>58</v>
      </c>
      <c r="AV1928" t="s">
        <v>4215</v>
      </c>
      <c r="AW1928" t="s">
        <v>4215</v>
      </c>
      <c r="AX1928" s="1">
        <v>43179.646069409719</v>
      </c>
      <c r="AY1928" s="1">
        <v>43180.431832870374</v>
      </c>
    </row>
    <row r="1929" spans="1:51" x14ac:dyDescent="0.35">
      <c r="A1929">
        <v>2441</v>
      </c>
      <c r="B1929">
        <v>0</v>
      </c>
      <c r="C1929" t="s">
        <v>51</v>
      </c>
      <c r="D1929" t="s">
        <v>52</v>
      </c>
      <c r="E1929" t="s">
        <v>51</v>
      </c>
      <c r="F1929" t="s">
        <v>51</v>
      </c>
      <c r="G1929" t="s">
        <v>8223</v>
      </c>
      <c r="H1929" t="s">
        <v>8224</v>
      </c>
      <c r="I1929" t="s">
        <v>56</v>
      </c>
      <c r="J1929" t="s">
        <v>5419</v>
      </c>
      <c r="O1929" t="s">
        <v>62</v>
      </c>
      <c r="U1929" t="s">
        <v>51</v>
      </c>
      <c r="W1929" t="s">
        <v>8225</v>
      </c>
      <c r="X1929" t="s">
        <v>51</v>
      </c>
      <c r="Y1929" t="s">
        <v>8226</v>
      </c>
      <c r="Z1929">
        <v>8</v>
      </c>
      <c r="AA1929">
        <v>20</v>
      </c>
      <c r="AD1929" t="s">
        <v>6964</v>
      </c>
      <c r="AE1929" t="s">
        <v>51</v>
      </c>
      <c r="AF1929" t="s">
        <v>5419</v>
      </c>
      <c r="AG1929" t="s">
        <v>8227</v>
      </c>
      <c r="AI1929">
        <v>0</v>
      </c>
      <c r="AJ1929">
        <v>0</v>
      </c>
      <c r="AL1929">
        <v>0</v>
      </c>
      <c r="AM1929">
        <v>0</v>
      </c>
      <c r="AN1929">
        <v>0</v>
      </c>
      <c r="AO1929" t="s">
        <v>51</v>
      </c>
      <c r="AP1929" t="s">
        <v>51</v>
      </c>
      <c r="AQ1929" t="s">
        <v>51</v>
      </c>
      <c r="AR1929" t="s">
        <v>51</v>
      </c>
      <c r="AS1929" t="s">
        <v>51</v>
      </c>
      <c r="AT1929" t="s">
        <v>51</v>
      </c>
      <c r="AU1929" t="s">
        <v>58</v>
      </c>
      <c r="AV1929" t="s">
        <v>4215</v>
      </c>
      <c r="AW1929" t="s">
        <v>6927</v>
      </c>
      <c r="AX1929" s="1">
        <v>43179.626245254629</v>
      </c>
      <c r="AY1929" s="1">
        <v>43186.687315509262</v>
      </c>
    </row>
    <row r="1930" spans="1:51" x14ac:dyDescent="0.35">
      <c r="A1930">
        <v>2440</v>
      </c>
      <c r="B1930">
        <v>0</v>
      </c>
      <c r="C1930" t="s">
        <v>51</v>
      </c>
      <c r="D1930" t="s">
        <v>52</v>
      </c>
      <c r="E1930" t="s">
        <v>51</v>
      </c>
      <c r="F1930" t="s">
        <v>51</v>
      </c>
      <c r="G1930" t="s">
        <v>18962</v>
      </c>
      <c r="H1930" t="s">
        <v>8228</v>
      </c>
      <c r="I1930" t="s">
        <v>56</v>
      </c>
      <c r="O1930" t="s">
        <v>62</v>
      </c>
      <c r="S1930" t="s">
        <v>8229</v>
      </c>
      <c r="U1930" t="s">
        <v>51</v>
      </c>
      <c r="V1930" t="s">
        <v>8230</v>
      </c>
      <c r="Y1930" t="s">
        <v>18963</v>
      </c>
      <c r="Z1930">
        <v>8</v>
      </c>
      <c r="AA1930">
        <v>10</v>
      </c>
      <c r="AD1930" t="s">
        <v>540</v>
      </c>
      <c r="AE1930" t="s">
        <v>8231</v>
      </c>
      <c r="AF1930" t="s">
        <v>101</v>
      </c>
      <c r="AG1930" t="s">
        <v>8232</v>
      </c>
      <c r="AH1930" t="s">
        <v>8231</v>
      </c>
      <c r="AI1930">
        <v>0</v>
      </c>
      <c r="AJ1930">
        <v>0</v>
      </c>
      <c r="AL1930">
        <v>0</v>
      </c>
      <c r="AM1930">
        <v>0</v>
      </c>
      <c r="AN1930">
        <v>0</v>
      </c>
      <c r="AO1930" t="s">
        <v>51</v>
      </c>
      <c r="AP1930" t="s">
        <v>51</v>
      </c>
      <c r="AQ1930" t="s">
        <v>51</v>
      </c>
      <c r="AR1930" t="s">
        <v>51</v>
      </c>
      <c r="AS1930" t="s">
        <v>51</v>
      </c>
      <c r="AT1930" t="s">
        <v>51</v>
      </c>
      <c r="AU1930" t="s">
        <v>58</v>
      </c>
      <c r="AV1930" t="s">
        <v>4215</v>
      </c>
      <c r="AW1930" t="s">
        <v>6927</v>
      </c>
      <c r="AX1930" s="1">
        <v>43179.620344791663</v>
      </c>
      <c r="AY1930" s="1">
        <v>43313.499367048615</v>
      </c>
    </row>
    <row r="1931" spans="1:51" x14ac:dyDescent="0.35">
      <c r="A1931">
        <v>2439</v>
      </c>
      <c r="B1931">
        <v>0</v>
      </c>
      <c r="C1931" t="s">
        <v>51</v>
      </c>
      <c r="D1931" t="s">
        <v>85</v>
      </c>
      <c r="E1931" t="s">
        <v>51</v>
      </c>
      <c r="F1931" t="s">
        <v>51</v>
      </c>
      <c r="G1931" t="s">
        <v>8233</v>
      </c>
      <c r="H1931" t="s">
        <v>8234</v>
      </c>
      <c r="I1931" t="s">
        <v>56</v>
      </c>
      <c r="J1931" t="s">
        <v>5419</v>
      </c>
      <c r="S1931" t="s">
        <v>8235</v>
      </c>
      <c r="T1931" t="s">
        <v>51</v>
      </c>
      <c r="U1931" t="s">
        <v>51</v>
      </c>
      <c r="W1931">
        <v>9371004865</v>
      </c>
      <c r="Y1931" t="s">
        <v>8236</v>
      </c>
      <c r="Z1931">
        <v>8</v>
      </c>
      <c r="AE1931" t="s">
        <v>51</v>
      </c>
      <c r="AF1931" t="s">
        <v>5419</v>
      </c>
      <c r="AI1931">
        <v>0</v>
      </c>
      <c r="AJ1931">
        <v>0</v>
      </c>
      <c r="AL1931">
        <v>0</v>
      </c>
      <c r="AM1931">
        <v>0</v>
      </c>
      <c r="AN1931">
        <v>0</v>
      </c>
      <c r="AO1931" t="s">
        <v>1651</v>
      </c>
      <c r="AP1931" t="s">
        <v>51</v>
      </c>
      <c r="AQ1931" t="s">
        <v>51</v>
      </c>
      <c r="AR1931" t="s">
        <v>51</v>
      </c>
      <c r="AS1931" t="s">
        <v>51</v>
      </c>
      <c r="AT1931" t="s">
        <v>51</v>
      </c>
      <c r="AU1931" t="s">
        <v>58</v>
      </c>
      <c r="AV1931" t="s">
        <v>4028</v>
      </c>
      <c r="AW1931" t="s">
        <v>51</v>
      </c>
      <c r="AX1931" s="1">
        <v>43178.812569212962</v>
      </c>
      <c r="AY1931" t="s">
        <v>51</v>
      </c>
    </row>
    <row r="1932" spans="1:51" x14ac:dyDescent="0.35">
      <c r="A1932">
        <v>2438</v>
      </c>
      <c r="B1932">
        <v>0</v>
      </c>
      <c r="C1932" t="s">
        <v>51</v>
      </c>
      <c r="D1932" t="s">
        <v>85</v>
      </c>
      <c r="E1932" t="s">
        <v>51</v>
      </c>
      <c r="F1932" t="s">
        <v>51</v>
      </c>
      <c r="G1932" t="s">
        <v>8237</v>
      </c>
      <c r="H1932" t="s">
        <v>8238</v>
      </c>
      <c r="I1932" t="s">
        <v>56</v>
      </c>
      <c r="J1932" t="s">
        <v>5419</v>
      </c>
      <c r="T1932" t="s">
        <v>51</v>
      </c>
      <c r="U1932" t="s">
        <v>51</v>
      </c>
      <c r="W1932">
        <v>7083819105</v>
      </c>
      <c r="Y1932" t="s">
        <v>8239</v>
      </c>
      <c r="Z1932">
        <v>8</v>
      </c>
      <c r="AE1932" t="s">
        <v>51</v>
      </c>
      <c r="AF1932" t="s">
        <v>5419</v>
      </c>
      <c r="AI1932">
        <v>0</v>
      </c>
      <c r="AJ1932">
        <v>0</v>
      </c>
      <c r="AL1932">
        <v>0</v>
      </c>
      <c r="AM1932">
        <v>0</v>
      </c>
      <c r="AN1932">
        <v>0</v>
      </c>
      <c r="AO1932" t="s">
        <v>230</v>
      </c>
      <c r="AP1932" t="s">
        <v>51</v>
      </c>
      <c r="AQ1932" t="s">
        <v>51</v>
      </c>
      <c r="AR1932" t="s">
        <v>51</v>
      </c>
      <c r="AS1932" t="s">
        <v>51</v>
      </c>
      <c r="AT1932" t="s">
        <v>51</v>
      </c>
      <c r="AU1932" t="s">
        <v>58</v>
      </c>
      <c r="AV1932" t="s">
        <v>4028</v>
      </c>
      <c r="AW1932" t="s">
        <v>51</v>
      </c>
      <c r="AX1932" s="1">
        <v>43175.709110844909</v>
      </c>
      <c r="AY1932" t="s">
        <v>51</v>
      </c>
    </row>
    <row r="1933" spans="1:51" x14ac:dyDescent="0.35">
      <c r="A1933">
        <v>2437</v>
      </c>
      <c r="B1933">
        <v>0</v>
      </c>
      <c r="C1933" t="s">
        <v>51</v>
      </c>
      <c r="D1933" t="s">
        <v>85</v>
      </c>
      <c r="E1933">
        <v>6</v>
      </c>
      <c r="F1933" t="s">
        <v>1545</v>
      </c>
      <c r="G1933" t="s">
        <v>8240</v>
      </c>
      <c r="H1933" t="s">
        <v>18964</v>
      </c>
      <c r="I1933" t="s">
        <v>56</v>
      </c>
      <c r="S1933" t="s">
        <v>8241</v>
      </c>
      <c r="T1933" t="s">
        <v>51</v>
      </c>
      <c r="U1933" t="s">
        <v>51</v>
      </c>
      <c r="W1933">
        <v>9341285508</v>
      </c>
      <c r="Y1933" t="s">
        <v>8242</v>
      </c>
      <c r="Z1933">
        <v>8</v>
      </c>
      <c r="AE1933" t="s">
        <v>51</v>
      </c>
      <c r="AI1933">
        <v>0</v>
      </c>
      <c r="AJ1933">
        <v>0</v>
      </c>
      <c r="AL1933">
        <v>0</v>
      </c>
      <c r="AM1933">
        <v>0</v>
      </c>
      <c r="AN1933">
        <v>0</v>
      </c>
      <c r="AO1933" t="s">
        <v>1032</v>
      </c>
      <c r="AP1933" t="s">
        <v>486</v>
      </c>
      <c r="AQ1933" t="s">
        <v>122</v>
      </c>
      <c r="AR1933" t="s">
        <v>123</v>
      </c>
      <c r="AS1933" t="s">
        <v>89</v>
      </c>
      <c r="AT1933" t="s">
        <v>90</v>
      </c>
      <c r="AU1933" t="s">
        <v>58</v>
      </c>
      <c r="AV1933" t="s">
        <v>4028</v>
      </c>
      <c r="AW1933" t="s">
        <v>5181</v>
      </c>
      <c r="AX1933" s="1">
        <v>43175.67632885417</v>
      </c>
      <c r="AY1933" s="1">
        <v>44190.539743090281</v>
      </c>
    </row>
    <row r="1934" spans="1:51" x14ac:dyDescent="0.35">
      <c r="A1934">
        <v>2436</v>
      </c>
      <c r="B1934">
        <v>0</v>
      </c>
      <c r="C1934" t="s">
        <v>51</v>
      </c>
      <c r="D1934" t="s">
        <v>52</v>
      </c>
      <c r="E1934" t="s">
        <v>51</v>
      </c>
      <c r="F1934" t="s">
        <v>51</v>
      </c>
      <c r="G1934" t="s">
        <v>8243</v>
      </c>
      <c r="H1934" t="s">
        <v>8244</v>
      </c>
      <c r="I1934" t="s">
        <v>56</v>
      </c>
      <c r="J1934" t="s">
        <v>5419</v>
      </c>
      <c r="U1934" t="s">
        <v>51</v>
      </c>
      <c r="X1934" t="s">
        <v>51</v>
      </c>
      <c r="Z1934">
        <v>8</v>
      </c>
      <c r="AA1934">
        <v>8</v>
      </c>
      <c r="AE1934" t="s">
        <v>51</v>
      </c>
      <c r="AF1934" t="s">
        <v>5419</v>
      </c>
      <c r="AG1934" t="s">
        <v>8245</v>
      </c>
      <c r="AI1934">
        <v>0</v>
      </c>
      <c r="AJ1934">
        <v>0</v>
      </c>
      <c r="AL1934">
        <v>0</v>
      </c>
      <c r="AM1934">
        <v>0</v>
      </c>
      <c r="AN1934">
        <v>0</v>
      </c>
      <c r="AO1934" t="s">
        <v>51</v>
      </c>
      <c r="AP1934" t="s">
        <v>51</v>
      </c>
      <c r="AQ1934" t="s">
        <v>51</v>
      </c>
      <c r="AR1934" t="s">
        <v>51</v>
      </c>
      <c r="AS1934" t="s">
        <v>51</v>
      </c>
      <c r="AT1934" t="s">
        <v>51</v>
      </c>
      <c r="AU1934" t="s">
        <v>58</v>
      </c>
      <c r="AV1934" t="s">
        <v>6927</v>
      </c>
      <c r="AW1934" t="s">
        <v>51</v>
      </c>
      <c r="AX1934" s="1">
        <v>43172.428168749997</v>
      </c>
      <c r="AY1934" t="s">
        <v>51</v>
      </c>
    </row>
    <row r="1935" spans="1:51" x14ac:dyDescent="0.35">
      <c r="A1935">
        <v>2435</v>
      </c>
      <c r="B1935">
        <v>0</v>
      </c>
      <c r="C1935" t="s">
        <v>51</v>
      </c>
      <c r="D1935" t="s">
        <v>52</v>
      </c>
      <c r="E1935" t="s">
        <v>51</v>
      </c>
      <c r="F1935" t="s">
        <v>51</v>
      </c>
      <c r="G1935" t="s">
        <v>8246</v>
      </c>
      <c r="H1935" t="s">
        <v>18965</v>
      </c>
      <c r="I1935" t="s">
        <v>56</v>
      </c>
      <c r="J1935" t="s">
        <v>5419</v>
      </c>
      <c r="O1935" t="s">
        <v>62</v>
      </c>
      <c r="U1935" t="s">
        <v>51</v>
      </c>
      <c r="X1935" t="s">
        <v>51</v>
      </c>
      <c r="Z1935">
        <v>8</v>
      </c>
      <c r="AA1935">
        <v>24</v>
      </c>
      <c r="AE1935" t="s">
        <v>51</v>
      </c>
      <c r="AF1935" t="s">
        <v>5419</v>
      </c>
      <c r="AG1935" t="s">
        <v>8247</v>
      </c>
      <c r="AI1935">
        <v>0</v>
      </c>
      <c r="AJ1935">
        <v>0</v>
      </c>
      <c r="AL1935">
        <v>0</v>
      </c>
      <c r="AM1935">
        <v>0</v>
      </c>
      <c r="AN1935">
        <v>0</v>
      </c>
      <c r="AO1935" t="s">
        <v>51</v>
      </c>
      <c r="AP1935" t="s">
        <v>51</v>
      </c>
      <c r="AQ1935" t="s">
        <v>51</v>
      </c>
      <c r="AR1935" t="s">
        <v>51</v>
      </c>
      <c r="AS1935" t="s">
        <v>51</v>
      </c>
      <c r="AT1935" t="s">
        <v>51</v>
      </c>
      <c r="AU1935" t="s">
        <v>58</v>
      </c>
      <c r="AV1935" t="s">
        <v>6927</v>
      </c>
      <c r="AW1935" t="s">
        <v>6927</v>
      </c>
      <c r="AX1935" s="1">
        <v>43172.426721215277</v>
      </c>
      <c r="AY1935" s="1">
        <v>43172.427675694445</v>
      </c>
    </row>
    <row r="1936" spans="1:51" x14ac:dyDescent="0.35">
      <c r="A1936">
        <v>2434</v>
      </c>
      <c r="B1936">
        <v>0</v>
      </c>
      <c r="C1936" t="s">
        <v>51</v>
      </c>
      <c r="D1936" t="s">
        <v>52</v>
      </c>
      <c r="E1936" t="s">
        <v>51</v>
      </c>
      <c r="F1936" t="s">
        <v>51</v>
      </c>
      <c r="G1936" t="s">
        <v>8248</v>
      </c>
      <c r="H1936" t="s">
        <v>8249</v>
      </c>
      <c r="I1936" t="s">
        <v>56</v>
      </c>
      <c r="J1936" t="s">
        <v>5419</v>
      </c>
      <c r="U1936" t="s">
        <v>51</v>
      </c>
      <c r="W1936" t="s">
        <v>8250</v>
      </c>
      <c r="X1936" t="s">
        <v>51</v>
      </c>
      <c r="Y1936" t="s">
        <v>8251</v>
      </c>
      <c r="Z1936">
        <v>8</v>
      </c>
      <c r="AE1936" t="s">
        <v>51</v>
      </c>
      <c r="AF1936" t="s">
        <v>5419</v>
      </c>
      <c r="AI1936">
        <v>0</v>
      </c>
      <c r="AJ1936">
        <v>0</v>
      </c>
      <c r="AL1936">
        <v>0</v>
      </c>
      <c r="AM1936">
        <v>0</v>
      </c>
      <c r="AN1936">
        <v>0</v>
      </c>
      <c r="AO1936" t="s">
        <v>51</v>
      </c>
      <c r="AP1936" t="s">
        <v>51</v>
      </c>
      <c r="AQ1936" t="s">
        <v>51</v>
      </c>
      <c r="AR1936" t="s">
        <v>51</v>
      </c>
      <c r="AS1936" t="s">
        <v>51</v>
      </c>
      <c r="AT1936" t="s">
        <v>51</v>
      </c>
      <c r="AU1936" t="s">
        <v>58</v>
      </c>
      <c r="AV1936" t="s">
        <v>4215</v>
      </c>
      <c r="AW1936" t="s">
        <v>51</v>
      </c>
      <c r="AX1936" s="1">
        <v>43171.678456979163</v>
      </c>
      <c r="AY1936" t="s">
        <v>51</v>
      </c>
    </row>
    <row r="1937" spans="1:51" x14ac:dyDescent="0.35">
      <c r="A1937">
        <v>2433</v>
      </c>
      <c r="B1937">
        <v>0</v>
      </c>
      <c r="C1937" t="s">
        <v>51</v>
      </c>
      <c r="D1937" t="s">
        <v>52</v>
      </c>
      <c r="E1937" t="s">
        <v>51</v>
      </c>
      <c r="F1937" t="s">
        <v>51</v>
      </c>
      <c r="G1937" t="s">
        <v>18966</v>
      </c>
      <c r="H1937" t="s">
        <v>8252</v>
      </c>
      <c r="I1937" t="s">
        <v>56</v>
      </c>
      <c r="J1937" t="s">
        <v>5419</v>
      </c>
      <c r="O1937" t="s">
        <v>62</v>
      </c>
      <c r="U1937" t="s">
        <v>51</v>
      </c>
      <c r="W1937" t="s">
        <v>8253</v>
      </c>
      <c r="X1937" t="s">
        <v>51</v>
      </c>
      <c r="Y1937" t="s">
        <v>8254</v>
      </c>
      <c r="Z1937">
        <v>8</v>
      </c>
      <c r="AA1937">
        <v>20</v>
      </c>
      <c r="AD1937" t="s">
        <v>4056</v>
      </c>
      <c r="AE1937" t="s">
        <v>51</v>
      </c>
      <c r="AF1937" t="s">
        <v>5419</v>
      </c>
      <c r="AG1937" t="s">
        <v>8255</v>
      </c>
      <c r="AI1937">
        <v>0</v>
      </c>
      <c r="AJ1937">
        <v>0</v>
      </c>
      <c r="AL1937">
        <v>0</v>
      </c>
      <c r="AM1937">
        <v>0</v>
      </c>
      <c r="AN1937">
        <v>0</v>
      </c>
      <c r="AO1937" t="s">
        <v>51</v>
      </c>
      <c r="AP1937" t="s">
        <v>51</v>
      </c>
      <c r="AQ1937" t="s">
        <v>51</v>
      </c>
      <c r="AR1937" t="s">
        <v>51</v>
      </c>
      <c r="AS1937" t="s">
        <v>51</v>
      </c>
      <c r="AT1937" t="s">
        <v>51</v>
      </c>
      <c r="AU1937" t="s">
        <v>58</v>
      </c>
      <c r="AV1937" t="s">
        <v>4215</v>
      </c>
      <c r="AW1937" t="s">
        <v>6927</v>
      </c>
      <c r="AX1937" s="1">
        <v>43171.449784872682</v>
      </c>
      <c r="AY1937" s="1">
        <v>43237.404532372682</v>
      </c>
    </row>
    <row r="1938" spans="1:51" x14ac:dyDescent="0.35">
      <c r="A1938">
        <v>2432</v>
      </c>
      <c r="B1938">
        <v>0</v>
      </c>
      <c r="C1938" t="s">
        <v>51</v>
      </c>
      <c r="D1938" t="s">
        <v>52</v>
      </c>
      <c r="E1938" t="s">
        <v>51</v>
      </c>
      <c r="F1938" t="s">
        <v>51</v>
      </c>
      <c r="G1938" t="s">
        <v>8256</v>
      </c>
      <c r="H1938" t="s">
        <v>8257</v>
      </c>
      <c r="I1938" t="s">
        <v>56</v>
      </c>
      <c r="J1938" t="s">
        <v>5419</v>
      </c>
      <c r="M1938" t="s">
        <v>8258</v>
      </c>
      <c r="N1938" t="s">
        <v>8257</v>
      </c>
      <c r="O1938" t="s">
        <v>56</v>
      </c>
      <c r="S1938" t="s">
        <v>62</v>
      </c>
      <c r="T1938" t="s">
        <v>62</v>
      </c>
      <c r="U1938" t="s">
        <v>51</v>
      </c>
      <c r="V1938" t="s">
        <v>62</v>
      </c>
      <c r="W1938" t="s">
        <v>62</v>
      </c>
      <c r="X1938" t="s">
        <v>51</v>
      </c>
      <c r="Y1938" t="s">
        <v>62</v>
      </c>
      <c r="Z1938">
        <v>8</v>
      </c>
      <c r="AA1938" t="s">
        <v>62</v>
      </c>
      <c r="AB1938" t="s">
        <v>62</v>
      </c>
      <c r="AC1938" t="s">
        <v>62</v>
      </c>
      <c r="AD1938" t="s">
        <v>62</v>
      </c>
      <c r="AE1938" t="s">
        <v>51</v>
      </c>
      <c r="AF1938" t="s">
        <v>5419</v>
      </c>
      <c r="AG1938" t="s">
        <v>62</v>
      </c>
      <c r="AH1938" t="s">
        <v>62</v>
      </c>
      <c r="AI1938">
        <v>0</v>
      </c>
      <c r="AJ1938">
        <v>0</v>
      </c>
      <c r="AL1938">
        <v>0</v>
      </c>
      <c r="AM1938">
        <v>0</v>
      </c>
      <c r="AN1938">
        <v>0</v>
      </c>
      <c r="AO1938" t="s">
        <v>51</v>
      </c>
      <c r="AP1938" t="s">
        <v>51</v>
      </c>
      <c r="AQ1938" t="s">
        <v>51</v>
      </c>
      <c r="AR1938" t="s">
        <v>51</v>
      </c>
      <c r="AS1938" t="s">
        <v>51</v>
      </c>
      <c r="AT1938" t="s">
        <v>51</v>
      </c>
      <c r="AU1938" t="s">
        <v>58</v>
      </c>
      <c r="AV1938" t="s">
        <v>6593</v>
      </c>
      <c r="AW1938" t="s">
        <v>51</v>
      </c>
      <c r="AX1938" s="1">
        <v>43169.726231828703</v>
      </c>
      <c r="AY1938" t="s">
        <v>51</v>
      </c>
    </row>
    <row r="1939" spans="1:51" x14ac:dyDescent="0.35">
      <c r="A1939">
        <v>2431</v>
      </c>
      <c r="B1939">
        <v>0</v>
      </c>
      <c r="C1939" t="s">
        <v>51</v>
      </c>
      <c r="D1939" t="s">
        <v>85</v>
      </c>
      <c r="E1939" t="s">
        <v>51</v>
      </c>
      <c r="F1939" t="s">
        <v>51</v>
      </c>
      <c r="G1939" t="s">
        <v>8259</v>
      </c>
      <c r="H1939" t="s">
        <v>8260</v>
      </c>
      <c r="I1939" t="s">
        <v>56</v>
      </c>
      <c r="J1939" t="s">
        <v>5419</v>
      </c>
      <c r="S1939" t="s">
        <v>8261</v>
      </c>
      <c r="T1939" t="s">
        <v>51</v>
      </c>
      <c r="U1939" t="s">
        <v>51</v>
      </c>
      <c r="W1939">
        <v>9822286382</v>
      </c>
      <c r="X1939" t="s">
        <v>8262</v>
      </c>
      <c r="Y1939" t="s">
        <v>8263</v>
      </c>
      <c r="Z1939">
        <v>8</v>
      </c>
      <c r="AE1939" t="s">
        <v>51</v>
      </c>
      <c r="AF1939" t="s">
        <v>5419</v>
      </c>
      <c r="AI1939">
        <v>0</v>
      </c>
      <c r="AJ1939">
        <v>0</v>
      </c>
      <c r="AL1939">
        <v>0</v>
      </c>
      <c r="AM1939">
        <v>0</v>
      </c>
      <c r="AN1939">
        <v>0</v>
      </c>
      <c r="AO1939" t="s">
        <v>230</v>
      </c>
      <c r="AP1939" t="s">
        <v>51</v>
      </c>
      <c r="AQ1939" t="s">
        <v>51</v>
      </c>
      <c r="AR1939" t="s">
        <v>51</v>
      </c>
      <c r="AS1939" t="s">
        <v>51</v>
      </c>
      <c r="AT1939" t="s">
        <v>51</v>
      </c>
      <c r="AU1939" t="s">
        <v>58</v>
      </c>
      <c r="AV1939" t="s">
        <v>4215</v>
      </c>
      <c r="AW1939" t="s">
        <v>51</v>
      </c>
      <c r="AX1939" s="1">
        <v>43168.481150266205</v>
      </c>
      <c r="AY1939" t="s">
        <v>51</v>
      </c>
    </row>
    <row r="1940" spans="1:51" x14ac:dyDescent="0.35">
      <c r="A1940">
        <v>2430</v>
      </c>
      <c r="B1940">
        <v>0</v>
      </c>
      <c r="C1940" t="s">
        <v>51</v>
      </c>
      <c r="D1940" t="s">
        <v>85</v>
      </c>
      <c r="E1940" t="s">
        <v>51</v>
      </c>
      <c r="F1940" t="s">
        <v>51</v>
      </c>
      <c r="G1940" t="s">
        <v>8264</v>
      </c>
      <c r="H1940" t="s">
        <v>8265</v>
      </c>
      <c r="I1940" t="s">
        <v>56</v>
      </c>
      <c r="J1940" t="s">
        <v>5419</v>
      </c>
      <c r="S1940" t="s">
        <v>8266</v>
      </c>
      <c r="T1940" t="s">
        <v>51</v>
      </c>
      <c r="U1940" t="s">
        <v>51</v>
      </c>
      <c r="Y1940" t="s">
        <v>8267</v>
      </c>
      <c r="Z1940">
        <v>8</v>
      </c>
      <c r="AE1940" t="s">
        <v>51</v>
      </c>
      <c r="AF1940" t="s">
        <v>5419</v>
      </c>
      <c r="AI1940">
        <v>0</v>
      </c>
      <c r="AJ1940">
        <v>0</v>
      </c>
      <c r="AL1940">
        <v>0</v>
      </c>
      <c r="AM1940">
        <v>0</v>
      </c>
      <c r="AN1940">
        <v>0</v>
      </c>
      <c r="AO1940" t="s">
        <v>230</v>
      </c>
      <c r="AP1940" t="s">
        <v>51</v>
      </c>
      <c r="AQ1940" t="s">
        <v>51</v>
      </c>
      <c r="AR1940" t="s">
        <v>51</v>
      </c>
      <c r="AS1940" t="s">
        <v>51</v>
      </c>
      <c r="AT1940" t="s">
        <v>51</v>
      </c>
      <c r="AU1940" t="s">
        <v>58</v>
      </c>
      <c r="AV1940" t="s">
        <v>4215</v>
      </c>
      <c r="AW1940" t="s">
        <v>51</v>
      </c>
      <c r="AX1940" s="1">
        <v>43168.472762534722</v>
      </c>
      <c r="AY1940" t="s">
        <v>51</v>
      </c>
    </row>
    <row r="1941" spans="1:51" x14ac:dyDescent="0.35">
      <c r="A1941">
        <v>2429</v>
      </c>
      <c r="B1941">
        <v>0</v>
      </c>
      <c r="C1941" t="s">
        <v>51</v>
      </c>
      <c r="D1941" t="s">
        <v>52</v>
      </c>
      <c r="E1941" t="s">
        <v>51</v>
      </c>
      <c r="F1941" t="s">
        <v>51</v>
      </c>
      <c r="G1941" t="s">
        <v>8268</v>
      </c>
      <c r="H1941" t="s">
        <v>8269</v>
      </c>
      <c r="I1941" t="s">
        <v>1885</v>
      </c>
      <c r="J1941" t="s">
        <v>5419</v>
      </c>
      <c r="O1941" t="s">
        <v>1885</v>
      </c>
      <c r="S1941" t="s">
        <v>8270</v>
      </c>
      <c r="T1941" t="s">
        <v>8271</v>
      </c>
      <c r="U1941" t="s">
        <v>51</v>
      </c>
      <c r="V1941" t="s">
        <v>62</v>
      </c>
      <c r="W1941" t="s">
        <v>8272</v>
      </c>
      <c r="X1941" t="s">
        <v>51</v>
      </c>
      <c r="Y1941" t="s">
        <v>8273</v>
      </c>
      <c r="Z1941">
        <v>2</v>
      </c>
      <c r="AE1941" t="s">
        <v>51</v>
      </c>
      <c r="AF1941" t="s">
        <v>5419</v>
      </c>
      <c r="AI1941">
        <v>0</v>
      </c>
      <c r="AJ1941">
        <v>0</v>
      </c>
      <c r="AL1941">
        <v>0</v>
      </c>
      <c r="AM1941">
        <v>0</v>
      </c>
      <c r="AN1941">
        <v>0</v>
      </c>
      <c r="AO1941" t="s">
        <v>51</v>
      </c>
      <c r="AP1941" t="s">
        <v>51</v>
      </c>
      <c r="AQ1941" t="s">
        <v>51</v>
      </c>
      <c r="AR1941" t="s">
        <v>51</v>
      </c>
      <c r="AS1941" t="s">
        <v>51</v>
      </c>
      <c r="AT1941" t="s">
        <v>51</v>
      </c>
      <c r="AU1941" t="s">
        <v>58</v>
      </c>
      <c r="AV1941" t="s">
        <v>7625</v>
      </c>
      <c r="AW1941" t="s">
        <v>51</v>
      </c>
      <c r="AX1941" s="1">
        <v>43166.712933449075</v>
      </c>
      <c r="AY1941" t="s">
        <v>51</v>
      </c>
    </row>
    <row r="1942" spans="1:51" x14ac:dyDescent="0.35">
      <c r="A1942">
        <v>2428</v>
      </c>
      <c r="B1942">
        <v>0</v>
      </c>
      <c r="C1942" t="s">
        <v>51</v>
      </c>
      <c r="D1942" t="s">
        <v>52</v>
      </c>
      <c r="E1942" t="s">
        <v>51</v>
      </c>
      <c r="F1942" t="s">
        <v>51</v>
      </c>
      <c r="G1942" t="s">
        <v>8274</v>
      </c>
      <c r="H1942" t="s">
        <v>8275</v>
      </c>
      <c r="I1942" t="s">
        <v>5222</v>
      </c>
      <c r="J1942" t="s">
        <v>5419</v>
      </c>
      <c r="S1942" t="s">
        <v>8276</v>
      </c>
      <c r="U1942" t="s">
        <v>51</v>
      </c>
      <c r="W1942" t="s">
        <v>8277</v>
      </c>
      <c r="X1942" t="s">
        <v>51</v>
      </c>
      <c r="Y1942" t="s">
        <v>8278</v>
      </c>
      <c r="Z1942">
        <v>2</v>
      </c>
      <c r="AE1942" t="s">
        <v>51</v>
      </c>
      <c r="AF1942" t="s">
        <v>5419</v>
      </c>
      <c r="AI1942">
        <v>0</v>
      </c>
      <c r="AJ1942">
        <v>0</v>
      </c>
      <c r="AL1942">
        <v>0</v>
      </c>
      <c r="AM1942">
        <v>0</v>
      </c>
      <c r="AN1942">
        <v>0</v>
      </c>
      <c r="AO1942" t="s">
        <v>51</v>
      </c>
      <c r="AP1942" t="s">
        <v>51</v>
      </c>
      <c r="AQ1942" t="s">
        <v>51</v>
      </c>
      <c r="AR1942" t="s">
        <v>51</v>
      </c>
      <c r="AS1942" t="s">
        <v>51</v>
      </c>
      <c r="AT1942" t="s">
        <v>51</v>
      </c>
      <c r="AU1942" t="s">
        <v>58</v>
      </c>
      <c r="AV1942" t="s">
        <v>4215</v>
      </c>
      <c r="AW1942" t="s">
        <v>51</v>
      </c>
      <c r="AX1942" s="1">
        <v>43161.654270289349</v>
      </c>
      <c r="AY1942" t="s">
        <v>51</v>
      </c>
    </row>
    <row r="1943" spans="1:51" x14ac:dyDescent="0.35">
      <c r="A1943">
        <v>2427</v>
      </c>
      <c r="B1943">
        <v>0</v>
      </c>
      <c r="C1943" t="s">
        <v>51</v>
      </c>
      <c r="D1943" t="s">
        <v>85</v>
      </c>
      <c r="E1943" t="s">
        <v>51</v>
      </c>
      <c r="F1943" t="s">
        <v>51</v>
      </c>
      <c r="G1943" t="s">
        <v>8279</v>
      </c>
      <c r="H1943" t="s">
        <v>8280</v>
      </c>
      <c r="I1943" t="s">
        <v>56</v>
      </c>
      <c r="J1943" t="s">
        <v>5419</v>
      </c>
      <c r="S1943" t="s">
        <v>8281</v>
      </c>
      <c r="T1943" t="s">
        <v>51</v>
      </c>
      <c r="U1943" t="s">
        <v>51</v>
      </c>
      <c r="W1943">
        <v>9594993959</v>
      </c>
      <c r="Y1943" t="s">
        <v>8282</v>
      </c>
      <c r="Z1943">
        <v>8</v>
      </c>
      <c r="AE1943" t="s">
        <v>51</v>
      </c>
      <c r="AF1943" t="s">
        <v>5419</v>
      </c>
      <c r="AI1943">
        <v>0</v>
      </c>
      <c r="AJ1943">
        <v>0</v>
      </c>
      <c r="AL1943">
        <v>0</v>
      </c>
      <c r="AM1943">
        <v>0</v>
      </c>
      <c r="AN1943">
        <v>1</v>
      </c>
      <c r="AO1943" t="s">
        <v>4181</v>
      </c>
      <c r="AP1943" t="s">
        <v>51</v>
      </c>
      <c r="AQ1943" t="s">
        <v>51</v>
      </c>
      <c r="AR1943" t="s">
        <v>51</v>
      </c>
      <c r="AS1943" t="s">
        <v>51</v>
      </c>
      <c r="AT1943" t="s">
        <v>51</v>
      </c>
      <c r="AU1943" t="s">
        <v>58</v>
      </c>
      <c r="AV1943" t="s">
        <v>4028</v>
      </c>
      <c r="AW1943" t="s">
        <v>84</v>
      </c>
      <c r="AX1943" s="1">
        <v>43157.728686261573</v>
      </c>
      <c r="AY1943" s="1">
        <v>43664.67062769676</v>
      </c>
    </row>
    <row r="1944" spans="1:51" x14ac:dyDescent="0.35">
      <c r="A1944">
        <v>2426</v>
      </c>
      <c r="B1944">
        <v>0</v>
      </c>
      <c r="C1944" t="s">
        <v>51</v>
      </c>
      <c r="D1944" t="s">
        <v>85</v>
      </c>
      <c r="E1944" t="s">
        <v>51</v>
      </c>
      <c r="F1944" t="s">
        <v>51</v>
      </c>
      <c r="G1944" t="s">
        <v>8283</v>
      </c>
      <c r="H1944" t="s">
        <v>8284</v>
      </c>
      <c r="I1944" t="s">
        <v>56</v>
      </c>
      <c r="J1944" t="s">
        <v>5419</v>
      </c>
      <c r="T1944" t="s">
        <v>51</v>
      </c>
      <c r="U1944" t="s">
        <v>51</v>
      </c>
      <c r="W1944">
        <v>7875496111</v>
      </c>
      <c r="Z1944">
        <v>8</v>
      </c>
      <c r="AE1944" t="s">
        <v>51</v>
      </c>
      <c r="AF1944" t="s">
        <v>5419</v>
      </c>
      <c r="AI1944">
        <v>0</v>
      </c>
      <c r="AJ1944">
        <v>0</v>
      </c>
      <c r="AL1944">
        <v>0</v>
      </c>
      <c r="AM1944">
        <v>0</v>
      </c>
      <c r="AN1944">
        <v>0</v>
      </c>
      <c r="AO1944" t="s">
        <v>230</v>
      </c>
      <c r="AP1944" t="s">
        <v>51</v>
      </c>
      <c r="AQ1944" t="s">
        <v>51</v>
      </c>
      <c r="AR1944" t="s">
        <v>51</v>
      </c>
      <c r="AS1944" t="s">
        <v>51</v>
      </c>
      <c r="AT1944" t="s">
        <v>51</v>
      </c>
      <c r="AU1944" t="s">
        <v>58</v>
      </c>
      <c r="AV1944" t="s">
        <v>4028</v>
      </c>
      <c r="AW1944" t="s">
        <v>51</v>
      </c>
      <c r="AX1944" s="1">
        <v>43154.632474502316</v>
      </c>
      <c r="AY1944" t="s">
        <v>51</v>
      </c>
    </row>
    <row r="1945" spans="1:51" x14ac:dyDescent="0.35">
      <c r="A1945">
        <v>2425</v>
      </c>
      <c r="B1945">
        <v>0</v>
      </c>
      <c r="C1945" t="s">
        <v>51</v>
      </c>
      <c r="D1945" t="s">
        <v>85</v>
      </c>
      <c r="E1945" t="s">
        <v>51</v>
      </c>
      <c r="F1945" t="s">
        <v>51</v>
      </c>
      <c r="G1945" t="s">
        <v>8285</v>
      </c>
      <c r="H1945" t="s">
        <v>8286</v>
      </c>
      <c r="I1945" t="s">
        <v>18804</v>
      </c>
      <c r="T1945" t="s">
        <v>51</v>
      </c>
      <c r="U1945" t="s">
        <v>51</v>
      </c>
      <c r="W1945" t="s">
        <v>8287</v>
      </c>
      <c r="Y1945" t="s">
        <v>8288</v>
      </c>
      <c r="Z1945">
        <v>2</v>
      </c>
      <c r="AE1945" t="s">
        <v>51</v>
      </c>
      <c r="AI1945">
        <v>0</v>
      </c>
      <c r="AJ1945">
        <v>0</v>
      </c>
      <c r="AL1945">
        <v>0</v>
      </c>
      <c r="AM1945">
        <v>0</v>
      </c>
      <c r="AN1945">
        <v>0</v>
      </c>
      <c r="AO1945" t="s">
        <v>230</v>
      </c>
      <c r="AP1945" t="s">
        <v>51</v>
      </c>
      <c r="AQ1945" t="s">
        <v>51</v>
      </c>
      <c r="AR1945" t="s">
        <v>51</v>
      </c>
      <c r="AS1945" t="s">
        <v>51</v>
      </c>
      <c r="AT1945" t="s">
        <v>51</v>
      </c>
      <c r="AU1945" t="s">
        <v>58</v>
      </c>
      <c r="AV1945" t="s">
        <v>4028</v>
      </c>
      <c r="AW1945" t="s">
        <v>4028</v>
      </c>
      <c r="AX1945" s="1">
        <v>43152.669743831022</v>
      </c>
      <c r="AY1945" s="1">
        <v>43188.539449189811</v>
      </c>
    </row>
    <row r="1946" spans="1:51" x14ac:dyDescent="0.35">
      <c r="A1946">
        <v>2424</v>
      </c>
      <c r="B1946">
        <v>0</v>
      </c>
      <c r="C1946" t="s">
        <v>51</v>
      </c>
      <c r="D1946" t="s">
        <v>52</v>
      </c>
      <c r="E1946" t="s">
        <v>51</v>
      </c>
      <c r="F1946" t="s">
        <v>51</v>
      </c>
      <c r="G1946" t="s">
        <v>8289</v>
      </c>
      <c r="H1946" t="s">
        <v>8290</v>
      </c>
      <c r="I1946" t="s">
        <v>56</v>
      </c>
      <c r="J1946" t="s">
        <v>5419</v>
      </c>
      <c r="T1946" t="s">
        <v>8291</v>
      </c>
      <c r="U1946" t="s">
        <v>51</v>
      </c>
      <c r="X1946" t="s">
        <v>51</v>
      </c>
      <c r="Z1946">
        <v>8</v>
      </c>
      <c r="AA1946">
        <v>27</v>
      </c>
      <c r="AE1946" t="s">
        <v>51</v>
      </c>
      <c r="AF1946" t="s">
        <v>5419</v>
      </c>
      <c r="AG1946" t="s">
        <v>8292</v>
      </c>
      <c r="AI1946">
        <v>0</v>
      </c>
      <c r="AJ1946">
        <v>0</v>
      </c>
      <c r="AL1946">
        <v>0</v>
      </c>
      <c r="AM1946">
        <v>0</v>
      </c>
      <c r="AN1946">
        <v>0</v>
      </c>
      <c r="AO1946" t="s">
        <v>51</v>
      </c>
      <c r="AP1946" t="s">
        <v>51</v>
      </c>
      <c r="AQ1946" t="s">
        <v>51</v>
      </c>
      <c r="AR1946" t="s">
        <v>51</v>
      </c>
      <c r="AS1946" t="s">
        <v>51</v>
      </c>
      <c r="AT1946" t="s">
        <v>51</v>
      </c>
      <c r="AU1946" t="s">
        <v>58</v>
      </c>
      <c r="AV1946" t="s">
        <v>6927</v>
      </c>
      <c r="AW1946" t="s">
        <v>51</v>
      </c>
      <c r="AX1946" s="1">
        <v>43152.525576423614</v>
      </c>
      <c r="AY1946" t="s">
        <v>51</v>
      </c>
    </row>
    <row r="1947" spans="1:51" x14ac:dyDescent="0.35">
      <c r="A1947">
        <v>2423</v>
      </c>
      <c r="B1947">
        <v>0</v>
      </c>
      <c r="C1947" t="s">
        <v>51</v>
      </c>
      <c r="D1947" t="s">
        <v>52</v>
      </c>
      <c r="E1947" t="s">
        <v>51</v>
      </c>
      <c r="F1947" t="s">
        <v>51</v>
      </c>
      <c r="G1947" t="s">
        <v>8293</v>
      </c>
      <c r="H1947" t="s">
        <v>8294</v>
      </c>
      <c r="I1947" t="s">
        <v>56</v>
      </c>
      <c r="O1947" t="s">
        <v>56</v>
      </c>
      <c r="T1947" t="s">
        <v>8295</v>
      </c>
      <c r="U1947" t="s">
        <v>57</v>
      </c>
      <c r="W1947">
        <v>919922945825</v>
      </c>
      <c r="Y1947" t="s">
        <v>8296</v>
      </c>
      <c r="Z1947">
        <v>8</v>
      </c>
      <c r="AA1947">
        <v>27</v>
      </c>
      <c r="AE1947" t="s">
        <v>563</v>
      </c>
      <c r="AF1947" t="s">
        <v>143</v>
      </c>
      <c r="AG1947" t="s">
        <v>8297</v>
      </c>
      <c r="AH1947" t="s">
        <v>563</v>
      </c>
      <c r="AI1947">
        <v>0</v>
      </c>
      <c r="AJ1947">
        <v>0</v>
      </c>
      <c r="AL1947">
        <v>0</v>
      </c>
      <c r="AM1947">
        <v>0</v>
      </c>
      <c r="AN1947">
        <v>0</v>
      </c>
      <c r="AO1947" t="s">
        <v>51</v>
      </c>
      <c r="AP1947" t="s">
        <v>51</v>
      </c>
      <c r="AQ1947" t="s">
        <v>51</v>
      </c>
      <c r="AR1947" t="s">
        <v>51</v>
      </c>
      <c r="AS1947" t="s">
        <v>51</v>
      </c>
      <c r="AT1947" t="s">
        <v>51</v>
      </c>
      <c r="AU1947" t="s">
        <v>58</v>
      </c>
      <c r="AV1947" t="s">
        <v>4215</v>
      </c>
      <c r="AW1947" t="s">
        <v>196</v>
      </c>
      <c r="AX1947" s="1">
        <v>43151.741819641204</v>
      </c>
      <c r="AY1947" s="1">
        <v>44040.675014201392</v>
      </c>
    </row>
    <row r="1948" spans="1:51" x14ac:dyDescent="0.35">
      <c r="A1948">
        <v>2422</v>
      </c>
      <c r="B1948">
        <v>0</v>
      </c>
      <c r="C1948" t="s">
        <v>51</v>
      </c>
      <c r="D1948" t="s">
        <v>52</v>
      </c>
      <c r="E1948" t="s">
        <v>51</v>
      </c>
      <c r="F1948" t="s">
        <v>51</v>
      </c>
      <c r="G1948" t="s">
        <v>8298</v>
      </c>
      <c r="H1948" t="s">
        <v>8299</v>
      </c>
      <c r="I1948" t="s">
        <v>56</v>
      </c>
      <c r="J1948" t="s">
        <v>5419</v>
      </c>
      <c r="O1948" t="s">
        <v>1885</v>
      </c>
      <c r="U1948" t="s">
        <v>51</v>
      </c>
      <c r="W1948">
        <v>9908002881</v>
      </c>
      <c r="X1948" t="s">
        <v>51</v>
      </c>
      <c r="Y1948" t="s">
        <v>8300</v>
      </c>
      <c r="Z1948">
        <v>8</v>
      </c>
      <c r="AA1948">
        <v>36</v>
      </c>
      <c r="AD1948" t="s">
        <v>8301</v>
      </c>
      <c r="AE1948" t="s">
        <v>51</v>
      </c>
      <c r="AF1948" t="s">
        <v>5419</v>
      </c>
      <c r="AG1948" t="s">
        <v>8302</v>
      </c>
      <c r="AI1948">
        <v>0</v>
      </c>
      <c r="AJ1948">
        <v>0</v>
      </c>
      <c r="AL1948">
        <v>0</v>
      </c>
      <c r="AM1948">
        <v>0</v>
      </c>
      <c r="AN1948">
        <v>0</v>
      </c>
      <c r="AO1948" t="s">
        <v>51</v>
      </c>
      <c r="AP1948" t="s">
        <v>51</v>
      </c>
      <c r="AQ1948" t="s">
        <v>51</v>
      </c>
      <c r="AR1948" t="s">
        <v>51</v>
      </c>
      <c r="AS1948" t="s">
        <v>51</v>
      </c>
      <c r="AT1948" t="s">
        <v>51</v>
      </c>
      <c r="AU1948" t="s">
        <v>58</v>
      </c>
      <c r="AV1948" t="s">
        <v>4215</v>
      </c>
      <c r="AW1948" t="s">
        <v>6927</v>
      </c>
      <c r="AX1948" s="1">
        <v>43151.719759143518</v>
      </c>
      <c r="AY1948" s="1">
        <v>43169.714683020837</v>
      </c>
    </row>
    <row r="1949" spans="1:51" x14ac:dyDescent="0.35">
      <c r="A1949">
        <v>2421</v>
      </c>
      <c r="B1949">
        <v>0</v>
      </c>
      <c r="C1949" t="s">
        <v>51</v>
      </c>
      <c r="D1949" t="s">
        <v>52</v>
      </c>
      <c r="E1949" t="s">
        <v>51</v>
      </c>
      <c r="F1949" t="s">
        <v>51</v>
      </c>
      <c r="G1949" t="s">
        <v>18967</v>
      </c>
      <c r="H1949" t="s">
        <v>8303</v>
      </c>
      <c r="I1949" t="s">
        <v>56</v>
      </c>
      <c r="O1949" t="s">
        <v>62</v>
      </c>
      <c r="T1949" t="s">
        <v>8304</v>
      </c>
      <c r="U1949" t="s">
        <v>51</v>
      </c>
      <c r="W1949" t="s">
        <v>8305</v>
      </c>
      <c r="Y1949" t="s">
        <v>8306</v>
      </c>
      <c r="Z1949">
        <v>8</v>
      </c>
      <c r="AA1949">
        <v>19</v>
      </c>
      <c r="AE1949" t="s">
        <v>8307</v>
      </c>
      <c r="AF1949" t="s">
        <v>3287</v>
      </c>
      <c r="AG1949" t="s">
        <v>8308</v>
      </c>
      <c r="AH1949" t="s">
        <v>8307</v>
      </c>
      <c r="AI1949">
        <v>0</v>
      </c>
      <c r="AJ1949">
        <v>0</v>
      </c>
      <c r="AL1949">
        <v>0</v>
      </c>
      <c r="AM1949">
        <v>0</v>
      </c>
      <c r="AN1949">
        <v>0</v>
      </c>
      <c r="AO1949" t="s">
        <v>51</v>
      </c>
      <c r="AP1949" t="s">
        <v>51</v>
      </c>
      <c r="AQ1949" t="s">
        <v>51</v>
      </c>
      <c r="AR1949" t="s">
        <v>51</v>
      </c>
      <c r="AS1949" t="s">
        <v>51</v>
      </c>
      <c r="AT1949" t="s">
        <v>51</v>
      </c>
      <c r="AU1949" t="s">
        <v>58</v>
      </c>
      <c r="AV1949" t="s">
        <v>6927</v>
      </c>
      <c r="AW1949" t="s">
        <v>6927</v>
      </c>
      <c r="AX1949" s="1">
        <v>43148.710341701386</v>
      </c>
      <c r="AY1949" s="1">
        <v>43307.460210648147</v>
      </c>
    </row>
    <row r="1950" spans="1:51" x14ac:dyDescent="0.35">
      <c r="A1950">
        <v>2420</v>
      </c>
      <c r="B1950">
        <v>0</v>
      </c>
      <c r="C1950" t="s">
        <v>51</v>
      </c>
      <c r="D1950" t="s">
        <v>52</v>
      </c>
      <c r="E1950" t="s">
        <v>51</v>
      </c>
      <c r="F1950" t="s">
        <v>51</v>
      </c>
      <c r="G1950" t="s">
        <v>8309</v>
      </c>
      <c r="H1950" t="s">
        <v>8310</v>
      </c>
      <c r="I1950" t="s">
        <v>56</v>
      </c>
      <c r="O1950" t="s">
        <v>62</v>
      </c>
      <c r="T1950" t="s">
        <v>8311</v>
      </c>
      <c r="U1950" t="s">
        <v>57</v>
      </c>
      <c r="W1950">
        <v>9904409128</v>
      </c>
      <c r="Y1950" t="s">
        <v>8312</v>
      </c>
      <c r="Z1950">
        <v>8</v>
      </c>
      <c r="AA1950">
        <v>24</v>
      </c>
      <c r="AE1950" t="s">
        <v>3786</v>
      </c>
      <c r="AF1950" t="s">
        <v>407</v>
      </c>
      <c r="AG1950" t="s">
        <v>1438</v>
      </c>
      <c r="AH1950" t="s">
        <v>3786</v>
      </c>
      <c r="AI1950">
        <v>0</v>
      </c>
      <c r="AJ1950">
        <v>0</v>
      </c>
      <c r="AL1950">
        <v>0</v>
      </c>
      <c r="AM1950">
        <v>0</v>
      </c>
      <c r="AN1950">
        <v>0</v>
      </c>
      <c r="AO1950" t="s">
        <v>51</v>
      </c>
      <c r="AP1950" t="s">
        <v>51</v>
      </c>
      <c r="AQ1950" t="s">
        <v>51</v>
      </c>
      <c r="AR1950" t="s">
        <v>51</v>
      </c>
      <c r="AS1950" t="s">
        <v>51</v>
      </c>
      <c r="AT1950" t="s">
        <v>51</v>
      </c>
      <c r="AU1950" t="s">
        <v>58</v>
      </c>
      <c r="AV1950" t="s">
        <v>6927</v>
      </c>
      <c r="AW1950" t="s">
        <v>196</v>
      </c>
      <c r="AX1950" s="1">
        <v>43146.533082604168</v>
      </c>
      <c r="AY1950" s="1">
        <v>43794.619881331018</v>
      </c>
    </row>
    <row r="1951" spans="1:51" x14ac:dyDescent="0.35">
      <c r="A1951">
        <v>2419</v>
      </c>
      <c r="B1951">
        <v>0</v>
      </c>
      <c r="C1951" t="s">
        <v>51</v>
      </c>
      <c r="D1951" t="s">
        <v>52</v>
      </c>
      <c r="E1951" t="s">
        <v>51</v>
      </c>
      <c r="F1951" t="s">
        <v>51</v>
      </c>
      <c r="G1951" t="s">
        <v>8313</v>
      </c>
      <c r="H1951" t="s">
        <v>8314</v>
      </c>
      <c r="I1951" t="s">
        <v>56</v>
      </c>
      <c r="J1951" t="s">
        <v>5419</v>
      </c>
      <c r="O1951" t="s">
        <v>62</v>
      </c>
      <c r="S1951" t="s">
        <v>8315</v>
      </c>
      <c r="U1951" t="s">
        <v>51</v>
      </c>
      <c r="X1951" t="s">
        <v>51</v>
      </c>
      <c r="Y1951" t="s">
        <v>8316</v>
      </c>
      <c r="Z1951">
        <v>8</v>
      </c>
      <c r="AA1951">
        <v>27</v>
      </c>
      <c r="AE1951" t="s">
        <v>51</v>
      </c>
      <c r="AF1951" t="s">
        <v>5419</v>
      </c>
      <c r="AG1951" t="s">
        <v>6998</v>
      </c>
      <c r="AI1951">
        <v>0</v>
      </c>
      <c r="AJ1951">
        <v>0</v>
      </c>
      <c r="AL1951">
        <v>0</v>
      </c>
      <c r="AM1951">
        <v>0</v>
      </c>
      <c r="AN1951">
        <v>0</v>
      </c>
      <c r="AO1951" t="s">
        <v>51</v>
      </c>
      <c r="AP1951" t="s">
        <v>51</v>
      </c>
      <c r="AQ1951" t="s">
        <v>51</v>
      </c>
      <c r="AR1951" t="s">
        <v>51</v>
      </c>
      <c r="AS1951" t="s">
        <v>51</v>
      </c>
      <c r="AT1951" t="s">
        <v>51</v>
      </c>
      <c r="AU1951" t="s">
        <v>58</v>
      </c>
      <c r="AV1951" t="s">
        <v>4215</v>
      </c>
      <c r="AW1951" t="s">
        <v>6927</v>
      </c>
      <c r="AX1951" s="1">
        <v>43145.518005208331</v>
      </c>
      <c r="AY1951" s="1">
        <v>43145.707394791665</v>
      </c>
    </row>
    <row r="1952" spans="1:51" x14ac:dyDescent="0.35">
      <c r="A1952">
        <v>2418</v>
      </c>
      <c r="B1952">
        <v>0</v>
      </c>
      <c r="C1952" t="s">
        <v>51</v>
      </c>
      <c r="D1952" t="s">
        <v>52</v>
      </c>
      <c r="E1952" t="s">
        <v>51</v>
      </c>
      <c r="F1952" t="s">
        <v>51</v>
      </c>
      <c r="G1952" t="s">
        <v>8317</v>
      </c>
      <c r="H1952" t="s">
        <v>8318</v>
      </c>
      <c r="I1952" t="s">
        <v>56</v>
      </c>
      <c r="O1952" t="s">
        <v>62</v>
      </c>
      <c r="T1952" t="s">
        <v>8319</v>
      </c>
      <c r="W1952">
        <v>9643103274</v>
      </c>
      <c r="Y1952" t="s">
        <v>2491</v>
      </c>
      <c r="Z1952">
        <v>8</v>
      </c>
      <c r="AA1952">
        <v>9</v>
      </c>
      <c r="AE1952" t="s">
        <v>3269</v>
      </c>
      <c r="AF1952" t="s">
        <v>376</v>
      </c>
      <c r="AG1952" t="s">
        <v>1216</v>
      </c>
      <c r="AH1952" t="s">
        <v>3269</v>
      </c>
      <c r="AI1952">
        <v>0</v>
      </c>
      <c r="AJ1952">
        <v>0</v>
      </c>
      <c r="AL1952">
        <v>0</v>
      </c>
      <c r="AM1952">
        <v>0</v>
      </c>
      <c r="AN1952">
        <v>0</v>
      </c>
      <c r="AO1952" t="s">
        <v>51</v>
      </c>
      <c r="AP1952" t="s">
        <v>51</v>
      </c>
      <c r="AQ1952" t="s">
        <v>51</v>
      </c>
      <c r="AR1952" t="s">
        <v>51</v>
      </c>
      <c r="AS1952" t="s">
        <v>51</v>
      </c>
      <c r="AT1952" t="s">
        <v>51</v>
      </c>
      <c r="AU1952" t="s">
        <v>58</v>
      </c>
      <c r="AV1952" t="s">
        <v>6927</v>
      </c>
      <c r="AW1952" t="s">
        <v>6927</v>
      </c>
      <c r="AX1952" s="1">
        <v>43144.759027280095</v>
      </c>
      <c r="AY1952" s="1">
        <v>43469.619711770836</v>
      </c>
    </row>
    <row r="1953" spans="1:51" x14ac:dyDescent="0.35">
      <c r="A1953">
        <v>2417</v>
      </c>
      <c r="B1953">
        <v>0</v>
      </c>
      <c r="C1953" t="s">
        <v>51</v>
      </c>
      <c r="D1953" t="s">
        <v>85</v>
      </c>
      <c r="E1953" t="s">
        <v>51</v>
      </c>
      <c r="F1953" t="s">
        <v>51</v>
      </c>
      <c r="G1953" t="s">
        <v>8320</v>
      </c>
      <c r="H1953" t="s">
        <v>8321</v>
      </c>
      <c r="I1953" t="s">
        <v>56</v>
      </c>
      <c r="S1953" t="s">
        <v>8322</v>
      </c>
      <c r="T1953" t="s">
        <v>51</v>
      </c>
      <c r="U1953" t="s">
        <v>51</v>
      </c>
      <c r="V1953" t="s">
        <v>62</v>
      </c>
      <c r="W1953">
        <v>9323016650</v>
      </c>
      <c r="Y1953" t="s">
        <v>8323</v>
      </c>
      <c r="Z1953">
        <v>8</v>
      </c>
      <c r="AA1953">
        <v>27</v>
      </c>
      <c r="AB1953" t="s">
        <v>62</v>
      </c>
      <c r="AC1953" t="s">
        <v>62</v>
      </c>
      <c r="AD1953" t="s">
        <v>8324</v>
      </c>
      <c r="AE1953" t="s">
        <v>51</v>
      </c>
      <c r="AG1953" t="s">
        <v>8325</v>
      </c>
      <c r="AH1953">
        <v>27811126885</v>
      </c>
      <c r="AI1953">
        <v>0</v>
      </c>
      <c r="AJ1953">
        <v>0</v>
      </c>
      <c r="AL1953">
        <v>0</v>
      </c>
      <c r="AM1953">
        <v>0</v>
      </c>
      <c r="AN1953">
        <v>0</v>
      </c>
      <c r="AO1953" t="s">
        <v>4181</v>
      </c>
      <c r="AP1953" t="s">
        <v>51</v>
      </c>
      <c r="AQ1953" t="s">
        <v>51</v>
      </c>
      <c r="AR1953" t="s">
        <v>51</v>
      </c>
      <c r="AS1953" t="s">
        <v>51</v>
      </c>
      <c r="AT1953" t="s">
        <v>51</v>
      </c>
      <c r="AU1953" t="s">
        <v>58</v>
      </c>
      <c r="AV1953" t="s">
        <v>7625</v>
      </c>
      <c r="AW1953" t="s">
        <v>4028</v>
      </c>
      <c r="AX1953" s="1">
        <v>43144.455418981481</v>
      </c>
      <c r="AY1953" s="1">
        <v>43148.551920601851</v>
      </c>
    </row>
    <row r="1954" spans="1:51" x14ac:dyDescent="0.35">
      <c r="A1954">
        <v>2416</v>
      </c>
      <c r="B1954">
        <v>0</v>
      </c>
      <c r="C1954" t="s">
        <v>51</v>
      </c>
      <c r="D1954" t="s">
        <v>52</v>
      </c>
      <c r="E1954" t="s">
        <v>51</v>
      </c>
      <c r="F1954" t="s">
        <v>51</v>
      </c>
      <c r="G1954" t="s">
        <v>18968</v>
      </c>
      <c r="H1954" t="s">
        <v>8326</v>
      </c>
      <c r="I1954" t="s">
        <v>56</v>
      </c>
      <c r="J1954" t="s">
        <v>5419</v>
      </c>
      <c r="U1954" t="s">
        <v>51</v>
      </c>
      <c r="X1954" t="s">
        <v>51</v>
      </c>
      <c r="Z1954">
        <v>8</v>
      </c>
      <c r="AE1954" t="s">
        <v>51</v>
      </c>
      <c r="AF1954" t="s">
        <v>5419</v>
      </c>
      <c r="AI1954">
        <v>0</v>
      </c>
      <c r="AJ1954">
        <v>0</v>
      </c>
      <c r="AL1954">
        <v>0</v>
      </c>
      <c r="AM1954">
        <v>0</v>
      </c>
      <c r="AN1954">
        <v>0</v>
      </c>
      <c r="AO1954" t="s">
        <v>51</v>
      </c>
      <c r="AP1954" t="s">
        <v>51</v>
      </c>
      <c r="AQ1954" t="s">
        <v>51</v>
      </c>
      <c r="AR1954" t="s">
        <v>51</v>
      </c>
      <c r="AS1954" t="s">
        <v>51</v>
      </c>
      <c r="AT1954" t="s">
        <v>51</v>
      </c>
      <c r="AU1954" t="s">
        <v>58</v>
      </c>
      <c r="AV1954" t="s">
        <v>6927</v>
      </c>
      <c r="AW1954" t="s">
        <v>51</v>
      </c>
      <c r="AX1954" s="1">
        <v>43144.414437962965</v>
      </c>
      <c r="AY1954" t="s">
        <v>51</v>
      </c>
    </row>
    <row r="1955" spans="1:51" x14ac:dyDescent="0.35">
      <c r="A1955">
        <v>2415</v>
      </c>
      <c r="B1955">
        <v>0</v>
      </c>
      <c r="C1955" t="s">
        <v>51</v>
      </c>
      <c r="D1955" t="s">
        <v>85</v>
      </c>
      <c r="E1955" t="s">
        <v>51</v>
      </c>
      <c r="F1955" t="s">
        <v>51</v>
      </c>
      <c r="G1955" t="s">
        <v>8327</v>
      </c>
      <c r="H1955" t="s">
        <v>8328</v>
      </c>
      <c r="I1955" t="s">
        <v>56</v>
      </c>
      <c r="T1955" t="s">
        <v>51</v>
      </c>
      <c r="U1955" t="s">
        <v>51</v>
      </c>
      <c r="W1955">
        <v>9823067302</v>
      </c>
      <c r="Y1955" t="s">
        <v>8329</v>
      </c>
      <c r="Z1955">
        <v>8</v>
      </c>
      <c r="AE1955" t="s">
        <v>51</v>
      </c>
      <c r="AI1955">
        <v>0</v>
      </c>
      <c r="AJ1955">
        <v>0</v>
      </c>
      <c r="AL1955">
        <v>0</v>
      </c>
      <c r="AM1955">
        <v>0</v>
      </c>
      <c r="AN1955">
        <v>0</v>
      </c>
      <c r="AO1955" t="s">
        <v>230</v>
      </c>
      <c r="AP1955" t="s">
        <v>51</v>
      </c>
      <c r="AQ1955" t="s">
        <v>51</v>
      </c>
      <c r="AR1955" t="s">
        <v>51</v>
      </c>
      <c r="AS1955" t="s">
        <v>51</v>
      </c>
      <c r="AT1955" t="s">
        <v>51</v>
      </c>
      <c r="AU1955" t="s">
        <v>58</v>
      </c>
      <c r="AV1955" t="s">
        <v>4028</v>
      </c>
      <c r="AW1955" t="s">
        <v>4028</v>
      </c>
      <c r="AX1955" s="1">
        <v>43141.495746215274</v>
      </c>
      <c r="AY1955" s="1">
        <v>43141.643860532407</v>
      </c>
    </row>
    <row r="1956" spans="1:51" x14ac:dyDescent="0.35">
      <c r="A1956">
        <v>2414</v>
      </c>
      <c r="B1956">
        <v>0</v>
      </c>
      <c r="C1956" t="s">
        <v>51</v>
      </c>
      <c r="D1956" t="s">
        <v>85</v>
      </c>
      <c r="E1956" t="s">
        <v>51</v>
      </c>
      <c r="F1956" t="s">
        <v>51</v>
      </c>
      <c r="G1956" t="s">
        <v>18969</v>
      </c>
      <c r="H1956" t="s">
        <v>18970</v>
      </c>
      <c r="I1956" t="s">
        <v>56</v>
      </c>
      <c r="J1956" t="s">
        <v>5419</v>
      </c>
      <c r="T1956" t="s">
        <v>51</v>
      </c>
      <c r="U1956" t="s">
        <v>51</v>
      </c>
      <c r="W1956">
        <v>9922966759</v>
      </c>
      <c r="Y1956" t="s">
        <v>8330</v>
      </c>
      <c r="Z1956">
        <v>8</v>
      </c>
      <c r="AE1956" t="s">
        <v>51</v>
      </c>
      <c r="AF1956" t="s">
        <v>5419</v>
      </c>
      <c r="AI1956">
        <v>0</v>
      </c>
      <c r="AJ1956">
        <v>0</v>
      </c>
      <c r="AL1956">
        <v>0</v>
      </c>
      <c r="AM1956">
        <v>0</v>
      </c>
      <c r="AN1956">
        <v>0</v>
      </c>
      <c r="AO1956" t="s">
        <v>230</v>
      </c>
      <c r="AP1956" t="s">
        <v>51</v>
      </c>
      <c r="AQ1956" t="s">
        <v>51</v>
      </c>
      <c r="AR1956" t="s">
        <v>51</v>
      </c>
      <c r="AS1956" t="s">
        <v>51</v>
      </c>
      <c r="AT1956" t="s">
        <v>51</v>
      </c>
      <c r="AU1956" t="s">
        <v>58</v>
      </c>
      <c r="AV1956" t="s">
        <v>4028</v>
      </c>
      <c r="AW1956" t="s">
        <v>51</v>
      </c>
      <c r="AX1956" s="1">
        <v>43140.778376273149</v>
      </c>
      <c r="AY1956" t="s">
        <v>51</v>
      </c>
    </row>
    <row r="1957" spans="1:51" x14ac:dyDescent="0.35">
      <c r="A1957">
        <v>2413</v>
      </c>
      <c r="B1957">
        <v>0</v>
      </c>
      <c r="C1957" t="s">
        <v>51</v>
      </c>
      <c r="D1957" t="s">
        <v>52</v>
      </c>
      <c r="E1957" t="s">
        <v>51</v>
      </c>
      <c r="F1957" t="s">
        <v>51</v>
      </c>
      <c r="G1957" t="s">
        <v>8331</v>
      </c>
      <c r="H1957" t="s">
        <v>8332</v>
      </c>
      <c r="I1957" t="s">
        <v>1923</v>
      </c>
      <c r="J1957" t="s">
        <v>5419</v>
      </c>
      <c r="S1957" t="s">
        <v>8333</v>
      </c>
      <c r="T1957" t="s">
        <v>8334</v>
      </c>
      <c r="U1957" t="s">
        <v>51</v>
      </c>
      <c r="V1957" t="s">
        <v>8335</v>
      </c>
      <c r="W1957" t="s">
        <v>8336</v>
      </c>
      <c r="X1957" t="s">
        <v>51</v>
      </c>
      <c r="Y1957" t="s">
        <v>8337</v>
      </c>
      <c r="Z1957">
        <v>2</v>
      </c>
      <c r="AE1957" t="s">
        <v>51</v>
      </c>
      <c r="AF1957" t="s">
        <v>5419</v>
      </c>
      <c r="AI1957">
        <v>0</v>
      </c>
      <c r="AJ1957">
        <v>0</v>
      </c>
      <c r="AL1957">
        <v>0</v>
      </c>
      <c r="AM1957">
        <v>0</v>
      </c>
      <c r="AN1957">
        <v>0</v>
      </c>
      <c r="AO1957" t="s">
        <v>51</v>
      </c>
      <c r="AP1957" t="s">
        <v>51</v>
      </c>
      <c r="AQ1957" t="s">
        <v>51</v>
      </c>
      <c r="AR1957" t="s">
        <v>51</v>
      </c>
      <c r="AS1957" t="s">
        <v>51</v>
      </c>
      <c r="AT1957" t="s">
        <v>51</v>
      </c>
      <c r="AU1957" t="s">
        <v>58</v>
      </c>
      <c r="AV1957" t="s">
        <v>4215</v>
      </c>
      <c r="AW1957" t="s">
        <v>51</v>
      </c>
      <c r="AX1957" s="1">
        <v>43139.502521180555</v>
      </c>
      <c r="AY1957" t="s">
        <v>51</v>
      </c>
    </row>
    <row r="1958" spans="1:51" x14ac:dyDescent="0.35">
      <c r="A1958">
        <v>2412</v>
      </c>
      <c r="B1958">
        <v>0</v>
      </c>
      <c r="C1958" t="s">
        <v>51</v>
      </c>
      <c r="D1958" t="s">
        <v>85</v>
      </c>
      <c r="E1958">
        <v>3</v>
      </c>
      <c r="F1958" t="s">
        <v>1049</v>
      </c>
      <c r="G1958" t="s">
        <v>8338</v>
      </c>
      <c r="H1958" t="s">
        <v>8339</v>
      </c>
      <c r="I1958" t="s">
        <v>56</v>
      </c>
      <c r="J1958" t="s">
        <v>5419</v>
      </c>
      <c r="T1958" t="s">
        <v>51</v>
      </c>
      <c r="U1958" t="s">
        <v>51</v>
      </c>
      <c r="Z1958">
        <v>8</v>
      </c>
      <c r="AE1958" t="s">
        <v>51</v>
      </c>
      <c r="AF1958" t="s">
        <v>5419</v>
      </c>
      <c r="AI1958">
        <v>0</v>
      </c>
      <c r="AJ1958">
        <v>0</v>
      </c>
      <c r="AL1958">
        <v>0</v>
      </c>
      <c r="AM1958">
        <v>0</v>
      </c>
      <c r="AN1958">
        <v>0</v>
      </c>
      <c r="AP1958" t="s">
        <v>51</v>
      </c>
      <c r="AQ1958" t="s">
        <v>51</v>
      </c>
      <c r="AR1958" t="s">
        <v>51</v>
      </c>
      <c r="AS1958" t="s">
        <v>51</v>
      </c>
      <c r="AT1958" t="s">
        <v>51</v>
      </c>
      <c r="AU1958" t="s">
        <v>58</v>
      </c>
      <c r="AV1958" t="s">
        <v>4028</v>
      </c>
      <c r="AW1958" t="s">
        <v>5181</v>
      </c>
      <c r="AX1958" s="1">
        <v>43139.500897025464</v>
      </c>
      <c r="AY1958" s="1">
        <v>43797.764145057874</v>
      </c>
    </row>
    <row r="1959" spans="1:51" x14ac:dyDescent="0.35">
      <c r="A1959">
        <v>2411</v>
      </c>
      <c r="B1959">
        <v>0</v>
      </c>
      <c r="C1959" t="s">
        <v>51</v>
      </c>
      <c r="D1959" t="s">
        <v>85</v>
      </c>
      <c r="E1959" t="s">
        <v>51</v>
      </c>
      <c r="F1959" t="s">
        <v>51</v>
      </c>
      <c r="G1959" t="s">
        <v>8340</v>
      </c>
      <c r="H1959" t="s">
        <v>8341</v>
      </c>
      <c r="I1959" t="s">
        <v>56</v>
      </c>
      <c r="T1959" t="s">
        <v>51</v>
      </c>
      <c r="U1959" t="s">
        <v>51</v>
      </c>
      <c r="W1959" t="s">
        <v>8342</v>
      </c>
      <c r="Y1959" t="s">
        <v>8343</v>
      </c>
      <c r="Z1959">
        <v>8</v>
      </c>
      <c r="AE1959" t="s">
        <v>51</v>
      </c>
      <c r="AG1959" t="s">
        <v>8344</v>
      </c>
      <c r="AI1959">
        <v>0</v>
      </c>
      <c r="AJ1959">
        <v>0</v>
      </c>
      <c r="AL1959">
        <v>0</v>
      </c>
      <c r="AM1959">
        <v>0</v>
      </c>
      <c r="AN1959">
        <v>0</v>
      </c>
      <c r="AO1959" t="s">
        <v>230</v>
      </c>
      <c r="AP1959" t="s">
        <v>51</v>
      </c>
      <c r="AQ1959" t="s">
        <v>51</v>
      </c>
      <c r="AR1959" t="s">
        <v>51</v>
      </c>
      <c r="AS1959" t="s">
        <v>51</v>
      </c>
      <c r="AT1959" t="s">
        <v>51</v>
      </c>
      <c r="AU1959" t="s">
        <v>58</v>
      </c>
      <c r="AV1959" t="s">
        <v>4028</v>
      </c>
      <c r="AW1959" t="s">
        <v>4028</v>
      </c>
      <c r="AX1959" s="1">
        <v>43137.568171608793</v>
      </c>
      <c r="AY1959" s="1">
        <v>43137.723040590281</v>
      </c>
    </row>
    <row r="1960" spans="1:51" x14ac:dyDescent="0.35">
      <c r="A1960">
        <v>2410</v>
      </c>
      <c r="B1960">
        <v>0</v>
      </c>
      <c r="C1960" t="s">
        <v>51</v>
      </c>
      <c r="D1960" t="s">
        <v>52</v>
      </c>
      <c r="E1960" t="s">
        <v>51</v>
      </c>
      <c r="F1960" t="s">
        <v>51</v>
      </c>
      <c r="G1960" t="s">
        <v>8345</v>
      </c>
      <c r="H1960" t="s">
        <v>8346</v>
      </c>
      <c r="I1960" t="s">
        <v>56</v>
      </c>
      <c r="O1960" t="s">
        <v>62</v>
      </c>
      <c r="S1960" t="s">
        <v>8347</v>
      </c>
      <c r="U1960" t="s">
        <v>51</v>
      </c>
      <c r="V1960" t="s">
        <v>8348</v>
      </c>
      <c r="Y1960" t="s">
        <v>8349</v>
      </c>
      <c r="Z1960">
        <v>8</v>
      </c>
      <c r="AA1960">
        <v>29</v>
      </c>
      <c r="AD1960" t="s">
        <v>8350</v>
      </c>
      <c r="AE1960" t="s">
        <v>5242</v>
      </c>
      <c r="AF1960" t="s">
        <v>77</v>
      </c>
      <c r="AG1960" t="s">
        <v>8351</v>
      </c>
      <c r="AH1960" t="s">
        <v>5242</v>
      </c>
      <c r="AI1960">
        <v>0</v>
      </c>
      <c r="AJ1960">
        <v>0</v>
      </c>
      <c r="AL1960">
        <v>0</v>
      </c>
      <c r="AM1960">
        <v>0</v>
      </c>
      <c r="AN1960">
        <v>0</v>
      </c>
      <c r="AO1960" t="s">
        <v>51</v>
      </c>
      <c r="AP1960" t="s">
        <v>51</v>
      </c>
      <c r="AQ1960" t="s">
        <v>51</v>
      </c>
      <c r="AR1960" t="s">
        <v>51</v>
      </c>
      <c r="AS1960" t="s">
        <v>51</v>
      </c>
      <c r="AT1960" t="s">
        <v>51</v>
      </c>
      <c r="AU1960" t="s">
        <v>58</v>
      </c>
      <c r="AV1960" t="s">
        <v>4215</v>
      </c>
      <c r="AW1960" t="s">
        <v>2842</v>
      </c>
      <c r="AX1960" s="1">
        <v>43137.464816932872</v>
      </c>
      <c r="AY1960" s="1">
        <v>43393.588691979166</v>
      </c>
    </row>
    <row r="1961" spans="1:51" x14ac:dyDescent="0.35">
      <c r="A1961">
        <v>2409</v>
      </c>
      <c r="B1961">
        <v>0</v>
      </c>
      <c r="C1961" t="s">
        <v>51</v>
      </c>
      <c r="D1961" t="s">
        <v>52</v>
      </c>
      <c r="E1961" t="s">
        <v>51</v>
      </c>
      <c r="F1961" t="s">
        <v>51</v>
      </c>
      <c r="G1961" t="s">
        <v>8352</v>
      </c>
      <c r="H1961" t="s">
        <v>8353</v>
      </c>
      <c r="I1961" t="s">
        <v>56</v>
      </c>
      <c r="J1961" t="s">
        <v>5419</v>
      </c>
      <c r="S1961" t="s">
        <v>8354</v>
      </c>
      <c r="U1961" t="s">
        <v>51</v>
      </c>
      <c r="X1961" t="s">
        <v>51</v>
      </c>
      <c r="Y1961" t="s">
        <v>8355</v>
      </c>
      <c r="Z1961">
        <v>8</v>
      </c>
      <c r="AE1961" t="s">
        <v>51</v>
      </c>
      <c r="AF1961" t="s">
        <v>5419</v>
      </c>
      <c r="AG1961" t="s">
        <v>8356</v>
      </c>
      <c r="AI1961">
        <v>0</v>
      </c>
      <c r="AJ1961">
        <v>0</v>
      </c>
      <c r="AL1961">
        <v>0</v>
      </c>
      <c r="AM1961">
        <v>0</v>
      </c>
      <c r="AN1961">
        <v>0</v>
      </c>
      <c r="AO1961" t="s">
        <v>51</v>
      </c>
      <c r="AP1961" t="s">
        <v>51</v>
      </c>
      <c r="AQ1961" t="s">
        <v>51</v>
      </c>
      <c r="AR1961" t="s">
        <v>51</v>
      </c>
      <c r="AS1961" t="s">
        <v>51</v>
      </c>
      <c r="AT1961" t="s">
        <v>51</v>
      </c>
      <c r="AU1961" t="s">
        <v>58</v>
      </c>
      <c r="AV1961" t="s">
        <v>4215</v>
      </c>
      <c r="AW1961" t="s">
        <v>51</v>
      </c>
      <c r="AX1961" s="1">
        <v>43137.438540474534</v>
      </c>
      <c r="AY1961" t="s">
        <v>51</v>
      </c>
    </row>
    <row r="1962" spans="1:51" x14ac:dyDescent="0.35">
      <c r="A1962">
        <v>2408</v>
      </c>
      <c r="B1962">
        <v>0</v>
      </c>
      <c r="C1962" t="s">
        <v>51</v>
      </c>
      <c r="D1962" t="s">
        <v>52</v>
      </c>
      <c r="E1962" t="s">
        <v>51</v>
      </c>
      <c r="F1962" t="s">
        <v>51</v>
      </c>
      <c r="G1962" t="s">
        <v>18971</v>
      </c>
      <c r="H1962" t="s">
        <v>8357</v>
      </c>
      <c r="I1962" t="s">
        <v>56</v>
      </c>
      <c r="O1962" t="s">
        <v>56</v>
      </c>
      <c r="S1962" t="s">
        <v>8358</v>
      </c>
      <c r="U1962" t="s">
        <v>202</v>
      </c>
      <c r="V1962" t="s">
        <v>8359</v>
      </c>
      <c r="Y1962" t="s">
        <v>8360</v>
      </c>
      <c r="Z1962">
        <v>8</v>
      </c>
      <c r="AA1962">
        <v>24</v>
      </c>
      <c r="AD1962" t="s">
        <v>8361</v>
      </c>
      <c r="AE1962" t="s">
        <v>2124</v>
      </c>
      <c r="AF1962" t="s">
        <v>407</v>
      </c>
      <c r="AG1962" t="s">
        <v>8362</v>
      </c>
      <c r="AH1962" t="s">
        <v>2124</v>
      </c>
      <c r="AI1962">
        <v>0</v>
      </c>
      <c r="AJ1962">
        <v>0</v>
      </c>
      <c r="AL1962">
        <v>0</v>
      </c>
      <c r="AM1962">
        <v>0</v>
      </c>
      <c r="AN1962">
        <v>0</v>
      </c>
      <c r="AO1962" t="s">
        <v>51</v>
      </c>
      <c r="AP1962" t="s">
        <v>51</v>
      </c>
      <c r="AQ1962" t="s">
        <v>51</v>
      </c>
      <c r="AR1962" t="s">
        <v>51</v>
      </c>
      <c r="AS1962" t="s">
        <v>51</v>
      </c>
      <c r="AT1962" t="s">
        <v>51</v>
      </c>
      <c r="AU1962" t="s">
        <v>58</v>
      </c>
      <c r="AV1962" t="s">
        <v>4215</v>
      </c>
      <c r="AW1962" t="s">
        <v>196</v>
      </c>
      <c r="AX1962" s="1">
        <v>43133.745577546295</v>
      </c>
      <c r="AY1962" s="1">
        <v>44261.612275312502</v>
      </c>
    </row>
    <row r="1963" spans="1:51" x14ac:dyDescent="0.35">
      <c r="A1963">
        <v>2407</v>
      </c>
      <c r="B1963">
        <v>0</v>
      </c>
      <c r="C1963" t="s">
        <v>51</v>
      </c>
      <c r="D1963" t="s">
        <v>52</v>
      </c>
      <c r="E1963" t="s">
        <v>51</v>
      </c>
      <c r="F1963" t="s">
        <v>51</v>
      </c>
      <c r="G1963" t="s">
        <v>8363</v>
      </c>
      <c r="H1963" t="s">
        <v>8364</v>
      </c>
      <c r="I1963" t="s">
        <v>56</v>
      </c>
      <c r="J1963" t="s">
        <v>5419</v>
      </c>
      <c r="O1963" t="s">
        <v>62</v>
      </c>
      <c r="S1963" t="s">
        <v>8365</v>
      </c>
      <c r="U1963" t="s">
        <v>51</v>
      </c>
      <c r="V1963" t="s">
        <v>8366</v>
      </c>
      <c r="X1963" t="s">
        <v>51</v>
      </c>
      <c r="Y1963" t="s">
        <v>5944</v>
      </c>
      <c r="Z1963">
        <v>8</v>
      </c>
      <c r="AA1963">
        <v>9</v>
      </c>
      <c r="AD1963" t="s">
        <v>107</v>
      </c>
      <c r="AE1963" t="s">
        <v>51</v>
      </c>
      <c r="AF1963" t="s">
        <v>5419</v>
      </c>
      <c r="AG1963" t="s">
        <v>109</v>
      </c>
      <c r="AI1963">
        <v>0</v>
      </c>
      <c r="AJ1963">
        <v>0</v>
      </c>
      <c r="AL1963">
        <v>0</v>
      </c>
      <c r="AM1963">
        <v>0</v>
      </c>
      <c r="AN1963">
        <v>0</v>
      </c>
      <c r="AO1963" t="s">
        <v>51</v>
      </c>
      <c r="AP1963" t="s">
        <v>51</v>
      </c>
      <c r="AQ1963" t="s">
        <v>51</v>
      </c>
      <c r="AR1963" t="s">
        <v>51</v>
      </c>
      <c r="AS1963" t="s">
        <v>51</v>
      </c>
      <c r="AT1963" t="s">
        <v>51</v>
      </c>
      <c r="AU1963" t="s">
        <v>58</v>
      </c>
      <c r="AV1963" t="s">
        <v>4215</v>
      </c>
      <c r="AW1963" t="s">
        <v>6927</v>
      </c>
      <c r="AX1963" s="1">
        <v>43131.632685879631</v>
      </c>
      <c r="AY1963" s="1">
        <v>43138.673479976853</v>
      </c>
    </row>
    <row r="1964" spans="1:51" x14ac:dyDescent="0.35">
      <c r="A1964">
        <v>2406</v>
      </c>
      <c r="B1964">
        <v>0</v>
      </c>
      <c r="C1964" t="s">
        <v>51</v>
      </c>
      <c r="D1964" t="s">
        <v>52</v>
      </c>
      <c r="E1964" t="s">
        <v>51</v>
      </c>
      <c r="F1964" t="s">
        <v>51</v>
      </c>
      <c r="G1964" t="s">
        <v>8367</v>
      </c>
      <c r="H1964" t="s">
        <v>8368</v>
      </c>
      <c r="I1964" t="s">
        <v>56</v>
      </c>
      <c r="O1964" t="s">
        <v>62</v>
      </c>
      <c r="S1964" t="s">
        <v>8369</v>
      </c>
      <c r="U1964" t="s">
        <v>51</v>
      </c>
      <c r="Z1964">
        <v>8</v>
      </c>
      <c r="AA1964">
        <v>36</v>
      </c>
      <c r="AD1964" t="s">
        <v>8370</v>
      </c>
      <c r="AE1964" t="s">
        <v>8371</v>
      </c>
      <c r="AF1964" t="s">
        <v>411</v>
      </c>
      <c r="AG1964" t="s">
        <v>8372</v>
      </c>
      <c r="AH1964" t="s">
        <v>8371</v>
      </c>
      <c r="AI1964">
        <v>0</v>
      </c>
      <c r="AJ1964">
        <v>0</v>
      </c>
      <c r="AL1964">
        <v>0</v>
      </c>
      <c r="AM1964">
        <v>0</v>
      </c>
      <c r="AN1964">
        <v>0</v>
      </c>
      <c r="AO1964" t="s">
        <v>51</v>
      </c>
      <c r="AP1964" t="s">
        <v>51</v>
      </c>
      <c r="AQ1964" t="s">
        <v>51</v>
      </c>
      <c r="AR1964" t="s">
        <v>51</v>
      </c>
      <c r="AS1964" t="s">
        <v>51</v>
      </c>
      <c r="AT1964" t="s">
        <v>51</v>
      </c>
      <c r="AU1964" t="s">
        <v>58</v>
      </c>
      <c r="AV1964" t="s">
        <v>4215</v>
      </c>
      <c r="AW1964" t="s">
        <v>4215</v>
      </c>
      <c r="AX1964" s="1">
        <v>43131.439493287035</v>
      </c>
      <c r="AY1964" s="1">
        <v>43354.726953240737</v>
      </c>
    </row>
    <row r="1965" spans="1:51" x14ac:dyDescent="0.35">
      <c r="A1965">
        <v>2405</v>
      </c>
      <c r="B1965">
        <v>0</v>
      </c>
      <c r="C1965" t="s">
        <v>51</v>
      </c>
      <c r="D1965" t="s">
        <v>52</v>
      </c>
      <c r="E1965" t="s">
        <v>51</v>
      </c>
      <c r="F1965" t="s">
        <v>51</v>
      </c>
      <c r="G1965" t="s">
        <v>8373</v>
      </c>
      <c r="H1965" t="s">
        <v>8374</v>
      </c>
      <c r="I1965" t="s">
        <v>56</v>
      </c>
      <c r="J1965" t="s">
        <v>5419</v>
      </c>
      <c r="M1965" t="s">
        <v>8373</v>
      </c>
      <c r="N1965" t="s">
        <v>8374</v>
      </c>
      <c r="O1965" t="s">
        <v>56</v>
      </c>
      <c r="S1965" t="s">
        <v>62</v>
      </c>
      <c r="T1965" t="s">
        <v>62</v>
      </c>
      <c r="U1965" t="s">
        <v>51</v>
      </c>
      <c r="V1965" t="s">
        <v>62</v>
      </c>
      <c r="W1965" t="s">
        <v>62</v>
      </c>
      <c r="X1965" t="s">
        <v>51</v>
      </c>
      <c r="Y1965" t="s">
        <v>62</v>
      </c>
      <c r="Z1965">
        <v>8</v>
      </c>
      <c r="AA1965" t="s">
        <v>62</v>
      </c>
      <c r="AB1965" t="s">
        <v>62</v>
      </c>
      <c r="AC1965" t="s">
        <v>62</v>
      </c>
      <c r="AD1965" t="s">
        <v>62</v>
      </c>
      <c r="AE1965" t="s">
        <v>51</v>
      </c>
      <c r="AF1965" t="s">
        <v>5419</v>
      </c>
      <c r="AG1965" t="s">
        <v>62</v>
      </c>
      <c r="AH1965" t="s">
        <v>62</v>
      </c>
      <c r="AI1965">
        <v>0</v>
      </c>
      <c r="AJ1965">
        <v>0</v>
      </c>
      <c r="AK1965" t="s">
        <v>62</v>
      </c>
      <c r="AL1965">
        <v>0</v>
      </c>
      <c r="AM1965">
        <v>0</v>
      </c>
      <c r="AN1965">
        <v>0</v>
      </c>
      <c r="AO1965" t="s">
        <v>51</v>
      </c>
      <c r="AP1965" t="s">
        <v>51</v>
      </c>
      <c r="AQ1965" t="s">
        <v>51</v>
      </c>
      <c r="AR1965" t="s">
        <v>51</v>
      </c>
      <c r="AS1965" t="s">
        <v>51</v>
      </c>
      <c r="AT1965" t="s">
        <v>51</v>
      </c>
      <c r="AU1965" t="s">
        <v>58</v>
      </c>
      <c r="AV1965" t="s">
        <v>6593</v>
      </c>
      <c r="AW1965" t="s">
        <v>51</v>
      </c>
      <c r="AX1965" s="1">
        <v>43130.531573229164</v>
      </c>
      <c r="AY1965" t="s">
        <v>51</v>
      </c>
    </row>
    <row r="1966" spans="1:51" x14ac:dyDescent="0.35">
      <c r="A1966">
        <v>2404</v>
      </c>
      <c r="B1966">
        <v>0</v>
      </c>
      <c r="C1966" t="s">
        <v>51</v>
      </c>
      <c r="D1966" t="s">
        <v>52</v>
      </c>
      <c r="E1966" t="s">
        <v>51</v>
      </c>
      <c r="F1966" t="s">
        <v>51</v>
      </c>
      <c r="G1966" t="s">
        <v>8375</v>
      </c>
      <c r="H1966" t="s">
        <v>8376</v>
      </c>
      <c r="I1966" t="s">
        <v>56</v>
      </c>
      <c r="J1966" t="s">
        <v>5419</v>
      </c>
      <c r="O1966" t="s">
        <v>62</v>
      </c>
      <c r="S1966">
        <v>8380819237</v>
      </c>
      <c r="U1966" t="s">
        <v>51</v>
      </c>
      <c r="W1966">
        <v>7021805934</v>
      </c>
      <c r="X1966" t="s">
        <v>51</v>
      </c>
      <c r="Y1966" t="s">
        <v>7456</v>
      </c>
      <c r="Z1966">
        <v>8</v>
      </c>
      <c r="AA1966">
        <v>27</v>
      </c>
      <c r="AE1966" t="s">
        <v>51</v>
      </c>
      <c r="AF1966" t="s">
        <v>5419</v>
      </c>
      <c r="AG1966" t="s">
        <v>7459</v>
      </c>
      <c r="AI1966">
        <v>0</v>
      </c>
      <c r="AJ1966">
        <v>0</v>
      </c>
      <c r="AL1966">
        <v>0</v>
      </c>
      <c r="AM1966">
        <v>0</v>
      </c>
      <c r="AN1966">
        <v>0</v>
      </c>
      <c r="AO1966" t="s">
        <v>51</v>
      </c>
      <c r="AP1966" t="s">
        <v>51</v>
      </c>
      <c r="AQ1966" t="s">
        <v>51</v>
      </c>
      <c r="AR1966" t="s">
        <v>51</v>
      </c>
      <c r="AS1966" t="s">
        <v>51</v>
      </c>
      <c r="AT1966" t="s">
        <v>51</v>
      </c>
      <c r="AU1966" t="s">
        <v>58</v>
      </c>
      <c r="AV1966" t="s">
        <v>4215</v>
      </c>
      <c r="AW1966" t="s">
        <v>6927</v>
      </c>
      <c r="AX1966" s="1">
        <v>43130.469444409726</v>
      </c>
      <c r="AY1966" s="1">
        <v>43138.41548113426</v>
      </c>
    </row>
    <row r="1967" spans="1:51" x14ac:dyDescent="0.35">
      <c r="A1967">
        <v>2403</v>
      </c>
      <c r="B1967">
        <v>0</v>
      </c>
      <c r="C1967" t="s">
        <v>51</v>
      </c>
      <c r="D1967" t="s">
        <v>85</v>
      </c>
      <c r="E1967" t="s">
        <v>51</v>
      </c>
      <c r="F1967" t="s">
        <v>51</v>
      </c>
      <c r="G1967" t="s">
        <v>8377</v>
      </c>
      <c r="H1967" t="s">
        <v>8378</v>
      </c>
      <c r="I1967" t="s">
        <v>56</v>
      </c>
      <c r="J1967" t="s">
        <v>5419</v>
      </c>
      <c r="T1967" t="s">
        <v>51</v>
      </c>
      <c r="U1967" t="s">
        <v>51</v>
      </c>
      <c r="W1967">
        <v>9422008592</v>
      </c>
      <c r="Z1967">
        <v>8</v>
      </c>
      <c r="AE1967" t="s">
        <v>51</v>
      </c>
      <c r="AF1967" t="s">
        <v>5419</v>
      </c>
      <c r="AI1967">
        <v>0</v>
      </c>
      <c r="AJ1967">
        <v>0</v>
      </c>
      <c r="AL1967">
        <v>0</v>
      </c>
      <c r="AM1967">
        <v>0</v>
      </c>
      <c r="AN1967">
        <v>0</v>
      </c>
      <c r="AO1967" t="s">
        <v>230</v>
      </c>
      <c r="AP1967" t="s">
        <v>51</v>
      </c>
      <c r="AQ1967" t="s">
        <v>51</v>
      </c>
      <c r="AR1967" t="s">
        <v>51</v>
      </c>
      <c r="AS1967" t="s">
        <v>51</v>
      </c>
      <c r="AT1967" t="s">
        <v>51</v>
      </c>
      <c r="AU1967" t="s">
        <v>58</v>
      </c>
      <c r="AV1967" t="s">
        <v>7910</v>
      </c>
      <c r="AW1967" t="s">
        <v>51</v>
      </c>
      <c r="AX1967" s="1">
        <v>43129.699750266205</v>
      </c>
      <c r="AY1967" t="s">
        <v>51</v>
      </c>
    </row>
    <row r="1968" spans="1:51" x14ac:dyDescent="0.35">
      <c r="A1968">
        <v>2402</v>
      </c>
      <c r="B1968">
        <v>0</v>
      </c>
      <c r="C1968" t="s">
        <v>51</v>
      </c>
      <c r="D1968" t="s">
        <v>85</v>
      </c>
      <c r="E1968" t="s">
        <v>51</v>
      </c>
      <c r="F1968" t="s">
        <v>51</v>
      </c>
      <c r="G1968" t="s">
        <v>8379</v>
      </c>
      <c r="H1968" t="s">
        <v>8380</v>
      </c>
      <c r="I1968" t="s">
        <v>56</v>
      </c>
      <c r="J1968" t="s">
        <v>5419</v>
      </c>
      <c r="T1968" t="s">
        <v>51</v>
      </c>
      <c r="U1968" t="s">
        <v>51</v>
      </c>
      <c r="W1968">
        <v>9850920024</v>
      </c>
      <c r="Y1968" t="s">
        <v>8381</v>
      </c>
      <c r="Z1968">
        <v>8</v>
      </c>
      <c r="AE1968" t="s">
        <v>51</v>
      </c>
      <c r="AF1968" t="s">
        <v>5419</v>
      </c>
      <c r="AI1968">
        <v>0</v>
      </c>
      <c r="AJ1968">
        <v>0</v>
      </c>
      <c r="AL1968">
        <v>0</v>
      </c>
      <c r="AM1968">
        <v>0</v>
      </c>
      <c r="AN1968">
        <v>0</v>
      </c>
      <c r="AO1968" t="s">
        <v>230</v>
      </c>
      <c r="AP1968" t="s">
        <v>51</v>
      </c>
      <c r="AQ1968" t="s">
        <v>51</v>
      </c>
      <c r="AR1968" t="s">
        <v>51</v>
      </c>
      <c r="AS1968" t="s">
        <v>51</v>
      </c>
      <c r="AT1968" t="s">
        <v>51</v>
      </c>
      <c r="AU1968" t="s">
        <v>58</v>
      </c>
      <c r="AV1968" t="s">
        <v>7910</v>
      </c>
      <c r="AW1968" t="s">
        <v>51</v>
      </c>
      <c r="AX1968" s="1">
        <v>43129.693484571762</v>
      </c>
      <c r="AY1968" t="s">
        <v>51</v>
      </c>
    </row>
    <row r="1969" spans="1:51" x14ac:dyDescent="0.35">
      <c r="A1969">
        <v>2401</v>
      </c>
      <c r="B1969">
        <v>0</v>
      </c>
      <c r="C1969" t="s">
        <v>51</v>
      </c>
      <c r="D1969" t="s">
        <v>85</v>
      </c>
      <c r="E1969" t="s">
        <v>51</v>
      </c>
      <c r="F1969" t="s">
        <v>51</v>
      </c>
      <c r="G1969" t="s">
        <v>18972</v>
      </c>
      <c r="H1969" t="s">
        <v>8382</v>
      </c>
      <c r="I1969" t="s">
        <v>56</v>
      </c>
      <c r="J1969" t="s">
        <v>5419</v>
      </c>
      <c r="S1969" t="s">
        <v>8383</v>
      </c>
      <c r="T1969" t="s">
        <v>51</v>
      </c>
      <c r="U1969" t="s">
        <v>51</v>
      </c>
      <c r="Y1969" t="s">
        <v>8384</v>
      </c>
      <c r="Z1969">
        <v>8</v>
      </c>
      <c r="AE1969" t="s">
        <v>51</v>
      </c>
      <c r="AF1969" t="s">
        <v>5419</v>
      </c>
      <c r="AH1969" t="s">
        <v>8385</v>
      </c>
      <c r="AI1969">
        <v>0</v>
      </c>
      <c r="AJ1969">
        <v>0</v>
      </c>
      <c r="AL1969">
        <v>0</v>
      </c>
      <c r="AM1969">
        <v>0</v>
      </c>
      <c r="AN1969">
        <v>0</v>
      </c>
      <c r="AO1969" t="s">
        <v>230</v>
      </c>
      <c r="AP1969" t="s">
        <v>51</v>
      </c>
      <c r="AQ1969" t="s">
        <v>51</v>
      </c>
      <c r="AR1969" t="s">
        <v>51</v>
      </c>
      <c r="AS1969" t="s">
        <v>51</v>
      </c>
      <c r="AT1969" t="s">
        <v>51</v>
      </c>
      <c r="AU1969" t="s">
        <v>58</v>
      </c>
      <c r="AV1969" t="s">
        <v>7910</v>
      </c>
      <c r="AW1969" t="s">
        <v>51</v>
      </c>
      <c r="AX1969" s="1">
        <v>43129.684235069442</v>
      </c>
      <c r="AY1969" t="s">
        <v>51</v>
      </c>
    </row>
    <row r="1970" spans="1:51" x14ac:dyDescent="0.35">
      <c r="A1970">
        <v>2400</v>
      </c>
      <c r="B1970">
        <v>0</v>
      </c>
      <c r="C1970" t="s">
        <v>51</v>
      </c>
      <c r="D1970" t="s">
        <v>85</v>
      </c>
      <c r="E1970" t="s">
        <v>51</v>
      </c>
      <c r="F1970" t="s">
        <v>51</v>
      </c>
      <c r="G1970" t="s">
        <v>8386</v>
      </c>
      <c r="H1970" t="s">
        <v>8387</v>
      </c>
      <c r="I1970" t="s">
        <v>56</v>
      </c>
      <c r="J1970" t="s">
        <v>5419</v>
      </c>
      <c r="S1970">
        <v>8308840093</v>
      </c>
      <c r="T1970" t="s">
        <v>51</v>
      </c>
      <c r="U1970" t="s">
        <v>51</v>
      </c>
      <c r="W1970">
        <v>8308840093</v>
      </c>
      <c r="X1970" t="s">
        <v>8388</v>
      </c>
      <c r="Y1970" t="s">
        <v>8389</v>
      </c>
      <c r="Z1970">
        <v>8</v>
      </c>
      <c r="AE1970" t="s">
        <v>51</v>
      </c>
      <c r="AF1970" t="s">
        <v>5419</v>
      </c>
      <c r="AH1970" t="s">
        <v>8390</v>
      </c>
      <c r="AI1970">
        <v>0</v>
      </c>
      <c r="AJ1970">
        <v>0</v>
      </c>
      <c r="AL1970">
        <v>0</v>
      </c>
      <c r="AM1970">
        <v>0</v>
      </c>
      <c r="AN1970">
        <v>0</v>
      </c>
      <c r="AO1970" t="s">
        <v>1032</v>
      </c>
      <c r="AP1970" t="s">
        <v>51</v>
      </c>
      <c r="AQ1970" t="s">
        <v>51</v>
      </c>
      <c r="AR1970" t="s">
        <v>51</v>
      </c>
      <c r="AS1970" t="s">
        <v>51</v>
      </c>
      <c r="AT1970" t="s">
        <v>51</v>
      </c>
      <c r="AU1970" t="s">
        <v>58</v>
      </c>
      <c r="AV1970" t="s">
        <v>7910</v>
      </c>
      <c r="AW1970" t="s">
        <v>51</v>
      </c>
      <c r="AX1970" s="1">
        <v>43129.646171643515</v>
      </c>
      <c r="AY1970" t="s">
        <v>51</v>
      </c>
    </row>
    <row r="1971" spans="1:51" x14ac:dyDescent="0.35">
      <c r="A1971">
        <v>2399</v>
      </c>
      <c r="B1971">
        <v>0</v>
      </c>
      <c r="C1971" t="s">
        <v>51</v>
      </c>
      <c r="D1971" t="s">
        <v>85</v>
      </c>
      <c r="E1971" t="s">
        <v>51</v>
      </c>
      <c r="F1971" t="s">
        <v>51</v>
      </c>
      <c r="G1971" t="s">
        <v>8391</v>
      </c>
      <c r="H1971" t="s">
        <v>8392</v>
      </c>
      <c r="I1971" t="s">
        <v>56</v>
      </c>
      <c r="J1971" t="s">
        <v>5419</v>
      </c>
      <c r="S1971">
        <v>9822431267</v>
      </c>
      <c r="T1971" t="s">
        <v>51</v>
      </c>
      <c r="U1971" t="s">
        <v>51</v>
      </c>
      <c r="W1971">
        <v>9822431267</v>
      </c>
      <c r="Y1971" t="s">
        <v>8393</v>
      </c>
      <c r="Z1971">
        <v>8</v>
      </c>
      <c r="AE1971" t="s">
        <v>51</v>
      </c>
      <c r="AF1971" t="s">
        <v>5419</v>
      </c>
      <c r="AH1971" t="s">
        <v>8394</v>
      </c>
      <c r="AI1971">
        <v>0</v>
      </c>
      <c r="AJ1971">
        <v>0</v>
      </c>
      <c r="AL1971">
        <v>0</v>
      </c>
      <c r="AM1971">
        <v>0</v>
      </c>
      <c r="AN1971">
        <v>0</v>
      </c>
      <c r="AO1971" t="s">
        <v>1032</v>
      </c>
      <c r="AP1971" t="s">
        <v>51</v>
      </c>
      <c r="AQ1971" t="s">
        <v>51</v>
      </c>
      <c r="AR1971" t="s">
        <v>51</v>
      </c>
      <c r="AS1971" t="s">
        <v>51</v>
      </c>
      <c r="AT1971" t="s">
        <v>51</v>
      </c>
      <c r="AU1971" t="s">
        <v>58</v>
      </c>
      <c r="AV1971" t="s">
        <v>7910</v>
      </c>
      <c r="AW1971" t="s">
        <v>51</v>
      </c>
      <c r="AX1971" s="1">
        <v>43129.644847303243</v>
      </c>
      <c r="AY1971" t="s">
        <v>51</v>
      </c>
    </row>
    <row r="1972" spans="1:51" x14ac:dyDescent="0.35">
      <c r="A1972">
        <v>2398</v>
      </c>
      <c r="B1972">
        <v>0</v>
      </c>
      <c r="C1972" t="s">
        <v>51</v>
      </c>
      <c r="D1972" t="s">
        <v>85</v>
      </c>
      <c r="E1972" t="s">
        <v>51</v>
      </c>
      <c r="F1972" t="s">
        <v>51</v>
      </c>
      <c r="G1972" t="s">
        <v>18973</v>
      </c>
      <c r="H1972" t="s">
        <v>8395</v>
      </c>
      <c r="I1972" t="s">
        <v>56</v>
      </c>
      <c r="J1972" t="s">
        <v>5419</v>
      </c>
      <c r="T1972" t="s">
        <v>51</v>
      </c>
      <c r="U1972" t="s">
        <v>51</v>
      </c>
      <c r="W1972">
        <v>9820143585</v>
      </c>
      <c r="Y1972" t="s">
        <v>8396</v>
      </c>
      <c r="Z1972">
        <v>8</v>
      </c>
      <c r="AE1972" t="s">
        <v>51</v>
      </c>
      <c r="AF1972" t="s">
        <v>5419</v>
      </c>
      <c r="AH1972" t="s">
        <v>8397</v>
      </c>
      <c r="AI1972">
        <v>0</v>
      </c>
      <c r="AJ1972">
        <v>0</v>
      </c>
      <c r="AL1972">
        <v>0</v>
      </c>
      <c r="AM1972">
        <v>0</v>
      </c>
      <c r="AN1972">
        <v>0</v>
      </c>
      <c r="AO1972" t="s">
        <v>230</v>
      </c>
      <c r="AP1972" t="s">
        <v>51</v>
      </c>
      <c r="AQ1972" t="s">
        <v>51</v>
      </c>
      <c r="AR1972" t="s">
        <v>51</v>
      </c>
      <c r="AS1972" t="s">
        <v>51</v>
      </c>
      <c r="AT1972" t="s">
        <v>51</v>
      </c>
      <c r="AU1972" t="s">
        <v>58</v>
      </c>
      <c r="AV1972" t="s">
        <v>7910</v>
      </c>
      <c r="AW1972" t="s">
        <v>51</v>
      </c>
      <c r="AX1972" s="1">
        <v>43129.632720949077</v>
      </c>
      <c r="AY1972" t="s">
        <v>51</v>
      </c>
    </row>
    <row r="1973" spans="1:51" x14ac:dyDescent="0.35">
      <c r="A1973">
        <v>2397</v>
      </c>
      <c r="B1973">
        <v>0</v>
      </c>
      <c r="C1973" t="s">
        <v>51</v>
      </c>
      <c r="D1973" t="s">
        <v>85</v>
      </c>
      <c r="E1973" t="s">
        <v>51</v>
      </c>
      <c r="F1973" t="s">
        <v>51</v>
      </c>
      <c r="G1973" t="s">
        <v>8398</v>
      </c>
      <c r="H1973" t="s">
        <v>8399</v>
      </c>
      <c r="I1973" t="s">
        <v>56</v>
      </c>
      <c r="J1973" t="s">
        <v>5419</v>
      </c>
      <c r="T1973" t="s">
        <v>51</v>
      </c>
      <c r="U1973" t="s">
        <v>51</v>
      </c>
      <c r="W1973">
        <v>8600100721</v>
      </c>
      <c r="Y1973" t="s">
        <v>8400</v>
      </c>
      <c r="Z1973">
        <v>8</v>
      </c>
      <c r="AE1973" t="s">
        <v>51</v>
      </c>
      <c r="AF1973" t="s">
        <v>5419</v>
      </c>
      <c r="AH1973" t="s">
        <v>8401</v>
      </c>
      <c r="AI1973">
        <v>0</v>
      </c>
      <c r="AJ1973">
        <v>0</v>
      </c>
      <c r="AL1973">
        <v>0</v>
      </c>
      <c r="AM1973">
        <v>0</v>
      </c>
      <c r="AN1973">
        <v>0</v>
      </c>
      <c r="AO1973" t="s">
        <v>230</v>
      </c>
      <c r="AP1973" t="s">
        <v>51</v>
      </c>
      <c r="AQ1973" t="s">
        <v>51</v>
      </c>
      <c r="AR1973" t="s">
        <v>51</v>
      </c>
      <c r="AS1973" t="s">
        <v>51</v>
      </c>
      <c r="AT1973" t="s">
        <v>51</v>
      </c>
      <c r="AU1973" t="s">
        <v>58</v>
      </c>
      <c r="AV1973" t="s">
        <v>7910</v>
      </c>
      <c r="AW1973" t="s">
        <v>51</v>
      </c>
      <c r="AX1973" s="1">
        <v>43129.629158449075</v>
      </c>
      <c r="AY1973" t="s">
        <v>51</v>
      </c>
    </row>
    <row r="1974" spans="1:51" x14ac:dyDescent="0.35">
      <c r="A1974">
        <v>2396</v>
      </c>
      <c r="B1974">
        <v>0</v>
      </c>
      <c r="C1974" t="s">
        <v>51</v>
      </c>
      <c r="D1974" t="s">
        <v>85</v>
      </c>
      <c r="E1974" t="s">
        <v>51</v>
      </c>
      <c r="F1974" t="s">
        <v>51</v>
      </c>
      <c r="G1974" t="s">
        <v>8402</v>
      </c>
      <c r="H1974" t="s">
        <v>8403</v>
      </c>
      <c r="I1974" t="s">
        <v>56</v>
      </c>
      <c r="J1974" t="s">
        <v>5419</v>
      </c>
      <c r="S1974">
        <v>9833715055</v>
      </c>
      <c r="T1974" t="s">
        <v>51</v>
      </c>
      <c r="U1974" t="s">
        <v>51</v>
      </c>
      <c r="Z1974">
        <v>8</v>
      </c>
      <c r="AE1974" t="s">
        <v>51</v>
      </c>
      <c r="AF1974" t="s">
        <v>5419</v>
      </c>
      <c r="AH1974" t="s">
        <v>8404</v>
      </c>
      <c r="AI1974">
        <v>0</v>
      </c>
      <c r="AJ1974">
        <v>0</v>
      </c>
      <c r="AL1974">
        <v>0</v>
      </c>
      <c r="AM1974">
        <v>0</v>
      </c>
      <c r="AN1974">
        <v>0</v>
      </c>
      <c r="AO1974" t="s">
        <v>120</v>
      </c>
      <c r="AP1974" t="s">
        <v>51</v>
      </c>
      <c r="AQ1974" t="s">
        <v>51</v>
      </c>
      <c r="AR1974" t="s">
        <v>51</v>
      </c>
      <c r="AS1974" t="s">
        <v>51</v>
      </c>
      <c r="AT1974" t="s">
        <v>51</v>
      </c>
      <c r="AU1974" t="s">
        <v>58</v>
      </c>
      <c r="AV1974" t="s">
        <v>7910</v>
      </c>
      <c r="AW1974" t="s">
        <v>51</v>
      </c>
      <c r="AX1974" s="1">
        <v>43129.459889965277</v>
      </c>
      <c r="AY1974" t="s">
        <v>51</v>
      </c>
    </row>
    <row r="1975" spans="1:51" x14ac:dyDescent="0.35">
      <c r="A1975">
        <v>2395</v>
      </c>
      <c r="B1975">
        <v>0</v>
      </c>
      <c r="C1975" t="s">
        <v>51</v>
      </c>
      <c r="D1975" t="s">
        <v>52</v>
      </c>
      <c r="E1975" t="s">
        <v>51</v>
      </c>
      <c r="F1975" t="s">
        <v>51</v>
      </c>
      <c r="G1975" t="s">
        <v>8405</v>
      </c>
      <c r="H1975" t="s">
        <v>8406</v>
      </c>
      <c r="I1975" t="s">
        <v>56</v>
      </c>
      <c r="O1975" t="s">
        <v>62</v>
      </c>
      <c r="S1975" t="s">
        <v>8407</v>
      </c>
      <c r="U1975" t="s">
        <v>51</v>
      </c>
      <c r="V1975" t="s">
        <v>8408</v>
      </c>
      <c r="Y1975" t="s">
        <v>8409</v>
      </c>
      <c r="Z1975">
        <v>8</v>
      </c>
      <c r="AA1975">
        <v>22</v>
      </c>
      <c r="AF1975" t="s">
        <v>6229</v>
      </c>
      <c r="AG1975" t="s">
        <v>6674</v>
      </c>
      <c r="AI1975">
        <v>0</v>
      </c>
      <c r="AJ1975">
        <v>0</v>
      </c>
      <c r="AL1975">
        <v>0</v>
      </c>
      <c r="AM1975">
        <v>0</v>
      </c>
      <c r="AN1975">
        <v>0</v>
      </c>
      <c r="AO1975" t="s">
        <v>51</v>
      </c>
      <c r="AP1975" t="s">
        <v>51</v>
      </c>
      <c r="AQ1975" t="s">
        <v>51</v>
      </c>
      <c r="AR1975" t="s">
        <v>51</v>
      </c>
      <c r="AS1975" t="s">
        <v>51</v>
      </c>
      <c r="AT1975" t="s">
        <v>51</v>
      </c>
      <c r="AU1975" t="s">
        <v>58</v>
      </c>
      <c r="AV1975" t="s">
        <v>4215</v>
      </c>
      <c r="AW1975" t="s">
        <v>6927</v>
      </c>
      <c r="AX1975" s="1">
        <v>43127.602470914353</v>
      </c>
      <c r="AY1975" s="1">
        <v>43325.428620451392</v>
      </c>
    </row>
    <row r="1976" spans="1:51" x14ac:dyDescent="0.35">
      <c r="A1976">
        <v>2394</v>
      </c>
      <c r="B1976">
        <v>0</v>
      </c>
      <c r="C1976" t="s">
        <v>51</v>
      </c>
      <c r="D1976" t="s">
        <v>52</v>
      </c>
      <c r="E1976" t="s">
        <v>51</v>
      </c>
      <c r="F1976" t="s">
        <v>51</v>
      </c>
      <c r="G1976" t="s">
        <v>8410</v>
      </c>
      <c r="H1976" t="s">
        <v>8411</v>
      </c>
      <c r="I1976" t="s">
        <v>56</v>
      </c>
      <c r="J1976" t="s">
        <v>5419</v>
      </c>
      <c r="U1976" t="s">
        <v>51</v>
      </c>
      <c r="X1976" t="s">
        <v>51</v>
      </c>
      <c r="Z1976">
        <v>8</v>
      </c>
      <c r="AE1976" t="s">
        <v>51</v>
      </c>
      <c r="AF1976" t="s">
        <v>5419</v>
      </c>
      <c r="AI1976">
        <v>0</v>
      </c>
      <c r="AJ1976">
        <v>0</v>
      </c>
      <c r="AL1976">
        <v>0</v>
      </c>
      <c r="AM1976">
        <v>0</v>
      </c>
      <c r="AN1976">
        <v>0</v>
      </c>
      <c r="AO1976" t="s">
        <v>51</v>
      </c>
      <c r="AP1976" t="s">
        <v>51</v>
      </c>
      <c r="AQ1976" t="s">
        <v>51</v>
      </c>
      <c r="AR1976" t="s">
        <v>51</v>
      </c>
      <c r="AS1976" t="s">
        <v>51</v>
      </c>
      <c r="AT1976" t="s">
        <v>51</v>
      </c>
      <c r="AU1976" t="s">
        <v>58</v>
      </c>
      <c r="AV1976" t="s">
        <v>6927</v>
      </c>
      <c r="AW1976" t="s">
        <v>51</v>
      </c>
      <c r="AX1976" s="1">
        <v>43127.517225891206</v>
      </c>
      <c r="AY1976" t="s">
        <v>51</v>
      </c>
    </row>
    <row r="1977" spans="1:51" x14ac:dyDescent="0.35">
      <c r="A1977">
        <v>2393</v>
      </c>
      <c r="B1977">
        <v>0</v>
      </c>
      <c r="C1977" t="s">
        <v>51</v>
      </c>
      <c r="D1977" t="s">
        <v>85</v>
      </c>
      <c r="E1977" t="s">
        <v>51</v>
      </c>
      <c r="F1977" t="s">
        <v>51</v>
      </c>
      <c r="G1977" t="s">
        <v>8412</v>
      </c>
      <c r="H1977" t="s">
        <v>8413</v>
      </c>
      <c r="I1977" t="s">
        <v>56</v>
      </c>
      <c r="S1977" t="s">
        <v>8414</v>
      </c>
      <c r="T1977" t="s">
        <v>51</v>
      </c>
      <c r="U1977" t="s">
        <v>51</v>
      </c>
      <c r="W1977">
        <v>9099964516</v>
      </c>
      <c r="Y1977" t="s">
        <v>8415</v>
      </c>
      <c r="Z1977">
        <v>8</v>
      </c>
      <c r="AE1977" t="s">
        <v>51</v>
      </c>
      <c r="AI1977">
        <v>0</v>
      </c>
      <c r="AJ1977">
        <v>0</v>
      </c>
      <c r="AL1977">
        <v>0</v>
      </c>
      <c r="AM1977">
        <v>0</v>
      </c>
      <c r="AN1977">
        <v>0</v>
      </c>
      <c r="AO1977" t="s">
        <v>230</v>
      </c>
      <c r="AP1977" t="s">
        <v>51</v>
      </c>
      <c r="AQ1977" t="s">
        <v>51</v>
      </c>
      <c r="AR1977" t="s">
        <v>51</v>
      </c>
      <c r="AS1977" t="s">
        <v>51</v>
      </c>
      <c r="AT1977" t="s">
        <v>51</v>
      </c>
      <c r="AU1977" t="s">
        <v>58</v>
      </c>
      <c r="AV1977" t="s">
        <v>4028</v>
      </c>
      <c r="AW1977" t="s">
        <v>4028</v>
      </c>
      <c r="AX1977" s="1">
        <v>43123.628750543983</v>
      </c>
      <c r="AY1977" s="1">
        <v>43123.737915358797</v>
      </c>
    </row>
    <row r="1978" spans="1:51" x14ac:dyDescent="0.35">
      <c r="A1978">
        <v>2392</v>
      </c>
      <c r="B1978">
        <v>0</v>
      </c>
      <c r="C1978" t="s">
        <v>51</v>
      </c>
      <c r="D1978" t="s">
        <v>52</v>
      </c>
      <c r="E1978" t="s">
        <v>51</v>
      </c>
      <c r="F1978" t="s">
        <v>51</v>
      </c>
      <c r="G1978" t="s">
        <v>8416</v>
      </c>
      <c r="H1978" t="s">
        <v>8417</v>
      </c>
      <c r="I1978" t="s">
        <v>56</v>
      </c>
      <c r="J1978" t="s">
        <v>5419</v>
      </c>
      <c r="M1978" t="s">
        <v>8029</v>
      </c>
      <c r="N1978" t="s">
        <v>8417</v>
      </c>
      <c r="O1978" t="s">
        <v>56</v>
      </c>
      <c r="S1978">
        <v>2446222357</v>
      </c>
      <c r="U1978" t="s">
        <v>51</v>
      </c>
      <c r="V1978">
        <v>2446222492</v>
      </c>
      <c r="X1978" t="s">
        <v>51</v>
      </c>
      <c r="Y1978" t="s">
        <v>8418</v>
      </c>
      <c r="Z1978">
        <v>8</v>
      </c>
      <c r="AE1978" t="s">
        <v>51</v>
      </c>
      <c r="AF1978" t="s">
        <v>5419</v>
      </c>
      <c r="AI1978">
        <v>0</v>
      </c>
      <c r="AJ1978">
        <v>0</v>
      </c>
      <c r="AL1978">
        <v>0</v>
      </c>
      <c r="AM1978">
        <v>1</v>
      </c>
      <c r="AN1978">
        <v>0</v>
      </c>
      <c r="AO1978" t="s">
        <v>51</v>
      </c>
      <c r="AP1978" t="s">
        <v>51</v>
      </c>
      <c r="AQ1978" t="s">
        <v>51</v>
      </c>
      <c r="AR1978" t="s">
        <v>51</v>
      </c>
      <c r="AS1978" t="s">
        <v>51</v>
      </c>
      <c r="AT1978" t="s">
        <v>51</v>
      </c>
      <c r="AU1978" t="s">
        <v>58</v>
      </c>
      <c r="AV1978" t="s">
        <v>7625</v>
      </c>
      <c r="AW1978" t="s">
        <v>51</v>
      </c>
      <c r="AX1978" s="1">
        <v>43119.643759456019</v>
      </c>
      <c r="AY1978" t="s">
        <v>51</v>
      </c>
    </row>
    <row r="1979" spans="1:51" x14ac:dyDescent="0.35">
      <c r="A1979">
        <v>2391</v>
      </c>
      <c r="B1979">
        <v>0</v>
      </c>
      <c r="C1979" t="s">
        <v>51</v>
      </c>
      <c r="D1979" t="s">
        <v>85</v>
      </c>
      <c r="E1979" t="s">
        <v>51</v>
      </c>
      <c r="F1979" t="s">
        <v>51</v>
      </c>
      <c r="G1979" t="s">
        <v>8419</v>
      </c>
      <c r="H1979" t="s">
        <v>8420</v>
      </c>
      <c r="I1979" t="s">
        <v>56</v>
      </c>
      <c r="J1979" t="s">
        <v>5419</v>
      </c>
      <c r="S1979" t="s">
        <v>8421</v>
      </c>
      <c r="T1979" t="s">
        <v>51</v>
      </c>
      <c r="U1979" t="s">
        <v>51</v>
      </c>
      <c r="W1979">
        <v>9422558265</v>
      </c>
      <c r="Y1979" t="s">
        <v>8422</v>
      </c>
      <c r="Z1979">
        <v>8</v>
      </c>
      <c r="AE1979" t="s">
        <v>51</v>
      </c>
      <c r="AF1979" t="s">
        <v>5419</v>
      </c>
      <c r="AH1979" t="s">
        <v>8423</v>
      </c>
      <c r="AI1979">
        <v>0</v>
      </c>
      <c r="AJ1979">
        <v>0</v>
      </c>
      <c r="AL1979">
        <v>0</v>
      </c>
      <c r="AM1979">
        <v>0</v>
      </c>
      <c r="AN1979">
        <v>0</v>
      </c>
      <c r="AO1979" t="s">
        <v>230</v>
      </c>
      <c r="AP1979" t="s">
        <v>51</v>
      </c>
      <c r="AQ1979" t="s">
        <v>51</v>
      </c>
      <c r="AR1979" t="s">
        <v>51</v>
      </c>
      <c r="AS1979" t="s">
        <v>51</v>
      </c>
      <c r="AT1979" t="s">
        <v>51</v>
      </c>
      <c r="AU1979" t="s">
        <v>58</v>
      </c>
      <c r="AV1979" t="s">
        <v>7910</v>
      </c>
      <c r="AW1979" t="s">
        <v>51</v>
      </c>
      <c r="AX1979" s="1">
        <v>43119.642641979168</v>
      </c>
      <c r="AY1979" t="s">
        <v>51</v>
      </c>
    </row>
    <row r="1980" spans="1:51" x14ac:dyDescent="0.35">
      <c r="A1980">
        <v>2390</v>
      </c>
      <c r="B1980">
        <v>0</v>
      </c>
      <c r="C1980" t="s">
        <v>51</v>
      </c>
      <c r="D1980" t="s">
        <v>52</v>
      </c>
      <c r="E1980" t="s">
        <v>51</v>
      </c>
      <c r="F1980" t="s">
        <v>51</v>
      </c>
      <c r="G1980" t="s">
        <v>8424</v>
      </c>
      <c r="H1980" t="s">
        <v>8425</v>
      </c>
      <c r="I1980" t="s">
        <v>56</v>
      </c>
      <c r="J1980" t="s">
        <v>5419</v>
      </c>
      <c r="M1980" t="s">
        <v>8424</v>
      </c>
      <c r="N1980" t="s">
        <v>8425</v>
      </c>
      <c r="O1980" t="s">
        <v>56</v>
      </c>
      <c r="S1980" t="s">
        <v>8426</v>
      </c>
      <c r="T1980" t="s">
        <v>8427</v>
      </c>
      <c r="U1980" t="s">
        <v>51</v>
      </c>
      <c r="V1980" t="s">
        <v>62</v>
      </c>
      <c r="W1980" t="s">
        <v>62</v>
      </c>
      <c r="X1980" t="s">
        <v>51</v>
      </c>
      <c r="Y1980" t="s">
        <v>8428</v>
      </c>
      <c r="Z1980">
        <v>8</v>
      </c>
      <c r="AA1980">
        <v>27</v>
      </c>
      <c r="AB1980" t="s">
        <v>62</v>
      </c>
      <c r="AC1980" t="s">
        <v>62</v>
      </c>
      <c r="AD1980" t="s">
        <v>62</v>
      </c>
      <c r="AE1980" t="s">
        <v>51</v>
      </c>
      <c r="AF1980" t="s">
        <v>5419</v>
      </c>
      <c r="AG1980" t="s">
        <v>8429</v>
      </c>
      <c r="AH1980" t="s">
        <v>62</v>
      </c>
      <c r="AI1980">
        <v>0</v>
      </c>
      <c r="AJ1980">
        <v>0</v>
      </c>
      <c r="AL1980">
        <v>0</v>
      </c>
      <c r="AM1980">
        <v>0</v>
      </c>
      <c r="AN1980">
        <v>0</v>
      </c>
      <c r="AO1980" t="s">
        <v>51</v>
      </c>
      <c r="AP1980" t="s">
        <v>51</v>
      </c>
      <c r="AQ1980" t="s">
        <v>51</v>
      </c>
      <c r="AR1980" t="s">
        <v>51</v>
      </c>
      <c r="AS1980" t="s">
        <v>51</v>
      </c>
      <c r="AT1980" t="s">
        <v>51</v>
      </c>
      <c r="AU1980" t="s">
        <v>58</v>
      </c>
      <c r="AV1980" t="s">
        <v>7625</v>
      </c>
      <c r="AW1980" t="s">
        <v>6927</v>
      </c>
      <c r="AX1980" s="1">
        <v>43118.603692789351</v>
      </c>
      <c r="AY1980" s="1">
        <v>43124.479581168984</v>
      </c>
    </row>
    <row r="1981" spans="1:51" x14ac:dyDescent="0.35">
      <c r="A1981">
        <v>2389</v>
      </c>
      <c r="B1981">
        <v>0</v>
      </c>
      <c r="C1981" t="s">
        <v>51</v>
      </c>
      <c r="D1981" t="s">
        <v>85</v>
      </c>
      <c r="E1981" t="s">
        <v>51</v>
      </c>
      <c r="F1981" t="s">
        <v>51</v>
      </c>
      <c r="G1981" t="s">
        <v>8430</v>
      </c>
      <c r="H1981" t="s">
        <v>8431</v>
      </c>
      <c r="I1981" t="s">
        <v>56</v>
      </c>
      <c r="J1981" t="s">
        <v>5419</v>
      </c>
      <c r="T1981" t="s">
        <v>51</v>
      </c>
      <c r="U1981" t="s">
        <v>51</v>
      </c>
      <c r="W1981">
        <v>9075003129</v>
      </c>
      <c r="Z1981">
        <v>8</v>
      </c>
      <c r="AE1981" t="s">
        <v>51</v>
      </c>
      <c r="AF1981" t="s">
        <v>5419</v>
      </c>
      <c r="AH1981" t="s">
        <v>8432</v>
      </c>
      <c r="AI1981">
        <v>0</v>
      </c>
      <c r="AJ1981">
        <v>0</v>
      </c>
      <c r="AL1981">
        <v>0</v>
      </c>
      <c r="AM1981">
        <v>0</v>
      </c>
      <c r="AN1981">
        <v>0</v>
      </c>
      <c r="AO1981" t="s">
        <v>1777</v>
      </c>
      <c r="AP1981" t="s">
        <v>51</v>
      </c>
      <c r="AQ1981" t="s">
        <v>51</v>
      </c>
      <c r="AR1981" t="s">
        <v>51</v>
      </c>
      <c r="AS1981" t="s">
        <v>51</v>
      </c>
      <c r="AT1981" t="s">
        <v>51</v>
      </c>
      <c r="AU1981" t="s">
        <v>58</v>
      </c>
      <c r="AV1981" t="s">
        <v>7910</v>
      </c>
      <c r="AW1981" t="s">
        <v>51</v>
      </c>
      <c r="AX1981" s="1">
        <v>43118.44881134259</v>
      </c>
      <c r="AY1981" t="s">
        <v>51</v>
      </c>
    </row>
    <row r="1982" spans="1:51" x14ac:dyDescent="0.35">
      <c r="A1982">
        <v>2388</v>
      </c>
      <c r="B1982">
        <v>0</v>
      </c>
      <c r="C1982" t="s">
        <v>51</v>
      </c>
      <c r="D1982" t="s">
        <v>85</v>
      </c>
      <c r="E1982" t="s">
        <v>51</v>
      </c>
      <c r="F1982" t="s">
        <v>51</v>
      </c>
      <c r="G1982" t="s">
        <v>8433</v>
      </c>
      <c r="H1982" t="s">
        <v>8434</v>
      </c>
      <c r="I1982" t="s">
        <v>56</v>
      </c>
      <c r="J1982" t="s">
        <v>5419</v>
      </c>
      <c r="T1982" t="s">
        <v>51</v>
      </c>
      <c r="U1982" t="s">
        <v>51</v>
      </c>
      <c r="Z1982">
        <v>8</v>
      </c>
      <c r="AE1982" t="s">
        <v>51</v>
      </c>
      <c r="AF1982" t="s">
        <v>5419</v>
      </c>
      <c r="AI1982">
        <v>0</v>
      </c>
      <c r="AJ1982">
        <v>0</v>
      </c>
      <c r="AL1982">
        <v>0</v>
      </c>
      <c r="AM1982">
        <v>0</v>
      </c>
      <c r="AN1982">
        <v>0</v>
      </c>
      <c r="AO1982" t="s">
        <v>230</v>
      </c>
      <c r="AP1982" t="s">
        <v>51</v>
      </c>
      <c r="AQ1982" t="s">
        <v>51</v>
      </c>
      <c r="AR1982" t="s">
        <v>51</v>
      </c>
      <c r="AS1982" t="s">
        <v>51</v>
      </c>
      <c r="AT1982" t="s">
        <v>51</v>
      </c>
      <c r="AU1982" t="s">
        <v>58</v>
      </c>
      <c r="AV1982" t="s">
        <v>4028</v>
      </c>
      <c r="AW1982" t="s">
        <v>51</v>
      </c>
      <c r="AX1982" s="1">
        <v>43116.761874571763</v>
      </c>
      <c r="AY1982" t="s">
        <v>51</v>
      </c>
    </row>
    <row r="1983" spans="1:51" x14ac:dyDescent="0.35">
      <c r="A1983">
        <v>2387</v>
      </c>
      <c r="B1983">
        <v>0</v>
      </c>
      <c r="C1983" t="s">
        <v>51</v>
      </c>
      <c r="D1983" t="s">
        <v>85</v>
      </c>
      <c r="E1983" t="s">
        <v>51</v>
      </c>
      <c r="F1983" t="s">
        <v>51</v>
      </c>
      <c r="G1983" t="s">
        <v>8435</v>
      </c>
      <c r="H1983" t="s">
        <v>8436</v>
      </c>
      <c r="I1983" t="s">
        <v>56</v>
      </c>
      <c r="J1983" t="s">
        <v>5419</v>
      </c>
      <c r="T1983" t="s">
        <v>51</v>
      </c>
      <c r="U1983" t="s">
        <v>51</v>
      </c>
      <c r="W1983">
        <v>9833284522</v>
      </c>
      <c r="Y1983" t="s">
        <v>8437</v>
      </c>
      <c r="Z1983">
        <v>8</v>
      </c>
      <c r="AE1983" t="s">
        <v>51</v>
      </c>
      <c r="AF1983" t="s">
        <v>5419</v>
      </c>
      <c r="AH1983" t="s">
        <v>8438</v>
      </c>
      <c r="AI1983">
        <v>0</v>
      </c>
      <c r="AJ1983">
        <v>0</v>
      </c>
      <c r="AL1983">
        <v>0</v>
      </c>
      <c r="AM1983">
        <v>0</v>
      </c>
      <c r="AN1983">
        <v>0</v>
      </c>
      <c r="AO1983" t="s">
        <v>230</v>
      </c>
      <c r="AP1983" t="s">
        <v>51</v>
      </c>
      <c r="AQ1983" t="s">
        <v>51</v>
      </c>
      <c r="AR1983" t="s">
        <v>51</v>
      </c>
      <c r="AS1983" t="s">
        <v>51</v>
      </c>
      <c r="AT1983" t="s">
        <v>51</v>
      </c>
      <c r="AU1983" t="s">
        <v>58</v>
      </c>
      <c r="AV1983" t="s">
        <v>7910</v>
      </c>
      <c r="AW1983" t="s">
        <v>51</v>
      </c>
      <c r="AX1983" s="1">
        <v>43115.523130590278</v>
      </c>
      <c r="AY1983" t="s">
        <v>51</v>
      </c>
    </row>
    <row r="1984" spans="1:51" x14ac:dyDescent="0.35">
      <c r="A1984">
        <v>2386</v>
      </c>
      <c r="B1984">
        <v>0</v>
      </c>
      <c r="C1984" t="s">
        <v>51</v>
      </c>
      <c r="D1984" t="s">
        <v>85</v>
      </c>
      <c r="E1984" t="s">
        <v>51</v>
      </c>
      <c r="F1984" t="s">
        <v>51</v>
      </c>
      <c r="G1984" t="s">
        <v>18974</v>
      </c>
      <c r="H1984" t="s">
        <v>8439</v>
      </c>
      <c r="I1984" t="s">
        <v>56</v>
      </c>
      <c r="T1984" t="s">
        <v>51</v>
      </c>
      <c r="U1984" t="s">
        <v>51</v>
      </c>
      <c r="W1984">
        <v>7722087278</v>
      </c>
      <c r="Y1984" t="s">
        <v>8440</v>
      </c>
      <c r="Z1984">
        <v>8</v>
      </c>
      <c r="AE1984" t="s">
        <v>51</v>
      </c>
      <c r="AI1984">
        <v>0</v>
      </c>
      <c r="AJ1984">
        <v>0</v>
      </c>
      <c r="AL1984">
        <v>0</v>
      </c>
      <c r="AM1984">
        <v>0</v>
      </c>
      <c r="AN1984">
        <v>0</v>
      </c>
      <c r="AO1984" t="s">
        <v>230</v>
      </c>
      <c r="AP1984" t="s">
        <v>51</v>
      </c>
      <c r="AQ1984" t="s">
        <v>51</v>
      </c>
      <c r="AR1984" t="s">
        <v>51</v>
      </c>
      <c r="AS1984" t="s">
        <v>51</v>
      </c>
      <c r="AT1984" t="s">
        <v>51</v>
      </c>
      <c r="AU1984" t="s">
        <v>58</v>
      </c>
      <c r="AV1984" t="s">
        <v>4028</v>
      </c>
      <c r="AW1984" t="s">
        <v>4028</v>
      </c>
      <c r="AX1984" s="1">
        <v>43115.520180358799</v>
      </c>
      <c r="AY1984" s="1">
        <v>43115.705473263886</v>
      </c>
    </row>
    <row r="1985" spans="1:51" x14ac:dyDescent="0.35">
      <c r="A1985">
        <v>2385</v>
      </c>
      <c r="B1985">
        <v>0</v>
      </c>
      <c r="C1985" t="s">
        <v>51</v>
      </c>
      <c r="D1985" t="s">
        <v>85</v>
      </c>
      <c r="E1985" t="s">
        <v>51</v>
      </c>
      <c r="F1985" t="s">
        <v>51</v>
      </c>
      <c r="G1985" t="s">
        <v>8441</v>
      </c>
      <c r="H1985" t="s">
        <v>8442</v>
      </c>
      <c r="I1985" t="s">
        <v>56</v>
      </c>
      <c r="J1985" t="s">
        <v>5419</v>
      </c>
      <c r="S1985" t="s">
        <v>8443</v>
      </c>
      <c r="T1985" t="s">
        <v>51</v>
      </c>
      <c r="U1985" t="s">
        <v>51</v>
      </c>
      <c r="W1985">
        <v>9902175122</v>
      </c>
      <c r="Y1985" t="s">
        <v>8444</v>
      </c>
      <c r="Z1985">
        <v>8</v>
      </c>
      <c r="AE1985" t="s">
        <v>51</v>
      </c>
      <c r="AF1985" t="s">
        <v>5419</v>
      </c>
      <c r="AH1985" t="s">
        <v>8445</v>
      </c>
      <c r="AI1985">
        <v>0</v>
      </c>
      <c r="AJ1985">
        <v>0</v>
      </c>
      <c r="AL1985">
        <v>0</v>
      </c>
      <c r="AM1985">
        <v>0</v>
      </c>
      <c r="AN1985">
        <v>0</v>
      </c>
      <c r="AO1985" t="s">
        <v>1777</v>
      </c>
      <c r="AP1985" t="s">
        <v>51</v>
      </c>
      <c r="AQ1985" t="s">
        <v>51</v>
      </c>
      <c r="AR1985" t="s">
        <v>51</v>
      </c>
      <c r="AS1985" t="s">
        <v>51</v>
      </c>
      <c r="AT1985" t="s">
        <v>51</v>
      </c>
      <c r="AU1985" t="s">
        <v>58</v>
      </c>
      <c r="AV1985" t="s">
        <v>7910</v>
      </c>
      <c r="AW1985" t="s">
        <v>51</v>
      </c>
      <c r="AX1985" s="1">
        <v>43115.503996678242</v>
      </c>
      <c r="AY1985" t="s">
        <v>51</v>
      </c>
    </row>
    <row r="1986" spans="1:51" x14ac:dyDescent="0.35">
      <c r="A1986">
        <v>2384</v>
      </c>
      <c r="B1986">
        <v>0</v>
      </c>
      <c r="C1986" t="s">
        <v>51</v>
      </c>
      <c r="D1986" t="s">
        <v>52</v>
      </c>
      <c r="E1986" t="s">
        <v>51</v>
      </c>
      <c r="F1986" t="s">
        <v>51</v>
      </c>
      <c r="G1986" t="s">
        <v>8446</v>
      </c>
      <c r="H1986" t="s">
        <v>8447</v>
      </c>
      <c r="I1986" t="s">
        <v>56</v>
      </c>
      <c r="J1986" t="s">
        <v>5419</v>
      </c>
      <c r="O1986" t="s">
        <v>62</v>
      </c>
      <c r="S1986" t="s">
        <v>8448</v>
      </c>
      <c r="U1986" t="s">
        <v>51</v>
      </c>
      <c r="V1986" t="s">
        <v>8449</v>
      </c>
      <c r="X1986" t="s">
        <v>51</v>
      </c>
      <c r="Y1986" t="s">
        <v>8450</v>
      </c>
      <c r="Z1986">
        <v>8</v>
      </c>
      <c r="AA1986">
        <v>5</v>
      </c>
      <c r="AE1986" t="s">
        <v>51</v>
      </c>
      <c r="AF1986" t="s">
        <v>5419</v>
      </c>
      <c r="AG1986" t="s">
        <v>8451</v>
      </c>
      <c r="AH1986" t="s">
        <v>8452</v>
      </c>
      <c r="AI1986">
        <v>0</v>
      </c>
      <c r="AJ1986">
        <v>0</v>
      </c>
      <c r="AL1986">
        <v>0</v>
      </c>
      <c r="AM1986">
        <v>0</v>
      </c>
      <c r="AN1986">
        <v>0</v>
      </c>
      <c r="AO1986" t="s">
        <v>51</v>
      </c>
      <c r="AP1986" t="s">
        <v>51</v>
      </c>
      <c r="AQ1986" t="s">
        <v>51</v>
      </c>
      <c r="AR1986" t="s">
        <v>51</v>
      </c>
      <c r="AS1986" t="s">
        <v>51</v>
      </c>
      <c r="AT1986" t="s">
        <v>51</v>
      </c>
      <c r="AU1986" t="s">
        <v>58</v>
      </c>
      <c r="AV1986" t="s">
        <v>4215</v>
      </c>
      <c r="AW1986" t="s">
        <v>6927</v>
      </c>
      <c r="AX1986" s="1">
        <v>43113.712408333333</v>
      </c>
      <c r="AY1986" s="1">
        <v>43203.665299768516</v>
      </c>
    </row>
    <row r="1987" spans="1:51" x14ac:dyDescent="0.35">
      <c r="A1987">
        <v>2383</v>
      </c>
      <c r="B1987">
        <v>0</v>
      </c>
      <c r="C1987" t="s">
        <v>51</v>
      </c>
      <c r="D1987" t="s">
        <v>52</v>
      </c>
      <c r="E1987" t="s">
        <v>51</v>
      </c>
      <c r="F1987" t="s">
        <v>51</v>
      </c>
      <c r="G1987" t="s">
        <v>8453</v>
      </c>
      <c r="H1987" t="s">
        <v>8454</v>
      </c>
      <c r="I1987" t="s">
        <v>56</v>
      </c>
      <c r="J1987" t="s">
        <v>5419</v>
      </c>
      <c r="O1987" t="s">
        <v>62</v>
      </c>
      <c r="S1987" t="s">
        <v>8455</v>
      </c>
      <c r="T1987" t="s">
        <v>8456</v>
      </c>
      <c r="U1987" t="s">
        <v>51</v>
      </c>
      <c r="W1987">
        <v>9666607570</v>
      </c>
      <c r="X1987" t="s">
        <v>51</v>
      </c>
      <c r="Y1987" t="s">
        <v>8457</v>
      </c>
      <c r="Z1987">
        <v>8</v>
      </c>
      <c r="AA1987">
        <v>37</v>
      </c>
      <c r="AE1987" t="s">
        <v>51</v>
      </c>
      <c r="AF1987" t="s">
        <v>5419</v>
      </c>
      <c r="AG1987" t="s">
        <v>8458</v>
      </c>
      <c r="AI1987">
        <v>0</v>
      </c>
      <c r="AJ1987">
        <v>0</v>
      </c>
      <c r="AL1987">
        <v>0</v>
      </c>
      <c r="AM1987">
        <v>0</v>
      </c>
      <c r="AN1987">
        <v>0</v>
      </c>
      <c r="AO1987" t="s">
        <v>51</v>
      </c>
      <c r="AP1987" t="s">
        <v>51</v>
      </c>
      <c r="AQ1987" t="s">
        <v>51</v>
      </c>
      <c r="AR1987" t="s">
        <v>51</v>
      </c>
      <c r="AS1987" t="s">
        <v>51</v>
      </c>
      <c r="AT1987" t="s">
        <v>51</v>
      </c>
      <c r="AU1987" t="s">
        <v>58</v>
      </c>
      <c r="AV1987" t="s">
        <v>4215</v>
      </c>
      <c r="AW1987" t="s">
        <v>6927</v>
      </c>
      <c r="AX1987" s="1">
        <v>43113.697159756943</v>
      </c>
      <c r="AY1987" s="1">
        <v>43143.691678587966</v>
      </c>
    </row>
    <row r="1988" spans="1:51" x14ac:dyDescent="0.35">
      <c r="A1988">
        <v>2382</v>
      </c>
      <c r="B1988">
        <v>0</v>
      </c>
      <c r="C1988" t="s">
        <v>51</v>
      </c>
      <c r="D1988" t="s">
        <v>52</v>
      </c>
      <c r="E1988" t="s">
        <v>51</v>
      </c>
      <c r="F1988" t="s">
        <v>51</v>
      </c>
      <c r="G1988" t="s">
        <v>8459</v>
      </c>
      <c r="H1988" t="s">
        <v>8460</v>
      </c>
      <c r="I1988" t="s">
        <v>56</v>
      </c>
      <c r="O1988" t="s">
        <v>62</v>
      </c>
      <c r="S1988" t="s">
        <v>62</v>
      </c>
      <c r="V1988" t="s">
        <v>62</v>
      </c>
      <c r="W1988" t="s">
        <v>62</v>
      </c>
      <c r="X1988" t="s">
        <v>62</v>
      </c>
      <c r="Y1988" t="s">
        <v>62</v>
      </c>
      <c r="Z1988">
        <v>8</v>
      </c>
      <c r="AA1988" t="s">
        <v>62</v>
      </c>
      <c r="AB1988" t="s">
        <v>62</v>
      </c>
      <c r="AC1988" t="s">
        <v>62</v>
      </c>
      <c r="AD1988" t="s">
        <v>62</v>
      </c>
      <c r="AG1988" t="s">
        <v>62</v>
      </c>
      <c r="AI1988">
        <v>0</v>
      </c>
      <c r="AJ1988">
        <v>0</v>
      </c>
      <c r="AL1988">
        <v>0</v>
      </c>
      <c r="AM1988">
        <v>0</v>
      </c>
      <c r="AN1988">
        <v>0</v>
      </c>
      <c r="AO1988" t="s">
        <v>51</v>
      </c>
      <c r="AP1988" t="s">
        <v>51</v>
      </c>
      <c r="AQ1988" t="s">
        <v>51</v>
      </c>
      <c r="AR1988" t="s">
        <v>51</v>
      </c>
      <c r="AS1988" t="s">
        <v>51</v>
      </c>
      <c r="AT1988" t="s">
        <v>51</v>
      </c>
      <c r="AU1988" t="s">
        <v>58</v>
      </c>
      <c r="AV1988" t="s">
        <v>7390</v>
      </c>
      <c r="AW1988" t="s">
        <v>6927</v>
      </c>
      <c r="AX1988" s="1">
        <v>43113.650115393517</v>
      </c>
      <c r="AY1988" s="1">
        <v>43472.666107951387</v>
      </c>
    </row>
    <row r="1989" spans="1:51" x14ac:dyDescent="0.35">
      <c r="A1989">
        <v>2381</v>
      </c>
      <c r="B1989">
        <v>0</v>
      </c>
      <c r="C1989" t="s">
        <v>51</v>
      </c>
      <c r="D1989" t="s">
        <v>85</v>
      </c>
      <c r="E1989">
        <v>0</v>
      </c>
      <c r="G1989" t="s">
        <v>8461</v>
      </c>
      <c r="H1989" t="s">
        <v>8462</v>
      </c>
      <c r="I1989" t="s">
        <v>56</v>
      </c>
      <c r="J1989" t="s">
        <v>7201</v>
      </c>
      <c r="S1989" t="s">
        <v>8463</v>
      </c>
      <c r="T1989" t="s">
        <v>51</v>
      </c>
      <c r="U1989" t="s">
        <v>51</v>
      </c>
      <c r="W1989" t="s">
        <v>8464</v>
      </c>
      <c r="X1989" t="s">
        <v>8465</v>
      </c>
      <c r="Y1989" t="s">
        <v>8466</v>
      </c>
      <c r="Z1989">
        <v>8</v>
      </c>
      <c r="AE1989" t="s">
        <v>51</v>
      </c>
      <c r="AF1989" t="s">
        <v>51</v>
      </c>
      <c r="AI1989">
        <v>0</v>
      </c>
      <c r="AJ1989">
        <v>0</v>
      </c>
      <c r="AL1989">
        <v>0</v>
      </c>
      <c r="AM1989">
        <v>0</v>
      </c>
      <c r="AN1989">
        <v>0</v>
      </c>
      <c r="AO1989" t="s">
        <v>230</v>
      </c>
      <c r="AU1989" t="s">
        <v>58</v>
      </c>
      <c r="AV1989" t="s">
        <v>4028</v>
      </c>
      <c r="AW1989" t="s">
        <v>68</v>
      </c>
      <c r="AX1989" s="1">
        <v>43110.489739548611</v>
      </c>
      <c r="AY1989" s="1">
        <v>45262.428470057872</v>
      </c>
    </row>
    <row r="1990" spans="1:51" x14ac:dyDescent="0.35">
      <c r="A1990">
        <v>2380</v>
      </c>
      <c r="B1990">
        <v>0</v>
      </c>
      <c r="C1990" t="s">
        <v>51</v>
      </c>
      <c r="D1990" t="s">
        <v>85</v>
      </c>
      <c r="E1990">
        <v>0</v>
      </c>
      <c r="G1990" t="s">
        <v>8467</v>
      </c>
      <c r="H1990" t="s">
        <v>8468</v>
      </c>
      <c r="I1990" t="s">
        <v>56</v>
      </c>
      <c r="S1990">
        <v>8779193064</v>
      </c>
      <c r="T1990" t="s">
        <v>51</v>
      </c>
      <c r="U1990" t="s">
        <v>51</v>
      </c>
      <c r="W1990">
        <v>9322238571</v>
      </c>
      <c r="Y1990" t="s">
        <v>8469</v>
      </c>
      <c r="Z1990">
        <v>8</v>
      </c>
      <c r="AD1990" t="s">
        <v>8470</v>
      </c>
      <c r="AE1990" t="s">
        <v>51</v>
      </c>
      <c r="AF1990" t="s">
        <v>51</v>
      </c>
      <c r="AG1990" t="s">
        <v>8471</v>
      </c>
      <c r="AI1990">
        <v>0</v>
      </c>
      <c r="AJ1990">
        <v>0</v>
      </c>
      <c r="AL1990">
        <v>0</v>
      </c>
      <c r="AM1990">
        <v>0</v>
      </c>
      <c r="AN1990">
        <v>0</v>
      </c>
      <c r="AO1990" t="s">
        <v>120</v>
      </c>
      <c r="AP1990" t="s">
        <v>121</v>
      </c>
      <c r="AQ1990" t="s">
        <v>122</v>
      </c>
      <c r="AR1990" t="s">
        <v>123</v>
      </c>
      <c r="AS1990" t="s">
        <v>89</v>
      </c>
      <c r="AT1990" t="s">
        <v>90</v>
      </c>
      <c r="AU1990" t="s">
        <v>58</v>
      </c>
      <c r="AV1990" t="s">
        <v>4028</v>
      </c>
      <c r="AW1990" t="s">
        <v>91</v>
      </c>
      <c r="AX1990" s="1">
        <v>43109.659409178239</v>
      </c>
      <c r="AY1990" s="1">
        <v>45971.600505555558</v>
      </c>
    </row>
    <row r="1991" spans="1:51" x14ac:dyDescent="0.35">
      <c r="A1991">
        <v>2379</v>
      </c>
      <c r="B1991">
        <v>0</v>
      </c>
      <c r="C1991" t="s">
        <v>51</v>
      </c>
      <c r="D1991" t="s">
        <v>52</v>
      </c>
      <c r="E1991" t="s">
        <v>51</v>
      </c>
      <c r="F1991" t="s">
        <v>51</v>
      </c>
      <c r="G1991" t="s">
        <v>8472</v>
      </c>
      <c r="H1991" t="s">
        <v>8473</v>
      </c>
      <c r="I1991" t="s">
        <v>56</v>
      </c>
      <c r="O1991" t="s">
        <v>56</v>
      </c>
      <c r="S1991" t="s">
        <v>8474</v>
      </c>
      <c r="U1991" t="s">
        <v>51</v>
      </c>
      <c r="V1991" t="s">
        <v>8475</v>
      </c>
      <c r="Y1991" t="s">
        <v>8476</v>
      </c>
      <c r="Z1991">
        <v>8</v>
      </c>
      <c r="AA1991">
        <v>36</v>
      </c>
      <c r="AD1991" t="s">
        <v>8477</v>
      </c>
      <c r="AE1991" t="s">
        <v>4815</v>
      </c>
      <c r="AF1991" t="s">
        <v>411</v>
      </c>
      <c r="AG1991" t="s">
        <v>8478</v>
      </c>
      <c r="AH1991" t="s">
        <v>4815</v>
      </c>
      <c r="AI1991">
        <v>0</v>
      </c>
      <c r="AJ1991">
        <v>0</v>
      </c>
      <c r="AL1991">
        <v>0</v>
      </c>
      <c r="AM1991">
        <v>0</v>
      </c>
      <c r="AN1991">
        <v>0</v>
      </c>
      <c r="AO1991" t="s">
        <v>51</v>
      </c>
      <c r="AP1991" t="s">
        <v>51</v>
      </c>
      <c r="AQ1991" t="s">
        <v>51</v>
      </c>
      <c r="AR1991" t="s">
        <v>51</v>
      </c>
      <c r="AS1991" t="s">
        <v>51</v>
      </c>
      <c r="AT1991" t="s">
        <v>51</v>
      </c>
      <c r="AU1991" t="s">
        <v>58</v>
      </c>
      <c r="AV1991" t="s">
        <v>4215</v>
      </c>
      <c r="AW1991" t="s">
        <v>4215</v>
      </c>
      <c r="AX1991" s="1">
        <v>43105.514719988423</v>
      </c>
      <c r="AY1991" s="1">
        <v>43424.517529710647</v>
      </c>
    </row>
    <row r="1992" spans="1:51" x14ac:dyDescent="0.35">
      <c r="A1992">
        <v>2378</v>
      </c>
      <c r="B1992">
        <v>0</v>
      </c>
      <c r="C1992" t="s">
        <v>51</v>
      </c>
      <c r="D1992" t="s">
        <v>52</v>
      </c>
      <c r="E1992" t="s">
        <v>51</v>
      </c>
      <c r="F1992" t="s">
        <v>51</v>
      </c>
      <c r="G1992" t="s">
        <v>8479</v>
      </c>
      <c r="H1992" t="s">
        <v>8480</v>
      </c>
      <c r="I1992" t="s">
        <v>56</v>
      </c>
      <c r="J1992" t="s">
        <v>5419</v>
      </c>
      <c r="O1992" t="s">
        <v>62</v>
      </c>
      <c r="S1992" t="s">
        <v>8481</v>
      </c>
      <c r="U1992" t="s">
        <v>51</v>
      </c>
      <c r="W1992" t="s">
        <v>8482</v>
      </c>
      <c r="X1992" t="s">
        <v>51</v>
      </c>
      <c r="Y1992" t="s">
        <v>8483</v>
      </c>
      <c r="Z1992">
        <v>8</v>
      </c>
      <c r="AA1992">
        <v>33</v>
      </c>
      <c r="AD1992" t="s">
        <v>8484</v>
      </c>
      <c r="AE1992" t="s">
        <v>51</v>
      </c>
      <c r="AF1992" t="s">
        <v>5419</v>
      </c>
      <c r="AG1992" t="s">
        <v>8485</v>
      </c>
      <c r="AI1992">
        <v>0</v>
      </c>
      <c r="AJ1992">
        <v>0</v>
      </c>
      <c r="AL1992">
        <v>0</v>
      </c>
      <c r="AM1992">
        <v>0</v>
      </c>
      <c r="AN1992">
        <v>0</v>
      </c>
      <c r="AO1992" t="s">
        <v>51</v>
      </c>
      <c r="AP1992" t="s">
        <v>51</v>
      </c>
      <c r="AQ1992" t="s">
        <v>51</v>
      </c>
      <c r="AR1992" t="s">
        <v>51</v>
      </c>
      <c r="AS1992" t="s">
        <v>51</v>
      </c>
      <c r="AT1992" t="s">
        <v>51</v>
      </c>
      <c r="AU1992" t="s">
        <v>58</v>
      </c>
      <c r="AV1992" t="s">
        <v>4215</v>
      </c>
      <c r="AW1992" t="s">
        <v>6927</v>
      </c>
      <c r="AX1992" s="1">
        <v>43104.534642245373</v>
      </c>
      <c r="AY1992" s="1">
        <v>43140.750082905091</v>
      </c>
    </row>
    <row r="1993" spans="1:51" x14ac:dyDescent="0.35">
      <c r="A1993">
        <v>2377</v>
      </c>
      <c r="B1993">
        <v>0</v>
      </c>
      <c r="C1993" t="s">
        <v>51</v>
      </c>
      <c r="D1993" t="s">
        <v>85</v>
      </c>
      <c r="E1993" t="s">
        <v>51</v>
      </c>
      <c r="F1993" t="s">
        <v>51</v>
      </c>
      <c r="G1993" t="s">
        <v>8486</v>
      </c>
      <c r="H1993" t="s">
        <v>8487</v>
      </c>
      <c r="I1993" t="s">
        <v>56</v>
      </c>
      <c r="J1993" t="s">
        <v>5419</v>
      </c>
      <c r="T1993" t="s">
        <v>51</v>
      </c>
      <c r="U1993" t="s">
        <v>51</v>
      </c>
      <c r="W1993">
        <v>7387681419</v>
      </c>
      <c r="Y1993" t="s">
        <v>8488</v>
      </c>
      <c r="Z1993">
        <v>8</v>
      </c>
      <c r="AE1993" t="s">
        <v>51</v>
      </c>
      <c r="AF1993" t="s">
        <v>5419</v>
      </c>
      <c r="AI1993">
        <v>0</v>
      </c>
      <c r="AJ1993">
        <v>0</v>
      </c>
      <c r="AL1993">
        <v>0</v>
      </c>
      <c r="AM1993">
        <v>0</v>
      </c>
      <c r="AN1993">
        <v>0</v>
      </c>
      <c r="AO1993" t="s">
        <v>230</v>
      </c>
      <c r="AP1993" t="s">
        <v>51</v>
      </c>
      <c r="AQ1993" t="s">
        <v>51</v>
      </c>
      <c r="AR1993" t="s">
        <v>51</v>
      </c>
      <c r="AS1993" t="s">
        <v>51</v>
      </c>
      <c r="AT1993" t="s">
        <v>51</v>
      </c>
      <c r="AU1993" t="s">
        <v>58</v>
      </c>
      <c r="AV1993" t="s">
        <v>4028</v>
      </c>
      <c r="AW1993" t="s">
        <v>51</v>
      </c>
      <c r="AX1993" s="1">
        <v>43103.515221296293</v>
      </c>
      <c r="AY1993" t="s">
        <v>51</v>
      </c>
    </row>
    <row r="1994" spans="1:51" x14ac:dyDescent="0.35">
      <c r="A1994">
        <v>2376</v>
      </c>
      <c r="B1994">
        <v>0</v>
      </c>
      <c r="C1994" t="s">
        <v>51</v>
      </c>
      <c r="D1994" t="s">
        <v>52</v>
      </c>
      <c r="E1994" t="s">
        <v>51</v>
      </c>
      <c r="F1994" t="s">
        <v>51</v>
      </c>
      <c r="G1994" t="s">
        <v>8489</v>
      </c>
      <c r="H1994" t="s">
        <v>8490</v>
      </c>
      <c r="I1994" t="s">
        <v>56</v>
      </c>
      <c r="J1994" t="s">
        <v>5419</v>
      </c>
      <c r="S1994" t="s">
        <v>8491</v>
      </c>
      <c r="U1994" t="s">
        <v>51</v>
      </c>
      <c r="V1994" t="s">
        <v>62</v>
      </c>
      <c r="W1994">
        <v>8939885354</v>
      </c>
      <c r="X1994" t="s">
        <v>51</v>
      </c>
      <c r="Y1994" t="s">
        <v>8492</v>
      </c>
      <c r="Z1994">
        <v>8</v>
      </c>
      <c r="AD1994" t="s">
        <v>8493</v>
      </c>
      <c r="AE1994" t="s">
        <v>51</v>
      </c>
      <c r="AF1994" t="s">
        <v>5419</v>
      </c>
      <c r="AG1994" t="s">
        <v>8494</v>
      </c>
      <c r="AI1994">
        <v>0</v>
      </c>
      <c r="AJ1994">
        <v>0</v>
      </c>
      <c r="AL1994">
        <v>0</v>
      </c>
      <c r="AM1994">
        <v>0</v>
      </c>
      <c r="AN1994">
        <v>0</v>
      </c>
      <c r="AO1994" t="s">
        <v>51</v>
      </c>
      <c r="AP1994" t="s">
        <v>51</v>
      </c>
      <c r="AQ1994" t="s">
        <v>51</v>
      </c>
      <c r="AR1994" t="s">
        <v>51</v>
      </c>
      <c r="AS1994" t="s">
        <v>51</v>
      </c>
      <c r="AT1994" t="s">
        <v>51</v>
      </c>
      <c r="AU1994" t="s">
        <v>58</v>
      </c>
      <c r="AV1994" t="s">
        <v>4215</v>
      </c>
      <c r="AW1994" t="s">
        <v>51</v>
      </c>
      <c r="AX1994" s="1">
        <v>43102.685044560189</v>
      </c>
      <c r="AY1994" t="s">
        <v>51</v>
      </c>
    </row>
    <row r="1995" spans="1:51" x14ac:dyDescent="0.35">
      <c r="A1995">
        <v>2375</v>
      </c>
      <c r="B1995">
        <v>0</v>
      </c>
      <c r="C1995" t="s">
        <v>51</v>
      </c>
      <c r="D1995" t="s">
        <v>52</v>
      </c>
      <c r="E1995" t="s">
        <v>51</v>
      </c>
      <c r="F1995" t="s">
        <v>51</v>
      </c>
      <c r="G1995" t="s">
        <v>8495</v>
      </c>
      <c r="H1995" t="s">
        <v>8496</v>
      </c>
      <c r="I1995" t="s">
        <v>56</v>
      </c>
      <c r="J1995" t="s">
        <v>5419</v>
      </c>
      <c r="O1995" t="s">
        <v>62</v>
      </c>
      <c r="S1995" t="s">
        <v>8497</v>
      </c>
      <c r="T1995" t="s">
        <v>8498</v>
      </c>
      <c r="U1995" t="s">
        <v>51</v>
      </c>
      <c r="V1995" t="s">
        <v>8499</v>
      </c>
      <c r="W1995">
        <v>897645734</v>
      </c>
      <c r="X1995" t="s">
        <v>51</v>
      </c>
      <c r="Y1995" t="s">
        <v>8500</v>
      </c>
      <c r="Z1995">
        <v>8</v>
      </c>
      <c r="AA1995">
        <v>27</v>
      </c>
      <c r="AE1995" t="s">
        <v>51</v>
      </c>
      <c r="AF1995" t="s">
        <v>5419</v>
      </c>
      <c r="AG1995" t="s">
        <v>8501</v>
      </c>
      <c r="AI1995">
        <v>0</v>
      </c>
      <c r="AJ1995">
        <v>0</v>
      </c>
      <c r="AL1995">
        <v>0</v>
      </c>
      <c r="AM1995">
        <v>0</v>
      </c>
      <c r="AN1995">
        <v>0</v>
      </c>
      <c r="AO1995" t="s">
        <v>51</v>
      </c>
      <c r="AP1995" t="s">
        <v>51</v>
      </c>
      <c r="AQ1995" t="s">
        <v>51</v>
      </c>
      <c r="AR1995" t="s">
        <v>51</v>
      </c>
      <c r="AS1995" t="s">
        <v>51</v>
      </c>
      <c r="AT1995" t="s">
        <v>51</v>
      </c>
      <c r="AU1995" t="s">
        <v>58</v>
      </c>
      <c r="AV1995" t="s">
        <v>4215</v>
      </c>
      <c r="AW1995" t="s">
        <v>6927</v>
      </c>
      <c r="AX1995" s="1">
        <v>43102.679218136574</v>
      </c>
      <c r="AY1995" s="1">
        <v>43176.692537037037</v>
      </c>
    </row>
    <row r="1996" spans="1:51" x14ac:dyDescent="0.35">
      <c r="A1996">
        <v>2374</v>
      </c>
      <c r="B1996">
        <v>0</v>
      </c>
      <c r="C1996" t="s">
        <v>51</v>
      </c>
      <c r="D1996" t="s">
        <v>85</v>
      </c>
      <c r="E1996" t="s">
        <v>51</v>
      </c>
      <c r="F1996" t="s">
        <v>51</v>
      </c>
      <c r="G1996" t="s">
        <v>8502</v>
      </c>
      <c r="H1996" t="s">
        <v>8503</v>
      </c>
      <c r="I1996" t="s">
        <v>56</v>
      </c>
      <c r="J1996" t="s">
        <v>5419</v>
      </c>
      <c r="S1996" t="s">
        <v>8504</v>
      </c>
      <c r="T1996" t="s">
        <v>51</v>
      </c>
      <c r="U1996" t="s">
        <v>51</v>
      </c>
      <c r="W1996">
        <v>9850574416</v>
      </c>
      <c r="Z1996">
        <v>8</v>
      </c>
      <c r="AE1996" t="s">
        <v>51</v>
      </c>
      <c r="AF1996" t="s">
        <v>5419</v>
      </c>
      <c r="AH1996" t="s">
        <v>8505</v>
      </c>
      <c r="AI1996">
        <v>0</v>
      </c>
      <c r="AJ1996">
        <v>0</v>
      </c>
      <c r="AL1996">
        <v>0</v>
      </c>
      <c r="AM1996">
        <v>0</v>
      </c>
      <c r="AN1996">
        <v>0</v>
      </c>
      <c r="AO1996" t="s">
        <v>1777</v>
      </c>
      <c r="AP1996" t="s">
        <v>51</v>
      </c>
      <c r="AQ1996" t="s">
        <v>51</v>
      </c>
      <c r="AR1996" t="s">
        <v>51</v>
      </c>
      <c r="AS1996" t="s">
        <v>51</v>
      </c>
      <c r="AT1996" t="s">
        <v>51</v>
      </c>
      <c r="AU1996" t="s">
        <v>58</v>
      </c>
      <c r="AV1996" t="s">
        <v>7910</v>
      </c>
      <c r="AW1996" t="s">
        <v>51</v>
      </c>
      <c r="AX1996" s="1">
        <v>43101.684970868053</v>
      </c>
      <c r="AY1996" t="s">
        <v>51</v>
      </c>
    </row>
    <row r="1997" spans="1:51" x14ac:dyDescent="0.35">
      <c r="A1997">
        <v>2373</v>
      </c>
      <c r="B1997">
        <v>0</v>
      </c>
      <c r="C1997" t="s">
        <v>51</v>
      </c>
      <c r="D1997" t="s">
        <v>85</v>
      </c>
      <c r="E1997" t="s">
        <v>51</v>
      </c>
      <c r="F1997" t="s">
        <v>51</v>
      </c>
      <c r="G1997" t="s">
        <v>8506</v>
      </c>
      <c r="H1997" t="s">
        <v>8507</v>
      </c>
      <c r="I1997" t="s">
        <v>56</v>
      </c>
      <c r="J1997" t="s">
        <v>5419</v>
      </c>
      <c r="T1997" t="s">
        <v>51</v>
      </c>
      <c r="U1997" t="s">
        <v>51</v>
      </c>
      <c r="W1997">
        <v>8600691234</v>
      </c>
      <c r="Y1997" t="s">
        <v>8508</v>
      </c>
      <c r="Z1997">
        <v>8</v>
      </c>
      <c r="AE1997" t="s">
        <v>51</v>
      </c>
      <c r="AF1997" t="s">
        <v>5419</v>
      </c>
      <c r="AI1997">
        <v>0</v>
      </c>
      <c r="AJ1997">
        <v>0</v>
      </c>
      <c r="AL1997">
        <v>0</v>
      </c>
      <c r="AM1997">
        <v>0</v>
      </c>
      <c r="AN1997">
        <v>0</v>
      </c>
      <c r="AO1997" t="s">
        <v>1777</v>
      </c>
      <c r="AP1997" t="s">
        <v>51</v>
      </c>
      <c r="AQ1997" t="s">
        <v>51</v>
      </c>
      <c r="AR1997" t="s">
        <v>51</v>
      </c>
      <c r="AS1997" t="s">
        <v>51</v>
      </c>
      <c r="AT1997" t="s">
        <v>51</v>
      </c>
      <c r="AU1997" t="s">
        <v>58</v>
      </c>
      <c r="AV1997" t="s">
        <v>7910</v>
      </c>
      <c r="AW1997" t="s">
        <v>51</v>
      </c>
      <c r="AX1997" s="1">
        <v>43101.60111304398</v>
      </c>
      <c r="AY1997" t="s">
        <v>51</v>
      </c>
    </row>
    <row r="1998" spans="1:51" x14ac:dyDescent="0.35">
      <c r="A1998">
        <v>2372</v>
      </c>
      <c r="B1998">
        <v>0</v>
      </c>
      <c r="C1998" t="s">
        <v>51</v>
      </c>
      <c r="D1998" t="s">
        <v>85</v>
      </c>
      <c r="E1998" t="s">
        <v>51</v>
      </c>
      <c r="F1998" t="s">
        <v>51</v>
      </c>
      <c r="G1998" t="s">
        <v>8509</v>
      </c>
      <c r="H1998" t="s">
        <v>8510</v>
      </c>
      <c r="I1998" t="s">
        <v>56</v>
      </c>
      <c r="J1998" t="s">
        <v>5419</v>
      </c>
      <c r="T1998" t="s">
        <v>51</v>
      </c>
      <c r="U1998" t="s">
        <v>51</v>
      </c>
      <c r="W1998">
        <v>9867935075</v>
      </c>
      <c r="Y1998" t="s">
        <v>8511</v>
      </c>
      <c r="Z1998">
        <v>8</v>
      </c>
      <c r="AE1998" t="s">
        <v>51</v>
      </c>
      <c r="AF1998" t="s">
        <v>5419</v>
      </c>
      <c r="AI1998">
        <v>0</v>
      </c>
      <c r="AJ1998">
        <v>0</v>
      </c>
      <c r="AL1998">
        <v>0</v>
      </c>
      <c r="AM1998">
        <v>0</v>
      </c>
      <c r="AN1998">
        <v>0</v>
      </c>
      <c r="AO1998" t="s">
        <v>1777</v>
      </c>
      <c r="AP1998" t="s">
        <v>51</v>
      </c>
      <c r="AQ1998" t="s">
        <v>51</v>
      </c>
      <c r="AR1998" t="s">
        <v>51</v>
      </c>
      <c r="AS1998" t="s">
        <v>51</v>
      </c>
      <c r="AT1998" t="s">
        <v>51</v>
      </c>
      <c r="AU1998" t="s">
        <v>58</v>
      </c>
      <c r="AV1998" t="s">
        <v>7910</v>
      </c>
      <c r="AW1998" t="s">
        <v>51</v>
      </c>
      <c r="AX1998" s="1">
        <v>43101.597627546296</v>
      </c>
      <c r="AY1998" t="s">
        <v>51</v>
      </c>
    </row>
    <row r="1999" spans="1:51" x14ac:dyDescent="0.35">
      <c r="A1999">
        <v>2370</v>
      </c>
      <c r="B1999">
        <v>0</v>
      </c>
      <c r="C1999" t="s">
        <v>51</v>
      </c>
      <c r="D1999" t="s">
        <v>52</v>
      </c>
      <c r="E1999" t="s">
        <v>51</v>
      </c>
      <c r="F1999" t="s">
        <v>51</v>
      </c>
      <c r="G1999" t="s">
        <v>8512</v>
      </c>
      <c r="H1999" t="s">
        <v>8513</v>
      </c>
      <c r="I1999" t="s">
        <v>56</v>
      </c>
      <c r="O1999" t="s">
        <v>62</v>
      </c>
      <c r="S1999" t="s">
        <v>8514</v>
      </c>
      <c r="V1999" t="s">
        <v>8515</v>
      </c>
      <c r="Y1999" t="s">
        <v>5944</v>
      </c>
      <c r="Z1999">
        <v>8</v>
      </c>
      <c r="AA1999">
        <v>9</v>
      </c>
      <c r="AD1999" t="s">
        <v>107</v>
      </c>
      <c r="AE1999" t="s">
        <v>8516</v>
      </c>
      <c r="AF1999" t="s">
        <v>376</v>
      </c>
      <c r="AG1999" t="s">
        <v>109</v>
      </c>
      <c r="AH1999" t="s">
        <v>8516</v>
      </c>
      <c r="AI1999">
        <v>0</v>
      </c>
      <c r="AJ1999">
        <v>0</v>
      </c>
      <c r="AL1999">
        <v>0</v>
      </c>
      <c r="AM1999">
        <v>0</v>
      </c>
      <c r="AN1999">
        <v>0</v>
      </c>
      <c r="AO1999" t="s">
        <v>51</v>
      </c>
      <c r="AP1999" t="s">
        <v>51</v>
      </c>
      <c r="AQ1999" t="s">
        <v>51</v>
      </c>
      <c r="AR1999" t="s">
        <v>51</v>
      </c>
      <c r="AS1999" t="s">
        <v>51</v>
      </c>
      <c r="AT1999" t="s">
        <v>51</v>
      </c>
      <c r="AU1999" t="s">
        <v>58</v>
      </c>
      <c r="AV1999" t="s">
        <v>4215</v>
      </c>
      <c r="AW1999" t="s">
        <v>196</v>
      </c>
      <c r="AX1999" s="1">
        <v>43097.672293981479</v>
      </c>
      <c r="AY1999" s="1">
        <v>44259.500282488429</v>
      </c>
    </row>
    <row r="2000" spans="1:51" x14ac:dyDescent="0.35">
      <c r="A2000">
        <v>2369</v>
      </c>
      <c r="B2000">
        <v>0</v>
      </c>
      <c r="C2000" t="s">
        <v>51</v>
      </c>
      <c r="D2000" t="s">
        <v>52</v>
      </c>
      <c r="E2000" t="s">
        <v>51</v>
      </c>
      <c r="F2000" t="s">
        <v>51</v>
      </c>
      <c r="G2000" t="s">
        <v>8517</v>
      </c>
      <c r="H2000" t="s">
        <v>8518</v>
      </c>
      <c r="I2000" t="s">
        <v>56</v>
      </c>
      <c r="J2000" t="s">
        <v>5419</v>
      </c>
      <c r="U2000" t="s">
        <v>51</v>
      </c>
      <c r="V2000" t="s">
        <v>8519</v>
      </c>
      <c r="W2000" t="s">
        <v>8305</v>
      </c>
      <c r="X2000" t="s">
        <v>51</v>
      </c>
      <c r="Y2000" t="s">
        <v>8306</v>
      </c>
      <c r="Z2000">
        <v>8</v>
      </c>
      <c r="AD2000" t="s">
        <v>8520</v>
      </c>
      <c r="AE2000" t="s">
        <v>51</v>
      </c>
      <c r="AF2000" t="s">
        <v>5419</v>
      </c>
      <c r="AG2000" t="s">
        <v>8308</v>
      </c>
      <c r="AI2000">
        <v>0</v>
      </c>
      <c r="AJ2000">
        <v>0</v>
      </c>
      <c r="AL2000">
        <v>0</v>
      </c>
      <c r="AM2000">
        <v>0</v>
      </c>
      <c r="AN2000">
        <v>0</v>
      </c>
      <c r="AO2000" t="s">
        <v>51</v>
      </c>
      <c r="AP2000" t="s">
        <v>51</v>
      </c>
      <c r="AQ2000" t="s">
        <v>51</v>
      </c>
      <c r="AR2000" t="s">
        <v>51</v>
      </c>
      <c r="AS2000" t="s">
        <v>51</v>
      </c>
      <c r="AT2000" t="s">
        <v>51</v>
      </c>
      <c r="AU2000" t="s">
        <v>58</v>
      </c>
      <c r="AV2000" t="s">
        <v>4215</v>
      </c>
      <c r="AW2000" t="s">
        <v>51</v>
      </c>
      <c r="AX2000" s="1">
        <v>43097.653792511577</v>
      </c>
      <c r="AY2000" t="s">
        <v>51</v>
      </c>
    </row>
    <row r="2001" spans="1:51" x14ac:dyDescent="0.35">
      <c r="A2001">
        <v>2368</v>
      </c>
      <c r="B2001">
        <v>0</v>
      </c>
      <c r="C2001" t="s">
        <v>51</v>
      </c>
      <c r="D2001" t="s">
        <v>52</v>
      </c>
      <c r="E2001" t="s">
        <v>51</v>
      </c>
      <c r="F2001" t="s">
        <v>51</v>
      </c>
      <c r="G2001" t="s">
        <v>8521</v>
      </c>
      <c r="H2001" t="s">
        <v>8522</v>
      </c>
      <c r="I2001" t="s">
        <v>56</v>
      </c>
      <c r="J2001" t="s">
        <v>5419</v>
      </c>
      <c r="O2001" t="s">
        <v>62</v>
      </c>
      <c r="U2001" t="s">
        <v>51</v>
      </c>
      <c r="W2001">
        <v>9604861534</v>
      </c>
      <c r="X2001" t="s">
        <v>51</v>
      </c>
      <c r="Y2001" t="s">
        <v>8523</v>
      </c>
      <c r="Z2001">
        <v>8</v>
      </c>
      <c r="AA2001">
        <v>27</v>
      </c>
      <c r="AD2001" t="s">
        <v>8524</v>
      </c>
      <c r="AE2001" t="s">
        <v>51</v>
      </c>
      <c r="AF2001" t="s">
        <v>5419</v>
      </c>
      <c r="AG2001" t="s">
        <v>8525</v>
      </c>
      <c r="AI2001">
        <v>0</v>
      </c>
      <c r="AJ2001">
        <v>0</v>
      </c>
      <c r="AL2001">
        <v>0</v>
      </c>
      <c r="AM2001">
        <v>0</v>
      </c>
      <c r="AN2001">
        <v>0</v>
      </c>
      <c r="AO2001" t="s">
        <v>51</v>
      </c>
      <c r="AP2001" t="s">
        <v>51</v>
      </c>
      <c r="AQ2001" t="s">
        <v>51</v>
      </c>
      <c r="AR2001" t="s">
        <v>51</v>
      </c>
      <c r="AS2001" t="s">
        <v>51</v>
      </c>
      <c r="AT2001" t="s">
        <v>51</v>
      </c>
      <c r="AU2001" t="s">
        <v>58</v>
      </c>
      <c r="AV2001" t="s">
        <v>4215</v>
      </c>
      <c r="AW2001" t="s">
        <v>6927</v>
      </c>
      <c r="AX2001" s="1">
        <v>43097.638772106482</v>
      </c>
      <c r="AY2001" s="1">
        <v>43187.66819128472</v>
      </c>
    </row>
    <row r="2002" spans="1:51" x14ac:dyDescent="0.35">
      <c r="A2002">
        <v>2367</v>
      </c>
      <c r="B2002">
        <v>0</v>
      </c>
      <c r="C2002" t="s">
        <v>51</v>
      </c>
      <c r="D2002" t="s">
        <v>52</v>
      </c>
      <c r="E2002" t="s">
        <v>51</v>
      </c>
      <c r="F2002" t="s">
        <v>51</v>
      </c>
      <c r="G2002" t="s">
        <v>8526</v>
      </c>
      <c r="H2002" t="s">
        <v>8527</v>
      </c>
      <c r="I2002" t="s">
        <v>56</v>
      </c>
      <c r="J2002" t="s">
        <v>5419</v>
      </c>
      <c r="O2002" t="s">
        <v>56</v>
      </c>
      <c r="S2002" t="s">
        <v>8528</v>
      </c>
      <c r="T2002" t="s">
        <v>8529</v>
      </c>
      <c r="U2002" t="s">
        <v>51</v>
      </c>
      <c r="V2002" t="s">
        <v>8530</v>
      </c>
      <c r="W2002">
        <v>9721166662</v>
      </c>
      <c r="X2002" t="s">
        <v>51</v>
      </c>
      <c r="Y2002" t="s">
        <v>8531</v>
      </c>
      <c r="Z2002">
        <v>8</v>
      </c>
      <c r="AA2002">
        <v>9</v>
      </c>
      <c r="AD2002" t="s">
        <v>8532</v>
      </c>
      <c r="AE2002" t="s">
        <v>51</v>
      </c>
      <c r="AF2002" t="s">
        <v>5419</v>
      </c>
      <c r="AG2002" t="s">
        <v>8533</v>
      </c>
      <c r="AI2002">
        <v>0</v>
      </c>
      <c r="AJ2002">
        <v>0</v>
      </c>
      <c r="AL2002">
        <v>0</v>
      </c>
      <c r="AM2002">
        <v>0</v>
      </c>
      <c r="AN2002">
        <v>0</v>
      </c>
      <c r="AO2002" t="s">
        <v>51</v>
      </c>
      <c r="AP2002" t="s">
        <v>51</v>
      </c>
      <c r="AQ2002" t="s">
        <v>51</v>
      </c>
      <c r="AR2002" t="s">
        <v>51</v>
      </c>
      <c r="AS2002" t="s">
        <v>51</v>
      </c>
      <c r="AT2002" t="s">
        <v>51</v>
      </c>
      <c r="AU2002" t="s">
        <v>58</v>
      </c>
      <c r="AV2002" t="s">
        <v>4215</v>
      </c>
      <c r="AW2002" t="s">
        <v>6927</v>
      </c>
      <c r="AX2002" s="1">
        <v>43097.495595752313</v>
      </c>
      <c r="AY2002" s="1">
        <v>43118.67680616898</v>
      </c>
    </row>
    <row r="2003" spans="1:51" x14ac:dyDescent="0.35">
      <c r="A2003">
        <v>2366</v>
      </c>
      <c r="B2003">
        <v>0</v>
      </c>
      <c r="C2003" t="s">
        <v>51</v>
      </c>
      <c r="D2003" t="s">
        <v>85</v>
      </c>
      <c r="E2003" t="s">
        <v>51</v>
      </c>
      <c r="F2003" t="s">
        <v>51</v>
      </c>
      <c r="G2003" t="s">
        <v>8534</v>
      </c>
      <c r="H2003" t="s">
        <v>8535</v>
      </c>
      <c r="I2003" t="s">
        <v>56</v>
      </c>
      <c r="J2003" t="s">
        <v>5419</v>
      </c>
      <c r="T2003" t="s">
        <v>51</v>
      </c>
      <c r="U2003" t="s">
        <v>51</v>
      </c>
      <c r="W2003">
        <v>9552521295</v>
      </c>
      <c r="Y2003" t="s">
        <v>8536</v>
      </c>
      <c r="Z2003">
        <v>8</v>
      </c>
      <c r="AE2003" t="s">
        <v>51</v>
      </c>
      <c r="AF2003" t="s">
        <v>5419</v>
      </c>
      <c r="AI2003">
        <v>0</v>
      </c>
      <c r="AJ2003">
        <v>0</v>
      </c>
      <c r="AL2003">
        <v>0</v>
      </c>
      <c r="AM2003">
        <v>0</v>
      </c>
      <c r="AN2003">
        <v>0</v>
      </c>
      <c r="AO2003" t="s">
        <v>230</v>
      </c>
      <c r="AP2003" t="s">
        <v>51</v>
      </c>
      <c r="AQ2003" t="s">
        <v>51</v>
      </c>
      <c r="AR2003" t="s">
        <v>51</v>
      </c>
      <c r="AS2003" t="s">
        <v>51</v>
      </c>
      <c r="AT2003" t="s">
        <v>51</v>
      </c>
      <c r="AU2003" t="s">
        <v>58</v>
      </c>
      <c r="AV2003" t="s">
        <v>4028</v>
      </c>
      <c r="AW2003" t="s">
        <v>51</v>
      </c>
      <c r="AX2003" s="1">
        <v>43095.748789201389</v>
      </c>
      <c r="AY2003" t="s">
        <v>51</v>
      </c>
    </row>
    <row r="2004" spans="1:51" x14ac:dyDescent="0.35">
      <c r="A2004">
        <v>2365</v>
      </c>
      <c r="B2004">
        <v>0</v>
      </c>
      <c r="C2004" t="s">
        <v>51</v>
      </c>
      <c r="D2004" t="s">
        <v>52</v>
      </c>
      <c r="E2004" t="s">
        <v>51</v>
      </c>
      <c r="F2004" t="s">
        <v>51</v>
      </c>
      <c r="G2004" t="s">
        <v>19127</v>
      </c>
      <c r="H2004" t="s">
        <v>8537</v>
      </c>
      <c r="I2004" t="s">
        <v>56</v>
      </c>
      <c r="J2004" t="s">
        <v>5419</v>
      </c>
      <c r="S2004" t="s">
        <v>8538</v>
      </c>
      <c r="U2004" t="s">
        <v>51</v>
      </c>
      <c r="V2004" t="s">
        <v>8539</v>
      </c>
      <c r="X2004" t="s">
        <v>51</v>
      </c>
      <c r="Y2004" t="s">
        <v>8540</v>
      </c>
      <c r="Z2004">
        <v>8</v>
      </c>
      <c r="AA2004">
        <v>36</v>
      </c>
      <c r="AE2004" t="s">
        <v>51</v>
      </c>
      <c r="AF2004" t="s">
        <v>5419</v>
      </c>
      <c r="AG2004" t="s">
        <v>8541</v>
      </c>
      <c r="AI2004">
        <v>0</v>
      </c>
      <c r="AJ2004">
        <v>0</v>
      </c>
      <c r="AL2004">
        <v>0</v>
      </c>
      <c r="AM2004">
        <v>0</v>
      </c>
      <c r="AN2004">
        <v>0</v>
      </c>
      <c r="AO2004" t="s">
        <v>51</v>
      </c>
      <c r="AP2004" t="s">
        <v>51</v>
      </c>
      <c r="AQ2004" t="s">
        <v>51</v>
      </c>
      <c r="AR2004" t="s">
        <v>51</v>
      </c>
      <c r="AS2004" t="s">
        <v>51</v>
      </c>
      <c r="AT2004" t="s">
        <v>51</v>
      </c>
      <c r="AU2004" t="s">
        <v>58</v>
      </c>
      <c r="AV2004" t="s">
        <v>4215</v>
      </c>
      <c r="AW2004" t="s">
        <v>4802</v>
      </c>
      <c r="AX2004" s="1">
        <v>43094.428903437503</v>
      </c>
      <c r="AY2004" s="1">
        <v>43227.467446145834</v>
      </c>
    </row>
    <row r="2005" spans="1:51" x14ac:dyDescent="0.35">
      <c r="A2005">
        <v>2364</v>
      </c>
      <c r="B2005">
        <v>0</v>
      </c>
      <c r="C2005" t="s">
        <v>51</v>
      </c>
      <c r="D2005" t="s">
        <v>52</v>
      </c>
      <c r="E2005" t="s">
        <v>51</v>
      </c>
      <c r="F2005" t="s">
        <v>51</v>
      </c>
      <c r="G2005" t="s">
        <v>8542</v>
      </c>
      <c r="H2005" t="s">
        <v>19128</v>
      </c>
      <c r="I2005" t="s">
        <v>56</v>
      </c>
      <c r="J2005" t="s">
        <v>5419</v>
      </c>
      <c r="M2005" t="s">
        <v>8543</v>
      </c>
      <c r="N2005" t="s">
        <v>19128</v>
      </c>
      <c r="O2005" t="s">
        <v>56</v>
      </c>
      <c r="S2005" t="s">
        <v>62</v>
      </c>
      <c r="T2005" t="s">
        <v>8544</v>
      </c>
      <c r="U2005" t="s">
        <v>51</v>
      </c>
      <c r="V2005" t="s">
        <v>62</v>
      </c>
      <c r="W2005" t="s">
        <v>62</v>
      </c>
      <c r="X2005" t="s">
        <v>51</v>
      </c>
      <c r="Y2005" t="s">
        <v>62</v>
      </c>
      <c r="Z2005">
        <v>8</v>
      </c>
      <c r="AA2005" t="s">
        <v>62</v>
      </c>
      <c r="AB2005" t="s">
        <v>62</v>
      </c>
      <c r="AD2005" t="s">
        <v>62</v>
      </c>
      <c r="AE2005" t="s">
        <v>51</v>
      </c>
      <c r="AF2005" t="s">
        <v>5419</v>
      </c>
      <c r="AG2005" t="s">
        <v>6815</v>
      </c>
      <c r="AI2005">
        <v>0</v>
      </c>
      <c r="AJ2005">
        <v>0</v>
      </c>
      <c r="AL2005">
        <v>0</v>
      </c>
      <c r="AM2005">
        <v>0</v>
      </c>
      <c r="AN2005">
        <v>0</v>
      </c>
      <c r="AO2005" t="s">
        <v>51</v>
      </c>
      <c r="AP2005" t="s">
        <v>51</v>
      </c>
      <c r="AQ2005" t="s">
        <v>51</v>
      </c>
      <c r="AR2005" t="s">
        <v>51</v>
      </c>
      <c r="AS2005" t="s">
        <v>51</v>
      </c>
      <c r="AT2005" t="s">
        <v>51</v>
      </c>
      <c r="AU2005" t="s">
        <v>58</v>
      </c>
      <c r="AV2005" t="s">
        <v>6593</v>
      </c>
      <c r="AW2005" t="s">
        <v>51</v>
      </c>
      <c r="AX2005" s="1">
        <v>43091.519397951386</v>
      </c>
      <c r="AY2005" t="s">
        <v>51</v>
      </c>
    </row>
    <row r="2006" spans="1:51" x14ac:dyDescent="0.35">
      <c r="A2006">
        <v>2363</v>
      </c>
      <c r="B2006">
        <v>0</v>
      </c>
      <c r="C2006" t="s">
        <v>51</v>
      </c>
      <c r="D2006" t="s">
        <v>52</v>
      </c>
      <c r="E2006" t="s">
        <v>51</v>
      </c>
      <c r="F2006" t="s">
        <v>51</v>
      </c>
      <c r="G2006" t="s">
        <v>19129</v>
      </c>
      <c r="H2006" t="s">
        <v>8545</v>
      </c>
      <c r="I2006" t="s">
        <v>56</v>
      </c>
      <c r="M2006" t="s">
        <v>19130</v>
      </c>
      <c r="N2006" t="s">
        <v>19131</v>
      </c>
      <c r="O2006" t="s">
        <v>56</v>
      </c>
      <c r="U2006" t="s">
        <v>202</v>
      </c>
      <c r="Z2006">
        <v>8</v>
      </c>
      <c r="AA2006">
        <v>29</v>
      </c>
      <c r="AD2006" t="s">
        <v>7977</v>
      </c>
      <c r="AE2006" t="s">
        <v>5602</v>
      </c>
      <c r="AF2006" t="s">
        <v>77</v>
      </c>
      <c r="AG2006" t="s">
        <v>8546</v>
      </c>
      <c r="AH2006" t="s">
        <v>5602</v>
      </c>
      <c r="AI2006">
        <v>0</v>
      </c>
      <c r="AJ2006">
        <v>0</v>
      </c>
      <c r="AL2006">
        <v>0</v>
      </c>
      <c r="AM2006">
        <v>0</v>
      </c>
      <c r="AN2006">
        <v>0</v>
      </c>
      <c r="AO2006" t="s">
        <v>51</v>
      </c>
      <c r="AP2006" t="s">
        <v>51</v>
      </c>
      <c r="AQ2006" t="s">
        <v>51</v>
      </c>
      <c r="AR2006" t="s">
        <v>51</v>
      </c>
      <c r="AS2006" t="s">
        <v>51</v>
      </c>
      <c r="AT2006" t="s">
        <v>51</v>
      </c>
      <c r="AU2006" t="s">
        <v>58</v>
      </c>
      <c r="AV2006" t="s">
        <v>6927</v>
      </c>
      <c r="AW2006" t="s">
        <v>8547</v>
      </c>
      <c r="AX2006" s="1">
        <v>43091.506842673611</v>
      </c>
      <c r="AY2006" s="1">
        <v>45500.538212118059</v>
      </c>
    </row>
    <row r="2007" spans="1:51" x14ac:dyDescent="0.35">
      <c r="A2007">
        <v>2362</v>
      </c>
      <c r="B2007">
        <v>0</v>
      </c>
      <c r="C2007" t="s">
        <v>51</v>
      </c>
      <c r="D2007" t="s">
        <v>52</v>
      </c>
      <c r="E2007" t="s">
        <v>51</v>
      </c>
      <c r="F2007" t="s">
        <v>51</v>
      </c>
      <c r="G2007" t="s">
        <v>8548</v>
      </c>
      <c r="H2007" t="s">
        <v>8549</v>
      </c>
      <c r="I2007" t="s">
        <v>56</v>
      </c>
      <c r="O2007" t="s">
        <v>62</v>
      </c>
      <c r="S2007" t="s">
        <v>8550</v>
      </c>
      <c r="U2007" t="s">
        <v>202</v>
      </c>
      <c r="V2007" t="s">
        <v>8551</v>
      </c>
      <c r="Y2007" t="s">
        <v>8552</v>
      </c>
      <c r="Z2007">
        <v>8</v>
      </c>
      <c r="AA2007">
        <v>33</v>
      </c>
      <c r="AD2007" t="s">
        <v>8553</v>
      </c>
      <c r="AE2007" t="s">
        <v>3557</v>
      </c>
      <c r="AF2007" t="s">
        <v>573</v>
      </c>
      <c r="AG2007" t="s">
        <v>8554</v>
      </c>
      <c r="AH2007" t="s">
        <v>3557</v>
      </c>
      <c r="AI2007">
        <v>0</v>
      </c>
      <c r="AJ2007">
        <v>0</v>
      </c>
      <c r="AL2007">
        <v>0</v>
      </c>
      <c r="AM2007">
        <v>0</v>
      </c>
      <c r="AN2007">
        <v>0</v>
      </c>
      <c r="AO2007" t="s">
        <v>51</v>
      </c>
      <c r="AP2007" t="s">
        <v>51</v>
      </c>
      <c r="AQ2007" t="s">
        <v>51</v>
      </c>
      <c r="AR2007" t="s">
        <v>51</v>
      </c>
      <c r="AS2007" t="s">
        <v>51</v>
      </c>
      <c r="AT2007" t="s">
        <v>51</v>
      </c>
      <c r="AU2007" t="s">
        <v>58</v>
      </c>
      <c r="AV2007" t="s">
        <v>4215</v>
      </c>
      <c r="AW2007" t="s">
        <v>196</v>
      </c>
      <c r="AX2007" s="1">
        <v>43091.432024652779</v>
      </c>
      <c r="AY2007" s="1">
        <v>44616.535497337965</v>
      </c>
    </row>
    <row r="2008" spans="1:51" x14ac:dyDescent="0.35">
      <c r="A2008">
        <v>2361</v>
      </c>
      <c r="B2008">
        <v>0</v>
      </c>
      <c r="C2008" t="s">
        <v>51</v>
      </c>
      <c r="D2008" t="s">
        <v>52</v>
      </c>
      <c r="E2008" t="s">
        <v>51</v>
      </c>
      <c r="F2008" t="s">
        <v>51</v>
      </c>
      <c r="G2008" t="s">
        <v>8555</v>
      </c>
      <c r="H2008" t="s">
        <v>8556</v>
      </c>
      <c r="I2008" t="s">
        <v>56</v>
      </c>
      <c r="J2008" t="s">
        <v>5419</v>
      </c>
      <c r="T2008" t="s">
        <v>8557</v>
      </c>
      <c r="U2008" t="s">
        <v>51</v>
      </c>
      <c r="X2008" t="s">
        <v>51</v>
      </c>
      <c r="Z2008">
        <v>8</v>
      </c>
      <c r="AA2008">
        <v>24</v>
      </c>
      <c r="AE2008" t="s">
        <v>51</v>
      </c>
      <c r="AF2008" t="s">
        <v>5419</v>
      </c>
      <c r="AG2008" t="s">
        <v>5999</v>
      </c>
      <c r="AI2008">
        <v>0</v>
      </c>
      <c r="AJ2008">
        <v>0</v>
      </c>
      <c r="AL2008">
        <v>0</v>
      </c>
      <c r="AM2008">
        <v>0</v>
      </c>
      <c r="AN2008">
        <v>0</v>
      </c>
      <c r="AO2008" t="s">
        <v>51</v>
      </c>
      <c r="AP2008" t="s">
        <v>51</v>
      </c>
      <c r="AQ2008" t="s">
        <v>51</v>
      </c>
      <c r="AR2008" t="s">
        <v>51</v>
      </c>
      <c r="AS2008" t="s">
        <v>51</v>
      </c>
      <c r="AT2008" t="s">
        <v>51</v>
      </c>
      <c r="AU2008" t="s">
        <v>58</v>
      </c>
      <c r="AV2008" t="s">
        <v>6927</v>
      </c>
      <c r="AW2008" t="s">
        <v>51</v>
      </c>
      <c r="AX2008" s="1">
        <v>43089.454440474539</v>
      </c>
      <c r="AY2008" t="s">
        <v>51</v>
      </c>
    </row>
    <row r="2009" spans="1:51" x14ac:dyDescent="0.35">
      <c r="A2009">
        <v>2360</v>
      </c>
      <c r="B2009">
        <v>0</v>
      </c>
      <c r="C2009" t="s">
        <v>51</v>
      </c>
      <c r="D2009" t="s">
        <v>85</v>
      </c>
      <c r="E2009" t="s">
        <v>51</v>
      </c>
      <c r="F2009" t="s">
        <v>51</v>
      </c>
      <c r="G2009" t="s">
        <v>19132</v>
      </c>
      <c r="H2009" t="s">
        <v>8558</v>
      </c>
      <c r="I2009" t="s">
        <v>56</v>
      </c>
      <c r="J2009" t="s">
        <v>5419</v>
      </c>
      <c r="S2009" t="s">
        <v>8559</v>
      </c>
      <c r="T2009" t="s">
        <v>51</v>
      </c>
      <c r="U2009" t="s">
        <v>51</v>
      </c>
      <c r="W2009">
        <v>9825505349</v>
      </c>
      <c r="Y2009" t="s">
        <v>8560</v>
      </c>
      <c r="Z2009">
        <v>8</v>
      </c>
      <c r="AE2009" t="s">
        <v>51</v>
      </c>
      <c r="AF2009" t="s">
        <v>5419</v>
      </c>
      <c r="AI2009">
        <v>0</v>
      </c>
      <c r="AJ2009">
        <v>0</v>
      </c>
      <c r="AL2009">
        <v>0</v>
      </c>
      <c r="AM2009">
        <v>0</v>
      </c>
      <c r="AN2009">
        <v>0</v>
      </c>
      <c r="AO2009" t="s">
        <v>120</v>
      </c>
      <c r="AP2009" t="s">
        <v>51</v>
      </c>
      <c r="AQ2009" t="s">
        <v>51</v>
      </c>
      <c r="AR2009" t="s">
        <v>51</v>
      </c>
      <c r="AS2009" t="s">
        <v>51</v>
      </c>
      <c r="AT2009" t="s">
        <v>51</v>
      </c>
      <c r="AU2009" t="s">
        <v>58</v>
      </c>
      <c r="AV2009" t="s">
        <v>4028</v>
      </c>
      <c r="AW2009" t="s">
        <v>51</v>
      </c>
      <c r="AX2009" s="1">
        <v>43087.64773877315</v>
      </c>
      <c r="AY2009" t="s">
        <v>51</v>
      </c>
    </row>
    <row r="2010" spans="1:51" x14ac:dyDescent="0.35">
      <c r="A2010">
        <v>2359</v>
      </c>
      <c r="B2010">
        <v>0</v>
      </c>
      <c r="C2010" t="s">
        <v>51</v>
      </c>
      <c r="D2010" t="s">
        <v>85</v>
      </c>
      <c r="E2010" t="s">
        <v>51</v>
      </c>
      <c r="F2010" t="s">
        <v>51</v>
      </c>
      <c r="G2010" t="s">
        <v>8561</v>
      </c>
      <c r="H2010" t="s">
        <v>8562</v>
      </c>
      <c r="I2010" t="s">
        <v>56</v>
      </c>
      <c r="J2010" t="s">
        <v>5419</v>
      </c>
      <c r="S2010">
        <v>24362773</v>
      </c>
      <c r="T2010" t="s">
        <v>51</v>
      </c>
      <c r="U2010" t="s">
        <v>51</v>
      </c>
      <c r="W2010">
        <v>8600339499</v>
      </c>
      <c r="Y2010" t="s">
        <v>8563</v>
      </c>
      <c r="Z2010">
        <v>8</v>
      </c>
      <c r="AE2010" t="s">
        <v>51</v>
      </c>
      <c r="AF2010" t="s">
        <v>5419</v>
      </c>
      <c r="AI2010">
        <v>0</v>
      </c>
      <c r="AJ2010">
        <v>0</v>
      </c>
      <c r="AL2010">
        <v>0</v>
      </c>
      <c r="AM2010">
        <v>0</v>
      </c>
      <c r="AN2010">
        <v>0</v>
      </c>
      <c r="AO2010" t="s">
        <v>230</v>
      </c>
      <c r="AP2010" t="s">
        <v>51</v>
      </c>
      <c r="AQ2010" t="s">
        <v>51</v>
      </c>
      <c r="AR2010" t="s">
        <v>51</v>
      </c>
      <c r="AS2010" t="s">
        <v>51</v>
      </c>
      <c r="AT2010" t="s">
        <v>51</v>
      </c>
      <c r="AU2010" t="s">
        <v>58</v>
      </c>
      <c r="AV2010" t="s">
        <v>4028</v>
      </c>
      <c r="AW2010" t="s">
        <v>51</v>
      </c>
      <c r="AX2010" s="1">
        <v>43087.643028090279</v>
      </c>
      <c r="AY2010" t="s">
        <v>51</v>
      </c>
    </row>
    <row r="2011" spans="1:51" x14ac:dyDescent="0.35">
      <c r="A2011">
        <v>2358</v>
      </c>
      <c r="B2011">
        <v>0</v>
      </c>
      <c r="C2011" t="s">
        <v>51</v>
      </c>
      <c r="D2011" t="s">
        <v>52</v>
      </c>
      <c r="E2011" t="s">
        <v>51</v>
      </c>
      <c r="F2011" t="s">
        <v>51</v>
      </c>
      <c r="G2011" t="s">
        <v>8564</v>
      </c>
      <c r="H2011" t="s">
        <v>8565</v>
      </c>
      <c r="I2011" t="s">
        <v>56</v>
      </c>
      <c r="J2011" t="s">
        <v>5419</v>
      </c>
      <c r="O2011" t="s">
        <v>56</v>
      </c>
      <c r="U2011" t="s">
        <v>51</v>
      </c>
      <c r="X2011" t="s">
        <v>51</v>
      </c>
      <c r="Z2011">
        <v>8</v>
      </c>
      <c r="AE2011" t="s">
        <v>51</v>
      </c>
      <c r="AF2011" t="s">
        <v>5419</v>
      </c>
      <c r="AI2011">
        <v>0</v>
      </c>
      <c r="AJ2011">
        <v>0</v>
      </c>
      <c r="AL2011">
        <v>0</v>
      </c>
      <c r="AM2011">
        <v>0</v>
      </c>
      <c r="AN2011">
        <v>0</v>
      </c>
      <c r="AO2011" t="s">
        <v>51</v>
      </c>
      <c r="AP2011" t="s">
        <v>51</v>
      </c>
      <c r="AQ2011" t="s">
        <v>51</v>
      </c>
      <c r="AR2011" t="s">
        <v>51</v>
      </c>
      <c r="AS2011" t="s">
        <v>51</v>
      </c>
      <c r="AT2011" t="s">
        <v>51</v>
      </c>
      <c r="AU2011" t="s">
        <v>58</v>
      </c>
      <c r="AV2011" t="s">
        <v>6927</v>
      </c>
      <c r="AW2011" t="s">
        <v>51</v>
      </c>
      <c r="AX2011" s="1">
        <v>43083.759929513886</v>
      </c>
      <c r="AY2011" t="s">
        <v>51</v>
      </c>
    </row>
    <row r="2012" spans="1:51" x14ac:dyDescent="0.35">
      <c r="A2012">
        <v>2357</v>
      </c>
      <c r="B2012">
        <v>0</v>
      </c>
      <c r="C2012" t="s">
        <v>51</v>
      </c>
      <c r="D2012" t="s">
        <v>52</v>
      </c>
      <c r="E2012" t="s">
        <v>51</v>
      </c>
      <c r="F2012" t="s">
        <v>51</v>
      </c>
      <c r="G2012" t="s">
        <v>8566</v>
      </c>
      <c r="H2012" t="s">
        <v>8567</v>
      </c>
      <c r="I2012" t="s">
        <v>56</v>
      </c>
      <c r="O2012" t="s">
        <v>56</v>
      </c>
      <c r="S2012" t="s">
        <v>8568</v>
      </c>
      <c r="U2012" t="s">
        <v>51</v>
      </c>
      <c r="W2012">
        <v>9711991664</v>
      </c>
      <c r="Y2012" t="s">
        <v>8569</v>
      </c>
      <c r="Z2012">
        <v>8</v>
      </c>
      <c r="AA2012">
        <v>9</v>
      </c>
      <c r="AE2012" t="s">
        <v>8570</v>
      </c>
      <c r="AF2012" t="s">
        <v>6525</v>
      </c>
      <c r="AG2012" t="s">
        <v>2100</v>
      </c>
      <c r="AH2012" t="s">
        <v>8570</v>
      </c>
      <c r="AI2012">
        <v>0</v>
      </c>
      <c r="AJ2012">
        <v>0</v>
      </c>
      <c r="AL2012">
        <v>0</v>
      </c>
      <c r="AM2012">
        <v>0</v>
      </c>
      <c r="AN2012">
        <v>0</v>
      </c>
      <c r="AO2012" t="s">
        <v>51</v>
      </c>
      <c r="AP2012" t="s">
        <v>51</v>
      </c>
      <c r="AQ2012" t="s">
        <v>51</v>
      </c>
      <c r="AR2012" t="s">
        <v>51</v>
      </c>
      <c r="AS2012" t="s">
        <v>51</v>
      </c>
      <c r="AT2012" t="s">
        <v>51</v>
      </c>
      <c r="AU2012" t="s">
        <v>58</v>
      </c>
      <c r="AV2012" t="s">
        <v>4215</v>
      </c>
      <c r="AW2012" t="s">
        <v>6927</v>
      </c>
      <c r="AX2012" s="1">
        <v>43083.492644560189</v>
      </c>
      <c r="AY2012" s="1">
        <v>43308.489621527777</v>
      </c>
    </row>
    <row r="2013" spans="1:51" x14ac:dyDescent="0.35">
      <c r="A2013">
        <v>2356</v>
      </c>
      <c r="B2013">
        <v>0</v>
      </c>
      <c r="C2013" t="s">
        <v>51</v>
      </c>
      <c r="D2013" t="s">
        <v>52</v>
      </c>
      <c r="E2013" t="s">
        <v>51</v>
      </c>
      <c r="F2013" t="s">
        <v>51</v>
      </c>
      <c r="G2013" t="s">
        <v>8571</v>
      </c>
      <c r="H2013" t="s">
        <v>8572</v>
      </c>
      <c r="I2013" t="s">
        <v>56</v>
      </c>
      <c r="J2013" t="s">
        <v>5419</v>
      </c>
      <c r="U2013" t="s">
        <v>51</v>
      </c>
      <c r="X2013" t="s">
        <v>51</v>
      </c>
      <c r="Z2013">
        <v>8</v>
      </c>
      <c r="AE2013" t="s">
        <v>51</v>
      </c>
      <c r="AF2013" t="s">
        <v>5419</v>
      </c>
      <c r="AI2013">
        <v>0</v>
      </c>
      <c r="AJ2013">
        <v>0</v>
      </c>
      <c r="AL2013">
        <v>0</v>
      </c>
      <c r="AM2013">
        <v>0</v>
      </c>
      <c r="AN2013">
        <v>0</v>
      </c>
      <c r="AO2013" t="s">
        <v>51</v>
      </c>
      <c r="AP2013" t="s">
        <v>51</v>
      </c>
      <c r="AQ2013" t="s">
        <v>51</v>
      </c>
      <c r="AR2013" t="s">
        <v>51</v>
      </c>
      <c r="AS2013" t="s">
        <v>51</v>
      </c>
      <c r="AT2013" t="s">
        <v>51</v>
      </c>
      <c r="AU2013" t="s">
        <v>58</v>
      </c>
      <c r="AV2013" t="s">
        <v>6927</v>
      </c>
      <c r="AW2013" t="s">
        <v>51</v>
      </c>
      <c r="AX2013" s="1">
        <v>43083.408228356479</v>
      </c>
      <c r="AY2013" t="s">
        <v>51</v>
      </c>
    </row>
    <row r="2014" spans="1:51" x14ac:dyDescent="0.35">
      <c r="A2014">
        <v>2355</v>
      </c>
      <c r="B2014">
        <v>0</v>
      </c>
      <c r="C2014" t="s">
        <v>51</v>
      </c>
      <c r="D2014" t="s">
        <v>85</v>
      </c>
      <c r="E2014" t="s">
        <v>51</v>
      </c>
      <c r="F2014" t="s">
        <v>51</v>
      </c>
      <c r="G2014" t="s">
        <v>8573</v>
      </c>
      <c r="H2014" t="s">
        <v>8574</v>
      </c>
      <c r="I2014" t="s">
        <v>56</v>
      </c>
      <c r="J2014" t="s">
        <v>5419</v>
      </c>
      <c r="S2014" t="s">
        <v>62</v>
      </c>
      <c r="T2014" t="s">
        <v>51</v>
      </c>
      <c r="U2014" t="s">
        <v>51</v>
      </c>
      <c r="W2014">
        <v>9881735671</v>
      </c>
      <c r="Y2014" t="s">
        <v>8575</v>
      </c>
      <c r="Z2014">
        <v>8</v>
      </c>
      <c r="AE2014" t="s">
        <v>51</v>
      </c>
      <c r="AF2014" t="s">
        <v>5419</v>
      </c>
      <c r="AH2014" t="s">
        <v>8576</v>
      </c>
      <c r="AI2014">
        <v>0</v>
      </c>
      <c r="AJ2014">
        <v>0</v>
      </c>
      <c r="AL2014">
        <v>0</v>
      </c>
      <c r="AM2014">
        <v>0</v>
      </c>
      <c r="AN2014">
        <v>0</v>
      </c>
      <c r="AO2014" t="s">
        <v>230</v>
      </c>
      <c r="AP2014" t="s">
        <v>51</v>
      </c>
      <c r="AQ2014" t="s">
        <v>51</v>
      </c>
      <c r="AR2014" t="s">
        <v>51</v>
      </c>
      <c r="AS2014" t="s">
        <v>51</v>
      </c>
      <c r="AT2014" t="s">
        <v>51</v>
      </c>
      <c r="AU2014" t="s">
        <v>58</v>
      </c>
      <c r="AV2014" t="s">
        <v>7910</v>
      </c>
      <c r="AW2014" t="s">
        <v>51</v>
      </c>
      <c r="AX2014" s="1">
        <v>43082.457074571757</v>
      </c>
      <c r="AY2014" t="s">
        <v>51</v>
      </c>
    </row>
    <row r="2015" spans="1:51" x14ac:dyDescent="0.35">
      <c r="A2015">
        <v>2354</v>
      </c>
      <c r="B2015">
        <v>0</v>
      </c>
      <c r="C2015" t="s">
        <v>51</v>
      </c>
      <c r="D2015" t="s">
        <v>85</v>
      </c>
      <c r="E2015" t="s">
        <v>51</v>
      </c>
      <c r="F2015" t="s">
        <v>51</v>
      </c>
      <c r="G2015" t="s">
        <v>8577</v>
      </c>
      <c r="H2015" t="s">
        <v>8578</v>
      </c>
      <c r="I2015" t="s">
        <v>56</v>
      </c>
      <c r="J2015" t="s">
        <v>5419</v>
      </c>
      <c r="S2015" t="s">
        <v>8579</v>
      </c>
      <c r="T2015" t="s">
        <v>51</v>
      </c>
      <c r="U2015" t="s">
        <v>51</v>
      </c>
      <c r="W2015">
        <v>9922225800</v>
      </c>
      <c r="Y2015" t="s">
        <v>8580</v>
      </c>
      <c r="Z2015">
        <v>8</v>
      </c>
      <c r="AD2015" t="s">
        <v>8581</v>
      </c>
      <c r="AE2015" t="s">
        <v>51</v>
      </c>
      <c r="AF2015" t="s">
        <v>5419</v>
      </c>
      <c r="AH2015" t="s">
        <v>8582</v>
      </c>
      <c r="AI2015">
        <v>0</v>
      </c>
      <c r="AJ2015">
        <v>0</v>
      </c>
      <c r="AL2015">
        <v>0</v>
      </c>
      <c r="AM2015">
        <v>0</v>
      </c>
      <c r="AN2015">
        <v>0</v>
      </c>
      <c r="AO2015" t="s">
        <v>230</v>
      </c>
      <c r="AP2015" t="s">
        <v>51</v>
      </c>
      <c r="AQ2015" t="s">
        <v>51</v>
      </c>
      <c r="AR2015" t="s">
        <v>51</v>
      </c>
      <c r="AS2015" t="s">
        <v>51</v>
      </c>
      <c r="AT2015" t="s">
        <v>51</v>
      </c>
      <c r="AU2015" t="s">
        <v>58</v>
      </c>
      <c r="AV2015" t="s">
        <v>7910</v>
      </c>
      <c r="AW2015" t="s">
        <v>51</v>
      </c>
      <c r="AX2015" s="1">
        <v>43082.452613506946</v>
      </c>
      <c r="AY2015" t="s">
        <v>51</v>
      </c>
    </row>
    <row r="2016" spans="1:51" x14ac:dyDescent="0.35">
      <c r="A2016">
        <v>2353</v>
      </c>
      <c r="B2016">
        <v>0</v>
      </c>
      <c r="C2016" t="s">
        <v>51</v>
      </c>
      <c r="D2016" t="s">
        <v>85</v>
      </c>
      <c r="E2016" t="s">
        <v>51</v>
      </c>
      <c r="F2016" t="s">
        <v>51</v>
      </c>
      <c r="G2016" t="s">
        <v>8583</v>
      </c>
      <c r="H2016" t="s">
        <v>8584</v>
      </c>
      <c r="I2016" t="s">
        <v>56</v>
      </c>
      <c r="J2016" t="s">
        <v>5419</v>
      </c>
      <c r="S2016" t="s">
        <v>8585</v>
      </c>
      <c r="T2016" t="s">
        <v>51</v>
      </c>
      <c r="U2016" t="s">
        <v>51</v>
      </c>
      <c r="W2016">
        <v>9766351702</v>
      </c>
      <c r="Y2016" t="s">
        <v>8586</v>
      </c>
      <c r="Z2016">
        <v>8</v>
      </c>
      <c r="AE2016" t="s">
        <v>51</v>
      </c>
      <c r="AF2016" t="s">
        <v>5419</v>
      </c>
      <c r="AI2016">
        <v>0</v>
      </c>
      <c r="AJ2016">
        <v>0</v>
      </c>
      <c r="AL2016">
        <v>0</v>
      </c>
      <c r="AM2016">
        <v>0</v>
      </c>
      <c r="AN2016">
        <v>0</v>
      </c>
      <c r="AO2016" t="s">
        <v>230</v>
      </c>
      <c r="AP2016" t="s">
        <v>51</v>
      </c>
      <c r="AQ2016" t="s">
        <v>51</v>
      </c>
      <c r="AR2016" t="s">
        <v>51</v>
      </c>
      <c r="AS2016" t="s">
        <v>51</v>
      </c>
      <c r="AT2016" t="s">
        <v>51</v>
      </c>
      <c r="AU2016" t="s">
        <v>58</v>
      </c>
      <c r="AV2016" t="s">
        <v>4028</v>
      </c>
      <c r="AW2016" t="s">
        <v>4028</v>
      </c>
      <c r="AX2016" s="1">
        <v>43081.803593206016</v>
      </c>
      <c r="AY2016" s="1">
        <v>43082.641177812497</v>
      </c>
    </row>
    <row r="2017" spans="1:51" x14ac:dyDescent="0.35">
      <c r="A2017">
        <v>2352</v>
      </c>
      <c r="B2017">
        <v>0</v>
      </c>
      <c r="C2017" t="s">
        <v>51</v>
      </c>
      <c r="D2017" t="s">
        <v>52</v>
      </c>
      <c r="E2017" t="s">
        <v>51</v>
      </c>
      <c r="F2017" t="s">
        <v>51</v>
      </c>
      <c r="G2017" t="s">
        <v>8587</v>
      </c>
      <c r="H2017" t="s">
        <v>8588</v>
      </c>
      <c r="I2017" t="s">
        <v>56</v>
      </c>
      <c r="O2017" t="s">
        <v>56</v>
      </c>
      <c r="S2017">
        <v>8009091826</v>
      </c>
      <c r="U2017" t="s">
        <v>57</v>
      </c>
      <c r="Y2017" t="s">
        <v>5944</v>
      </c>
      <c r="Z2017">
        <v>8</v>
      </c>
      <c r="AA2017">
        <v>9</v>
      </c>
      <c r="AD2017" t="s">
        <v>107</v>
      </c>
      <c r="AE2017" t="s">
        <v>8589</v>
      </c>
      <c r="AF2017" t="s">
        <v>376</v>
      </c>
      <c r="AG2017" t="s">
        <v>109</v>
      </c>
      <c r="AH2017" t="s">
        <v>8589</v>
      </c>
      <c r="AI2017">
        <v>0</v>
      </c>
      <c r="AJ2017">
        <v>0</v>
      </c>
      <c r="AL2017">
        <v>0</v>
      </c>
      <c r="AM2017">
        <v>0</v>
      </c>
      <c r="AN2017">
        <v>0</v>
      </c>
      <c r="AO2017" t="s">
        <v>51</v>
      </c>
      <c r="AP2017" t="s">
        <v>51</v>
      </c>
      <c r="AQ2017" t="s">
        <v>51</v>
      </c>
      <c r="AR2017" t="s">
        <v>51</v>
      </c>
      <c r="AS2017" t="s">
        <v>51</v>
      </c>
      <c r="AT2017" t="s">
        <v>51</v>
      </c>
      <c r="AU2017" t="s">
        <v>58</v>
      </c>
      <c r="AV2017" t="s">
        <v>4215</v>
      </c>
      <c r="AW2017" t="s">
        <v>919</v>
      </c>
      <c r="AX2017" s="1">
        <v>43081.70153298611</v>
      </c>
      <c r="AY2017" s="1">
        <v>45258.532038657409</v>
      </c>
    </row>
    <row r="2018" spans="1:51" x14ac:dyDescent="0.35">
      <c r="A2018">
        <v>2351</v>
      </c>
      <c r="B2018">
        <v>0</v>
      </c>
      <c r="C2018" t="s">
        <v>51</v>
      </c>
      <c r="D2018" t="s">
        <v>52</v>
      </c>
      <c r="E2018" t="s">
        <v>51</v>
      </c>
      <c r="F2018" t="s">
        <v>51</v>
      </c>
      <c r="G2018" t="s">
        <v>8590</v>
      </c>
      <c r="H2018" t="s">
        <v>8591</v>
      </c>
      <c r="I2018" t="s">
        <v>4842</v>
      </c>
      <c r="J2018" t="s">
        <v>5419</v>
      </c>
      <c r="S2018" t="s">
        <v>8592</v>
      </c>
      <c r="U2018" t="s">
        <v>51</v>
      </c>
      <c r="X2018" t="s">
        <v>51</v>
      </c>
      <c r="Y2018" t="s">
        <v>8593</v>
      </c>
      <c r="Z2018">
        <v>2</v>
      </c>
      <c r="AE2018" t="s">
        <v>51</v>
      </c>
      <c r="AF2018" t="s">
        <v>5419</v>
      </c>
      <c r="AI2018">
        <v>0</v>
      </c>
      <c r="AJ2018">
        <v>0</v>
      </c>
      <c r="AL2018">
        <v>0</v>
      </c>
      <c r="AM2018">
        <v>0</v>
      </c>
      <c r="AN2018">
        <v>0</v>
      </c>
      <c r="AO2018" t="s">
        <v>51</v>
      </c>
      <c r="AP2018" t="s">
        <v>51</v>
      </c>
      <c r="AQ2018" t="s">
        <v>51</v>
      </c>
      <c r="AR2018" t="s">
        <v>51</v>
      </c>
      <c r="AS2018" t="s">
        <v>51</v>
      </c>
      <c r="AT2018" t="s">
        <v>51</v>
      </c>
      <c r="AU2018" t="s">
        <v>58</v>
      </c>
      <c r="AV2018" t="s">
        <v>4215</v>
      </c>
      <c r="AW2018" t="s">
        <v>51</v>
      </c>
      <c r="AX2018" s="1">
        <v>43078.466860416665</v>
      </c>
      <c r="AY2018" t="s">
        <v>51</v>
      </c>
    </row>
    <row r="2019" spans="1:51" x14ac:dyDescent="0.35">
      <c r="A2019">
        <v>2350</v>
      </c>
      <c r="B2019">
        <v>0</v>
      </c>
      <c r="C2019" t="s">
        <v>51</v>
      </c>
      <c r="D2019" t="s">
        <v>52</v>
      </c>
      <c r="E2019" t="s">
        <v>51</v>
      </c>
      <c r="F2019" t="s">
        <v>51</v>
      </c>
      <c r="G2019" t="s">
        <v>8594</v>
      </c>
      <c r="H2019" t="s">
        <v>8595</v>
      </c>
      <c r="I2019" t="s">
        <v>56</v>
      </c>
      <c r="O2019" t="s">
        <v>56</v>
      </c>
      <c r="S2019" t="s">
        <v>8596</v>
      </c>
      <c r="U2019" t="s">
        <v>202</v>
      </c>
      <c r="Y2019" t="s">
        <v>8597</v>
      </c>
      <c r="Z2019">
        <v>8</v>
      </c>
      <c r="AA2019">
        <v>10</v>
      </c>
      <c r="AD2019" t="s">
        <v>8598</v>
      </c>
      <c r="AE2019" t="s">
        <v>8599</v>
      </c>
      <c r="AF2019" t="s">
        <v>101</v>
      </c>
      <c r="AG2019" t="s">
        <v>8600</v>
      </c>
      <c r="AH2019" t="s">
        <v>8599</v>
      </c>
      <c r="AI2019">
        <v>0</v>
      </c>
      <c r="AJ2019">
        <v>0</v>
      </c>
      <c r="AL2019">
        <v>0</v>
      </c>
      <c r="AM2019">
        <v>0</v>
      </c>
      <c r="AN2019">
        <v>0</v>
      </c>
      <c r="AO2019" t="s">
        <v>51</v>
      </c>
      <c r="AP2019" t="s">
        <v>51</v>
      </c>
      <c r="AQ2019" t="s">
        <v>51</v>
      </c>
      <c r="AR2019" t="s">
        <v>51</v>
      </c>
      <c r="AS2019" t="s">
        <v>51</v>
      </c>
      <c r="AT2019" t="s">
        <v>51</v>
      </c>
      <c r="AU2019" t="s">
        <v>58</v>
      </c>
      <c r="AV2019" t="s">
        <v>4215</v>
      </c>
      <c r="AW2019" t="s">
        <v>6927</v>
      </c>
      <c r="AX2019" s="1">
        <v>43078.462051539354</v>
      </c>
      <c r="AY2019" s="1">
        <v>43472.491873993058</v>
      </c>
    </row>
    <row r="2020" spans="1:51" x14ac:dyDescent="0.35">
      <c r="A2020">
        <v>2349</v>
      </c>
      <c r="B2020">
        <v>0</v>
      </c>
      <c r="C2020" t="s">
        <v>51</v>
      </c>
      <c r="D2020" t="s">
        <v>85</v>
      </c>
      <c r="E2020" t="s">
        <v>51</v>
      </c>
      <c r="F2020" t="s">
        <v>51</v>
      </c>
      <c r="G2020" t="s">
        <v>19133</v>
      </c>
      <c r="H2020" t="s">
        <v>8601</v>
      </c>
      <c r="I2020" t="s">
        <v>56</v>
      </c>
      <c r="J2020" t="s">
        <v>5419</v>
      </c>
      <c r="S2020" t="s">
        <v>8602</v>
      </c>
      <c r="T2020" t="s">
        <v>51</v>
      </c>
      <c r="U2020" t="s">
        <v>51</v>
      </c>
      <c r="W2020">
        <v>8888462462</v>
      </c>
      <c r="Y2020" t="s">
        <v>8603</v>
      </c>
      <c r="Z2020">
        <v>8</v>
      </c>
      <c r="AE2020" t="s">
        <v>51</v>
      </c>
      <c r="AF2020" t="s">
        <v>5419</v>
      </c>
      <c r="AI2020">
        <v>0</v>
      </c>
      <c r="AJ2020">
        <v>0</v>
      </c>
      <c r="AL2020">
        <v>0</v>
      </c>
      <c r="AM2020">
        <v>0</v>
      </c>
      <c r="AN2020">
        <v>0</v>
      </c>
      <c r="AO2020" t="s">
        <v>230</v>
      </c>
      <c r="AP2020" t="s">
        <v>51</v>
      </c>
      <c r="AQ2020" t="s">
        <v>51</v>
      </c>
      <c r="AR2020" t="s">
        <v>51</v>
      </c>
      <c r="AS2020" t="s">
        <v>51</v>
      </c>
      <c r="AT2020" t="s">
        <v>51</v>
      </c>
      <c r="AU2020" t="s">
        <v>58</v>
      </c>
      <c r="AV2020" t="s">
        <v>4028</v>
      </c>
      <c r="AW2020" t="s">
        <v>4028</v>
      </c>
      <c r="AX2020" s="1">
        <v>43077.684774733796</v>
      </c>
      <c r="AY2020" s="1">
        <v>43078.616635381943</v>
      </c>
    </row>
    <row r="2021" spans="1:51" x14ac:dyDescent="0.35">
      <c r="A2021">
        <v>2348</v>
      </c>
      <c r="B2021">
        <v>0</v>
      </c>
      <c r="C2021" t="s">
        <v>51</v>
      </c>
      <c r="D2021" t="s">
        <v>85</v>
      </c>
      <c r="E2021" t="s">
        <v>51</v>
      </c>
      <c r="F2021" t="s">
        <v>51</v>
      </c>
      <c r="G2021" t="s">
        <v>8604</v>
      </c>
      <c r="H2021" t="s">
        <v>8605</v>
      </c>
      <c r="I2021" t="s">
        <v>15600</v>
      </c>
      <c r="J2021" t="s">
        <v>5419</v>
      </c>
      <c r="S2021">
        <f>86-20-81623083</f>
        <v>-81623017</v>
      </c>
      <c r="T2021" t="s">
        <v>51</v>
      </c>
      <c r="U2021" t="s">
        <v>51</v>
      </c>
      <c r="Y2021" t="s">
        <v>8606</v>
      </c>
      <c r="Z2021">
        <v>2</v>
      </c>
      <c r="AE2021" t="s">
        <v>51</v>
      </c>
      <c r="AF2021" t="s">
        <v>5419</v>
      </c>
      <c r="AI2021">
        <v>0</v>
      </c>
      <c r="AJ2021">
        <v>0</v>
      </c>
      <c r="AL2021">
        <v>0</v>
      </c>
      <c r="AM2021">
        <v>0</v>
      </c>
      <c r="AN2021">
        <v>0</v>
      </c>
      <c r="AO2021" t="s">
        <v>230</v>
      </c>
      <c r="AP2021" t="s">
        <v>51</v>
      </c>
      <c r="AQ2021" t="s">
        <v>51</v>
      </c>
      <c r="AR2021" t="s">
        <v>51</v>
      </c>
      <c r="AS2021" t="s">
        <v>51</v>
      </c>
      <c r="AT2021" t="s">
        <v>51</v>
      </c>
      <c r="AU2021" t="s">
        <v>58</v>
      </c>
      <c r="AV2021" t="s">
        <v>4028</v>
      </c>
      <c r="AW2021" t="s">
        <v>51</v>
      </c>
      <c r="AX2021" s="1">
        <v>43077.614946412039</v>
      </c>
      <c r="AY2021" t="s">
        <v>51</v>
      </c>
    </row>
    <row r="2022" spans="1:51" x14ac:dyDescent="0.35">
      <c r="A2022">
        <v>2347</v>
      </c>
      <c r="B2022">
        <v>0</v>
      </c>
      <c r="C2022" t="s">
        <v>51</v>
      </c>
      <c r="D2022" t="s">
        <v>85</v>
      </c>
      <c r="E2022">
        <v>0</v>
      </c>
      <c r="G2022" t="s">
        <v>8607</v>
      </c>
      <c r="H2022" t="s">
        <v>8608</v>
      </c>
      <c r="I2022" t="s">
        <v>56</v>
      </c>
      <c r="S2022">
        <f>+ 91-20-27474144</f>
        <v>-27474073</v>
      </c>
      <c r="T2022" t="s">
        <v>51</v>
      </c>
      <c r="U2022" t="s">
        <v>51</v>
      </c>
      <c r="V2022">
        <f>+ 91-20-27119870</f>
        <v>-27119799</v>
      </c>
      <c r="W2022" t="s">
        <v>8609</v>
      </c>
      <c r="Y2022" t="s">
        <v>8610</v>
      </c>
      <c r="Z2022">
        <v>8</v>
      </c>
      <c r="AA2022">
        <v>27</v>
      </c>
      <c r="AE2022" t="s">
        <v>51</v>
      </c>
      <c r="AF2022" t="s">
        <v>51</v>
      </c>
      <c r="AG2022" t="s">
        <v>8611</v>
      </c>
      <c r="AH2022" t="s">
        <v>8612</v>
      </c>
      <c r="AI2022">
        <v>0</v>
      </c>
      <c r="AJ2022">
        <v>0</v>
      </c>
      <c r="AL2022">
        <v>0</v>
      </c>
      <c r="AM2022">
        <v>0</v>
      </c>
      <c r="AN2022">
        <v>0</v>
      </c>
      <c r="AU2022" t="s">
        <v>58</v>
      </c>
      <c r="AV2022" t="s">
        <v>4215</v>
      </c>
      <c r="AW2022" t="s">
        <v>196</v>
      </c>
      <c r="AX2022" s="1">
        <v>43074.438165127314</v>
      </c>
      <c r="AY2022" s="1">
        <v>45512.638338923614</v>
      </c>
    </row>
    <row r="2023" spans="1:51" x14ac:dyDescent="0.35">
      <c r="A2023">
        <v>2346</v>
      </c>
      <c r="B2023">
        <v>0</v>
      </c>
      <c r="C2023" t="s">
        <v>51</v>
      </c>
      <c r="D2023" t="s">
        <v>52</v>
      </c>
      <c r="E2023" t="s">
        <v>51</v>
      </c>
      <c r="F2023" t="s">
        <v>51</v>
      </c>
      <c r="G2023" t="s">
        <v>8613</v>
      </c>
      <c r="H2023" t="s">
        <v>8614</v>
      </c>
      <c r="I2023" t="s">
        <v>56</v>
      </c>
      <c r="J2023" t="s">
        <v>5419</v>
      </c>
      <c r="O2023" t="s">
        <v>62</v>
      </c>
      <c r="S2023" t="s">
        <v>8615</v>
      </c>
      <c r="U2023" t="s">
        <v>51</v>
      </c>
      <c r="X2023" t="s">
        <v>51</v>
      </c>
      <c r="Y2023" t="s">
        <v>8616</v>
      </c>
      <c r="Z2023">
        <v>8</v>
      </c>
      <c r="AA2023">
        <v>37</v>
      </c>
      <c r="AE2023" t="s">
        <v>51</v>
      </c>
      <c r="AF2023" t="s">
        <v>5419</v>
      </c>
      <c r="AG2023" t="s">
        <v>3253</v>
      </c>
      <c r="AI2023">
        <v>0</v>
      </c>
      <c r="AJ2023">
        <v>0</v>
      </c>
      <c r="AL2023">
        <v>0</v>
      </c>
      <c r="AM2023">
        <v>0</v>
      </c>
      <c r="AN2023">
        <v>0</v>
      </c>
      <c r="AO2023" t="s">
        <v>51</v>
      </c>
      <c r="AP2023" t="s">
        <v>51</v>
      </c>
      <c r="AQ2023" t="s">
        <v>51</v>
      </c>
      <c r="AR2023" t="s">
        <v>51</v>
      </c>
      <c r="AS2023" t="s">
        <v>51</v>
      </c>
      <c r="AT2023" t="s">
        <v>51</v>
      </c>
      <c r="AU2023" t="s">
        <v>58</v>
      </c>
      <c r="AV2023" t="s">
        <v>4215</v>
      </c>
      <c r="AW2023" t="s">
        <v>6927</v>
      </c>
      <c r="AX2023" s="1">
        <v>43073.735459953707</v>
      </c>
      <c r="AY2023" s="1">
        <v>43120.635188391207</v>
      </c>
    </row>
    <row r="2024" spans="1:51" x14ac:dyDescent="0.35">
      <c r="A2024">
        <v>2345</v>
      </c>
      <c r="B2024">
        <v>0</v>
      </c>
      <c r="C2024" t="s">
        <v>51</v>
      </c>
      <c r="D2024" t="s">
        <v>52</v>
      </c>
      <c r="E2024" t="s">
        <v>51</v>
      </c>
      <c r="F2024" t="s">
        <v>51</v>
      </c>
      <c r="G2024" t="s">
        <v>8617</v>
      </c>
      <c r="H2024" t="s">
        <v>8618</v>
      </c>
      <c r="I2024" t="s">
        <v>56</v>
      </c>
      <c r="J2024" t="s">
        <v>5419</v>
      </c>
      <c r="O2024" t="s">
        <v>62</v>
      </c>
      <c r="U2024" t="s">
        <v>51</v>
      </c>
      <c r="W2024">
        <v>9970383890</v>
      </c>
      <c r="X2024" t="s">
        <v>51</v>
      </c>
      <c r="Y2024" t="s">
        <v>8619</v>
      </c>
      <c r="Z2024">
        <v>8</v>
      </c>
      <c r="AA2024">
        <v>27</v>
      </c>
      <c r="AE2024" t="s">
        <v>51</v>
      </c>
      <c r="AF2024" t="s">
        <v>5419</v>
      </c>
      <c r="AG2024" t="s">
        <v>8620</v>
      </c>
      <c r="AI2024">
        <v>0</v>
      </c>
      <c r="AJ2024">
        <v>0</v>
      </c>
      <c r="AL2024">
        <v>0</v>
      </c>
      <c r="AM2024">
        <v>0</v>
      </c>
      <c r="AN2024">
        <v>0</v>
      </c>
      <c r="AO2024" t="s">
        <v>51</v>
      </c>
      <c r="AP2024" t="s">
        <v>51</v>
      </c>
      <c r="AQ2024" t="s">
        <v>51</v>
      </c>
      <c r="AR2024" t="s">
        <v>51</v>
      </c>
      <c r="AS2024" t="s">
        <v>51</v>
      </c>
      <c r="AT2024" t="s">
        <v>51</v>
      </c>
      <c r="AU2024" t="s">
        <v>58</v>
      </c>
      <c r="AV2024" t="s">
        <v>4215</v>
      </c>
      <c r="AW2024" t="s">
        <v>6927</v>
      </c>
      <c r="AX2024" s="1">
        <v>43073.730264039354</v>
      </c>
      <c r="AY2024" s="1">
        <v>43110.434410335649</v>
      </c>
    </row>
    <row r="2025" spans="1:51" x14ac:dyDescent="0.35">
      <c r="A2025">
        <v>2344</v>
      </c>
      <c r="B2025">
        <v>0</v>
      </c>
      <c r="C2025" t="s">
        <v>51</v>
      </c>
      <c r="D2025" t="s">
        <v>52</v>
      </c>
      <c r="E2025" t="s">
        <v>51</v>
      </c>
      <c r="F2025" t="s">
        <v>51</v>
      </c>
      <c r="G2025" t="s">
        <v>8621</v>
      </c>
      <c r="H2025" t="s">
        <v>8622</v>
      </c>
      <c r="I2025" t="s">
        <v>56</v>
      </c>
      <c r="O2025" t="s">
        <v>62</v>
      </c>
      <c r="S2025">
        <v>2737667</v>
      </c>
      <c r="T2025" t="s">
        <v>8623</v>
      </c>
      <c r="U2025" t="s">
        <v>51</v>
      </c>
      <c r="W2025">
        <v>9989607667</v>
      </c>
      <c r="Y2025" t="s">
        <v>8624</v>
      </c>
      <c r="Z2025">
        <v>8</v>
      </c>
      <c r="AA2025">
        <v>37</v>
      </c>
      <c r="AE2025" t="s">
        <v>6547</v>
      </c>
      <c r="AF2025" t="s">
        <v>8625</v>
      </c>
      <c r="AG2025" t="s">
        <v>8626</v>
      </c>
      <c r="AH2025" t="s">
        <v>6547</v>
      </c>
      <c r="AI2025">
        <v>0</v>
      </c>
      <c r="AJ2025">
        <v>0</v>
      </c>
      <c r="AL2025">
        <v>0</v>
      </c>
      <c r="AM2025">
        <v>0</v>
      </c>
      <c r="AN2025">
        <v>0</v>
      </c>
      <c r="AO2025" t="s">
        <v>51</v>
      </c>
      <c r="AP2025" t="s">
        <v>51</v>
      </c>
      <c r="AQ2025" t="s">
        <v>51</v>
      </c>
      <c r="AR2025" t="s">
        <v>51</v>
      </c>
      <c r="AS2025" t="s">
        <v>51</v>
      </c>
      <c r="AT2025" t="s">
        <v>51</v>
      </c>
      <c r="AU2025" t="s">
        <v>58</v>
      </c>
      <c r="AV2025" t="s">
        <v>4215</v>
      </c>
      <c r="AW2025" t="s">
        <v>6927</v>
      </c>
      <c r="AX2025" s="1">
        <v>43073.670262650463</v>
      </c>
      <c r="AY2025" s="1">
        <v>43300.599050729164</v>
      </c>
    </row>
    <row r="2026" spans="1:51" x14ac:dyDescent="0.35">
      <c r="A2026">
        <v>2343</v>
      </c>
      <c r="B2026">
        <v>0</v>
      </c>
      <c r="C2026" t="s">
        <v>51</v>
      </c>
      <c r="D2026" t="s">
        <v>85</v>
      </c>
      <c r="E2026" t="s">
        <v>51</v>
      </c>
      <c r="F2026" t="s">
        <v>51</v>
      </c>
      <c r="G2026" t="s">
        <v>8627</v>
      </c>
      <c r="H2026" t="s">
        <v>8628</v>
      </c>
      <c r="I2026" t="s">
        <v>56</v>
      </c>
      <c r="J2026" t="s">
        <v>5419</v>
      </c>
      <c r="S2026" t="s">
        <v>8629</v>
      </c>
      <c r="T2026" t="s">
        <v>51</v>
      </c>
      <c r="U2026" t="s">
        <v>51</v>
      </c>
      <c r="W2026">
        <v>9820856674</v>
      </c>
      <c r="Z2026">
        <v>8</v>
      </c>
      <c r="AE2026" t="s">
        <v>51</v>
      </c>
      <c r="AF2026" t="s">
        <v>5419</v>
      </c>
      <c r="AH2026" t="s">
        <v>8630</v>
      </c>
      <c r="AI2026">
        <v>0</v>
      </c>
      <c r="AJ2026">
        <v>0</v>
      </c>
      <c r="AL2026">
        <v>0</v>
      </c>
      <c r="AM2026">
        <v>0</v>
      </c>
      <c r="AN2026">
        <v>0</v>
      </c>
      <c r="AO2026" t="s">
        <v>230</v>
      </c>
      <c r="AP2026" t="s">
        <v>51</v>
      </c>
      <c r="AQ2026" t="s">
        <v>51</v>
      </c>
      <c r="AR2026" t="s">
        <v>51</v>
      </c>
      <c r="AS2026" t="s">
        <v>51</v>
      </c>
      <c r="AT2026" t="s">
        <v>51</v>
      </c>
      <c r="AU2026" t="s">
        <v>58</v>
      </c>
      <c r="AV2026" t="s">
        <v>7910</v>
      </c>
      <c r="AW2026" t="s">
        <v>51</v>
      </c>
      <c r="AX2026" s="1">
        <v>43069.535627048608</v>
      </c>
      <c r="AY2026" t="s">
        <v>51</v>
      </c>
    </row>
    <row r="2027" spans="1:51" x14ac:dyDescent="0.35">
      <c r="A2027">
        <v>2342</v>
      </c>
      <c r="B2027">
        <v>0</v>
      </c>
      <c r="C2027" t="s">
        <v>51</v>
      </c>
      <c r="D2027" t="s">
        <v>85</v>
      </c>
      <c r="E2027" t="s">
        <v>51</v>
      </c>
      <c r="F2027" t="s">
        <v>51</v>
      </c>
      <c r="G2027" t="s">
        <v>8631</v>
      </c>
      <c r="H2027" t="s">
        <v>8632</v>
      </c>
      <c r="I2027" t="s">
        <v>56</v>
      </c>
      <c r="J2027" t="s">
        <v>5419</v>
      </c>
      <c r="T2027" t="s">
        <v>51</v>
      </c>
      <c r="U2027" t="s">
        <v>51</v>
      </c>
      <c r="Y2027" t="s">
        <v>8633</v>
      </c>
      <c r="Z2027">
        <v>8</v>
      </c>
      <c r="AE2027" t="s">
        <v>51</v>
      </c>
      <c r="AF2027" t="s">
        <v>5419</v>
      </c>
      <c r="AI2027">
        <v>0</v>
      </c>
      <c r="AJ2027">
        <v>0</v>
      </c>
      <c r="AL2027">
        <v>0</v>
      </c>
      <c r="AM2027">
        <v>0</v>
      </c>
      <c r="AN2027">
        <v>0</v>
      </c>
      <c r="AO2027" t="s">
        <v>4181</v>
      </c>
      <c r="AP2027" t="s">
        <v>51</v>
      </c>
      <c r="AQ2027" t="s">
        <v>51</v>
      </c>
      <c r="AR2027" t="s">
        <v>51</v>
      </c>
      <c r="AS2027" t="s">
        <v>51</v>
      </c>
      <c r="AT2027" t="s">
        <v>51</v>
      </c>
      <c r="AU2027" t="s">
        <v>58</v>
      </c>
      <c r="AV2027" t="s">
        <v>4028</v>
      </c>
      <c r="AW2027" t="s">
        <v>51</v>
      </c>
      <c r="AX2027" s="1">
        <v>43067.619295173608</v>
      </c>
      <c r="AY2027" t="s">
        <v>51</v>
      </c>
    </row>
    <row r="2028" spans="1:51" x14ac:dyDescent="0.35">
      <c r="A2028">
        <v>2341</v>
      </c>
      <c r="B2028">
        <v>0</v>
      </c>
      <c r="C2028" t="s">
        <v>51</v>
      </c>
      <c r="D2028" t="s">
        <v>85</v>
      </c>
      <c r="E2028">
        <v>0</v>
      </c>
      <c r="G2028" t="s">
        <v>468</v>
      </c>
      <c r="H2028" t="s">
        <v>8634</v>
      </c>
      <c r="I2028" t="s">
        <v>56</v>
      </c>
      <c r="T2028" t="s">
        <v>51</v>
      </c>
      <c r="U2028" t="s">
        <v>51</v>
      </c>
      <c r="W2028">
        <v>9226399405</v>
      </c>
      <c r="Y2028" t="s">
        <v>8635</v>
      </c>
      <c r="Z2028">
        <v>8</v>
      </c>
      <c r="AA2028">
        <v>27</v>
      </c>
      <c r="AE2028" t="s">
        <v>51</v>
      </c>
      <c r="AF2028" t="s">
        <v>51</v>
      </c>
      <c r="AG2028" t="s">
        <v>703</v>
      </c>
      <c r="AH2028" t="s">
        <v>6521</v>
      </c>
      <c r="AI2028">
        <v>0</v>
      </c>
      <c r="AJ2028">
        <v>0</v>
      </c>
      <c r="AL2028">
        <v>0</v>
      </c>
      <c r="AM2028">
        <v>0</v>
      </c>
      <c r="AN2028">
        <v>0</v>
      </c>
      <c r="AU2028" t="s">
        <v>58</v>
      </c>
      <c r="AV2028" t="s">
        <v>4028</v>
      </c>
      <c r="AW2028" t="s">
        <v>84</v>
      </c>
      <c r="AX2028" s="1">
        <v>43067.467557557873</v>
      </c>
      <c r="AY2028" s="1">
        <v>45043.669224502315</v>
      </c>
    </row>
    <row r="2029" spans="1:51" x14ac:dyDescent="0.35">
      <c r="A2029">
        <v>2340</v>
      </c>
      <c r="B2029">
        <v>0</v>
      </c>
      <c r="C2029" t="s">
        <v>51</v>
      </c>
      <c r="D2029" t="s">
        <v>85</v>
      </c>
      <c r="E2029" t="s">
        <v>51</v>
      </c>
      <c r="F2029" t="s">
        <v>51</v>
      </c>
      <c r="G2029" t="s">
        <v>8636</v>
      </c>
      <c r="H2029" t="s">
        <v>8637</v>
      </c>
      <c r="I2029" t="s">
        <v>56</v>
      </c>
      <c r="J2029" t="s">
        <v>5419</v>
      </c>
      <c r="T2029" t="s">
        <v>51</v>
      </c>
      <c r="U2029" t="s">
        <v>51</v>
      </c>
      <c r="W2029">
        <v>9975744499</v>
      </c>
      <c r="Y2029" t="s">
        <v>8638</v>
      </c>
      <c r="Z2029">
        <v>8</v>
      </c>
      <c r="AD2029" t="s">
        <v>8639</v>
      </c>
      <c r="AE2029" t="s">
        <v>51</v>
      </c>
      <c r="AF2029" t="s">
        <v>5419</v>
      </c>
      <c r="AH2029" t="s">
        <v>8640</v>
      </c>
      <c r="AI2029">
        <v>0</v>
      </c>
      <c r="AJ2029">
        <v>0</v>
      </c>
      <c r="AL2029">
        <v>0</v>
      </c>
      <c r="AM2029">
        <v>0</v>
      </c>
      <c r="AN2029">
        <v>0</v>
      </c>
      <c r="AO2029" t="s">
        <v>120</v>
      </c>
      <c r="AP2029" t="s">
        <v>51</v>
      </c>
      <c r="AQ2029" t="s">
        <v>51</v>
      </c>
      <c r="AR2029" t="s">
        <v>51</v>
      </c>
      <c r="AS2029" t="s">
        <v>51</v>
      </c>
      <c r="AT2029" t="s">
        <v>51</v>
      </c>
      <c r="AU2029" t="s">
        <v>58</v>
      </c>
      <c r="AV2029" t="s">
        <v>7910</v>
      </c>
      <c r="AW2029" t="s">
        <v>51</v>
      </c>
      <c r="AX2029" s="1">
        <v>43067.411282638888</v>
      </c>
      <c r="AY2029" t="s">
        <v>51</v>
      </c>
    </row>
    <row r="2030" spans="1:51" x14ac:dyDescent="0.35">
      <c r="A2030">
        <v>2339</v>
      </c>
      <c r="B2030">
        <v>0</v>
      </c>
      <c r="C2030" t="s">
        <v>51</v>
      </c>
      <c r="D2030" t="s">
        <v>52</v>
      </c>
      <c r="E2030" t="s">
        <v>51</v>
      </c>
      <c r="F2030" t="s">
        <v>51</v>
      </c>
      <c r="G2030" t="s">
        <v>8641</v>
      </c>
      <c r="H2030" t="s">
        <v>8642</v>
      </c>
      <c r="I2030" t="s">
        <v>56</v>
      </c>
      <c r="J2030" t="s">
        <v>5419</v>
      </c>
      <c r="O2030" t="s">
        <v>56</v>
      </c>
      <c r="U2030" t="s">
        <v>51</v>
      </c>
      <c r="X2030" t="s">
        <v>51</v>
      </c>
      <c r="Z2030">
        <v>8</v>
      </c>
      <c r="AA2030">
        <v>24</v>
      </c>
      <c r="AE2030" t="s">
        <v>51</v>
      </c>
      <c r="AF2030" t="s">
        <v>5419</v>
      </c>
      <c r="AG2030" t="s">
        <v>8643</v>
      </c>
      <c r="AI2030">
        <v>0</v>
      </c>
      <c r="AJ2030">
        <v>0</v>
      </c>
      <c r="AL2030">
        <v>0</v>
      </c>
      <c r="AM2030">
        <v>0</v>
      </c>
      <c r="AN2030">
        <v>0</v>
      </c>
      <c r="AO2030" t="s">
        <v>51</v>
      </c>
      <c r="AP2030" t="s">
        <v>51</v>
      </c>
      <c r="AQ2030" t="s">
        <v>51</v>
      </c>
      <c r="AR2030" t="s">
        <v>51</v>
      </c>
      <c r="AS2030" t="s">
        <v>51</v>
      </c>
      <c r="AT2030" t="s">
        <v>51</v>
      </c>
      <c r="AU2030" t="s">
        <v>58</v>
      </c>
      <c r="AV2030" t="s">
        <v>6927</v>
      </c>
      <c r="AW2030" t="s">
        <v>51</v>
      </c>
      <c r="AX2030" s="1">
        <v>43066.600810729164</v>
      </c>
      <c r="AY2030" t="s">
        <v>51</v>
      </c>
    </row>
    <row r="2031" spans="1:51" x14ac:dyDescent="0.35">
      <c r="A2031">
        <v>2338</v>
      </c>
      <c r="B2031">
        <v>0</v>
      </c>
      <c r="C2031" t="s">
        <v>51</v>
      </c>
      <c r="D2031" t="s">
        <v>52</v>
      </c>
      <c r="E2031" t="s">
        <v>51</v>
      </c>
      <c r="F2031" t="s">
        <v>51</v>
      </c>
      <c r="G2031" t="s">
        <v>8644</v>
      </c>
      <c r="H2031" t="s">
        <v>8645</v>
      </c>
      <c r="I2031" t="s">
        <v>56</v>
      </c>
      <c r="J2031" t="s">
        <v>5419</v>
      </c>
      <c r="U2031" t="s">
        <v>51</v>
      </c>
      <c r="X2031" t="s">
        <v>51</v>
      </c>
      <c r="Z2031">
        <v>8</v>
      </c>
      <c r="AA2031" t="s">
        <v>62</v>
      </c>
      <c r="AE2031" t="s">
        <v>51</v>
      </c>
      <c r="AF2031" t="s">
        <v>5419</v>
      </c>
      <c r="AG2031" t="s">
        <v>62</v>
      </c>
      <c r="AI2031">
        <v>0</v>
      </c>
      <c r="AJ2031">
        <v>0</v>
      </c>
      <c r="AL2031">
        <v>0</v>
      </c>
      <c r="AM2031">
        <v>0</v>
      </c>
      <c r="AN2031">
        <v>0</v>
      </c>
      <c r="AO2031" t="s">
        <v>51</v>
      </c>
      <c r="AP2031" t="s">
        <v>51</v>
      </c>
      <c r="AQ2031" t="s">
        <v>51</v>
      </c>
      <c r="AR2031" t="s">
        <v>51</v>
      </c>
      <c r="AS2031" t="s">
        <v>51</v>
      </c>
      <c r="AT2031" t="s">
        <v>51</v>
      </c>
      <c r="AU2031" t="s">
        <v>58</v>
      </c>
      <c r="AV2031" t="s">
        <v>6927</v>
      </c>
      <c r="AW2031" t="s">
        <v>51</v>
      </c>
      <c r="AX2031" s="1">
        <v>43063.743560995368</v>
      </c>
      <c r="AY2031" t="s">
        <v>51</v>
      </c>
    </row>
    <row r="2032" spans="1:51" x14ac:dyDescent="0.35">
      <c r="A2032">
        <v>2337</v>
      </c>
      <c r="B2032">
        <v>0</v>
      </c>
      <c r="C2032" t="s">
        <v>51</v>
      </c>
      <c r="D2032" t="s">
        <v>85</v>
      </c>
      <c r="E2032" t="s">
        <v>51</v>
      </c>
      <c r="F2032" t="s">
        <v>51</v>
      </c>
      <c r="G2032" t="s">
        <v>8646</v>
      </c>
      <c r="H2032" t="s">
        <v>8647</v>
      </c>
      <c r="I2032" t="s">
        <v>56</v>
      </c>
      <c r="J2032" t="s">
        <v>5419</v>
      </c>
      <c r="T2032" t="s">
        <v>51</v>
      </c>
      <c r="U2032" t="s">
        <v>51</v>
      </c>
      <c r="W2032">
        <v>9372405589</v>
      </c>
      <c r="Y2032" t="s">
        <v>8648</v>
      </c>
      <c r="Z2032">
        <v>8</v>
      </c>
      <c r="AE2032" t="s">
        <v>51</v>
      </c>
      <c r="AF2032" t="s">
        <v>5419</v>
      </c>
      <c r="AH2032" t="s">
        <v>8649</v>
      </c>
      <c r="AI2032">
        <v>0</v>
      </c>
      <c r="AJ2032">
        <v>0</v>
      </c>
      <c r="AL2032">
        <v>0</v>
      </c>
      <c r="AM2032">
        <v>0</v>
      </c>
      <c r="AN2032">
        <v>0</v>
      </c>
      <c r="AO2032" t="s">
        <v>8650</v>
      </c>
      <c r="AP2032" t="s">
        <v>51</v>
      </c>
      <c r="AQ2032" t="s">
        <v>51</v>
      </c>
      <c r="AR2032" t="s">
        <v>51</v>
      </c>
      <c r="AS2032" t="s">
        <v>51</v>
      </c>
      <c r="AT2032" t="s">
        <v>51</v>
      </c>
      <c r="AU2032" t="s">
        <v>58</v>
      </c>
      <c r="AV2032" t="s">
        <v>7910</v>
      </c>
      <c r="AW2032" t="s">
        <v>51</v>
      </c>
      <c r="AX2032" s="1">
        <v>43063.669488078704</v>
      </c>
      <c r="AY2032" t="s">
        <v>51</v>
      </c>
    </row>
    <row r="2033" spans="1:51" x14ac:dyDescent="0.35">
      <c r="A2033">
        <v>2336</v>
      </c>
      <c r="B2033">
        <v>0</v>
      </c>
      <c r="C2033" t="s">
        <v>51</v>
      </c>
      <c r="D2033" t="s">
        <v>85</v>
      </c>
      <c r="E2033" t="s">
        <v>51</v>
      </c>
      <c r="F2033" t="s">
        <v>51</v>
      </c>
      <c r="G2033" t="s">
        <v>8651</v>
      </c>
      <c r="H2033" t="s">
        <v>8652</v>
      </c>
      <c r="I2033" t="s">
        <v>56</v>
      </c>
      <c r="J2033" t="s">
        <v>5419</v>
      </c>
      <c r="T2033" t="s">
        <v>51</v>
      </c>
      <c r="U2033" t="s">
        <v>51</v>
      </c>
      <c r="W2033" t="s">
        <v>8653</v>
      </c>
      <c r="Y2033" t="s">
        <v>8654</v>
      </c>
      <c r="Z2033">
        <v>8</v>
      </c>
      <c r="AA2033" t="s">
        <v>8655</v>
      </c>
      <c r="AE2033" t="s">
        <v>51</v>
      </c>
      <c r="AF2033" t="s">
        <v>5419</v>
      </c>
      <c r="AG2033" t="s">
        <v>8656</v>
      </c>
      <c r="AI2033">
        <v>0</v>
      </c>
      <c r="AJ2033">
        <v>0</v>
      </c>
      <c r="AL2033">
        <v>0</v>
      </c>
      <c r="AM2033">
        <v>0</v>
      </c>
      <c r="AN2033">
        <v>0</v>
      </c>
      <c r="AO2033" t="s">
        <v>230</v>
      </c>
      <c r="AP2033" t="s">
        <v>51</v>
      </c>
      <c r="AQ2033" t="s">
        <v>51</v>
      </c>
      <c r="AR2033" t="s">
        <v>51</v>
      </c>
      <c r="AS2033" t="s">
        <v>51</v>
      </c>
      <c r="AT2033" t="s">
        <v>51</v>
      </c>
      <c r="AU2033" t="s">
        <v>58</v>
      </c>
      <c r="AV2033" t="s">
        <v>7910</v>
      </c>
      <c r="AW2033" t="s">
        <v>51</v>
      </c>
      <c r="AX2033" s="1">
        <v>43063.651886608794</v>
      </c>
      <c r="AY2033" t="s">
        <v>51</v>
      </c>
    </row>
    <row r="2034" spans="1:51" x14ac:dyDescent="0.35">
      <c r="A2034">
        <v>2335</v>
      </c>
      <c r="B2034">
        <v>0</v>
      </c>
      <c r="C2034" t="s">
        <v>51</v>
      </c>
      <c r="D2034" t="s">
        <v>52</v>
      </c>
      <c r="E2034" t="s">
        <v>51</v>
      </c>
      <c r="F2034" t="s">
        <v>51</v>
      </c>
      <c r="G2034" t="s">
        <v>8657</v>
      </c>
      <c r="H2034" t="s">
        <v>8658</v>
      </c>
      <c r="I2034" t="s">
        <v>56</v>
      </c>
      <c r="J2034" t="s">
        <v>5419</v>
      </c>
      <c r="O2034" t="s">
        <v>62</v>
      </c>
      <c r="U2034" t="s">
        <v>51</v>
      </c>
      <c r="X2034" t="s">
        <v>51</v>
      </c>
      <c r="Z2034">
        <v>8</v>
      </c>
      <c r="AA2034">
        <v>27</v>
      </c>
      <c r="AE2034" t="s">
        <v>51</v>
      </c>
      <c r="AF2034" t="s">
        <v>5419</v>
      </c>
      <c r="AG2034" t="s">
        <v>8659</v>
      </c>
      <c r="AI2034">
        <v>0</v>
      </c>
      <c r="AJ2034">
        <v>0</v>
      </c>
      <c r="AL2034">
        <v>0</v>
      </c>
      <c r="AM2034">
        <v>0</v>
      </c>
      <c r="AN2034">
        <v>0</v>
      </c>
      <c r="AO2034" t="s">
        <v>51</v>
      </c>
      <c r="AP2034" t="s">
        <v>51</v>
      </c>
      <c r="AQ2034" t="s">
        <v>51</v>
      </c>
      <c r="AR2034" t="s">
        <v>51</v>
      </c>
      <c r="AS2034" t="s">
        <v>51</v>
      </c>
      <c r="AT2034" t="s">
        <v>51</v>
      </c>
      <c r="AU2034" t="s">
        <v>58</v>
      </c>
      <c r="AV2034" t="s">
        <v>4215</v>
      </c>
      <c r="AW2034" t="s">
        <v>6927</v>
      </c>
      <c r="AX2034" s="1">
        <v>43063.534637233795</v>
      </c>
      <c r="AY2034" s="1">
        <v>43171.667147222222</v>
      </c>
    </row>
    <row r="2035" spans="1:51" x14ac:dyDescent="0.35">
      <c r="A2035">
        <v>2334</v>
      </c>
      <c r="B2035">
        <v>0</v>
      </c>
      <c r="C2035" t="s">
        <v>51</v>
      </c>
      <c r="D2035" t="s">
        <v>85</v>
      </c>
      <c r="E2035" t="s">
        <v>51</v>
      </c>
      <c r="F2035" t="s">
        <v>51</v>
      </c>
      <c r="G2035" t="s">
        <v>8660</v>
      </c>
      <c r="H2035" t="s">
        <v>8661</v>
      </c>
      <c r="I2035" t="s">
        <v>56</v>
      </c>
      <c r="J2035" t="s">
        <v>5419</v>
      </c>
      <c r="S2035" t="s">
        <v>8662</v>
      </c>
      <c r="T2035" t="s">
        <v>51</v>
      </c>
      <c r="U2035" t="s">
        <v>51</v>
      </c>
      <c r="W2035">
        <v>9821027551</v>
      </c>
      <c r="Y2035" t="s">
        <v>8663</v>
      </c>
      <c r="Z2035">
        <v>8</v>
      </c>
      <c r="AE2035" t="s">
        <v>51</v>
      </c>
      <c r="AF2035" t="s">
        <v>5419</v>
      </c>
      <c r="AI2035">
        <v>0</v>
      </c>
      <c r="AJ2035">
        <v>0</v>
      </c>
      <c r="AL2035">
        <v>0</v>
      </c>
      <c r="AM2035">
        <v>0</v>
      </c>
      <c r="AN2035">
        <v>0</v>
      </c>
      <c r="AO2035" t="s">
        <v>230</v>
      </c>
      <c r="AP2035" t="s">
        <v>51</v>
      </c>
      <c r="AQ2035" t="s">
        <v>51</v>
      </c>
      <c r="AR2035" t="s">
        <v>51</v>
      </c>
      <c r="AS2035" t="s">
        <v>51</v>
      </c>
      <c r="AT2035" t="s">
        <v>51</v>
      </c>
      <c r="AU2035" t="s">
        <v>58</v>
      </c>
      <c r="AV2035" t="s">
        <v>4028</v>
      </c>
      <c r="AW2035" t="s">
        <v>51</v>
      </c>
      <c r="AX2035" s="1">
        <v>43063.462693981484</v>
      </c>
      <c r="AY2035" t="s">
        <v>51</v>
      </c>
    </row>
    <row r="2036" spans="1:51" x14ac:dyDescent="0.35">
      <c r="A2036">
        <v>2333</v>
      </c>
      <c r="B2036">
        <v>0</v>
      </c>
      <c r="C2036" t="s">
        <v>51</v>
      </c>
      <c r="D2036" t="s">
        <v>85</v>
      </c>
      <c r="E2036" t="s">
        <v>51</v>
      </c>
      <c r="F2036" t="s">
        <v>51</v>
      </c>
      <c r="G2036" t="s">
        <v>19134</v>
      </c>
      <c r="H2036" t="s">
        <v>8664</v>
      </c>
      <c r="I2036" t="s">
        <v>56</v>
      </c>
      <c r="J2036" t="s">
        <v>5419</v>
      </c>
      <c r="T2036" t="s">
        <v>51</v>
      </c>
      <c r="U2036" t="s">
        <v>51</v>
      </c>
      <c r="V2036">
        <v>2066250644</v>
      </c>
      <c r="W2036">
        <v>9403763825</v>
      </c>
      <c r="Z2036">
        <v>8</v>
      </c>
      <c r="AE2036" t="s">
        <v>51</v>
      </c>
      <c r="AF2036" t="s">
        <v>5419</v>
      </c>
      <c r="AH2036" t="s">
        <v>8665</v>
      </c>
      <c r="AI2036">
        <v>0</v>
      </c>
      <c r="AJ2036">
        <v>0</v>
      </c>
      <c r="AL2036">
        <v>0</v>
      </c>
      <c r="AM2036">
        <v>0</v>
      </c>
      <c r="AN2036">
        <v>0</v>
      </c>
      <c r="AO2036" t="s">
        <v>120</v>
      </c>
      <c r="AP2036" t="s">
        <v>51</v>
      </c>
      <c r="AQ2036" t="s">
        <v>51</v>
      </c>
      <c r="AR2036" t="s">
        <v>51</v>
      </c>
      <c r="AS2036" t="s">
        <v>51</v>
      </c>
      <c r="AT2036" t="s">
        <v>51</v>
      </c>
      <c r="AU2036" t="s">
        <v>58</v>
      </c>
      <c r="AV2036" t="s">
        <v>7910</v>
      </c>
      <c r="AW2036" t="s">
        <v>51</v>
      </c>
      <c r="AX2036" s="1">
        <v>43062.424702662036</v>
      </c>
      <c r="AY2036" t="s">
        <v>51</v>
      </c>
    </row>
    <row r="2037" spans="1:51" x14ac:dyDescent="0.35">
      <c r="A2037">
        <v>2332</v>
      </c>
      <c r="B2037">
        <v>0</v>
      </c>
      <c r="C2037" t="s">
        <v>51</v>
      </c>
      <c r="D2037" t="s">
        <v>52</v>
      </c>
      <c r="E2037" t="s">
        <v>51</v>
      </c>
      <c r="F2037" t="s">
        <v>51</v>
      </c>
      <c r="G2037" t="s">
        <v>8666</v>
      </c>
      <c r="H2037" t="s">
        <v>8667</v>
      </c>
      <c r="I2037" t="s">
        <v>56</v>
      </c>
      <c r="J2037" t="s">
        <v>5419</v>
      </c>
      <c r="O2037" t="s">
        <v>56</v>
      </c>
      <c r="U2037" t="s">
        <v>51</v>
      </c>
      <c r="W2037">
        <v>9763050475</v>
      </c>
      <c r="X2037" t="s">
        <v>51</v>
      </c>
      <c r="Y2037" t="s">
        <v>8668</v>
      </c>
      <c r="Z2037">
        <v>8</v>
      </c>
      <c r="AA2037">
        <v>27</v>
      </c>
      <c r="AD2037" t="s">
        <v>8669</v>
      </c>
      <c r="AE2037" t="s">
        <v>51</v>
      </c>
      <c r="AF2037" t="s">
        <v>5419</v>
      </c>
      <c r="AG2037" t="s">
        <v>8670</v>
      </c>
      <c r="AI2037">
        <v>0</v>
      </c>
      <c r="AJ2037">
        <v>0</v>
      </c>
      <c r="AL2037">
        <v>0</v>
      </c>
      <c r="AM2037">
        <v>0</v>
      </c>
      <c r="AN2037">
        <v>0</v>
      </c>
      <c r="AO2037" t="s">
        <v>51</v>
      </c>
      <c r="AP2037" t="s">
        <v>51</v>
      </c>
      <c r="AQ2037" t="s">
        <v>51</v>
      </c>
      <c r="AR2037" t="s">
        <v>51</v>
      </c>
      <c r="AS2037" t="s">
        <v>51</v>
      </c>
      <c r="AT2037" t="s">
        <v>51</v>
      </c>
      <c r="AU2037" t="s">
        <v>58</v>
      </c>
      <c r="AV2037" t="s">
        <v>4215</v>
      </c>
      <c r="AW2037" t="s">
        <v>6927</v>
      </c>
      <c r="AX2037" s="1">
        <v>43061.726107442133</v>
      </c>
      <c r="AY2037" s="1">
        <v>43092.42208596065</v>
      </c>
    </row>
    <row r="2038" spans="1:51" x14ac:dyDescent="0.35">
      <c r="A2038">
        <v>2331</v>
      </c>
      <c r="B2038">
        <v>0</v>
      </c>
      <c r="C2038" t="s">
        <v>51</v>
      </c>
      <c r="D2038" t="s">
        <v>85</v>
      </c>
      <c r="E2038" t="s">
        <v>51</v>
      </c>
      <c r="F2038" t="s">
        <v>51</v>
      </c>
      <c r="G2038" t="s">
        <v>19135</v>
      </c>
      <c r="H2038" t="s">
        <v>19136</v>
      </c>
      <c r="I2038" t="s">
        <v>56</v>
      </c>
      <c r="J2038" t="s">
        <v>5419</v>
      </c>
      <c r="T2038" t="s">
        <v>51</v>
      </c>
      <c r="U2038" t="s">
        <v>51</v>
      </c>
      <c r="Z2038">
        <v>8</v>
      </c>
      <c r="AE2038" t="s">
        <v>51</v>
      </c>
      <c r="AF2038" t="s">
        <v>5419</v>
      </c>
      <c r="AI2038">
        <v>0</v>
      </c>
      <c r="AJ2038">
        <v>0</v>
      </c>
      <c r="AL2038">
        <v>0</v>
      </c>
      <c r="AM2038">
        <v>0</v>
      </c>
      <c r="AN2038">
        <v>0</v>
      </c>
      <c r="AO2038" t="s">
        <v>230</v>
      </c>
      <c r="AP2038" t="s">
        <v>51</v>
      </c>
      <c r="AQ2038" t="s">
        <v>51</v>
      </c>
      <c r="AR2038" t="s">
        <v>51</v>
      </c>
      <c r="AS2038" t="s">
        <v>51</v>
      </c>
      <c r="AT2038" t="s">
        <v>51</v>
      </c>
      <c r="AU2038" t="s">
        <v>58</v>
      </c>
      <c r="AV2038" t="s">
        <v>8671</v>
      </c>
      <c r="AW2038" t="s">
        <v>51</v>
      </c>
      <c r="AX2038" s="1">
        <v>43060.686042361114</v>
      </c>
      <c r="AY2038" t="s">
        <v>51</v>
      </c>
    </row>
    <row r="2039" spans="1:51" x14ac:dyDescent="0.35">
      <c r="A2039">
        <v>2330</v>
      </c>
      <c r="B2039">
        <v>0</v>
      </c>
      <c r="C2039" t="s">
        <v>51</v>
      </c>
      <c r="D2039" t="s">
        <v>85</v>
      </c>
      <c r="E2039" t="s">
        <v>51</v>
      </c>
      <c r="F2039" t="s">
        <v>51</v>
      </c>
      <c r="G2039" t="s">
        <v>8672</v>
      </c>
      <c r="H2039" t="s">
        <v>8673</v>
      </c>
      <c r="I2039" t="s">
        <v>56</v>
      </c>
      <c r="J2039" t="s">
        <v>5419</v>
      </c>
      <c r="S2039">
        <v>9972398504</v>
      </c>
      <c r="T2039" t="s">
        <v>51</v>
      </c>
      <c r="U2039" t="s">
        <v>51</v>
      </c>
      <c r="W2039">
        <v>9972398504</v>
      </c>
      <c r="Y2039" t="s">
        <v>8674</v>
      </c>
      <c r="Z2039">
        <v>8</v>
      </c>
      <c r="AD2039" t="s">
        <v>8675</v>
      </c>
      <c r="AE2039" t="s">
        <v>51</v>
      </c>
      <c r="AF2039" t="s">
        <v>5419</v>
      </c>
      <c r="AI2039">
        <v>0</v>
      </c>
      <c r="AJ2039">
        <v>0</v>
      </c>
      <c r="AL2039">
        <v>0</v>
      </c>
      <c r="AM2039">
        <v>0</v>
      </c>
      <c r="AN2039">
        <v>0</v>
      </c>
      <c r="AO2039" t="s">
        <v>1651</v>
      </c>
      <c r="AP2039" t="s">
        <v>51</v>
      </c>
      <c r="AQ2039" t="s">
        <v>51</v>
      </c>
      <c r="AR2039" t="s">
        <v>51</v>
      </c>
      <c r="AS2039" t="s">
        <v>51</v>
      </c>
      <c r="AT2039" t="s">
        <v>51</v>
      </c>
      <c r="AU2039" t="s">
        <v>58</v>
      </c>
      <c r="AV2039" t="s">
        <v>7910</v>
      </c>
      <c r="AW2039" t="s">
        <v>51</v>
      </c>
      <c r="AX2039" s="1">
        <v>43060.672224108799</v>
      </c>
      <c r="AY2039" t="s">
        <v>51</v>
      </c>
    </row>
    <row r="2040" spans="1:51" x14ac:dyDescent="0.35">
      <c r="A2040">
        <v>2329</v>
      </c>
      <c r="B2040">
        <v>0</v>
      </c>
      <c r="C2040" t="s">
        <v>51</v>
      </c>
      <c r="D2040" t="s">
        <v>52</v>
      </c>
      <c r="E2040" t="s">
        <v>51</v>
      </c>
      <c r="F2040" t="s">
        <v>51</v>
      </c>
      <c r="G2040" t="s">
        <v>8676</v>
      </c>
      <c r="H2040" t="s">
        <v>8677</v>
      </c>
      <c r="I2040" t="s">
        <v>149</v>
      </c>
      <c r="J2040" t="s">
        <v>5419</v>
      </c>
      <c r="U2040" t="s">
        <v>51</v>
      </c>
      <c r="X2040" t="s">
        <v>51</v>
      </c>
      <c r="Y2040" t="s">
        <v>8678</v>
      </c>
      <c r="Z2040">
        <v>2</v>
      </c>
      <c r="AE2040" t="s">
        <v>51</v>
      </c>
      <c r="AF2040" t="s">
        <v>5419</v>
      </c>
      <c r="AI2040">
        <v>0</v>
      </c>
      <c r="AJ2040">
        <v>0</v>
      </c>
      <c r="AL2040">
        <v>0</v>
      </c>
      <c r="AM2040">
        <v>0</v>
      </c>
      <c r="AN2040">
        <v>0</v>
      </c>
      <c r="AO2040" t="s">
        <v>51</v>
      </c>
      <c r="AP2040" t="s">
        <v>51</v>
      </c>
      <c r="AQ2040" t="s">
        <v>51</v>
      </c>
      <c r="AR2040" t="s">
        <v>51</v>
      </c>
      <c r="AS2040" t="s">
        <v>51</v>
      </c>
      <c r="AT2040" t="s">
        <v>51</v>
      </c>
      <c r="AU2040" t="s">
        <v>58</v>
      </c>
      <c r="AV2040" t="s">
        <v>4215</v>
      </c>
      <c r="AW2040" t="s">
        <v>51</v>
      </c>
      <c r="AX2040" s="1">
        <v>43060.407446793979</v>
      </c>
      <c r="AY2040" t="s">
        <v>51</v>
      </c>
    </row>
    <row r="2041" spans="1:51" x14ac:dyDescent="0.35">
      <c r="A2041">
        <v>2328</v>
      </c>
      <c r="B2041">
        <v>0</v>
      </c>
      <c r="C2041" t="s">
        <v>51</v>
      </c>
      <c r="D2041" t="s">
        <v>85</v>
      </c>
      <c r="E2041" t="s">
        <v>51</v>
      </c>
      <c r="F2041" t="s">
        <v>51</v>
      </c>
      <c r="G2041" t="s">
        <v>8679</v>
      </c>
      <c r="H2041" t="s">
        <v>8680</v>
      </c>
      <c r="I2041" t="s">
        <v>56</v>
      </c>
      <c r="J2041" t="s">
        <v>5419</v>
      </c>
      <c r="S2041" t="s">
        <v>8681</v>
      </c>
      <c r="T2041" t="s">
        <v>51</v>
      </c>
      <c r="U2041" t="s">
        <v>51</v>
      </c>
      <c r="V2041" t="s">
        <v>8682</v>
      </c>
      <c r="W2041">
        <v>9825068998</v>
      </c>
      <c r="X2041" t="s">
        <v>8683</v>
      </c>
      <c r="Y2041" t="s">
        <v>8684</v>
      </c>
      <c r="Z2041">
        <v>8</v>
      </c>
      <c r="AD2041" t="s">
        <v>8685</v>
      </c>
      <c r="AE2041" t="s">
        <v>51</v>
      </c>
      <c r="AF2041" t="s">
        <v>5419</v>
      </c>
      <c r="AH2041" t="s">
        <v>8686</v>
      </c>
      <c r="AI2041">
        <v>0</v>
      </c>
      <c r="AJ2041">
        <v>0</v>
      </c>
      <c r="AL2041">
        <v>0</v>
      </c>
      <c r="AM2041">
        <v>0</v>
      </c>
      <c r="AN2041">
        <v>0</v>
      </c>
      <c r="AO2041" t="s">
        <v>230</v>
      </c>
      <c r="AP2041" t="s">
        <v>51</v>
      </c>
      <c r="AQ2041" t="s">
        <v>51</v>
      </c>
      <c r="AR2041" t="s">
        <v>51</v>
      </c>
      <c r="AS2041" t="s">
        <v>51</v>
      </c>
      <c r="AT2041" t="s">
        <v>51</v>
      </c>
      <c r="AU2041" t="s">
        <v>58</v>
      </c>
      <c r="AV2041" t="s">
        <v>7910</v>
      </c>
      <c r="AW2041" t="s">
        <v>51</v>
      </c>
      <c r="AX2041" s="1">
        <v>43059.662766979163</v>
      </c>
      <c r="AY2041" t="s">
        <v>51</v>
      </c>
    </row>
    <row r="2042" spans="1:51" x14ac:dyDescent="0.35">
      <c r="A2042">
        <v>2327</v>
      </c>
      <c r="B2042">
        <v>0</v>
      </c>
      <c r="C2042" t="s">
        <v>51</v>
      </c>
      <c r="D2042" t="s">
        <v>85</v>
      </c>
      <c r="E2042" t="s">
        <v>51</v>
      </c>
      <c r="F2042" t="s">
        <v>51</v>
      </c>
      <c r="G2042" t="s">
        <v>8687</v>
      </c>
      <c r="H2042" t="s">
        <v>8688</v>
      </c>
      <c r="I2042" t="s">
        <v>56</v>
      </c>
      <c r="J2042" t="s">
        <v>5419</v>
      </c>
      <c r="S2042" t="s">
        <v>8689</v>
      </c>
      <c r="T2042" t="s">
        <v>51</v>
      </c>
      <c r="U2042" t="s">
        <v>51</v>
      </c>
      <c r="Y2042" t="s">
        <v>8690</v>
      </c>
      <c r="Z2042">
        <v>8</v>
      </c>
      <c r="AE2042" t="s">
        <v>51</v>
      </c>
      <c r="AF2042" t="s">
        <v>5419</v>
      </c>
      <c r="AI2042">
        <v>0</v>
      </c>
      <c r="AJ2042">
        <v>0</v>
      </c>
      <c r="AL2042">
        <v>0</v>
      </c>
      <c r="AM2042">
        <v>0</v>
      </c>
      <c r="AN2042">
        <v>0</v>
      </c>
      <c r="AO2042" t="s">
        <v>4181</v>
      </c>
      <c r="AP2042" t="s">
        <v>51</v>
      </c>
      <c r="AQ2042" t="s">
        <v>51</v>
      </c>
      <c r="AR2042" t="s">
        <v>51</v>
      </c>
      <c r="AS2042" t="s">
        <v>51</v>
      </c>
      <c r="AT2042" t="s">
        <v>51</v>
      </c>
      <c r="AU2042" t="s">
        <v>58</v>
      </c>
      <c r="AV2042" t="s">
        <v>4028</v>
      </c>
      <c r="AW2042" t="s">
        <v>51</v>
      </c>
      <c r="AX2042" s="1">
        <v>43057.538450659726</v>
      </c>
      <c r="AY2042" t="s">
        <v>51</v>
      </c>
    </row>
    <row r="2043" spans="1:51" x14ac:dyDescent="0.35">
      <c r="A2043">
        <v>2326</v>
      </c>
      <c r="B2043">
        <v>0</v>
      </c>
      <c r="C2043" t="s">
        <v>51</v>
      </c>
      <c r="D2043" t="s">
        <v>52</v>
      </c>
      <c r="E2043" t="s">
        <v>51</v>
      </c>
      <c r="F2043" t="s">
        <v>51</v>
      </c>
      <c r="G2043" t="s">
        <v>8691</v>
      </c>
      <c r="H2043" t="s">
        <v>8692</v>
      </c>
      <c r="I2043" t="s">
        <v>56</v>
      </c>
      <c r="J2043" t="s">
        <v>5419</v>
      </c>
      <c r="O2043" t="s">
        <v>62</v>
      </c>
      <c r="S2043">
        <v>8600178144</v>
      </c>
      <c r="T2043" t="s">
        <v>8693</v>
      </c>
      <c r="U2043" t="s">
        <v>51</v>
      </c>
      <c r="W2043">
        <v>9833305564</v>
      </c>
      <c r="X2043" t="s">
        <v>51</v>
      </c>
      <c r="Y2043" t="s">
        <v>8694</v>
      </c>
      <c r="Z2043">
        <v>8</v>
      </c>
      <c r="AA2043">
        <v>27</v>
      </c>
      <c r="AD2043" t="s">
        <v>8695</v>
      </c>
      <c r="AE2043" t="s">
        <v>51</v>
      </c>
      <c r="AF2043" t="s">
        <v>5419</v>
      </c>
      <c r="AG2043" t="s">
        <v>8696</v>
      </c>
      <c r="AI2043">
        <v>0</v>
      </c>
      <c r="AJ2043">
        <v>0</v>
      </c>
      <c r="AL2043">
        <v>0</v>
      </c>
      <c r="AM2043">
        <v>0</v>
      </c>
      <c r="AN2043">
        <v>0</v>
      </c>
      <c r="AO2043" t="s">
        <v>51</v>
      </c>
      <c r="AP2043" t="s">
        <v>51</v>
      </c>
      <c r="AQ2043" t="s">
        <v>51</v>
      </c>
      <c r="AR2043" t="s">
        <v>51</v>
      </c>
      <c r="AS2043" t="s">
        <v>51</v>
      </c>
      <c r="AT2043" t="s">
        <v>51</v>
      </c>
      <c r="AU2043" t="s">
        <v>58</v>
      </c>
      <c r="AV2043" t="s">
        <v>4215</v>
      </c>
      <c r="AW2043" t="s">
        <v>6927</v>
      </c>
      <c r="AX2043" s="1">
        <v>43055.516012766202</v>
      </c>
      <c r="AY2043" s="1">
        <v>43095.538237962966</v>
      </c>
    </row>
    <row r="2044" spans="1:51" x14ac:dyDescent="0.35">
      <c r="A2044">
        <v>2325</v>
      </c>
      <c r="B2044">
        <v>0</v>
      </c>
      <c r="C2044" t="s">
        <v>51</v>
      </c>
      <c r="D2044" t="s">
        <v>52</v>
      </c>
      <c r="E2044" t="s">
        <v>51</v>
      </c>
      <c r="F2044" t="s">
        <v>51</v>
      </c>
      <c r="G2044" t="s">
        <v>8697</v>
      </c>
      <c r="H2044" t="s">
        <v>8698</v>
      </c>
      <c r="I2044" t="s">
        <v>56</v>
      </c>
      <c r="O2044" t="s">
        <v>56</v>
      </c>
      <c r="S2044" t="s">
        <v>8699</v>
      </c>
      <c r="U2044" t="s">
        <v>202</v>
      </c>
      <c r="W2044" t="s">
        <v>8700</v>
      </c>
      <c r="Y2044" t="s">
        <v>8701</v>
      </c>
      <c r="Z2044">
        <v>8</v>
      </c>
      <c r="AA2044">
        <v>3</v>
      </c>
      <c r="AD2044" t="s">
        <v>8702</v>
      </c>
      <c r="AE2044" t="s">
        <v>8703</v>
      </c>
      <c r="AF2044" t="s">
        <v>4512</v>
      </c>
      <c r="AG2044" t="s">
        <v>8704</v>
      </c>
      <c r="AH2044" t="s">
        <v>8703</v>
      </c>
      <c r="AI2044">
        <v>0</v>
      </c>
      <c r="AJ2044">
        <v>0</v>
      </c>
      <c r="AL2044">
        <v>0</v>
      </c>
      <c r="AM2044">
        <v>0</v>
      </c>
      <c r="AN2044">
        <v>0</v>
      </c>
      <c r="AO2044" t="s">
        <v>51</v>
      </c>
      <c r="AP2044" t="s">
        <v>51</v>
      </c>
      <c r="AQ2044" t="s">
        <v>51</v>
      </c>
      <c r="AR2044" t="s">
        <v>51</v>
      </c>
      <c r="AS2044" t="s">
        <v>51</v>
      </c>
      <c r="AT2044" t="s">
        <v>51</v>
      </c>
      <c r="AU2044" t="s">
        <v>58</v>
      </c>
      <c r="AV2044" t="s">
        <v>4215</v>
      </c>
      <c r="AW2044" t="s">
        <v>196</v>
      </c>
      <c r="AX2044" s="1">
        <v>43055.503400312497</v>
      </c>
      <c r="AY2044" s="1">
        <v>43696.462464699071</v>
      </c>
    </row>
    <row r="2045" spans="1:51" x14ac:dyDescent="0.35">
      <c r="A2045">
        <v>2324</v>
      </c>
      <c r="B2045">
        <v>0</v>
      </c>
      <c r="C2045" t="s">
        <v>51</v>
      </c>
      <c r="D2045" t="s">
        <v>52</v>
      </c>
      <c r="E2045" t="s">
        <v>51</v>
      </c>
      <c r="F2045" t="s">
        <v>51</v>
      </c>
      <c r="G2045" t="s">
        <v>8705</v>
      </c>
      <c r="H2045" t="s">
        <v>8706</v>
      </c>
      <c r="I2045" t="s">
        <v>56</v>
      </c>
      <c r="J2045" t="s">
        <v>5419</v>
      </c>
      <c r="S2045" t="s">
        <v>8707</v>
      </c>
      <c r="U2045" t="s">
        <v>51</v>
      </c>
      <c r="X2045" t="s">
        <v>51</v>
      </c>
      <c r="Y2045" t="s">
        <v>8708</v>
      </c>
      <c r="Z2045">
        <v>8</v>
      </c>
      <c r="AD2045" t="s">
        <v>8709</v>
      </c>
      <c r="AE2045" t="s">
        <v>51</v>
      </c>
      <c r="AF2045" t="s">
        <v>5419</v>
      </c>
      <c r="AG2045" t="s">
        <v>8710</v>
      </c>
      <c r="AI2045">
        <v>0</v>
      </c>
      <c r="AJ2045">
        <v>0</v>
      </c>
      <c r="AL2045">
        <v>0</v>
      </c>
      <c r="AM2045">
        <v>0</v>
      </c>
      <c r="AN2045">
        <v>0</v>
      </c>
      <c r="AO2045" t="s">
        <v>51</v>
      </c>
      <c r="AP2045" t="s">
        <v>51</v>
      </c>
      <c r="AQ2045" t="s">
        <v>51</v>
      </c>
      <c r="AR2045" t="s">
        <v>51</v>
      </c>
      <c r="AS2045" t="s">
        <v>51</v>
      </c>
      <c r="AT2045" t="s">
        <v>51</v>
      </c>
      <c r="AU2045" t="s">
        <v>58</v>
      </c>
      <c r="AV2045" t="s">
        <v>4215</v>
      </c>
      <c r="AW2045" t="s">
        <v>51</v>
      </c>
      <c r="AX2045" s="1">
        <v>43055.500358067133</v>
      </c>
      <c r="AY2045" t="s">
        <v>51</v>
      </c>
    </row>
    <row r="2046" spans="1:51" x14ac:dyDescent="0.35">
      <c r="A2046">
        <v>2323</v>
      </c>
      <c r="B2046">
        <v>0</v>
      </c>
      <c r="C2046" t="s">
        <v>51</v>
      </c>
      <c r="D2046" t="s">
        <v>85</v>
      </c>
      <c r="E2046" t="s">
        <v>51</v>
      </c>
      <c r="F2046" t="s">
        <v>51</v>
      </c>
      <c r="G2046" t="s">
        <v>8711</v>
      </c>
      <c r="H2046" t="s">
        <v>8712</v>
      </c>
      <c r="I2046" t="s">
        <v>56</v>
      </c>
      <c r="J2046" t="s">
        <v>5419</v>
      </c>
      <c r="S2046" t="s">
        <v>8713</v>
      </c>
      <c r="T2046" t="s">
        <v>51</v>
      </c>
      <c r="U2046" t="s">
        <v>51</v>
      </c>
      <c r="W2046" t="s">
        <v>8714</v>
      </c>
      <c r="Y2046" t="s">
        <v>8715</v>
      </c>
      <c r="Z2046">
        <v>8</v>
      </c>
      <c r="AE2046" t="s">
        <v>51</v>
      </c>
      <c r="AF2046" t="s">
        <v>5419</v>
      </c>
      <c r="AI2046">
        <v>0</v>
      </c>
      <c r="AJ2046">
        <v>0</v>
      </c>
      <c r="AL2046">
        <v>0</v>
      </c>
      <c r="AM2046">
        <v>0</v>
      </c>
      <c r="AN2046">
        <v>0</v>
      </c>
      <c r="AO2046" t="s">
        <v>1651</v>
      </c>
      <c r="AP2046" t="s">
        <v>51</v>
      </c>
      <c r="AQ2046" t="s">
        <v>51</v>
      </c>
      <c r="AR2046" t="s">
        <v>51</v>
      </c>
      <c r="AS2046" t="s">
        <v>51</v>
      </c>
      <c r="AT2046" t="s">
        <v>51</v>
      </c>
      <c r="AU2046" t="s">
        <v>58</v>
      </c>
      <c r="AV2046" t="s">
        <v>4028</v>
      </c>
      <c r="AW2046" t="s">
        <v>51</v>
      </c>
      <c r="AX2046" s="1">
        <v>43055.496698993054</v>
      </c>
      <c r="AY2046" t="s">
        <v>51</v>
      </c>
    </row>
    <row r="2047" spans="1:51" x14ac:dyDescent="0.35">
      <c r="A2047">
        <v>2322</v>
      </c>
      <c r="B2047">
        <v>0</v>
      </c>
      <c r="C2047" t="s">
        <v>51</v>
      </c>
      <c r="D2047" t="s">
        <v>85</v>
      </c>
      <c r="E2047" t="s">
        <v>51</v>
      </c>
      <c r="F2047" t="s">
        <v>51</v>
      </c>
      <c r="G2047" t="s">
        <v>8716</v>
      </c>
      <c r="H2047" t="s">
        <v>8717</v>
      </c>
      <c r="I2047" t="s">
        <v>56</v>
      </c>
      <c r="J2047" t="s">
        <v>5419</v>
      </c>
      <c r="S2047" t="s">
        <v>8718</v>
      </c>
      <c r="T2047" t="s">
        <v>51</v>
      </c>
      <c r="U2047" t="s">
        <v>51</v>
      </c>
      <c r="W2047">
        <v>9910699290</v>
      </c>
      <c r="Y2047" t="s">
        <v>8719</v>
      </c>
      <c r="Z2047">
        <v>8</v>
      </c>
      <c r="AD2047" t="s">
        <v>8720</v>
      </c>
      <c r="AE2047" t="s">
        <v>51</v>
      </c>
      <c r="AF2047" t="s">
        <v>5419</v>
      </c>
      <c r="AG2047" t="s">
        <v>8721</v>
      </c>
      <c r="AH2047" t="s">
        <v>8721</v>
      </c>
      <c r="AI2047">
        <v>0</v>
      </c>
      <c r="AJ2047">
        <v>0</v>
      </c>
      <c r="AL2047">
        <v>0</v>
      </c>
      <c r="AM2047">
        <v>0</v>
      </c>
      <c r="AN2047">
        <v>0</v>
      </c>
      <c r="AO2047" t="s">
        <v>120</v>
      </c>
      <c r="AP2047" t="s">
        <v>51</v>
      </c>
      <c r="AQ2047" t="s">
        <v>51</v>
      </c>
      <c r="AR2047" t="s">
        <v>51</v>
      </c>
      <c r="AS2047" t="s">
        <v>51</v>
      </c>
      <c r="AT2047" t="s">
        <v>51</v>
      </c>
      <c r="AU2047" t="s">
        <v>58</v>
      </c>
      <c r="AV2047" t="s">
        <v>4028</v>
      </c>
      <c r="AW2047" t="s">
        <v>4028</v>
      </c>
      <c r="AX2047" s="1">
        <v>43054.696505011576</v>
      </c>
      <c r="AY2047" s="1">
        <v>43054.705023958333</v>
      </c>
    </row>
    <row r="2048" spans="1:51" x14ac:dyDescent="0.35">
      <c r="A2048">
        <v>2321</v>
      </c>
      <c r="B2048">
        <v>0</v>
      </c>
      <c r="C2048" t="s">
        <v>51</v>
      </c>
      <c r="D2048" t="s">
        <v>52</v>
      </c>
      <c r="E2048" t="s">
        <v>51</v>
      </c>
      <c r="F2048" t="s">
        <v>51</v>
      </c>
      <c r="G2048" t="s">
        <v>8722</v>
      </c>
      <c r="H2048" t="s">
        <v>8723</v>
      </c>
      <c r="I2048" t="s">
        <v>56</v>
      </c>
      <c r="J2048" t="s">
        <v>5419</v>
      </c>
      <c r="O2048" t="s">
        <v>62</v>
      </c>
      <c r="S2048">
        <v>7087026238</v>
      </c>
      <c r="U2048" t="s">
        <v>51</v>
      </c>
      <c r="X2048" t="s">
        <v>51</v>
      </c>
      <c r="Y2048" t="s">
        <v>8724</v>
      </c>
      <c r="Z2048">
        <v>8</v>
      </c>
      <c r="AA2048">
        <v>3</v>
      </c>
      <c r="AE2048" t="s">
        <v>51</v>
      </c>
      <c r="AF2048" t="s">
        <v>5419</v>
      </c>
      <c r="AG2048" t="s">
        <v>8725</v>
      </c>
      <c r="AI2048">
        <v>0</v>
      </c>
      <c r="AJ2048">
        <v>0</v>
      </c>
      <c r="AL2048">
        <v>0</v>
      </c>
      <c r="AM2048">
        <v>0</v>
      </c>
      <c r="AN2048">
        <v>0</v>
      </c>
      <c r="AO2048" t="s">
        <v>51</v>
      </c>
      <c r="AP2048" t="s">
        <v>51</v>
      </c>
      <c r="AQ2048" t="s">
        <v>51</v>
      </c>
      <c r="AR2048" t="s">
        <v>51</v>
      </c>
      <c r="AS2048" t="s">
        <v>51</v>
      </c>
      <c r="AT2048" t="s">
        <v>51</v>
      </c>
      <c r="AU2048" t="s">
        <v>58</v>
      </c>
      <c r="AV2048" t="s">
        <v>4215</v>
      </c>
      <c r="AW2048" t="s">
        <v>6927</v>
      </c>
      <c r="AX2048" s="1">
        <v>43054.52361851852</v>
      </c>
      <c r="AY2048" s="1">
        <v>43110.712983020836</v>
      </c>
    </row>
    <row r="2049" spans="1:51" x14ac:dyDescent="0.35">
      <c r="A2049">
        <v>2320</v>
      </c>
      <c r="B2049">
        <v>0</v>
      </c>
      <c r="C2049" t="s">
        <v>51</v>
      </c>
      <c r="D2049" t="s">
        <v>52</v>
      </c>
      <c r="E2049" t="s">
        <v>51</v>
      </c>
      <c r="F2049" t="s">
        <v>51</v>
      </c>
      <c r="G2049" t="s">
        <v>19137</v>
      </c>
      <c r="H2049" t="s">
        <v>8726</v>
      </c>
      <c r="I2049" t="s">
        <v>56</v>
      </c>
      <c r="J2049" t="s">
        <v>5419</v>
      </c>
      <c r="U2049" t="s">
        <v>51</v>
      </c>
      <c r="X2049" t="s">
        <v>51</v>
      </c>
      <c r="Z2049">
        <v>8</v>
      </c>
      <c r="AA2049">
        <v>27</v>
      </c>
      <c r="AE2049" t="s">
        <v>51</v>
      </c>
      <c r="AF2049" t="s">
        <v>5419</v>
      </c>
      <c r="AG2049" t="s">
        <v>5939</v>
      </c>
      <c r="AI2049">
        <v>0</v>
      </c>
      <c r="AJ2049">
        <v>0</v>
      </c>
      <c r="AL2049">
        <v>0</v>
      </c>
      <c r="AM2049">
        <v>0</v>
      </c>
      <c r="AN2049">
        <v>0</v>
      </c>
      <c r="AO2049" t="s">
        <v>51</v>
      </c>
      <c r="AP2049" t="s">
        <v>51</v>
      </c>
      <c r="AQ2049" t="s">
        <v>51</v>
      </c>
      <c r="AR2049" t="s">
        <v>51</v>
      </c>
      <c r="AS2049" t="s">
        <v>51</v>
      </c>
      <c r="AT2049" t="s">
        <v>51</v>
      </c>
      <c r="AU2049" t="s">
        <v>58</v>
      </c>
      <c r="AV2049" t="s">
        <v>6927</v>
      </c>
      <c r="AW2049" t="s">
        <v>51</v>
      </c>
      <c r="AX2049" s="1">
        <v>43054.504404942127</v>
      </c>
      <c r="AY2049" t="s">
        <v>51</v>
      </c>
    </row>
    <row r="2050" spans="1:51" x14ac:dyDescent="0.35">
      <c r="A2050">
        <v>2319</v>
      </c>
      <c r="B2050">
        <v>0</v>
      </c>
      <c r="C2050" t="s">
        <v>51</v>
      </c>
      <c r="D2050" t="s">
        <v>52</v>
      </c>
      <c r="E2050" t="s">
        <v>51</v>
      </c>
      <c r="F2050" t="s">
        <v>51</v>
      </c>
      <c r="G2050" t="s">
        <v>8727</v>
      </c>
      <c r="H2050" t="s">
        <v>8728</v>
      </c>
      <c r="I2050" t="s">
        <v>56</v>
      </c>
      <c r="J2050" t="s">
        <v>5419</v>
      </c>
      <c r="S2050" t="s">
        <v>8729</v>
      </c>
      <c r="U2050" t="s">
        <v>51</v>
      </c>
      <c r="X2050" t="s">
        <v>51</v>
      </c>
      <c r="Z2050">
        <v>8</v>
      </c>
      <c r="AE2050" t="s">
        <v>51</v>
      </c>
      <c r="AF2050" t="s">
        <v>5419</v>
      </c>
      <c r="AI2050">
        <v>0</v>
      </c>
      <c r="AJ2050">
        <v>0</v>
      </c>
      <c r="AL2050">
        <v>0</v>
      </c>
      <c r="AM2050">
        <v>0</v>
      </c>
      <c r="AN2050">
        <v>0</v>
      </c>
      <c r="AO2050" t="s">
        <v>51</v>
      </c>
      <c r="AP2050" t="s">
        <v>51</v>
      </c>
      <c r="AQ2050" t="s">
        <v>51</v>
      </c>
      <c r="AR2050" t="s">
        <v>51</v>
      </c>
      <c r="AS2050" t="s">
        <v>51</v>
      </c>
      <c r="AT2050" t="s">
        <v>51</v>
      </c>
      <c r="AU2050" t="s">
        <v>58</v>
      </c>
      <c r="AV2050" t="s">
        <v>4215</v>
      </c>
      <c r="AW2050" t="s">
        <v>51</v>
      </c>
      <c r="AX2050" s="1">
        <v>43054.426375810188</v>
      </c>
      <c r="AY2050" t="s">
        <v>51</v>
      </c>
    </row>
    <row r="2051" spans="1:51" x14ac:dyDescent="0.35">
      <c r="A2051">
        <v>2318</v>
      </c>
      <c r="B2051">
        <v>0</v>
      </c>
      <c r="C2051" t="s">
        <v>51</v>
      </c>
      <c r="D2051" t="s">
        <v>85</v>
      </c>
      <c r="E2051">
        <v>3</v>
      </c>
      <c r="F2051" t="s">
        <v>1049</v>
      </c>
      <c r="G2051" t="s">
        <v>8730</v>
      </c>
      <c r="H2051" t="s">
        <v>8731</v>
      </c>
      <c r="I2051" t="s">
        <v>56</v>
      </c>
      <c r="T2051" t="s">
        <v>51</v>
      </c>
      <c r="U2051" t="s">
        <v>51</v>
      </c>
      <c r="Y2051" t="s">
        <v>8732</v>
      </c>
      <c r="Z2051">
        <v>8</v>
      </c>
      <c r="AD2051" t="s">
        <v>8733</v>
      </c>
      <c r="AE2051" t="s">
        <v>51</v>
      </c>
      <c r="AG2051" t="s">
        <v>8734</v>
      </c>
      <c r="AI2051">
        <v>0</v>
      </c>
      <c r="AJ2051">
        <v>0</v>
      </c>
      <c r="AL2051">
        <v>0</v>
      </c>
      <c r="AM2051">
        <v>0</v>
      </c>
      <c r="AN2051">
        <v>0</v>
      </c>
      <c r="AO2051" t="s">
        <v>1651</v>
      </c>
      <c r="AP2051" t="s">
        <v>121</v>
      </c>
      <c r="AQ2051" t="s">
        <v>122</v>
      </c>
      <c r="AR2051" t="s">
        <v>123</v>
      </c>
      <c r="AS2051" t="s">
        <v>89</v>
      </c>
      <c r="AT2051" t="s">
        <v>90</v>
      </c>
      <c r="AU2051" t="s">
        <v>58</v>
      </c>
      <c r="AV2051" t="s">
        <v>4028</v>
      </c>
      <c r="AW2051" t="s">
        <v>5181</v>
      </c>
      <c r="AX2051" s="1">
        <v>43048.537635416666</v>
      </c>
      <c r="AY2051" s="1">
        <v>44137.448666087963</v>
      </c>
    </row>
    <row r="2052" spans="1:51" x14ac:dyDescent="0.35">
      <c r="A2052">
        <v>2317</v>
      </c>
      <c r="B2052">
        <v>0</v>
      </c>
      <c r="C2052" t="s">
        <v>51</v>
      </c>
      <c r="D2052" t="s">
        <v>52</v>
      </c>
      <c r="E2052" t="s">
        <v>51</v>
      </c>
      <c r="F2052" t="s">
        <v>51</v>
      </c>
      <c r="G2052" t="s">
        <v>8735</v>
      </c>
      <c r="H2052" t="s">
        <v>8736</v>
      </c>
      <c r="I2052" t="s">
        <v>56</v>
      </c>
      <c r="O2052" t="s">
        <v>56</v>
      </c>
      <c r="U2052" t="s">
        <v>57</v>
      </c>
      <c r="Z2052">
        <v>8</v>
      </c>
      <c r="AA2052">
        <v>36</v>
      </c>
      <c r="AD2052" t="s">
        <v>3333</v>
      </c>
      <c r="AE2052" t="s">
        <v>5242</v>
      </c>
      <c r="AF2052" t="s">
        <v>77</v>
      </c>
      <c r="AG2052" t="s">
        <v>3334</v>
      </c>
      <c r="AH2052" t="s">
        <v>5242</v>
      </c>
      <c r="AI2052">
        <v>0</v>
      </c>
      <c r="AJ2052">
        <v>0</v>
      </c>
      <c r="AL2052">
        <v>0</v>
      </c>
      <c r="AM2052">
        <v>0</v>
      </c>
      <c r="AN2052">
        <v>0</v>
      </c>
      <c r="AO2052" t="s">
        <v>51</v>
      </c>
      <c r="AP2052" t="s">
        <v>51</v>
      </c>
      <c r="AQ2052" t="s">
        <v>51</v>
      </c>
      <c r="AR2052" t="s">
        <v>51</v>
      </c>
      <c r="AS2052" t="s">
        <v>51</v>
      </c>
      <c r="AT2052" t="s">
        <v>51</v>
      </c>
      <c r="AU2052" t="s">
        <v>58</v>
      </c>
      <c r="AV2052" t="s">
        <v>6927</v>
      </c>
      <c r="AW2052" t="s">
        <v>3346</v>
      </c>
      <c r="AX2052" s="1">
        <v>43048.508505983795</v>
      </c>
      <c r="AY2052" s="1">
        <v>44552.527976192127</v>
      </c>
    </row>
    <row r="2053" spans="1:51" x14ac:dyDescent="0.35">
      <c r="A2053">
        <v>2316</v>
      </c>
      <c r="B2053">
        <v>0</v>
      </c>
      <c r="C2053" t="s">
        <v>51</v>
      </c>
      <c r="D2053" t="s">
        <v>52</v>
      </c>
      <c r="E2053" t="s">
        <v>51</v>
      </c>
      <c r="F2053" t="s">
        <v>51</v>
      </c>
      <c r="G2053" t="s">
        <v>8737</v>
      </c>
      <c r="H2053" t="s">
        <v>8738</v>
      </c>
      <c r="I2053" t="s">
        <v>56</v>
      </c>
      <c r="O2053" t="s">
        <v>62</v>
      </c>
      <c r="S2053" t="s">
        <v>8739</v>
      </c>
      <c r="U2053" t="s">
        <v>51</v>
      </c>
      <c r="W2053" t="s">
        <v>8740</v>
      </c>
      <c r="Y2053" t="s">
        <v>8741</v>
      </c>
      <c r="Z2053">
        <v>8</v>
      </c>
      <c r="AA2053">
        <v>27</v>
      </c>
      <c r="AD2053" t="s">
        <v>8742</v>
      </c>
      <c r="AE2053" t="s">
        <v>8743</v>
      </c>
      <c r="AF2053" t="s">
        <v>143</v>
      </c>
      <c r="AG2053" t="s">
        <v>8744</v>
      </c>
      <c r="AH2053" t="s">
        <v>8743</v>
      </c>
      <c r="AI2053">
        <v>0</v>
      </c>
      <c r="AJ2053">
        <v>0</v>
      </c>
      <c r="AL2053">
        <v>0</v>
      </c>
      <c r="AM2053">
        <v>0</v>
      </c>
      <c r="AN2053">
        <v>0</v>
      </c>
      <c r="AO2053" t="s">
        <v>51</v>
      </c>
      <c r="AP2053" t="s">
        <v>51</v>
      </c>
      <c r="AQ2053" t="s">
        <v>51</v>
      </c>
      <c r="AR2053" t="s">
        <v>51</v>
      </c>
      <c r="AS2053" t="s">
        <v>51</v>
      </c>
      <c r="AT2053" t="s">
        <v>51</v>
      </c>
      <c r="AU2053" t="s">
        <v>58</v>
      </c>
      <c r="AV2053" t="s">
        <v>4215</v>
      </c>
      <c r="AW2053" t="s">
        <v>6927</v>
      </c>
      <c r="AX2053" s="1">
        <v>43048.415231944447</v>
      </c>
      <c r="AY2053" s="1">
        <v>43298.755176273145</v>
      </c>
    </row>
    <row r="2054" spans="1:51" x14ac:dyDescent="0.35">
      <c r="A2054">
        <v>2315</v>
      </c>
      <c r="B2054">
        <v>0</v>
      </c>
      <c r="C2054" t="s">
        <v>51</v>
      </c>
      <c r="D2054" t="s">
        <v>52</v>
      </c>
      <c r="E2054" t="s">
        <v>51</v>
      </c>
      <c r="F2054" t="s">
        <v>51</v>
      </c>
      <c r="G2054" t="s">
        <v>8745</v>
      </c>
      <c r="H2054" t="s">
        <v>8746</v>
      </c>
      <c r="I2054" t="s">
        <v>56</v>
      </c>
      <c r="J2054" t="s">
        <v>5419</v>
      </c>
      <c r="S2054" t="s">
        <v>8747</v>
      </c>
      <c r="U2054" t="s">
        <v>51</v>
      </c>
      <c r="V2054" t="s">
        <v>8748</v>
      </c>
      <c r="X2054" t="s">
        <v>51</v>
      </c>
      <c r="Y2054" t="s">
        <v>8749</v>
      </c>
      <c r="Z2054">
        <v>8</v>
      </c>
      <c r="AE2054" t="s">
        <v>51</v>
      </c>
      <c r="AF2054" t="s">
        <v>5419</v>
      </c>
      <c r="AI2054">
        <v>0</v>
      </c>
      <c r="AJ2054">
        <v>0</v>
      </c>
      <c r="AL2054">
        <v>0</v>
      </c>
      <c r="AM2054">
        <v>0</v>
      </c>
      <c r="AN2054">
        <v>0</v>
      </c>
      <c r="AO2054" t="s">
        <v>51</v>
      </c>
      <c r="AP2054" t="s">
        <v>51</v>
      </c>
      <c r="AQ2054" t="s">
        <v>51</v>
      </c>
      <c r="AR2054" t="s">
        <v>51</v>
      </c>
      <c r="AS2054" t="s">
        <v>51</v>
      </c>
      <c r="AT2054" t="s">
        <v>51</v>
      </c>
      <c r="AU2054" t="s">
        <v>58</v>
      </c>
      <c r="AV2054" t="s">
        <v>4215</v>
      </c>
      <c r="AW2054" t="s">
        <v>51</v>
      </c>
      <c r="AX2054" s="1">
        <v>43047.690178009259</v>
      </c>
      <c r="AY2054" t="s">
        <v>51</v>
      </c>
    </row>
    <row r="2055" spans="1:51" x14ac:dyDescent="0.35">
      <c r="A2055">
        <v>2314</v>
      </c>
      <c r="B2055">
        <v>0</v>
      </c>
      <c r="C2055" t="s">
        <v>51</v>
      </c>
      <c r="D2055" t="s">
        <v>52</v>
      </c>
      <c r="E2055" t="s">
        <v>51</v>
      </c>
      <c r="F2055" t="s">
        <v>51</v>
      </c>
      <c r="G2055" t="s">
        <v>8750</v>
      </c>
      <c r="H2055" t="s">
        <v>8751</v>
      </c>
      <c r="I2055" t="s">
        <v>56</v>
      </c>
      <c r="J2055" t="s">
        <v>5419</v>
      </c>
      <c r="M2055" t="s">
        <v>8750</v>
      </c>
      <c r="N2055" t="s">
        <v>8751</v>
      </c>
      <c r="O2055" t="s">
        <v>56</v>
      </c>
      <c r="T2055" t="s">
        <v>8752</v>
      </c>
      <c r="U2055" t="s">
        <v>51</v>
      </c>
      <c r="X2055" t="s">
        <v>51</v>
      </c>
      <c r="Z2055">
        <v>8</v>
      </c>
      <c r="AA2055">
        <v>3</v>
      </c>
      <c r="AE2055" t="s">
        <v>51</v>
      </c>
      <c r="AF2055" t="s">
        <v>5419</v>
      </c>
      <c r="AG2055" t="s">
        <v>8753</v>
      </c>
      <c r="AI2055">
        <v>0</v>
      </c>
      <c r="AJ2055">
        <v>0</v>
      </c>
      <c r="AL2055">
        <v>0</v>
      </c>
      <c r="AM2055">
        <v>0</v>
      </c>
      <c r="AN2055">
        <v>0</v>
      </c>
      <c r="AO2055" t="s">
        <v>51</v>
      </c>
      <c r="AP2055" t="s">
        <v>51</v>
      </c>
      <c r="AQ2055" t="s">
        <v>51</v>
      </c>
      <c r="AR2055" t="s">
        <v>51</v>
      </c>
      <c r="AS2055" t="s">
        <v>51</v>
      </c>
      <c r="AT2055" t="s">
        <v>51</v>
      </c>
      <c r="AU2055" t="s">
        <v>58</v>
      </c>
      <c r="AV2055" t="s">
        <v>6927</v>
      </c>
      <c r="AW2055" t="s">
        <v>51</v>
      </c>
      <c r="AX2055" s="1">
        <v>43041.64368645833</v>
      </c>
      <c r="AY2055" t="s">
        <v>51</v>
      </c>
    </row>
    <row r="2056" spans="1:51" x14ac:dyDescent="0.35">
      <c r="A2056">
        <v>2313</v>
      </c>
      <c r="B2056">
        <v>0</v>
      </c>
      <c r="C2056" t="s">
        <v>51</v>
      </c>
      <c r="D2056" t="s">
        <v>52</v>
      </c>
      <c r="E2056" t="s">
        <v>51</v>
      </c>
      <c r="F2056" t="s">
        <v>51</v>
      </c>
      <c r="G2056" t="s">
        <v>8754</v>
      </c>
      <c r="H2056" t="s">
        <v>8755</v>
      </c>
      <c r="I2056" t="s">
        <v>56</v>
      </c>
      <c r="J2056" t="s">
        <v>5419</v>
      </c>
      <c r="S2056" t="s">
        <v>8756</v>
      </c>
      <c r="U2056" t="s">
        <v>51</v>
      </c>
      <c r="V2056" t="s">
        <v>8757</v>
      </c>
      <c r="X2056" t="s">
        <v>51</v>
      </c>
      <c r="Y2056" t="s">
        <v>8758</v>
      </c>
      <c r="Z2056">
        <v>8</v>
      </c>
      <c r="AA2056">
        <v>29</v>
      </c>
      <c r="AD2056" t="s">
        <v>8759</v>
      </c>
      <c r="AE2056" t="s">
        <v>51</v>
      </c>
      <c r="AF2056" t="s">
        <v>5419</v>
      </c>
      <c r="AG2056" t="s">
        <v>8760</v>
      </c>
      <c r="AI2056">
        <v>0</v>
      </c>
      <c r="AJ2056">
        <v>0</v>
      </c>
      <c r="AL2056">
        <v>0</v>
      </c>
      <c r="AM2056">
        <v>0</v>
      </c>
      <c r="AN2056">
        <v>0</v>
      </c>
      <c r="AO2056" t="s">
        <v>51</v>
      </c>
      <c r="AP2056" t="s">
        <v>51</v>
      </c>
      <c r="AQ2056" t="s">
        <v>51</v>
      </c>
      <c r="AR2056" t="s">
        <v>51</v>
      </c>
      <c r="AS2056" t="s">
        <v>51</v>
      </c>
      <c r="AT2056" t="s">
        <v>51</v>
      </c>
      <c r="AU2056" t="s">
        <v>58</v>
      </c>
      <c r="AV2056" t="s">
        <v>4215</v>
      </c>
      <c r="AW2056" t="s">
        <v>6927</v>
      </c>
      <c r="AX2056" s="1">
        <v>43040.746160682873</v>
      </c>
      <c r="AY2056" s="1">
        <v>43061.488934988425</v>
      </c>
    </row>
    <row r="2057" spans="1:51" x14ac:dyDescent="0.35">
      <c r="A2057">
        <v>2312</v>
      </c>
      <c r="B2057">
        <v>0</v>
      </c>
      <c r="C2057" t="s">
        <v>51</v>
      </c>
      <c r="D2057" t="s">
        <v>52</v>
      </c>
      <c r="E2057" t="s">
        <v>51</v>
      </c>
      <c r="F2057" t="s">
        <v>51</v>
      </c>
      <c r="G2057" t="s">
        <v>8761</v>
      </c>
      <c r="H2057" t="s">
        <v>8762</v>
      </c>
      <c r="I2057" t="s">
        <v>56</v>
      </c>
      <c r="O2057" t="s">
        <v>62</v>
      </c>
      <c r="S2057" t="s">
        <v>8763</v>
      </c>
      <c r="U2057" t="s">
        <v>202</v>
      </c>
      <c r="V2057">
        <v>2143277542</v>
      </c>
      <c r="Y2057" t="s">
        <v>8764</v>
      </c>
      <c r="Z2057">
        <v>8</v>
      </c>
      <c r="AA2057">
        <v>27</v>
      </c>
      <c r="AD2057" t="s">
        <v>8765</v>
      </c>
      <c r="AE2057" t="s">
        <v>8766</v>
      </c>
      <c r="AF2057" t="s">
        <v>143</v>
      </c>
      <c r="AG2057" t="s">
        <v>8767</v>
      </c>
      <c r="AH2057" t="s">
        <v>8766</v>
      </c>
      <c r="AI2057">
        <v>0</v>
      </c>
      <c r="AJ2057">
        <v>0</v>
      </c>
      <c r="AL2057">
        <v>0</v>
      </c>
      <c r="AM2057">
        <v>0</v>
      </c>
      <c r="AN2057">
        <v>0</v>
      </c>
      <c r="AO2057" t="s">
        <v>51</v>
      </c>
      <c r="AP2057" t="s">
        <v>51</v>
      </c>
      <c r="AQ2057" t="s">
        <v>51</v>
      </c>
      <c r="AR2057" t="s">
        <v>51</v>
      </c>
      <c r="AS2057" t="s">
        <v>51</v>
      </c>
      <c r="AT2057" t="s">
        <v>51</v>
      </c>
      <c r="AU2057" t="s">
        <v>58</v>
      </c>
      <c r="AV2057" t="s">
        <v>4215</v>
      </c>
      <c r="AW2057" t="s">
        <v>196</v>
      </c>
      <c r="AX2057" s="1">
        <v>43040.710237187501</v>
      </c>
      <c r="AY2057" s="1">
        <v>44119.599844247685</v>
      </c>
    </row>
    <row r="2058" spans="1:51" x14ac:dyDescent="0.35">
      <c r="A2058">
        <v>2311</v>
      </c>
      <c r="B2058">
        <v>0</v>
      </c>
      <c r="C2058" t="s">
        <v>51</v>
      </c>
      <c r="D2058" t="s">
        <v>85</v>
      </c>
      <c r="E2058">
        <v>3</v>
      </c>
      <c r="F2058" t="s">
        <v>1049</v>
      </c>
      <c r="G2058" t="s">
        <v>8768</v>
      </c>
      <c r="H2058" t="s">
        <v>8769</v>
      </c>
      <c r="I2058" t="s">
        <v>56</v>
      </c>
      <c r="S2058" t="s">
        <v>8770</v>
      </c>
      <c r="T2058" t="s">
        <v>51</v>
      </c>
      <c r="U2058" t="s">
        <v>51</v>
      </c>
      <c r="W2058">
        <v>9822258198</v>
      </c>
      <c r="Y2058" t="s">
        <v>8771</v>
      </c>
      <c r="Z2058">
        <v>8</v>
      </c>
      <c r="AE2058" t="s">
        <v>51</v>
      </c>
      <c r="AI2058">
        <v>0</v>
      </c>
      <c r="AJ2058">
        <v>0</v>
      </c>
      <c r="AL2058">
        <v>0</v>
      </c>
      <c r="AM2058">
        <v>0</v>
      </c>
      <c r="AN2058">
        <v>0</v>
      </c>
      <c r="AO2058" t="s">
        <v>120</v>
      </c>
      <c r="AP2058" t="s">
        <v>121</v>
      </c>
      <c r="AQ2058" t="s">
        <v>122</v>
      </c>
      <c r="AR2058" t="s">
        <v>123</v>
      </c>
      <c r="AS2058" t="s">
        <v>89</v>
      </c>
      <c r="AT2058" t="s">
        <v>90</v>
      </c>
      <c r="AU2058" t="s">
        <v>58</v>
      </c>
      <c r="AV2058" t="s">
        <v>4028</v>
      </c>
      <c r="AW2058" t="s">
        <v>5181</v>
      </c>
      <c r="AX2058" s="1">
        <v>43035.501825081017</v>
      </c>
      <c r="AY2058" s="1">
        <v>44142.44062040509</v>
      </c>
    </row>
    <row r="2059" spans="1:51" x14ac:dyDescent="0.35">
      <c r="A2059">
        <v>2310</v>
      </c>
      <c r="B2059">
        <v>0</v>
      </c>
      <c r="C2059" t="s">
        <v>51</v>
      </c>
      <c r="D2059" t="s">
        <v>52</v>
      </c>
      <c r="E2059" t="s">
        <v>51</v>
      </c>
      <c r="F2059" t="s">
        <v>51</v>
      </c>
      <c r="G2059" t="s">
        <v>19138</v>
      </c>
      <c r="H2059" t="s">
        <v>8772</v>
      </c>
      <c r="I2059" t="s">
        <v>56</v>
      </c>
      <c r="J2059" t="s">
        <v>5419</v>
      </c>
      <c r="S2059" t="s">
        <v>8773</v>
      </c>
      <c r="U2059" t="s">
        <v>51</v>
      </c>
      <c r="V2059" t="s">
        <v>8774</v>
      </c>
      <c r="X2059" t="s">
        <v>51</v>
      </c>
      <c r="Y2059" t="s">
        <v>8775</v>
      </c>
      <c r="Z2059">
        <v>8</v>
      </c>
      <c r="AD2059" t="s">
        <v>8776</v>
      </c>
      <c r="AE2059" t="s">
        <v>51</v>
      </c>
      <c r="AF2059" t="s">
        <v>5419</v>
      </c>
      <c r="AG2059" t="s">
        <v>8777</v>
      </c>
      <c r="AI2059">
        <v>0</v>
      </c>
      <c r="AJ2059">
        <v>0</v>
      </c>
      <c r="AL2059">
        <v>0</v>
      </c>
      <c r="AM2059">
        <v>0</v>
      </c>
      <c r="AN2059">
        <v>0</v>
      </c>
      <c r="AO2059" t="s">
        <v>51</v>
      </c>
      <c r="AP2059" t="s">
        <v>51</v>
      </c>
      <c r="AQ2059" t="s">
        <v>51</v>
      </c>
      <c r="AR2059" t="s">
        <v>51</v>
      </c>
      <c r="AS2059" t="s">
        <v>51</v>
      </c>
      <c r="AT2059" t="s">
        <v>51</v>
      </c>
      <c r="AU2059" t="s">
        <v>58</v>
      </c>
      <c r="AV2059" t="s">
        <v>4215</v>
      </c>
      <c r="AW2059" t="s">
        <v>51</v>
      </c>
      <c r="AX2059" s="1">
        <v>43031.605232905094</v>
      </c>
      <c r="AY2059" t="s">
        <v>51</v>
      </c>
    </row>
    <row r="2060" spans="1:51" x14ac:dyDescent="0.35">
      <c r="A2060">
        <v>2309</v>
      </c>
      <c r="B2060">
        <v>0</v>
      </c>
      <c r="C2060" t="s">
        <v>51</v>
      </c>
      <c r="D2060" t="s">
        <v>52</v>
      </c>
      <c r="E2060" t="s">
        <v>51</v>
      </c>
      <c r="F2060" t="s">
        <v>51</v>
      </c>
      <c r="G2060" t="s">
        <v>8778</v>
      </c>
      <c r="H2060" t="s">
        <v>8779</v>
      </c>
      <c r="I2060" t="s">
        <v>56</v>
      </c>
      <c r="J2060" t="s">
        <v>5419</v>
      </c>
      <c r="O2060" t="s">
        <v>62</v>
      </c>
      <c r="S2060">
        <f>361-2660192</f>
        <v>-2659831</v>
      </c>
      <c r="U2060" t="s">
        <v>51</v>
      </c>
      <c r="V2060">
        <f>361-2661787</f>
        <v>-2661426</v>
      </c>
      <c r="X2060" t="s">
        <v>51</v>
      </c>
      <c r="Y2060" t="s">
        <v>6682</v>
      </c>
      <c r="Z2060">
        <v>8</v>
      </c>
      <c r="AA2060">
        <v>18</v>
      </c>
      <c r="AE2060" t="s">
        <v>51</v>
      </c>
      <c r="AF2060" t="s">
        <v>5419</v>
      </c>
      <c r="AG2060" t="s">
        <v>8780</v>
      </c>
      <c r="AI2060">
        <v>0</v>
      </c>
      <c r="AJ2060">
        <v>0</v>
      </c>
      <c r="AL2060">
        <v>0</v>
      </c>
      <c r="AM2060">
        <v>0</v>
      </c>
      <c r="AN2060">
        <v>0</v>
      </c>
      <c r="AO2060" t="s">
        <v>51</v>
      </c>
      <c r="AP2060" t="s">
        <v>51</v>
      </c>
      <c r="AQ2060" t="s">
        <v>51</v>
      </c>
      <c r="AR2060" t="s">
        <v>51</v>
      </c>
      <c r="AS2060" t="s">
        <v>51</v>
      </c>
      <c r="AT2060" t="s">
        <v>51</v>
      </c>
      <c r="AU2060" t="s">
        <v>58</v>
      </c>
      <c r="AV2060" t="s">
        <v>4215</v>
      </c>
      <c r="AW2060" t="s">
        <v>6927</v>
      </c>
      <c r="AX2060" s="1">
        <v>43022.697611574076</v>
      </c>
      <c r="AY2060" s="1">
        <v>43099.730584143515</v>
      </c>
    </row>
    <row r="2061" spans="1:51" x14ac:dyDescent="0.35">
      <c r="A2061">
        <v>2308</v>
      </c>
      <c r="B2061">
        <v>0</v>
      </c>
      <c r="C2061" t="s">
        <v>51</v>
      </c>
      <c r="D2061" t="s">
        <v>52</v>
      </c>
      <c r="E2061" t="s">
        <v>51</v>
      </c>
      <c r="F2061" t="s">
        <v>51</v>
      </c>
      <c r="G2061" t="s">
        <v>19139</v>
      </c>
      <c r="H2061" t="s">
        <v>8781</v>
      </c>
      <c r="I2061" t="s">
        <v>56</v>
      </c>
      <c r="O2061" t="s">
        <v>62</v>
      </c>
      <c r="S2061" t="s">
        <v>8782</v>
      </c>
      <c r="U2061" t="s">
        <v>202</v>
      </c>
      <c r="V2061" t="s">
        <v>62</v>
      </c>
      <c r="W2061" t="s">
        <v>62</v>
      </c>
      <c r="Y2061" t="s">
        <v>8783</v>
      </c>
      <c r="Z2061">
        <v>8</v>
      </c>
      <c r="AA2061">
        <v>29</v>
      </c>
      <c r="AD2061" t="s">
        <v>8784</v>
      </c>
      <c r="AE2061" t="s">
        <v>8785</v>
      </c>
      <c r="AF2061" t="s">
        <v>77</v>
      </c>
      <c r="AG2061" t="s">
        <v>8786</v>
      </c>
      <c r="AH2061" t="s">
        <v>8785</v>
      </c>
      <c r="AI2061">
        <v>0</v>
      </c>
      <c r="AJ2061">
        <v>0</v>
      </c>
      <c r="AL2061">
        <v>0</v>
      </c>
      <c r="AM2061">
        <v>0</v>
      </c>
      <c r="AN2061">
        <v>0</v>
      </c>
      <c r="AO2061" t="s">
        <v>51</v>
      </c>
      <c r="AP2061" t="s">
        <v>51</v>
      </c>
      <c r="AQ2061" t="s">
        <v>51</v>
      </c>
      <c r="AR2061" t="s">
        <v>51</v>
      </c>
      <c r="AS2061" t="s">
        <v>51</v>
      </c>
      <c r="AT2061" t="s">
        <v>51</v>
      </c>
      <c r="AU2061" t="s">
        <v>58</v>
      </c>
      <c r="AV2061" t="s">
        <v>4215</v>
      </c>
      <c r="AW2061" t="s">
        <v>196</v>
      </c>
      <c r="AX2061" s="1">
        <v>43022.672614120369</v>
      </c>
      <c r="AY2061" s="1">
        <v>43735.501157025465</v>
      </c>
    </row>
    <row r="2062" spans="1:51" x14ac:dyDescent="0.35">
      <c r="A2062">
        <v>2307</v>
      </c>
      <c r="B2062">
        <v>0</v>
      </c>
      <c r="C2062" t="s">
        <v>51</v>
      </c>
      <c r="D2062" t="s">
        <v>85</v>
      </c>
      <c r="E2062" t="s">
        <v>51</v>
      </c>
      <c r="F2062" t="s">
        <v>51</v>
      </c>
      <c r="G2062" t="s">
        <v>8787</v>
      </c>
      <c r="H2062" t="s">
        <v>8788</v>
      </c>
      <c r="I2062" t="s">
        <v>56</v>
      </c>
      <c r="J2062" t="s">
        <v>5419</v>
      </c>
      <c r="S2062" t="s">
        <v>8789</v>
      </c>
      <c r="T2062" t="s">
        <v>51</v>
      </c>
      <c r="U2062" t="s">
        <v>51</v>
      </c>
      <c r="W2062">
        <v>7420055059</v>
      </c>
      <c r="Y2062" t="s">
        <v>8790</v>
      </c>
      <c r="Z2062">
        <v>8</v>
      </c>
      <c r="AE2062" t="s">
        <v>51</v>
      </c>
      <c r="AF2062" t="s">
        <v>5419</v>
      </c>
      <c r="AI2062">
        <v>0</v>
      </c>
      <c r="AJ2062">
        <v>0</v>
      </c>
      <c r="AL2062">
        <v>0</v>
      </c>
      <c r="AM2062">
        <v>0</v>
      </c>
      <c r="AN2062">
        <v>0</v>
      </c>
      <c r="AO2062" t="s">
        <v>230</v>
      </c>
      <c r="AP2062" t="s">
        <v>51</v>
      </c>
      <c r="AQ2062" t="s">
        <v>51</v>
      </c>
      <c r="AR2062" t="s">
        <v>51</v>
      </c>
      <c r="AS2062" t="s">
        <v>51</v>
      </c>
      <c r="AT2062" t="s">
        <v>51</v>
      </c>
      <c r="AU2062" t="s">
        <v>58</v>
      </c>
      <c r="AV2062" t="s">
        <v>4028</v>
      </c>
      <c r="AW2062" t="s">
        <v>51</v>
      </c>
      <c r="AX2062" s="1">
        <v>43019.670402002317</v>
      </c>
      <c r="AY2062" t="s">
        <v>51</v>
      </c>
    </row>
    <row r="2063" spans="1:51" x14ac:dyDescent="0.35">
      <c r="A2063">
        <v>2306</v>
      </c>
      <c r="B2063">
        <v>0</v>
      </c>
      <c r="C2063" t="s">
        <v>51</v>
      </c>
      <c r="D2063" t="s">
        <v>52</v>
      </c>
      <c r="E2063" t="s">
        <v>51</v>
      </c>
      <c r="F2063" t="s">
        <v>51</v>
      </c>
      <c r="G2063" t="s">
        <v>8791</v>
      </c>
      <c r="H2063" t="s">
        <v>8792</v>
      </c>
      <c r="I2063" t="s">
        <v>56</v>
      </c>
      <c r="J2063" t="s">
        <v>5419</v>
      </c>
      <c r="O2063" t="s">
        <v>56</v>
      </c>
      <c r="T2063" t="s">
        <v>8793</v>
      </c>
      <c r="U2063" t="s">
        <v>51</v>
      </c>
      <c r="W2063">
        <v>8888673696</v>
      </c>
      <c r="X2063" t="s">
        <v>51</v>
      </c>
      <c r="Y2063" t="s">
        <v>8794</v>
      </c>
      <c r="Z2063">
        <v>8</v>
      </c>
      <c r="AA2063">
        <v>27</v>
      </c>
      <c r="AE2063" t="s">
        <v>51</v>
      </c>
      <c r="AF2063" t="s">
        <v>5419</v>
      </c>
      <c r="AG2063" t="s">
        <v>8795</v>
      </c>
      <c r="AI2063">
        <v>0</v>
      </c>
      <c r="AJ2063">
        <v>0</v>
      </c>
      <c r="AL2063">
        <v>0</v>
      </c>
      <c r="AM2063">
        <v>0</v>
      </c>
      <c r="AN2063">
        <v>0</v>
      </c>
      <c r="AO2063" t="s">
        <v>51</v>
      </c>
      <c r="AP2063" t="s">
        <v>51</v>
      </c>
      <c r="AQ2063" t="s">
        <v>51</v>
      </c>
      <c r="AR2063" t="s">
        <v>51</v>
      </c>
      <c r="AS2063" t="s">
        <v>51</v>
      </c>
      <c r="AT2063" t="s">
        <v>51</v>
      </c>
      <c r="AU2063" t="s">
        <v>58</v>
      </c>
      <c r="AV2063" t="s">
        <v>4215</v>
      </c>
      <c r="AW2063" t="s">
        <v>4802</v>
      </c>
      <c r="AX2063" s="1">
        <v>43018.695951504633</v>
      </c>
      <c r="AY2063" s="1">
        <v>43045.632240891202</v>
      </c>
    </row>
    <row r="2064" spans="1:51" x14ac:dyDescent="0.35">
      <c r="A2064">
        <v>2305</v>
      </c>
      <c r="B2064">
        <v>0</v>
      </c>
      <c r="C2064" t="s">
        <v>51</v>
      </c>
      <c r="D2064" t="s">
        <v>52</v>
      </c>
      <c r="E2064" t="s">
        <v>51</v>
      </c>
      <c r="F2064" t="s">
        <v>51</v>
      </c>
      <c r="G2064" t="s">
        <v>8796</v>
      </c>
      <c r="H2064" t="s">
        <v>8797</v>
      </c>
      <c r="I2064" t="s">
        <v>8798</v>
      </c>
      <c r="J2064" t="s">
        <v>5419</v>
      </c>
      <c r="S2064" t="s">
        <v>8799</v>
      </c>
      <c r="U2064" t="s">
        <v>51</v>
      </c>
      <c r="V2064" t="s">
        <v>8800</v>
      </c>
      <c r="W2064" t="s">
        <v>8801</v>
      </c>
      <c r="X2064" t="s">
        <v>51</v>
      </c>
      <c r="Y2064" t="s">
        <v>8802</v>
      </c>
      <c r="Z2064">
        <v>2</v>
      </c>
      <c r="AE2064" t="s">
        <v>51</v>
      </c>
      <c r="AF2064" t="s">
        <v>5419</v>
      </c>
      <c r="AI2064">
        <v>0</v>
      </c>
      <c r="AJ2064">
        <v>0</v>
      </c>
      <c r="AL2064">
        <v>0</v>
      </c>
      <c r="AM2064">
        <v>0</v>
      </c>
      <c r="AN2064">
        <v>0</v>
      </c>
      <c r="AO2064" t="s">
        <v>51</v>
      </c>
      <c r="AP2064" t="s">
        <v>51</v>
      </c>
      <c r="AQ2064" t="s">
        <v>51</v>
      </c>
      <c r="AR2064" t="s">
        <v>51</v>
      </c>
      <c r="AS2064" t="s">
        <v>51</v>
      </c>
      <c r="AT2064" t="s">
        <v>51</v>
      </c>
      <c r="AU2064" t="s">
        <v>58</v>
      </c>
      <c r="AV2064" t="s">
        <v>4215</v>
      </c>
      <c r="AW2064" t="s">
        <v>51</v>
      </c>
      <c r="AX2064" s="1">
        <v>43018.688335682869</v>
      </c>
      <c r="AY2064" t="s">
        <v>51</v>
      </c>
    </row>
    <row r="2065" spans="1:51" x14ac:dyDescent="0.35">
      <c r="A2065">
        <v>2304</v>
      </c>
      <c r="B2065">
        <v>0</v>
      </c>
      <c r="C2065" t="s">
        <v>51</v>
      </c>
      <c r="D2065" t="s">
        <v>85</v>
      </c>
      <c r="E2065" t="s">
        <v>51</v>
      </c>
      <c r="F2065" t="s">
        <v>51</v>
      </c>
      <c r="G2065" t="s">
        <v>8803</v>
      </c>
      <c r="H2065" t="s">
        <v>8804</v>
      </c>
      <c r="I2065" t="s">
        <v>56</v>
      </c>
      <c r="J2065" t="s">
        <v>5419</v>
      </c>
      <c r="S2065" t="s">
        <v>8805</v>
      </c>
      <c r="T2065" t="s">
        <v>51</v>
      </c>
      <c r="U2065" t="s">
        <v>51</v>
      </c>
      <c r="Y2065" t="s">
        <v>8806</v>
      </c>
      <c r="Z2065">
        <v>8</v>
      </c>
      <c r="AE2065" t="s">
        <v>51</v>
      </c>
      <c r="AF2065" t="s">
        <v>5419</v>
      </c>
      <c r="AI2065">
        <v>0</v>
      </c>
      <c r="AJ2065">
        <v>0</v>
      </c>
      <c r="AL2065">
        <v>0</v>
      </c>
      <c r="AM2065">
        <v>0</v>
      </c>
      <c r="AN2065">
        <v>0</v>
      </c>
      <c r="AO2065" t="s">
        <v>230</v>
      </c>
      <c r="AP2065" t="s">
        <v>51</v>
      </c>
      <c r="AQ2065" t="s">
        <v>51</v>
      </c>
      <c r="AR2065" t="s">
        <v>51</v>
      </c>
      <c r="AS2065" t="s">
        <v>51</v>
      </c>
      <c r="AT2065" t="s">
        <v>51</v>
      </c>
      <c r="AU2065" t="s">
        <v>58</v>
      </c>
      <c r="AV2065" t="s">
        <v>4028</v>
      </c>
      <c r="AW2065" t="s">
        <v>51</v>
      </c>
      <c r="AX2065" s="1">
        <v>43017.774114467589</v>
      </c>
      <c r="AY2065" t="s">
        <v>51</v>
      </c>
    </row>
    <row r="2066" spans="1:51" x14ac:dyDescent="0.35">
      <c r="A2066">
        <v>2303</v>
      </c>
      <c r="B2066">
        <v>0</v>
      </c>
      <c r="C2066" t="s">
        <v>51</v>
      </c>
      <c r="D2066" t="s">
        <v>85</v>
      </c>
      <c r="E2066" t="s">
        <v>51</v>
      </c>
      <c r="F2066" t="s">
        <v>51</v>
      </c>
      <c r="G2066" t="s">
        <v>8807</v>
      </c>
      <c r="H2066" t="s">
        <v>8808</v>
      </c>
      <c r="I2066" t="s">
        <v>56</v>
      </c>
      <c r="J2066" t="s">
        <v>5419</v>
      </c>
      <c r="T2066" t="s">
        <v>51</v>
      </c>
      <c r="U2066" t="s">
        <v>51</v>
      </c>
      <c r="Z2066">
        <v>8</v>
      </c>
      <c r="AE2066" t="s">
        <v>51</v>
      </c>
      <c r="AF2066" t="s">
        <v>5419</v>
      </c>
      <c r="AI2066">
        <v>0</v>
      </c>
      <c r="AJ2066">
        <v>0</v>
      </c>
      <c r="AL2066">
        <v>0</v>
      </c>
      <c r="AM2066">
        <v>0</v>
      </c>
      <c r="AN2066">
        <v>0</v>
      </c>
      <c r="AO2066" t="s">
        <v>230</v>
      </c>
      <c r="AP2066" t="s">
        <v>51</v>
      </c>
      <c r="AQ2066" t="s">
        <v>51</v>
      </c>
      <c r="AR2066" t="s">
        <v>51</v>
      </c>
      <c r="AS2066" t="s">
        <v>51</v>
      </c>
      <c r="AT2066" t="s">
        <v>51</v>
      </c>
      <c r="AU2066" t="s">
        <v>58</v>
      </c>
      <c r="AV2066" t="s">
        <v>4028</v>
      </c>
      <c r="AW2066" t="s">
        <v>51</v>
      </c>
      <c r="AX2066" s="1">
        <v>43013.499966122683</v>
      </c>
      <c r="AY2066" t="s">
        <v>51</v>
      </c>
    </row>
    <row r="2067" spans="1:51" x14ac:dyDescent="0.35">
      <c r="A2067">
        <v>2302</v>
      </c>
      <c r="B2067">
        <v>0</v>
      </c>
      <c r="C2067" t="s">
        <v>51</v>
      </c>
      <c r="D2067" t="s">
        <v>85</v>
      </c>
      <c r="E2067" t="s">
        <v>51</v>
      </c>
      <c r="F2067" t="s">
        <v>51</v>
      </c>
      <c r="G2067" t="s">
        <v>8809</v>
      </c>
      <c r="H2067" t="s">
        <v>8810</v>
      </c>
      <c r="I2067" t="s">
        <v>56</v>
      </c>
      <c r="J2067" t="s">
        <v>5419</v>
      </c>
      <c r="T2067" t="s">
        <v>51</v>
      </c>
      <c r="U2067" t="s">
        <v>51</v>
      </c>
      <c r="W2067">
        <v>9890545649</v>
      </c>
      <c r="Z2067">
        <v>8</v>
      </c>
      <c r="AE2067" t="s">
        <v>51</v>
      </c>
      <c r="AF2067" t="s">
        <v>5419</v>
      </c>
      <c r="AI2067">
        <v>0</v>
      </c>
      <c r="AJ2067">
        <v>0</v>
      </c>
      <c r="AL2067">
        <v>0</v>
      </c>
      <c r="AM2067">
        <v>0</v>
      </c>
      <c r="AN2067">
        <v>0</v>
      </c>
      <c r="AO2067" t="s">
        <v>230</v>
      </c>
      <c r="AP2067" t="s">
        <v>51</v>
      </c>
      <c r="AQ2067" t="s">
        <v>51</v>
      </c>
      <c r="AR2067" t="s">
        <v>51</v>
      </c>
      <c r="AS2067" t="s">
        <v>51</v>
      </c>
      <c r="AT2067" t="s">
        <v>51</v>
      </c>
      <c r="AU2067" t="s">
        <v>58</v>
      </c>
      <c r="AV2067" t="s">
        <v>4028</v>
      </c>
      <c r="AW2067" t="s">
        <v>51</v>
      </c>
      <c r="AX2067" s="1">
        <v>43013.485158067131</v>
      </c>
      <c r="AY2067" t="s">
        <v>51</v>
      </c>
    </row>
    <row r="2068" spans="1:51" x14ac:dyDescent="0.35">
      <c r="A2068">
        <v>2301</v>
      </c>
      <c r="B2068">
        <v>0</v>
      </c>
      <c r="C2068" t="s">
        <v>51</v>
      </c>
      <c r="D2068" t="s">
        <v>52</v>
      </c>
      <c r="E2068" t="s">
        <v>51</v>
      </c>
      <c r="F2068" t="s">
        <v>51</v>
      </c>
      <c r="G2068" t="s">
        <v>8811</v>
      </c>
      <c r="H2068" t="s">
        <v>8812</v>
      </c>
      <c r="I2068" t="s">
        <v>56</v>
      </c>
      <c r="O2068" t="s">
        <v>62</v>
      </c>
      <c r="S2068" t="s">
        <v>8813</v>
      </c>
      <c r="T2068" t="s">
        <v>8814</v>
      </c>
      <c r="V2068" t="s">
        <v>62</v>
      </c>
      <c r="W2068">
        <v>8423302885</v>
      </c>
      <c r="Y2068" t="s">
        <v>8815</v>
      </c>
      <c r="Z2068">
        <v>8</v>
      </c>
      <c r="AA2068">
        <v>9</v>
      </c>
      <c r="AE2068" t="s">
        <v>8816</v>
      </c>
      <c r="AF2068" t="s">
        <v>6525</v>
      </c>
      <c r="AG2068" t="s">
        <v>8817</v>
      </c>
      <c r="AH2068" t="s">
        <v>8816</v>
      </c>
      <c r="AI2068">
        <v>0</v>
      </c>
      <c r="AJ2068">
        <v>0</v>
      </c>
      <c r="AL2068">
        <v>0</v>
      </c>
      <c r="AM2068">
        <v>0</v>
      </c>
      <c r="AN2068">
        <v>0</v>
      </c>
      <c r="AO2068" t="s">
        <v>51</v>
      </c>
      <c r="AP2068" t="s">
        <v>51</v>
      </c>
      <c r="AQ2068" t="s">
        <v>51</v>
      </c>
      <c r="AR2068" t="s">
        <v>51</v>
      </c>
      <c r="AS2068" t="s">
        <v>51</v>
      </c>
      <c r="AT2068" t="s">
        <v>51</v>
      </c>
      <c r="AU2068" t="s">
        <v>58</v>
      </c>
      <c r="AV2068" t="s">
        <v>4215</v>
      </c>
      <c r="AW2068" t="s">
        <v>6927</v>
      </c>
      <c r="AX2068" s="1">
        <v>43011.686785185186</v>
      </c>
      <c r="AY2068" s="1">
        <v>43645.732656631946</v>
      </c>
    </row>
    <row r="2069" spans="1:51" x14ac:dyDescent="0.35">
      <c r="A2069">
        <v>2300</v>
      </c>
      <c r="B2069">
        <v>0</v>
      </c>
      <c r="C2069" t="s">
        <v>51</v>
      </c>
      <c r="D2069" t="s">
        <v>52</v>
      </c>
      <c r="E2069" t="s">
        <v>51</v>
      </c>
      <c r="F2069" t="s">
        <v>51</v>
      </c>
      <c r="G2069" t="s">
        <v>8818</v>
      </c>
      <c r="H2069" t="s">
        <v>8819</v>
      </c>
      <c r="I2069" t="s">
        <v>149</v>
      </c>
      <c r="J2069" t="s">
        <v>5419</v>
      </c>
      <c r="S2069" t="s">
        <v>8820</v>
      </c>
      <c r="U2069" t="s">
        <v>51</v>
      </c>
      <c r="V2069" t="s">
        <v>8821</v>
      </c>
      <c r="W2069" t="s">
        <v>8822</v>
      </c>
      <c r="X2069" t="s">
        <v>51</v>
      </c>
      <c r="Y2069" t="s">
        <v>8823</v>
      </c>
      <c r="Z2069">
        <v>2</v>
      </c>
      <c r="AE2069" t="s">
        <v>51</v>
      </c>
      <c r="AF2069" t="s">
        <v>5419</v>
      </c>
      <c r="AI2069">
        <v>0</v>
      </c>
      <c r="AJ2069">
        <v>0</v>
      </c>
      <c r="AL2069">
        <v>0</v>
      </c>
      <c r="AM2069">
        <v>0</v>
      </c>
      <c r="AN2069">
        <v>0</v>
      </c>
      <c r="AO2069" t="s">
        <v>51</v>
      </c>
      <c r="AP2069" t="s">
        <v>51</v>
      </c>
      <c r="AQ2069" t="s">
        <v>51</v>
      </c>
      <c r="AR2069" t="s">
        <v>51</v>
      </c>
      <c r="AS2069" t="s">
        <v>51</v>
      </c>
      <c r="AT2069" t="s">
        <v>51</v>
      </c>
      <c r="AU2069" t="s">
        <v>58</v>
      </c>
      <c r="AV2069" t="s">
        <v>4215</v>
      </c>
      <c r="AW2069" t="s">
        <v>51</v>
      </c>
      <c r="AX2069" s="1">
        <v>43011.678458912036</v>
      </c>
      <c r="AY2069" t="s">
        <v>51</v>
      </c>
    </row>
    <row r="2070" spans="1:51" x14ac:dyDescent="0.35">
      <c r="A2070">
        <v>2299</v>
      </c>
      <c r="B2070">
        <v>0</v>
      </c>
      <c r="C2070" t="s">
        <v>51</v>
      </c>
      <c r="D2070" t="s">
        <v>52</v>
      </c>
      <c r="E2070" t="s">
        <v>51</v>
      </c>
      <c r="F2070" t="s">
        <v>51</v>
      </c>
      <c r="G2070" t="s">
        <v>8824</v>
      </c>
      <c r="H2070" t="s">
        <v>8825</v>
      </c>
      <c r="I2070" t="s">
        <v>56</v>
      </c>
      <c r="J2070" t="s">
        <v>5419</v>
      </c>
      <c r="O2070" t="s">
        <v>62</v>
      </c>
      <c r="S2070" t="s">
        <v>8826</v>
      </c>
      <c r="U2070" t="s">
        <v>51</v>
      </c>
      <c r="V2070" t="s">
        <v>8827</v>
      </c>
      <c r="X2070" t="s">
        <v>51</v>
      </c>
      <c r="Y2070" t="s">
        <v>8828</v>
      </c>
      <c r="Z2070">
        <v>8</v>
      </c>
      <c r="AA2070">
        <v>9</v>
      </c>
      <c r="AE2070" t="s">
        <v>51</v>
      </c>
      <c r="AF2070" t="s">
        <v>5419</v>
      </c>
      <c r="AG2070" t="s">
        <v>728</v>
      </c>
      <c r="AI2070">
        <v>0</v>
      </c>
      <c r="AJ2070">
        <v>0</v>
      </c>
      <c r="AL2070">
        <v>0</v>
      </c>
      <c r="AM2070">
        <v>0</v>
      </c>
      <c r="AN2070">
        <v>0</v>
      </c>
      <c r="AO2070" t="s">
        <v>51</v>
      </c>
      <c r="AP2070" t="s">
        <v>51</v>
      </c>
      <c r="AQ2070" t="s">
        <v>51</v>
      </c>
      <c r="AR2070" t="s">
        <v>51</v>
      </c>
      <c r="AS2070" t="s">
        <v>51</v>
      </c>
      <c r="AT2070" t="s">
        <v>51</v>
      </c>
      <c r="AU2070" t="s">
        <v>58</v>
      </c>
      <c r="AV2070" t="s">
        <v>4215</v>
      </c>
      <c r="AW2070" t="s">
        <v>6927</v>
      </c>
      <c r="AX2070" s="1">
        <v>43011.460012581018</v>
      </c>
      <c r="AY2070" s="1">
        <v>43104.483505358796</v>
      </c>
    </row>
    <row r="2071" spans="1:51" x14ac:dyDescent="0.35">
      <c r="A2071">
        <v>2298</v>
      </c>
      <c r="B2071">
        <v>0</v>
      </c>
      <c r="C2071" t="s">
        <v>51</v>
      </c>
      <c r="D2071" t="s">
        <v>52</v>
      </c>
      <c r="E2071" t="s">
        <v>51</v>
      </c>
      <c r="F2071" t="s">
        <v>51</v>
      </c>
      <c r="G2071" t="s">
        <v>2957</v>
      </c>
      <c r="H2071" t="s">
        <v>8829</v>
      </c>
      <c r="I2071" t="s">
        <v>56</v>
      </c>
      <c r="M2071" t="s">
        <v>2957</v>
      </c>
      <c r="N2071" t="s">
        <v>8829</v>
      </c>
      <c r="O2071" t="s">
        <v>62</v>
      </c>
      <c r="S2071" t="s">
        <v>8830</v>
      </c>
      <c r="U2071" t="s">
        <v>57</v>
      </c>
      <c r="V2071" t="s">
        <v>8831</v>
      </c>
      <c r="Y2071" t="s">
        <v>2958</v>
      </c>
      <c r="Z2071">
        <v>8</v>
      </c>
      <c r="AA2071">
        <v>21</v>
      </c>
      <c r="AE2071" t="s">
        <v>6610</v>
      </c>
      <c r="AF2071" t="s">
        <v>2284</v>
      </c>
      <c r="AG2071" t="s">
        <v>2960</v>
      </c>
      <c r="AH2071" t="s">
        <v>6610</v>
      </c>
      <c r="AI2071">
        <v>0</v>
      </c>
      <c r="AJ2071">
        <v>0</v>
      </c>
      <c r="AL2071">
        <v>0</v>
      </c>
      <c r="AM2071">
        <v>0</v>
      </c>
      <c r="AN2071">
        <v>0</v>
      </c>
      <c r="AO2071" t="s">
        <v>51</v>
      </c>
      <c r="AP2071" t="s">
        <v>51</v>
      </c>
      <c r="AQ2071" t="s">
        <v>51</v>
      </c>
      <c r="AR2071" t="s">
        <v>51</v>
      </c>
      <c r="AS2071" t="s">
        <v>51</v>
      </c>
      <c r="AT2071" t="s">
        <v>51</v>
      </c>
      <c r="AU2071" t="s">
        <v>58</v>
      </c>
      <c r="AV2071" t="s">
        <v>4215</v>
      </c>
      <c r="AW2071" t="s">
        <v>196</v>
      </c>
      <c r="AX2071" s="1">
        <v>43006.45497071759</v>
      </c>
      <c r="AY2071" s="1">
        <v>44236.66759297454</v>
      </c>
    </row>
    <row r="2072" spans="1:51" x14ac:dyDescent="0.35">
      <c r="A2072">
        <v>2297</v>
      </c>
      <c r="B2072">
        <v>0</v>
      </c>
      <c r="C2072" t="s">
        <v>51</v>
      </c>
      <c r="D2072" t="s">
        <v>85</v>
      </c>
      <c r="E2072" t="s">
        <v>51</v>
      </c>
      <c r="F2072" t="s">
        <v>51</v>
      </c>
      <c r="G2072" t="s">
        <v>8832</v>
      </c>
      <c r="H2072" t="s">
        <v>8833</v>
      </c>
      <c r="I2072" t="s">
        <v>56</v>
      </c>
      <c r="J2072" t="s">
        <v>5419</v>
      </c>
      <c r="S2072" t="s">
        <v>8834</v>
      </c>
      <c r="T2072" t="s">
        <v>51</v>
      </c>
      <c r="U2072" t="s">
        <v>51</v>
      </c>
      <c r="V2072">
        <v>25824511</v>
      </c>
      <c r="W2072">
        <v>9320693294</v>
      </c>
      <c r="Y2072" t="s">
        <v>8835</v>
      </c>
      <c r="Z2072">
        <v>8</v>
      </c>
      <c r="AE2072" t="s">
        <v>51</v>
      </c>
      <c r="AF2072" t="s">
        <v>5419</v>
      </c>
      <c r="AI2072">
        <v>0</v>
      </c>
      <c r="AJ2072">
        <v>0</v>
      </c>
      <c r="AL2072">
        <v>0</v>
      </c>
      <c r="AM2072">
        <v>0</v>
      </c>
      <c r="AN2072">
        <v>0</v>
      </c>
      <c r="AO2072" t="s">
        <v>1651</v>
      </c>
      <c r="AP2072" t="s">
        <v>51</v>
      </c>
      <c r="AQ2072" t="s">
        <v>51</v>
      </c>
      <c r="AR2072" t="s">
        <v>51</v>
      </c>
      <c r="AS2072" t="s">
        <v>51</v>
      </c>
      <c r="AT2072" t="s">
        <v>51</v>
      </c>
      <c r="AU2072" t="s">
        <v>58</v>
      </c>
      <c r="AV2072" t="s">
        <v>4028</v>
      </c>
      <c r="AW2072" t="s">
        <v>51</v>
      </c>
      <c r="AX2072" s="1">
        <v>43004.636554780096</v>
      </c>
      <c r="AY2072" t="s">
        <v>51</v>
      </c>
    </row>
    <row r="2073" spans="1:51" x14ac:dyDescent="0.35">
      <c r="A2073">
        <v>2296</v>
      </c>
      <c r="B2073">
        <v>0</v>
      </c>
      <c r="C2073" t="s">
        <v>51</v>
      </c>
      <c r="D2073" t="s">
        <v>85</v>
      </c>
      <c r="E2073" t="s">
        <v>51</v>
      </c>
      <c r="F2073" t="s">
        <v>51</v>
      </c>
      <c r="G2073" t="s">
        <v>8836</v>
      </c>
      <c r="H2073" t="s">
        <v>8837</v>
      </c>
      <c r="I2073" t="s">
        <v>56</v>
      </c>
      <c r="J2073" t="s">
        <v>5419</v>
      </c>
      <c r="S2073">
        <v>27659338</v>
      </c>
      <c r="T2073" t="s">
        <v>51</v>
      </c>
      <c r="U2073" t="s">
        <v>51</v>
      </c>
      <c r="W2073">
        <v>7722083604</v>
      </c>
      <c r="Y2073" t="s">
        <v>8838</v>
      </c>
      <c r="Z2073">
        <v>8</v>
      </c>
      <c r="AE2073" t="s">
        <v>51</v>
      </c>
      <c r="AF2073" t="s">
        <v>5419</v>
      </c>
      <c r="AI2073">
        <v>0</v>
      </c>
      <c r="AJ2073">
        <v>0</v>
      </c>
      <c r="AL2073">
        <v>0</v>
      </c>
      <c r="AM2073">
        <v>0</v>
      </c>
      <c r="AN2073">
        <v>0</v>
      </c>
      <c r="AO2073" t="s">
        <v>1651</v>
      </c>
      <c r="AP2073" t="s">
        <v>51</v>
      </c>
      <c r="AQ2073" t="s">
        <v>51</v>
      </c>
      <c r="AR2073" t="s">
        <v>51</v>
      </c>
      <c r="AS2073" t="s">
        <v>51</v>
      </c>
      <c r="AT2073" t="s">
        <v>51</v>
      </c>
      <c r="AU2073" t="s">
        <v>58</v>
      </c>
      <c r="AV2073" t="s">
        <v>4028</v>
      </c>
      <c r="AW2073" t="s">
        <v>51</v>
      </c>
      <c r="AX2073" s="1">
        <v>43003.801325266206</v>
      </c>
      <c r="AY2073" t="s">
        <v>51</v>
      </c>
    </row>
    <row r="2074" spans="1:51" x14ac:dyDescent="0.35">
      <c r="A2074">
        <v>2295</v>
      </c>
      <c r="B2074">
        <v>0</v>
      </c>
      <c r="C2074" t="s">
        <v>51</v>
      </c>
      <c r="D2074" t="s">
        <v>52</v>
      </c>
      <c r="E2074" t="s">
        <v>51</v>
      </c>
      <c r="F2074" t="s">
        <v>51</v>
      </c>
      <c r="G2074" t="s">
        <v>8839</v>
      </c>
      <c r="H2074" t="s">
        <v>8840</v>
      </c>
      <c r="I2074" t="s">
        <v>292</v>
      </c>
      <c r="J2074" t="s">
        <v>5419</v>
      </c>
      <c r="S2074" t="s">
        <v>8841</v>
      </c>
      <c r="T2074" t="s">
        <v>8842</v>
      </c>
      <c r="U2074" t="s">
        <v>51</v>
      </c>
      <c r="V2074" t="s">
        <v>8843</v>
      </c>
      <c r="W2074">
        <v>8801914921273</v>
      </c>
      <c r="X2074" t="s">
        <v>51</v>
      </c>
      <c r="Y2074" t="s">
        <v>8844</v>
      </c>
      <c r="Z2074">
        <v>2</v>
      </c>
      <c r="AE2074" t="s">
        <v>51</v>
      </c>
      <c r="AF2074" t="s">
        <v>5419</v>
      </c>
      <c r="AI2074">
        <v>0</v>
      </c>
      <c r="AJ2074">
        <v>0</v>
      </c>
      <c r="AL2074">
        <v>0</v>
      </c>
      <c r="AM2074">
        <v>0</v>
      </c>
      <c r="AN2074">
        <v>0</v>
      </c>
      <c r="AO2074" t="s">
        <v>51</v>
      </c>
      <c r="AP2074" t="s">
        <v>51</v>
      </c>
      <c r="AQ2074" t="s">
        <v>51</v>
      </c>
      <c r="AR2074" t="s">
        <v>51</v>
      </c>
      <c r="AS2074" t="s">
        <v>51</v>
      </c>
      <c r="AT2074" t="s">
        <v>51</v>
      </c>
      <c r="AU2074" t="s">
        <v>58</v>
      </c>
      <c r="AV2074" t="s">
        <v>4215</v>
      </c>
      <c r="AW2074" t="s">
        <v>51</v>
      </c>
      <c r="AX2074" s="1">
        <v>43001.694705358794</v>
      </c>
      <c r="AY2074" t="s">
        <v>51</v>
      </c>
    </row>
    <row r="2075" spans="1:51" x14ac:dyDescent="0.35">
      <c r="A2075">
        <v>2294</v>
      </c>
      <c r="B2075">
        <v>0</v>
      </c>
      <c r="C2075" t="s">
        <v>51</v>
      </c>
      <c r="D2075" t="s">
        <v>85</v>
      </c>
      <c r="E2075" t="s">
        <v>51</v>
      </c>
      <c r="F2075" t="s">
        <v>51</v>
      </c>
      <c r="G2075" t="s">
        <v>8845</v>
      </c>
      <c r="H2075" t="s">
        <v>8846</v>
      </c>
      <c r="I2075" t="s">
        <v>56</v>
      </c>
      <c r="J2075" t="s">
        <v>5419</v>
      </c>
      <c r="S2075" t="s">
        <v>8847</v>
      </c>
      <c r="T2075" t="s">
        <v>51</v>
      </c>
      <c r="U2075" t="s">
        <v>51</v>
      </c>
      <c r="W2075">
        <v>7774033984</v>
      </c>
      <c r="Y2075" t="s">
        <v>8848</v>
      </c>
      <c r="Z2075">
        <v>8</v>
      </c>
      <c r="AE2075" t="s">
        <v>51</v>
      </c>
      <c r="AF2075" t="s">
        <v>5419</v>
      </c>
      <c r="AI2075">
        <v>0</v>
      </c>
      <c r="AJ2075">
        <v>0</v>
      </c>
      <c r="AL2075">
        <v>0</v>
      </c>
      <c r="AM2075">
        <v>0</v>
      </c>
      <c r="AN2075">
        <v>0</v>
      </c>
      <c r="AO2075" t="s">
        <v>230</v>
      </c>
      <c r="AP2075" t="s">
        <v>51</v>
      </c>
      <c r="AQ2075" t="s">
        <v>51</v>
      </c>
      <c r="AR2075" t="s">
        <v>51</v>
      </c>
      <c r="AS2075" t="s">
        <v>51</v>
      </c>
      <c r="AT2075" t="s">
        <v>51</v>
      </c>
      <c r="AU2075" t="s">
        <v>58</v>
      </c>
      <c r="AV2075" t="s">
        <v>4028</v>
      </c>
      <c r="AW2075" t="s">
        <v>4028</v>
      </c>
      <c r="AX2075" s="1">
        <v>43000.495675497688</v>
      </c>
      <c r="AY2075" s="1">
        <v>43000.504392708332</v>
      </c>
    </row>
    <row r="2076" spans="1:51" x14ac:dyDescent="0.35">
      <c r="A2076">
        <v>2293</v>
      </c>
      <c r="B2076">
        <v>0</v>
      </c>
      <c r="C2076" t="s">
        <v>51</v>
      </c>
      <c r="D2076" t="s">
        <v>85</v>
      </c>
      <c r="E2076" t="s">
        <v>51</v>
      </c>
      <c r="F2076" t="s">
        <v>51</v>
      </c>
      <c r="G2076" t="s">
        <v>8849</v>
      </c>
      <c r="H2076" t="s">
        <v>8850</v>
      </c>
      <c r="I2076" t="s">
        <v>56</v>
      </c>
      <c r="J2076" t="s">
        <v>5419</v>
      </c>
      <c r="S2076" t="s">
        <v>8851</v>
      </c>
      <c r="T2076" t="s">
        <v>51</v>
      </c>
      <c r="U2076" t="s">
        <v>51</v>
      </c>
      <c r="W2076">
        <v>9822804243</v>
      </c>
      <c r="Y2076" t="s">
        <v>8852</v>
      </c>
      <c r="Z2076">
        <v>8</v>
      </c>
      <c r="AE2076" t="s">
        <v>51</v>
      </c>
      <c r="AF2076" t="s">
        <v>5419</v>
      </c>
      <c r="AI2076">
        <v>0</v>
      </c>
      <c r="AJ2076">
        <v>0</v>
      </c>
      <c r="AL2076">
        <v>0</v>
      </c>
      <c r="AM2076">
        <v>0</v>
      </c>
      <c r="AN2076">
        <v>0</v>
      </c>
      <c r="AO2076" t="s">
        <v>230</v>
      </c>
      <c r="AP2076" t="s">
        <v>51</v>
      </c>
      <c r="AQ2076" t="s">
        <v>51</v>
      </c>
      <c r="AR2076" t="s">
        <v>51</v>
      </c>
      <c r="AS2076" t="s">
        <v>51</v>
      </c>
      <c r="AT2076" t="s">
        <v>51</v>
      </c>
      <c r="AU2076" t="s">
        <v>58</v>
      </c>
      <c r="AV2076" t="s">
        <v>4028</v>
      </c>
      <c r="AW2076" t="s">
        <v>51</v>
      </c>
      <c r="AX2076" s="1">
        <v>42998.798096990744</v>
      </c>
      <c r="AY2076" t="s">
        <v>51</v>
      </c>
    </row>
    <row r="2077" spans="1:51" x14ac:dyDescent="0.35">
      <c r="A2077">
        <v>2292</v>
      </c>
      <c r="B2077">
        <v>0</v>
      </c>
      <c r="C2077" t="s">
        <v>51</v>
      </c>
      <c r="D2077" t="s">
        <v>52</v>
      </c>
      <c r="E2077" t="s">
        <v>51</v>
      </c>
      <c r="F2077" t="s">
        <v>51</v>
      </c>
      <c r="G2077" t="s">
        <v>8853</v>
      </c>
      <c r="H2077" t="s">
        <v>8854</v>
      </c>
      <c r="I2077" t="s">
        <v>56</v>
      </c>
      <c r="J2077" t="s">
        <v>5419</v>
      </c>
      <c r="O2077" t="s">
        <v>62</v>
      </c>
      <c r="T2077" t="s">
        <v>8855</v>
      </c>
      <c r="U2077" t="s">
        <v>51</v>
      </c>
      <c r="W2077">
        <v>9908000355</v>
      </c>
      <c r="X2077" t="s">
        <v>51</v>
      </c>
      <c r="Y2077" t="s">
        <v>8856</v>
      </c>
      <c r="Z2077">
        <v>8</v>
      </c>
      <c r="AA2077">
        <v>36</v>
      </c>
      <c r="AE2077" t="s">
        <v>51</v>
      </c>
      <c r="AF2077" t="s">
        <v>5419</v>
      </c>
      <c r="AG2077" t="s">
        <v>8857</v>
      </c>
      <c r="AI2077">
        <v>0</v>
      </c>
      <c r="AJ2077">
        <v>0</v>
      </c>
      <c r="AL2077">
        <v>0</v>
      </c>
      <c r="AM2077">
        <v>0</v>
      </c>
      <c r="AN2077">
        <v>0</v>
      </c>
      <c r="AO2077" t="s">
        <v>51</v>
      </c>
      <c r="AP2077" t="s">
        <v>51</v>
      </c>
      <c r="AQ2077" t="s">
        <v>51</v>
      </c>
      <c r="AR2077" t="s">
        <v>51</v>
      </c>
      <c r="AS2077" t="s">
        <v>51</v>
      </c>
      <c r="AT2077" t="s">
        <v>51</v>
      </c>
      <c r="AU2077" t="s">
        <v>58</v>
      </c>
      <c r="AV2077" t="s">
        <v>4215</v>
      </c>
      <c r="AW2077" t="s">
        <v>6927</v>
      </c>
      <c r="AX2077" s="1">
        <v>42998.524983298608</v>
      </c>
      <c r="AY2077" s="1">
        <v>43216.68972746528</v>
      </c>
    </row>
    <row r="2078" spans="1:51" x14ac:dyDescent="0.35">
      <c r="A2078">
        <v>2291</v>
      </c>
      <c r="B2078">
        <v>0</v>
      </c>
      <c r="C2078" t="s">
        <v>51</v>
      </c>
      <c r="D2078" t="s">
        <v>52</v>
      </c>
      <c r="E2078" t="s">
        <v>51</v>
      </c>
      <c r="F2078" t="s">
        <v>51</v>
      </c>
      <c r="G2078" t="s">
        <v>8858</v>
      </c>
      <c r="H2078" t="s">
        <v>8859</v>
      </c>
      <c r="I2078" t="s">
        <v>56</v>
      </c>
      <c r="O2078" t="s">
        <v>62</v>
      </c>
      <c r="S2078" t="s">
        <v>8860</v>
      </c>
      <c r="T2078" t="s">
        <v>8861</v>
      </c>
      <c r="U2078" t="s">
        <v>202</v>
      </c>
      <c r="V2078" t="s">
        <v>62</v>
      </c>
      <c r="W2078" t="s">
        <v>8862</v>
      </c>
      <c r="Y2078" t="s">
        <v>8863</v>
      </c>
      <c r="Z2078">
        <v>8</v>
      </c>
      <c r="AA2078">
        <v>29</v>
      </c>
      <c r="AE2078" t="s">
        <v>5242</v>
      </c>
      <c r="AF2078" t="s">
        <v>77</v>
      </c>
      <c r="AG2078" t="s">
        <v>8864</v>
      </c>
      <c r="AH2078" t="s">
        <v>5242</v>
      </c>
      <c r="AI2078">
        <v>0</v>
      </c>
      <c r="AJ2078">
        <v>0</v>
      </c>
      <c r="AL2078">
        <v>0</v>
      </c>
      <c r="AM2078">
        <v>0</v>
      </c>
      <c r="AN2078">
        <v>0</v>
      </c>
      <c r="AO2078" t="s">
        <v>51</v>
      </c>
      <c r="AP2078" t="s">
        <v>51</v>
      </c>
      <c r="AQ2078" t="s">
        <v>51</v>
      </c>
      <c r="AR2078" t="s">
        <v>51</v>
      </c>
      <c r="AS2078" t="s">
        <v>51</v>
      </c>
      <c r="AT2078" t="s">
        <v>51</v>
      </c>
      <c r="AU2078" t="s">
        <v>58</v>
      </c>
      <c r="AV2078" t="s">
        <v>4215</v>
      </c>
      <c r="AW2078" t="s">
        <v>196</v>
      </c>
      <c r="AX2078" s="1">
        <v>42997.675496990742</v>
      </c>
      <c r="AY2078" s="1">
        <v>44475.51251346065</v>
      </c>
    </row>
    <row r="2079" spans="1:51" x14ac:dyDescent="0.35">
      <c r="A2079">
        <v>2290</v>
      </c>
      <c r="B2079">
        <v>0</v>
      </c>
      <c r="C2079" t="s">
        <v>51</v>
      </c>
      <c r="D2079" t="s">
        <v>52</v>
      </c>
      <c r="E2079" t="s">
        <v>51</v>
      </c>
      <c r="F2079" t="s">
        <v>51</v>
      </c>
      <c r="G2079" t="s">
        <v>8865</v>
      </c>
      <c r="H2079" t="s">
        <v>8866</v>
      </c>
      <c r="I2079" t="s">
        <v>56</v>
      </c>
      <c r="J2079" t="s">
        <v>5419</v>
      </c>
      <c r="S2079" t="s">
        <v>8867</v>
      </c>
      <c r="U2079" t="s">
        <v>51</v>
      </c>
      <c r="V2079" t="s">
        <v>8868</v>
      </c>
      <c r="X2079" t="s">
        <v>51</v>
      </c>
      <c r="Y2079" t="s">
        <v>8869</v>
      </c>
      <c r="Z2079">
        <v>8</v>
      </c>
      <c r="AE2079" t="s">
        <v>51</v>
      </c>
      <c r="AF2079" t="s">
        <v>5419</v>
      </c>
      <c r="AI2079">
        <v>0</v>
      </c>
      <c r="AJ2079">
        <v>0</v>
      </c>
      <c r="AL2079">
        <v>0</v>
      </c>
      <c r="AM2079">
        <v>0</v>
      </c>
      <c r="AN2079">
        <v>0</v>
      </c>
      <c r="AO2079" t="s">
        <v>51</v>
      </c>
      <c r="AP2079" t="s">
        <v>51</v>
      </c>
      <c r="AQ2079" t="s">
        <v>51</v>
      </c>
      <c r="AR2079" t="s">
        <v>51</v>
      </c>
      <c r="AS2079" t="s">
        <v>51</v>
      </c>
      <c r="AT2079" t="s">
        <v>51</v>
      </c>
      <c r="AU2079" t="s">
        <v>58</v>
      </c>
      <c r="AV2079" t="s">
        <v>4215</v>
      </c>
      <c r="AW2079" t="s">
        <v>51</v>
      </c>
      <c r="AX2079" s="1">
        <v>42997.652217511575</v>
      </c>
      <c r="AY2079" t="s">
        <v>51</v>
      </c>
    </row>
    <row r="2080" spans="1:51" x14ac:dyDescent="0.35">
      <c r="A2080">
        <v>2289</v>
      </c>
      <c r="B2080">
        <v>0</v>
      </c>
      <c r="C2080" t="s">
        <v>51</v>
      </c>
      <c r="D2080" t="s">
        <v>52</v>
      </c>
      <c r="E2080" t="s">
        <v>51</v>
      </c>
      <c r="F2080" t="s">
        <v>51</v>
      </c>
      <c r="G2080" t="s">
        <v>8870</v>
      </c>
      <c r="H2080" t="s">
        <v>8871</v>
      </c>
      <c r="I2080" t="s">
        <v>56</v>
      </c>
      <c r="J2080" t="s">
        <v>5419</v>
      </c>
      <c r="O2080" t="s">
        <v>56</v>
      </c>
      <c r="S2080" t="s">
        <v>8872</v>
      </c>
      <c r="T2080" t="s">
        <v>8873</v>
      </c>
      <c r="U2080" t="s">
        <v>51</v>
      </c>
      <c r="X2080" t="s">
        <v>51</v>
      </c>
      <c r="Y2080" t="s">
        <v>8874</v>
      </c>
      <c r="Z2080">
        <v>8</v>
      </c>
      <c r="AA2080">
        <v>29</v>
      </c>
      <c r="AE2080" t="s">
        <v>51</v>
      </c>
      <c r="AF2080" t="s">
        <v>5419</v>
      </c>
      <c r="AG2080" t="s">
        <v>8875</v>
      </c>
      <c r="AI2080">
        <v>0</v>
      </c>
      <c r="AJ2080">
        <v>0</v>
      </c>
      <c r="AL2080">
        <v>0</v>
      </c>
      <c r="AM2080">
        <v>0</v>
      </c>
      <c r="AN2080">
        <v>0</v>
      </c>
      <c r="AO2080" t="s">
        <v>51</v>
      </c>
      <c r="AP2080" t="s">
        <v>51</v>
      </c>
      <c r="AQ2080" t="s">
        <v>51</v>
      </c>
      <c r="AR2080" t="s">
        <v>51</v>
      </c>
      <c r="AS2080" t="s">
        <v>51</v>
      </c>
      <c r="AT2080" t="s">
        <v>51</v>
      </c>
      <c r="AU2080" t="s">
        <v>58</v>
      </c>
      <c r="AV2080" t="s">
        <v>4215</v>
      </c>
      <c r="AW2080" t="s">
        <v>6927</v>
      </c>
      <c r="AX2080" s="1">
        <v>42997.647205092595</v>
      </c>
      <c r="AY2080" s="1">
        <v>43154.488952581021</v>
      </c>
    </row>
    <row r="2081" spans="1:51" x14ac:dyDescent="0.35">
      <c r="A2081">
        <v>2288</v>
      </c>
      <c r="B2081">
        <v>0</v>
      </c>
      <c r="C2081" t="s">
        <v>51</v>
      </c>
      <c r="D2081" t="s">
        <v>85</v>
      </c>
      <c r="E2081" t="s">
        <v>51</v>
      </c>
      <c r="F2081" t="s">
        <v>51</v>
      </c>
      <c r="G2081" t="s">
        <v>8876</v>
      </c>
      <c r="H2081" t="s">
        <v>8877</v>
      </c>
      <c r="I2081" t="s">
        <v>56</v>
      </c>
      <c r="J2081" t="s">
        <v>5419</v>
      </c>
      <c r="S2081" t="s">
        <v>62</v>
      </c>
      <c r="T2081" t="s">
        <v>51</v>
      </c>
      <c r="U2081" t="s">
        <v>51</v>
      </c>
      <c r="V2081" t="s">
        <v>62</v>
      </c>
      <c r="W2081">
        <v>9881207332</v>
      </c>
      <c r="X2081" t="s">
        <v>62</v>
      </c>
      <c r="Y2081" t="s">
        <v>62</v>
      </c>
      <c r="Z2081">
        <v>8</v>
      </c>
      <c r="AA2081" t="s">
        <v>631</v>
      </c>
      <c r="AB2081" t="s">
        <v>631</v>
      </c>
      <c r="AC2081" t="s">
        <v>62</v>
      </c>
      <c r="AD2081" t="s">
        <v>62</v>
      </c>
      <c r="AE2081" t="s">
        <v>51</v>
      </c>
      <c r="AF2081" t="s">
        <v>5419</v>
      </c>
      <c r="AG2081" t="s">
        <v>62</v>
      </c>
      <c r="AH2081" t="s">
        <v>2259</v>
      </c>
      <c r="AI2081">
        <v>0</v>
      </c>
      <c r="AJ2081">
        <v>0</v>
      </c>
      <c r="AL2081">
        <v>0</v>
      </c>
      <c r="AM2081">
        <v>0</v>
      </c>
      <c r="AN2081">
        <v>0</v>
      </c>
      <c r="AO2081" t="s">
        <v>230</v>
      </c>
      <c r="AP2081" t="s">
        <v>51</v>
      </c>
      <c r="AQ2081" t="s">
        <v>51</v>
      </c>
      <c r="AR2081" t="s">
        <v>51</v>
      </c>
      <c r="AS2081" t="s">
        <v>51</v>
      </c>
      <c r="AT2081" t="s">
        <v>51</v>
      </c>
      <c r="AU2081" t="s">
        <v>58</v>
      </c>
      <c r="AV2081" t="s">
        <v>7390</v>
      </c>
      <c r="AW2081" t="s">
        <v>51</v>
      </c>
      <c r="AX2081" s="1">
        <v>42997.550041087961</v>
      </c>
      <c r="AY2081" t="s">
        <v>51</v>
      </c>
    </row>
    <row r="2082" spans="1:51" x14ac:dyDescent="0.35">
      <c r="A2082">
        <v>2287</v>
      </c>
      <c r="B2082">
        <v>0</v>
      </c>
      <c r="C2082" t="s">
        <v>51</v>
      </c>
      <c r="D2082" t="s">
        <v>52</v>
      </c>
      <c r="E2082" t="s">
        <v>51</v>
      </c>
      <c r="F2082" t="s">
        <v>51</v>
      </c>
      <c r="G2082" t="s">
        <v>8878</v>
      </c>
      <c r="H2082" t="s">
        <v>8879</v>
      </c>
      <c r="I2082" t="s">
        <v>56</v>
      </c>
      <c r="J2082" t="s">
        <v>5419</v>
      </c>
      <c r="S2082" t="s">
        <v>8880</v>
      </c>
      <c r="U2082" t="s">
        <v>51</v>
      </c>
      <c r="V2082" t="s">
        <v>8881</v>
      </c>
      <c r="X2082" t="s">
        <v>51</v>
      </c>
      <c r="Y2082" t="s">
        <v>8882</v>
      </c>
      <c r="Z2082">
        <v>8</v>
      </c>
      <c r="AE2082" t="s">
        <v>51</v>
      </c>
      <c r="AF2082" t="s">
        <v>5419</v>
      </c>
      <c r="AI2082">
        <v>0</v>
      </c>
      <c r="AJ2082">
        <v>0</v>
      </c>
      <c r="AL2082">
        <v>0</v>
      </c>
      <c r="AM2082">
        <v>0</v>
      </c>
      <c r="AN2082">
        <v>0</v>
      </c>
      <c r="AO2082" t="s">
        <v>51</v>
      </c>
      <c r="AP2082" t="s">
        <v>51</v>
      </c>
      <c r="AQ2082" t="s">
        <v>51</v>
      </c>
      <c r="AR2082" t="s">
        <v>51</v>
      </c>
      <c r="AS2082" t="s">
        <v>51</v>
      </c>
      <c r="AT2082" t="s">
        <v>51</v>
      </c>
      <c r="AU2082" t="s">
        <v>58</v>
      </c>
      <c r="AV2082" t="s">
        <v>4215</v>
      </c>
      <c r="AW2082" t="s">
        <v>51</v>
      </c>
      <c r="AX2082" s="1">
        <v>42997.489449537039</v>
      </c>
      <c r="AY2082" t="s">
        <v>51</v>
      </c>
    </row>
    <row r="2083" spans="1:51" x14ac:dyDescent="0.35">
      <c r="A2083">
        <v>2286</v>
      </c>
      <c r="B2083">
        <v>0</v>
      </c>
      <c r="C2083" t="s">
        <v>51</v>
      </c>
      <c r="D2083" t="s">
        <v>85</v>
      </c>
      <c r="E2083" t="s">
        <v>51</v>
      </c>
      <c r="F2083" t="s">
        <v>51</v>
      </c>
      <c r="G2083" t="s">
        <v>8883</v>
      </c>
      <c r="H2083" t="s">
        <v>8884</v>
      </c>
      <c r="I2083" t="s">
        <v>56</v>
      </c>
      <c r="J2083" t="s">
        <v>5419</v>
      </c>
      <c r="T2083" t="s">
        <v>51</v>
      </c>
      <c r="U2083" t="s">
        <v>51</v>
      </c>
      <c r="W2083">
        <v>9822031097</v>
      </c>
      <c r="Y2083" t="s">
        <v>8885</v>
      </c>
      <c r="Z2083">
        <v>8</v>
      </c>
      <c r="AE2083" t="s">
        <v>51</v>
      </c>
      <c r="AF2083" t="s">
        <v>5419</v>
      </c>
      <c r="AI2083">
        <v>0</v>
      </c>
      <c r="AJ2083">
        <v>0</v>
      </c>
      <c r="AL2083">
        <v>0</v>
      </c>
      <c r="AM2083">
        <v>0</v>
      </c>
      <c r="AN2083">
        <v>0</v>
      </c>
      <c r="AO2083" t="s">
        <v>1032</v>
      </c>
      <c r="AP2083" t="s">
        <v>51</v>
      </c>
      <c r="AQ2083" t="s">
        <v>51</v>
      </c>
      <c r="AR2083" t="s">
        <v>51</v>
      </c>
      <c r="AS2083" t="s">
        <v>51</v>
      </c>
      <c r="AT2083" t="s">
        <v>51</v>
      </c>
      <c r="AU2083" t="s">
        <v>58</v>
      </c>
      <c r="AV2083" t="s">
        <v>4028</v>
      </c>
      <c r="AW2083" t="s">
        <v>51</v>
      </c>
      <c r="AX2083" s="1">
        <v>42996.665368287038</v>
      </c>
      <c r="AY2083" t="s">
        <v>51</v>
      </c>
    </row>
    <row r="2084" spans="1:51" x14ac:dyDescent="0.35">
      <c r="A2084">
        <v>2285</v>
      </c>
      <c r="B2084">
        <v>0</v>
      </c>
      <c r="C2084" t="s">
        <v>51</v>
      </c>
      <c r="D2084" t="s">
        <v>85</v>
      </c>
      <c r="E2084" t="s">
        <v>51</v>
      </c>
      <c r="F2084" t="s">
        <v>51</v>
      </c>
      <c r="G2084" t="s">
        <v>8886</v>
      </c>
      <c r="H2084" t="s">
        <v>8887</v>
      </c>
      <c r="I2084" t="s">
        <v>56</v>
      </c>
      <c r="J2084" t="s">
        <v>5419</v>
      </c>
      <c r="S2084" t="s">
        <v>8888</v>
      </c>
      <c r="T2084" t="s">
        <v>51</v>
      </c>
      <c r="U2084" t="s">
        <v>51</v>
      </c>
      <c r="Y2084" t="s">
        <v>8889</v>
      </c>
      <c r="Z2084">
        <v>8</v>
      </c>
      <c r="AE2084" t="s">
        <v>51</v>
      </c>
      <c r="AF2084" t="s">
        <v>5419</v>
      </c>
      <c r="AI2084">
        <v>0</v>
      </c>
      <c r="AJ2084">
        <v>0</v>
      </c>
      <c r="AL2084">
        <v>0</v>
      </c>
      <c r="AM2084">
        <v>0</v>
      </c>
      <c r="AN2084">
        <v>0</v>
      </c>
      <c r="AO2084" t="s">
        <v>1651</v>
      </c>
      <c r="AP2084" t="s">
        <v>51</v>
      </c>
      <c r="AQ2084" t="s">
        <v>51</v>
      </c>
      <c r="AR2084" t="s">
        <v>51</v>
      </c>
      <c r="AS2084" t="s">
        <v>51</v>
      </c>
      <c r="AT2084" t="s">
        <v>51</v>
      </c>
      <c r="AU2084" t="s">
        <v>58</v>
      </c>
      <c r="AV2084" t="s">
        <v>4028</v>
      </c>
      <c r="AW2084" t="s">
        <v>51</v>
      </c>
      <c r="AX2084" s="1">
        <v>42992.724915625004</v>
      </c>
      <c r="AY2084" t="s">
        <v>51</v>
      </c>
    </row>
    <row r="2085" spans="1:51" x14ac:dyDescent="0.35">
      <c r="A2085">
        <v>2284</v>
      </c>
      <c r="B2085">
        <v>0</v>
      </c>
      <c r="C2085" t="s">
        <v>51</v>
      </c>
      <c r="D2085" t="s">
        <v>85</v>
      </c>
      <c r="E2085" t="s">
        <v>51</v>
      </c>
      <c r="F2085" t="s">
        <v>51</v>
      </c>
      <c r="G2085" t="s">
        <v>19140</v>
      </c>
      <c r="H2085" t="s">
        <v>8890</v>
      </c>
      <c r="I2085" t="s">
        <v>56</v>
      </c>
      <c r="J2085" t="s">
        <v>5419</v>
      </c>
      <c r="T2085" t="s">
        <v>51</v>
      </c>
      <c r="U2085" t="s">
        <v>51</v>
      </c>
      <c r="W2085">
        <v>9372903563</v>
      </c>
      <c r="Y2085" t="s">
        <v>8891</v>
      </c>
      <c r="Z2085">
        <v>8</v>
      </c>
      <c r="AE2085" t="s">
        <v>51</v>
      </c>
      <c r="AF2085" t="s">
        <v>5419</v>
      </c>
      <c r="AI2085">
        <v>0</v>
      </c>
      <c r="AJ2085">
        <v>0</v>
      </c>
      <c r="AL2085">
        <v>0</v>
      </c>
      <c r="AM2085">
        <v>0</v>
      </c>
      <c r="AN2085">
        <v>0</v>
      </c>
      <c r="AO2085" t="s">
        <v>230</v>
      </c>
      <c r="AP2085" t="s">
        <v>51</v>
      </c>
      <c r="AQ2085" t="s">
        <v>51</v>
      </c>
      <c r="AR2085" t="s">
        <v>51</v>
      </c>
      <c r="AS2085" t="s">
        <v>51</v>
      </c>
      <c r="AT2085" t="s">
        <v>51</v>
      </c>
      <c r="AU2085" t="s">
        <v>58</v>
      </c>
      <c r="AV2085" t="s">
        <v>4028</v>
      </c>
      <c r="AW2085" t="s">
        <v>51</v>
      </c>
      <c r="AX2085" s="1">
        <v>42991.491678587961</v>
      </c>
      <c r="AY2085" t="s">
        <v>51</v>
      </c>
    </row>
    <row r="2086" spans="1:51" x14ac:dyDescent="0.35">
      <c r="A2086">
        <v>2283</v>
      </c>
      <c r="B2086">
        <v>0</v>
      </c>
      <c r="C2086" t="s">
        <v>51</v>
      </c>
      <c r="D2086" t="s">
        <v>52</v>
      </c>
      <c r="E2086" t="s">
        <v>51</v>
      </c>
      <c r="F2086" t="s">
        <v>51</v>
      </c>
      <c r="G2086" t="s">
        <v>19141</v>
      </c>
      <c r="H2086" t="s">
        <v>8892</v>
      </c>
      <c r="I2086" t="s">
        <v>56</v>
      </c>
      <c r="J2086" t="s">
        <v>5419</v>
      </c>
      <c r="S2086">
        <v>912653061762</v>
      </c>
      <c r="T2086" t="s">
        <v>8893</v>
      </c>
      <c r="U2086" t="s">
        <v>51</v>
      </c>
      <c r="V2086" t="s">
        <v>62</v>
      </c>
      <c r="W2086" t="s">
        <v>62</v>
      </c>
      <c r="X2086" t="s">
        <v>51</v>
      </c>
      <c r="Y2086" t="s">
        <v>8894</v>
      </c>
      <c r="Z2086">
        <v>8</v>
      </c>
      <c r="AA2086" t="s">
        <v>62</v>
      </c>
      <c r="AB2086" t="s">
        <v>62</v>
      </c>
      <c r="AC2086" t="s">
        <v>62</v>
      </c>
      <c r="AD2086" t="s">
        <v>62</v>
      </c>
      <c r="AE2086" t="s">
        <v>51</v>
      </c>
      <c r="AF2086" t="s">
        <v>5419</v>
      </c>
      <c r="AG2086" t="s">
        <v>62</v>
      </c>
      <c r="AH2086" t="s">
        <v>62</v>
      </c>
      <c r="AI2086">
        <v>0</v>
      </c>
      <c r="AJ2086">
        <v>0</v>
      </c>
      <c r="AL2086">
        <v>0</v>
      </c>
      <c r="AM2086">
        <v>0</v>
      </c>
      <c r="AN2086">
        <v>0</v>
      </c>
      <c r="AO2086" t="s">
        <v>51</v>
      </c>
      <c r="AP2086" t="s">
        <v>51</v>
      </c>
      <c r="AQ2086" t="s">
        <v>51</v>
      </c>
      <c r="AR2086" t="s">
        <v>51</v>
      </c>
      <c r="AS2086" t="s">
        <v>51</v>
      </c>
      <c r="AT2086" t="s">
        <v>51</v>
      </c>
      <c r="AU2086" t="s">
        <v>58</v>
      </c>
      <c r="AV2086" t="s">
        <v>4215</v>
      </c>
      <c r="AW2086" t="s">
        <v>51</v>
      </c>
      <c r="AX2086" s="1">
        <v>42991.473922951387</v>
      </c>
      <c r="AY2086" t="s">
        <v>51</v>
      </c>
    </row>
    <row r="2087" spans="1:51" x14ac:dyDescent="0.35">
      <c r="A2087">
        <v>2282</v>
      </c>
      <c r="B2087">
        <v>0</v>
      </c>
      <c r="C2087" t="s">
        <v>51</v>
      </c>
      <c r="D2087" t="s">
        <v>85</v>
      </c>
      <c r="E2087" t="s">
        <v>51</v>
      </c>
      <c r="F2087" t="s">
        <v>51</v>
      </c>
      <c r="G2087" t="s">
        <v>8895</v>
      </c>
      <c r="H2087" t="s">
        <v>8896</v>
      </c>
      <c r="I2087" t="s">
        <v>56</v>
      </c>
      <c r="J2087" t="s">
        <v>5419</v>
      </c>
      <c r="S2087" t="s">
        <v>8897</v>
      </c>
      <c r="T2087" t="s">
        <v>51</v>
      </c>
      <c r="U2087" t="s">
        <v>51</v>
      </c>
      <c r="Y2087" t="s">
        <v>8898</v>
      </c>
      <c r="Z2087">
        <v>8</v>
      </c>
      <c r="AE2087" t="s">
        <v>51</v>
      </c>
      <c r="AF2087" t="s">
        <v>5419</v>
      </c>
      <c r="AI2087">
        <v>0</v>
      </c>
      <c r="AJ2087">
        <v>0</v>
      </c>
      <c r="AL2087">
        <v>0</v>
      </c>
      <c r="AM2087">
        <v>0</v>
      </c>
      <c r="AN2087">
        <v>0</v>
      </c>
      <c r="AO2087" t="s">
        <v>230</v>
      </c>
      <c r="AP2087" t="s">
        <v>51</v>
      </c>
      <c r="AQ2087" t="s">
        <v>51</v>
      </c>
      <c r="AR2087" t="s">
        <v>51</v>
      </c>
      <c r="AS2087" t="s">
        <v>51</v>
      </c>
      <c r="AT2087" t="s">
        <v>51</v>
      </c>
      <c r="AU2087" t="s">
        <v>58</v>
      </c>
      <c r="AV2087" t="s">
        <v>4028</v>
      </c>
      <c r="AW2087" t="s">
        <v>4028</v>
      </c>
      <c r="AX2087" s="1">
        <v>42989.643704942129</v>
      </c>
      <c r="AY2087" s="1">
        <v>42994.654642974536</v>
      </c>
    </row>
    <row r="2088" spans="1:51" x14ac:dyDescent="0.35">
      <c r="A2088">
        <v>2281</v>
      </c>
      <c r="B2088">
        <v>0</v>
      </c>
      <c r="C2088" t="s">
        <v>51</v>
      </c>
      <c r="D2088" t="s">
        <v>52</v>
      </c>
      <c r="E2088" t="s">
        <v>51</v>
      </c>
      <c r="F2088" t="s">
        <v>51</v>
      </c>
      <c r="G2088" t="s">
        <v>8899</v>
      </c>
      <c r="H2088" t="s">
        <v>8900</v>
      </c>
      <c r="I2088" t="s">
        <v>56</v>
      </c>
      <c r="O2088" t="s">
        <v>62</v>
      </c>
      <c r="S2088" t="s">
        <v>8901</v>
      </c>
      <c r="T2088" t="s">
        <v>8902</v>
      </c>
      <c r="V2088" t="s">
        <v>8903</v>
      </c>
      <c r="W2088">
        <v>9818205515</v>
      </c>
      <c r="Y2088" t="s">
        <v>8904</v>
      </c>
      <c r="Z2088">
        <v>8</v>
      </c>
      <c r="AA2088">
        <v>9</v>
      </c>
      <c r="AE2088" t="s">
        <v>5945</v>
      </c>
      <c r="AF2088" t="s">
        <v>63</v>
      </c>
      <c r="AG2088" t="s">
        <v>8905</v>
      </c>
      <c r="AH2088" t="s">
        <v>5945</v>
      </c>
      <c r="AI2088">
        <v>0</v>
      </c>
      <c r="AJ2088">
        <v>0</v>
      </c>
      <c r="AL2088">
        <v>0</v>
      </c>
      <c r="AM2088">
        <v>0</v>
      </c>
      <c r="AN2088">
        <v>0</v>
      </c>
      <c r="AO2088" t="s">
        <v>51</v>
      </c>
      <c r="AP2088" t="s">
        <v>51</v>
      </c>
      <c r="AQ2088" t="s">
        <v>51</v>
      </c>
      <c r="AR2088" t="s">
        <v>51</v>
      </c>
      <c r="AS2088" t="s">
        <v>51</v>
      </c>
      <c r="AT2088" t="s">
        <v>51</v>
      </c>
      <c r="AU2088" t="s">
        <v>58</v>
      </c>
      <c r="AV2088" t="s">
        <v>8906</v>
      </c>
      <c r="AW2088" t="s">
        <v>6927</v>
      </c>
      <c r="AX2088" s="1">
        <v>42989.482784837965</v>
      </c>
      <c r="AY2088" s="1">
        <v>43495.494291122683</v>
      </c>
    </row>
    <row r="2089" spans="1:51" x14ac:dyDescent="0.35">
      <c r="A2089">
        <v>2280</v>
      </c>
      <c r="B2089">
        <v>0</v>
      </c>
      <c r="C2089" t="s">
        <v>51</v>
      </c>
      <c r="D2089" t="s">
        <v>52</v>
      </c>
      <c r="E2089" t="s">
        <v>51</v>
      </c>
      <c r="F2089" t="s">
        <v>51</v>
      </c>
      <c r="G2089" t="s">
        <v>19142</v>
      </c>
      <c r="H2089" t="s">
        <v>8907</v>
      </c>
      <c r="I2089" t="s">
        <v>56</v>
      </c>
      <c r="J2089" t="s">
        <v>5419</v>
      </c>
      <c r="O2089" t="s">
        <v>56</v>
      </c>
      <c r="S2089">
        <f>91-265-2237264</f>
        <v>-2237438</v>
      </c>
      <c r="U2089" t="s">
        <v>51</v>
      </c>
      <c r="V2089" t="s">
        <v>8908</v>
      </c>
      <c r="X2089" t="s">
        <v>51</v>
      </c>
      <c r="Y2089" t="s">
        <v>19143</v>
      </c>
      <c r="Z2089">
        <v>8</v>
      </c>
      <c r="AA2089">
        <v>24</v>
      </c>
      <c r="AE2089" t="s">
        <v>51</v>
      </c>
      <c r="AF2089" t="s">
        <v>5419</v>
      </c>
      <c r="AG2089" t="s">
        <v>8909</v>
      </c>
      <c r="AI2089">
        <v>0</v>
      </c>
      <c r="AJ2089">
        <v>0</v>
      </c>
      <c r="AL2089">
        <v>0</v>
      </c>
      <c r="AM2089">
        <v>0</v>
      </c>
      <c r="AN2089">
        <v>0</v>
      </c>
      <c r="AO2089" t="s">
        <v>51</v>
      </c>
      <c r="AP2089" t="s">
        <v>51</v>
      </c>
      <c r="AQ2089" t="s">
        <v>51</v>
      </c>
      <c r="AR2089" t="s">
        <v>51</v>
      </c>
      <c r="AS2089" t="s">
        <v>51</v>
      </c>
      <c r="AT2089" t="s">
        <v>51</v>
      </c>
      <c r="AU2089" t="s">
        <v>58</v>
      </c>
      <c r="AV2089" t="s">
        <v>8906</v>
      </c>
      <c r="AW2089" t="s">
        <v>6927</v>
      </c>
      <c r="AX2089" s="1">
        <v>42987.730441550928</v>
      </c>
      <c r="AY2089" s="1">
        <v>43119.650438229168</v>
      </c>
    </row>
    <row r="2090" spans="1:51" x14ac:dyDescent="0.35">
      <c r="A2090">
        <v>2279</v>
      </c>
      <c r="B2090">
        <v>0</v>
      </c>
      <c r="C2090" t="s">
        <v>51</v>
      </c>
      <c r="D2090" t="s">
        <v>52</v>
      </c>
      <c r="E2090" t="s">
        <v>51</v>
      </c>
      <c r="F2090" t="s">
        <v>51</v>
      </c>
      <c r="G2090" t="s">
        <v>19144</v>
      </c>
      <c r="H2090" t="s">
        <v>8910</v>
      </c>
      <c r="I2090" t="s">
        <v>56</v>
      </c>
      <c r="J2090" t="s">
        <v>5419</v>
      </c>
      <c r="O2090" t="s">
        <v>56</v>
      </c>
      <c r="S2090" t="s">
        <v>8911</v>
      </c>
      <c r="U2090" t="s">
        <v>51</v>
      </c>
      <c r="V2090" t="s">
        <v>62</v>
      </c>
      <c r="W2090" t="s">
        <v>8912</v>
      </c>
      <c r="X2090" t="s">
        <v>51</v>
      </c>
      <c r="Y2090" t="s">
        <v>8913</v>
      </c>
      <c r="Z2090">
        <v>8</v>
      </c>
      <c r="AA2090">
        <v>27</v>
      </c>
      <c r="AD2090" t="s">
        <v>8914</v>
      </c>
      <c r="AE2090" t="s">
        <v>51</v>
      </c>
      <c r="AF2090" t="s">
        <v>5419</v>
      </c>
      <c r="AG2090" t="s">
        <v>8915</v>
      </c>
      <c r="AI2090">
        <v>0</v>
      </c>
      <c r="AJ2090">
        <v>0</v>
      </c>
      <c r="AL2090">
        <v>0</v>
      </c>
      <c r="AM2090">
        <v>0</v>
      </c>
      <c r="AN2090">
        <v>0</v>
      </c>
      <c r="AO2090" t="s">
        <v>51</v>
      </c>
      <c r="AP2090" t="s">
        <v>51</v>
      </c>
      <c r="AQ2090" t="s">
        <v>51</v>
      </c>
      <c r="AR2090" t="s">
        <v>51</v>
      </c>
      <c r="AS2090" t="s">
        <v>51</v>
      </c>
      <c r="AT2090" t="s">
        <v>51</v>
      </c>
      <c r="AU2090" t="s">
        <v>58</v>
      </c>
      <c r="AV2090" t="s">
        <v>8906</v>
      </c>
      <c r="AW2090" t="s">
        <v>6927</v>
      </c>
      <c r="AX2090" s="1">
        <v>42987.643269525463</v>
      </c>
      <c r="AY2090" s="1">
        <v>43148.723145219905</v>
      </c>
    </row>
    <row r="2091" spans="1:51" x14ac:dyDescent="0.35">
      <c r="A2091">
        <v>2278</v>
      </c>
      <c r="B2091">
        <v>0</v>
      </c>
      <c r="C2091" t="s">
        <v>51</v>
      </c>
      <c r="D2091" t="s">
        <v>85</v>
      </c>
      <c r="E2091" t="s">
        <v>51</v>
      </c>
      <c r="F2091" t="s">
        <v>51</v>
      </c>
      <c r="G2091" t="s">
        <v>8916</v>
      </c>
      <c r="H2091" t="s">
        <v>8917</v>
      </c>
      <c r="I2091" t="s">
        <v>56</v>
      </c>
      <c r="J2091" t="s">
        <v>5419</v>
      </c>
      <c r="S2091" t="s">
        <v>8918</v>
      </c>
      <c r="T2091" t="s">
        <v>51</v>
      </c>
      <c r="U2091" t="s">
        <v>51</v>
      </c>
      <c r="V2091" t="s">
        <v>8919</v>
      </c>
      <c r="W2091">
        <v>9320621646</v>
      </c>
      <c r="X2091" t="s">
        <v>8920</v>
      </c>
      <c r="Y2091" t="s">
        <v>8921</v>
      </c>
      <c r="Z2091">
        <v>8</v>
      </c>
      <c r="AE2091" t="s">
        <v>51</v>
      </c>
      <c r="AF2091" t="s">
        <v>5419</v>
      </c>
      <c r="AI2091">
        <v>0</v>
      </c>
      <c r="AJ2091">
        <v>0</v>
      </c>
      <c r="AL2091">
        <v>0</v>
      </c>
      <c r="AM2091">
        <v>0</v>
      </c>
      <c r="AN2091">
        <v>0</v>
      </c>
      <c r="AO2091" t="s">
        <v>1032</v>
      </c>
      <c r="AP2091" t="s">
        <v>51</v>
      </c>
      <c r="AQ2091" t="s">
        <v>51</v>
      </c>
      <c r="AR2091" t="s">
        <v>51</v>
      </c>
      <c r="AS2091" t="s">
        <v>51</v>
      </c>
      <c r="AT2091" t="s">
        <v>51</v>
      </c>
      <c r="AU2091" t="s">
        <v>58</v>
      </c>
      <c r="AV2091" t="s">
        <v>4028</v>
      </c>
      <c r="AW2091" t="s">
        <v>51</v>
      </c>
      <c r="AX2091" s="1">
        <v>42987.531335335647</v>
      </c>
      <c r="AY2091" t="s">
        <v>51</v>
      </c>
    </row>
    <row r="2092" spans="1:51" x14ac:dyDescent="0.35">
      <c r="A2092">
        <v>2277</v>
      </c>
      <c r="B2092">
        <v>0</v>
      </c>
      <c r="C2092" t="s">
        <v>51</v>
      </c>
      <c r="D2092" t="s">
        <v>85</v>
      </c>
      <c r="E2092">
        <v>3</v>
      </c>
      <c r="F2092" t="s">
        <v>1049</v>
      </c>
      <c r="G2092" t="s">
        <v>8922</v>
      </c>
      <c r="H2092" t="s">
        <v>8923</v>
      </c>
      <c r="I2092" t="s">
        <v>56</v>
      </c>
      <c r="T2092" t="s">
        <v>51</v>
      </c>
      <c r="U2092" t="s">
        <v>51</v>
      </c>
      <c r="W2092" t="s">
        <v>8924</v>
      </c>
      <c r="Y2092" t="s">
        <v>8925</v>
      </c>
      <c r="Z2092">
        <v>8</v>
      </c>
      <c r="AD2092" t="s">
        <v>8926</v>
      </c>
      <c r="AE2092" t="s">
        <v>51</v>
      </c>
      <c r="AG2092" t="s">
        <v>8927</v>
      </c>
      <c r="AI2092">
        <v>0</v>
      </c>
      <c r="AJ2092">
        <v>0</v>
      </c>
      <c r="AL2092">
        <v>0</v>
      </c>
      <c r="AM2092">
        <v>0</v>
      </c>
      <c r="AN2092">
        <v>0</v>
      </c>
      <c r="AO2092" t="s">
        <v>120</v>
      </c>
      <c r="AP2092" t="s">
        <v>121</v>
      </c>
      <c r="AQ2092" t="s">
        <v>122</v>
      </c>
      <c r="AR2092" t="s">
        <v>123</v>
      </c>
      <c r="AS2092" t="s">
        <v>89</v>
      </c>
      <c r="AT2092" t="s">
        <v>95</v>
      </c>
      <c r="AU2092" t="s">
        <v>58</v>
      </c>
      <c r="AV2092" t="s">
        <v>4028</v>
      </c>
      <c r="AW2092" t="s">
        <v>5181</v>
      </c>
      <c r="AX2092" s="1">
        <v>42987.462409490741</v>
      </c>
      <c r="AY2092" s="1">
        <v>44144.629779745374</v>
      </c>
    </row>
    <row r="2093" spans="1:51" x14ac:dyDescent="0.35">
      <c r="A2093">
        <v>2276</v>
      </c>
      <c r="B2093">
        <v>0</v>
      </c>
      <c r="C2093" t="s">
        <v>51</v>
      </c>
      <c r="D2093" t="s">
        <v>85</v>
      </c>
      <c r="E2093" t="s">
        <v>51</v>
      </c>
      <c r="F2093" t="s">
        <v>51</v>
      </c>
      <c r="G2093" t="s">
        <v>8928</v>
      </c>
      <c r="H2093" t="s">
        <v>8929</v>
      </c>
      <c r="I2093" t="s">
        <v>56</v>
      </c>
      <c r="J2093" t="s">
        <v>5419</v>
      </c>
      <c r="S2093">
        <v>26456806</v>
      </c>
      <c r="T2093" t="s">
        <v>51</v>
      </c>
      <c r="U2093" t="s">
        <v>51</v>
      </c>
      <c r="Y2093" t="s">
        <v>8930</v>
      </c>
      <c r="Z2093">
        <v>8</v>
      </c>
      <c r="AE2093" t="s">
        <v>51</v>
      </c>
      <c r="AF2093" t="s">
        <v>5419</v>
      </c>
      <c r="AI2093">
        <v>0</v>
      </c>
      <c r="AJ2093">
        <v>0</v>
      </c>
      <c r="AL2093">
        <v>0</v>
      </c>
      <c r="AM2093">
        <v>0</v>
      </c>
      <c r="AN2093">
        <v>0</v>
      </c>
      <c r="AO2093" t="s">
        <v>1651</v>
      </c>
      <c r="AP2093" t="s">
        <v>51</v>
      </c>
      <c r="AQ2093" t="s">
        <v>51</v>
      </c>
      <c r="AR2093" t="s">
        <v>51</v>
      </c>
      <c r="AS2093" t="s">
        <v>51</v>
      </c>
      <c r="AT2093" t="s">
        <v>51</v>
      </c>
      <c r="AU2093" t="s">
        <v>58</v>
      </c>
      <c r="AV2093" t="s">
        <v>4028</v>
      </c>
      <c r="AW2093" t="s">
        <v>51</v>
      </c>
      <c r="AX2093" s="1">
        <v>42987.450249155096</v>
      </c>
      <c r="AY2093" t="s">
        <v>51</v>
      </c>
    </row>
    <row r="2094" spans="1:51" x14ac:dyDescent="0.35">
      <c r="A2094">
        <v>2275</v>
      </c>
      <c r="B2094">
        <v>0</v>
      </c>
      <c r="C2094" t="s">
        <v>51</v>
      </c>
      <c r="D2094" t="s">
        <v>52</v>
      </c>
      <c r="E2094" t="s">
        <v>51</v>
      </c>
      <c r="F2094" t="s">
        <v>51</v>
      </c>
      <c r="G2094" t="s">
        <v>8931</v>
      </c>
      <c r="H2094" t="s">
        <v>8932</v>
      </c>
      <c r="I2094" t="s">
        <v>56</v>
      </c>
      <c r="J2094" t="s">
        <v>5419</v>
      </c>
      <c r="S2094">
        <v>9482704578</v>
      </c>
      <c r="T2094" t="s">
        <v>8933</v>
      </c>
      <c r="U2094" t="s">
        <v>51</v>
      </c>
      <c r="W2094">
        <v>9482704578</v>
      </c>
      <c r="X2094" t="s">
        <v>51</v>
      </c>
      <c r="Y2094" t="s">
        <v>8934</v>
      </c>
      <c r="Z2094">
        <v>8</v>
      </c>
      <c r="AE2094" t="s">
        <v>51</v>
      </c>
      <c r="AF2094" t="s">
        <v>5419</v>
      </c>
      <c r="AI2094">
        <v>0</v>
      </c>
      <c r="AJ2094">
        <v>0</v>
      </c>
      <c r="AL2094">
        <v>0</v>
      </c>
      <c r="AM2094">
        <v>0</v>
      </c>
      <c r="AN2094">
        <v>0</v>
      </c>
      <c r="AO2094" t="s">
        <v>51</v>
      </c>
      <c r="AP2094" t="s">
        <v>51</v>
      </c>
      <c r="AQ2094" t="s">
        <v>51</v>
      </c>
      <c r="AR2094" t="s">
        <v>51</v>
      </c>
      <c r="AS2094" t="s">
        <v>51</v>
      </c>
      <c r="AT2094" t="s">
        <v>51</v>
      </c>
      <c r="AU2094" t="s">
        <v>58</v>
      </c>
      <c r="AV2094" t="s">
        <v>8906</v>
      </c>
      <c r="AW2094" t="s">
        <v>51</v>
      </c>
      <c r="AX2094" s="1">
        <v>42986.752064351851</v>
      </c>
      <c r="AY2094" t="s">
        <v>51</v>
      </c>
    </row>
    <row r="2095" spans="1:51" x14ac:dyDescent="0.35">
      <c r="A2095">
        <v>2274</v>
      </c>
      <c r="B2095">
        <v>0</v>
      </c>
      <c r="C2095" t="s">
        <v>51</v>
      </c>
      <c r="D2095" t="s">
        <v>85</v>
      </c>
      <c r="E2095" t="s">
        <v>51</v>
      </c>
      <c r="F2095" t="s">
        <v>51</v>
      </c>
      <c r="G2095" t="s">
        <v>8935</v>
      </c>
      <c r="H2095" t="s">
        <v>8936</v>
      </c>
      <c r="I2095" t="s">
        <v>56</v>
      </c>
      <c r="J2095" t="s">
        <v>5419</v>
      </c>
      <c r="S2095">
        <v>2066029920</v>
      </c>
      <c r="T2095" t="s">
        <v>51</v>
      </c>
      <c r="U2095" t="s">
        <v>51</v>
      </c>
      <c r="W2095">
        <v>9764551294</v>
      </c>
      <c r="Y2095" t="s">
        <v>8937</v>
      </c>
      <c r="Z2095">
        <v>8</v>
      </c>
      <c r="AE2095" t="s">
        <v>51</v>
      </c>
      <c r="AF2095" t="s">
        <v>5419</v>
      </c>
      <c r="AI2095">
        <v>0</v>
      </c>
      <c r="AJ2095">
        <v>0</v>
      </c>
      <c r="AL2095">
        <v>0</v>
      </c>
      <c r="AM2095">
        <v>0</v>
      </c>
      <c r="AN2095">
        <v>0</v>
      </c>
      <c r="AO2095" t="s">
        <v>1651</v>
      </c>
      <c r="AP2095" t="s">
        <v>51</v>
      </c>
      <c r="AQ2095" t="s">
        <v>51</v>
      </c>
      <c r="AR2095" t="s">
        <v>51</v>
      </c>
      <c r="AS2095" t="s">
        <v>51</v>
      </c>
      <c r="AT2095" t="s">
        <v>51</v>
      </c>
      <c r="AU2095" t="s">
        <v>58</v>
      </c>
      <c r="AV2095" t="s">
        <v>4028</v>
      </c>
      <c r="AW2095" t="s">
        <v>51</v>
      </c>
      <c r="AX2095" s="1">
        <v>42985.748076006945</v>
      </c>
      <c r="AY2095" t="s">
        <v>51</v>
      </c>
    </row>
    <row r="2096" spans="1:51" x14ac:dyDescent="0.35">
      <c r="A2096">
        <v>2273</v>
      </c>
      <c r="B2096">
        <v>0</v>
      </c>
      <c r="C2096" t="s">
        <v>51</v>
      </c>
      <c r="D2096" t="s">
        <v>52</v>
      </c>
      <c r="E2096" t="s">
        <v>51</v>
      </c>
      <c r="F2096" t="s">
        <v>51</v>
      </c>
      <c r="G2096" t="s">
        <v>8938</v>
      </c>
      <c r="H2096" t="s">
        <v>8939</v>
      </c>
      <c r="I2096" t="s">
        <v>56</v>
      </c>
      <c r="J2096" t="s">
        <v>5419</v>
      </c>
      <c r="M2096" t="s">
        <v>8938</v>
      </c>
      <c r="N2096" t="s">
        <v>8939</v>
      </c>
      <c r="O2096" t="s">
        <v>56</v>
      </c>
      <c r="S2096" t="s">
        <v>62</v>
      </c>
      <c r="T2096" t="s">
        <v>8940</v>
      </c>
      <c r="U2096" t="s">
        <v>51</v>
      </c>
      <c r="V2096" t="s">
        <v>62</v>
      </c>
      <c r="W2096" t="s">
        <v>62</v>
      </c>
      <c r="X2096" t="s">
        <v>51</v>
      </c>
      <c r="Y2096" t="s">
        <v>62</v>
      </c>
      <c r="Z2096">
        <v>8</v>
      </c>
      <c r="AA2096" t="s">
        <v>62</v>
      </c>
      <c r="AB2096" t="s">
        <v>62</v>
      </c>
      <c r="AC2096" t="s">
        <v>62</v>
      </c>
      <c r="AE2096" t="s">
        <v>51</v>
      </c>
      <c r="AF2096" t="s">
        <v>5419</v>
      </c>
      <c r="AG2096" t="s">
        <v>62</v>
      </c>
      <c r="AH2096" t="s">
        <v>62</v>
      </c>
      <c r="AI2096">
        <v>0</v>
      </c>
      <c r="AJ2096">
        <v>0</v>
      </c>
      <c r="AL2096">
        <v>0</v>
      </c>
      <c r="AM2096">
        <v>0</v>
      </c>
      <c r="AN2096">
        <v>0</v>
      </c>
      <c r="AO2096" t="s">
        <v>51</v>
      </c>
      <c r="AP2096" t="s">
        <v>51</v>
      </c>
      <c r="AQ2096" t="s">
        <v>51</v>
      </c>
      <c r="AR2096" t="s">
        <v>51</v>
      </c>
      <c r="AS2096" t="s">
        <v>51</v>
      </c>
      <c r="AT2096" t="s">
        <v>51</v>
      </c>
      <c r="AU2096" t="s">
        <v>58</v>
      </c>
      <c r="AV2096" t="s">
        <v>6593</v>
      </c>
      <c r="AW2096" t="s">
        <v>51</v>
      </c>
      <c r="AX2096" s="1">
        <v>42984.712884143519</v>
      </c>
      <c r="AY2096" t="s">
        <v>51</v>
      </c>
    </row>
    <row r="2097" spans="1:51" x14ac:dyDescent="0.35">
      <c r="A2097">
        <v>2272</v>
      </c>
      <c r="B2097">
        <v>0</v>
      </c>
      <c r="C2097" t="s">
        <v>51</v>
      </c>
      <c r="D2097" t="s">
        <v>52</v>
      </c>
      <c r="E2097" t="s">
        <v>51</v>
      </c>
      <c r="F2097" t="s">
        <v>51</v>
      </c>
      <c r="G2097" t="s">
        <v>8941</v>
      </c>
      <c r="H2097" t="s">
        <v>8942</v>
      </c>
      <c r="I2097" t="s">
        <v>56</v>
      </c>
      <c r="O2097" t="s">
        <v>62</v>
      </c>
      <c r="S2097" t="s">
        <v>8943</v>
      </c>
      <c r="T2097" t="s">
        <v>8944</v>
      </c>
      <c r="U2097" t="s">
        <v>57</v>
      </c>
      <c r="Y2097" t="s">
        <v>8945</v>
      </c>
      <c r="Z2097">
        <v>8</v>
      </c>
      <c r="AA2097">
        <v>9</v>
      </c>
      <c r="AD2097" t="s">
        <v>176</v>
      </c>
      <c r="AE2097" t="s">
        <v>2396</v>
      </c>
      <c r="AF2097" t="s">
        <v>376</v>
      </c>
      <c r="AG2097" t="s">
        <v>997</v>
      </c>
      <c r="AH2097" t="s">
        <v>2396</v>
      </c>
      <c r="AI2097">
        <v>0</v>
      </c>
      <c r="AJ2097">
        <v>0</v>
      </c>
      <c r="AL2097">
        <v>0</v>
      </c>
      <c r="AM2097">
        <v>0</v>
      </c>
      <c r="AN2097">
        <v>0</v>
      </c>
      <c r="AO2097" t="s">
        <v>51</v>
      </c>
      <c r="AP2097" t="s">
        <v>51</v>
      </c>
      <c r="AQ2097" t="s">
        <v>51</v>
      </c>
      <c r="AR2097" t="s">
        <v>51</v>
      </c>
      <c r="AS2097" t="s">
        <v>51</v>
      </c>
      <c r="AT2097" t="s">
        <v>51</v>
      </c>
      <c r="AU2097" t="s">
        <v>58</v>
      </c>
      <c r="AV2097" t="s">
        <v>8906</v>
      </c>
      <c r="AW2097" t="s">
        <v>196</v>
      </c>
      <c r="AX2097" s="1">
        <v>42984.65820957176</v>
      </c>
      <c r="AY2097" s="1">
        <v>43810.464036840276</v>
      </c>
    </row>
    <row r="2098" spans="1:51" x14ac:dyDescent="0.35">
      <c r="A2098">
        <v>2271</v>
      </c>
      <c r="B2098">
        <v>0</v>
      </c>
      <c r="C2098" t="s">
        <v>51</v>
      </c>
      <c r="D2098" t="s">
        <v>85</v>
      </c>
      <c r="E2098" t="s">
        <v>51</v>
      </c>
      <c r="F2098" t="s">
        <v>51</v>
      </c>
      <c r="G2098" t="s">
        <v>8946</v>
      </c>
      <c r="H2098" t="s">
        <v>8947</v>
      </c>
      <c r="I2098" t="s">
        <v>56</v>
      </c>
      <c r="J2098" t="s">
        <v>5419</v>
      </c>
      <c r="T2098" t="s">
        <v>51</v>
      </c>
      <c r="U2098" t="s">
        <v>51</v>
      </c>
      <c r="W2098">
        <v>9995894948</v>
      </c>
      <c r="Y2098" t="s">
        <v>8948</v>
      </c>
      <c r="Z2098">
        <v>8</v>
      </c>
      <c r="AE2098" t="s">
        <v>51</v>
      </c>
      <c r="AF2098" t="s">
        <v>5419</v>
      </c>
      <c r="AI2098">
        <v>0</v>
      </c>
      <c r="AJ2098">
        <v>0</v>
      </c>
      <c r="AL2098">
        <v>0</v>
      </c>
      <c r="AM2098">
        <v>0</v>
      </c>
      <c r="AN2098">
        <v>0</v>
      </c>
      <c r="AO2098" t="s">
        <v>230</v>
      </c>
      <c r="AP2098" t="s">
        <v>51</v>
      </c>
      <c r="AQ2098" t="s">
        <v>51</v>
      </c>
      <c r="AR2098" t="s">
        <v>51</v>
      </c>
      <c r="AS2098" t="s">
        <v>51</v>
      </c>
      <c r="AT2098" t="s">
        <v>51</v>
      </c>
      <c r="AU2098" t="s">
        <v>58</v>
      </c>
      <c r="AV2098" t="s">
        <v>8671</v>
      </c>
      <c r="AW2098" t="s">
        <v>51</v>
      </c>
      <c r="AX2098" s="1">
        <v>42984.627094756943</v>
      </c>
      <c r="AY2098" t="s">
        <v>51</v>
      </c>
    </row>
    <row r="2099" spans="1:51" x14ac:dyDescent="0.35">
      <c r="A2099">
        <v>2270</v>
      </c>
      <c r="B2099">
        <v>0</v>
      </c>
      <c r="C2099" t="s">
        <v>51</v>
      </c>
      <c r="D2099" t="s">
        <v>85</v>
      </c>
      <c r="E2099" t="s">
        <v>51</v>
      </c>
      <c r="F2099" t="s">
        <v>51</v>
      </c>
      <c r="G2099" t="s">
        <v>8949</v>
      </c>
      <c r="H2099" t="s">
        <v>2254</v>
      </c>
      <c r="I2099" t="s">
        <v>56</v>
      </c>
      <c r="J2099" t="s">
        <v>5419</v>
      </c>
      <c r="T2099" t="s">
        <v>51</v>
      </c>
      <c r="U2099" t="s">
        <v>51</v>
      </c>
      <c r="W2099">
        <v>9822211963</v>
      </c>
      <c r="Y2099" t="s">
        <v>8950</v>
      </c>
      <c r="Z2099">
        <v>8</v>
      </c>
      <c r="AE2099" t="s">
        <v>51</v>
      </c>
      <c r="AF2099" t="s">
        <v>5419</v>
      </c>
      <c r="AI2099">
        <v>0</v>
      </c>
      <c r="AJ2099">
        <v>0</v>
      </c>
      <c r="AL2099">
        <v>0</v>
      </c>
      <c r="AM2099">
        <v>0</v>
      </c>
      <c r="AN2099">
        <v>0</v>
      </c>
      <c r="AO2099" t="s">
        <v>1032</v>
      </c>
      <c r="AP2099" t="s">
        <v>51</v>
      </c>
      <c r="AQ2099" t="s">
        <v>51</v>
      </c>
      <c r="AR2099" t="s">
        <v>51</v>
      </c>
      <c r="AS2099" t="s">
        <v>51</v>
      </c>
      <c r="AT2099" t="s">
        <v>51</v>
      </c>
      <c r="AU2099" t="s">
        <v>58</v>
      </c>
      <c r="AV2099" t="s">
        <v>4028</v>
      </c>
      <c r="AW2099" t="s">
        <v>51</v>
      </c>
      <c r="AX2099" s="1">
        <v>42982.492043252314</v>
      </c>
      <c r="AY2099" t="s">
        <v>51</v>
      </c>
    </row>
    <row r="2100" spans="1:51" x14ac:dyDescent="0.35">
      <c r="A2100">
        <v>2269</v>
      </c>
      <c r="B2100">
        <v>0</v>
      </c>
      <c r="C2100" t="s">
        <v>51</v>
      </c>
      <c r="D2100" t="s">
        <v>85</v>
      </c>
      <c r="E2100" t="s">
        <v>51</v>
      </c>
      <c r="F2100" t="s">
        <v>51</v>
      </c>
      <c r="G2100" t="s">
        <v>8951</v>
      </c>
      <c r="H2100" t="s">
        <v>8952</v>
      </c>
      <c r="I2100" t="s">
        <v>287</v>
      </c>
      <c r="J2100" t="s">
        <v>5419</v>
      </c>
      <c r="S2100">
        <f>9714 - 3207944</f>
        <v>-3198230</v>
      </c>
      <c r="T2100" t="s">
        <v>51</v>
      </c>
      <c r="U2100" t="s">
        <v>51</v>
      </c>
      <c r="V2100">
        <f>9714 - 3207933</f>
        <v>-3198219</v>
      </c>
      <c r="Y2100" t="s">
        <v>8953</v>
      </c>
      <c r="Z2100">
        <v>2</v>
      </c>
      <c r="AE2100" t="s">
        <v>51</v>
      </c>
      <c r="AF2100" t="s">
        <v>5419</v>
      </c>
      <c r="AI2100">
        <v>0</v>
      </c>
      <c r="AJ2100">
        <v>0</v>
      </c>
      <c r="AL2100">
        <v>0</v>
      </c>
      <c r="AM2100">
        <v>0</v>
      </c>
      <c r="AN2100">
        <v>0</v>
      </c>
      <c r="AP2100" t="s">
        <v>51</v>
      </c>
      <c r="AQ2100" t="s">
        <v>51</v>
      </c>
      <c r="AR2100" t="s">
        <v>51</v>
      </c>
      <c r="AS2100" t="s">
        <v>51</v>
      </c>
      <c r="AT2100" t="s">
        <v>51</v>
      </c>
      <c r="AU2100" t="s">
        <v>58</v>
      </c>
      <c r="AV2100" t="s">
        <v>7625</v>
      </c>
      <c r="AW2100" t="s">
        <v>4028</v>
      </c>
      <c r="AX2100" s="1">
        <v>42978.755645289355</v>
      </c>
      <c r="AY2100" s="1">
        <v>43647.730462962965</v>
      </c>
    </row>
    <row r="2101" spans="1:51" x14ac:dyDescent="0.35">
      <c r="A2101">
        <v>2268</v>
      </c>
      <c r="B2101">
        <v>0</v>
      </c>
      <c r="C2101" t="s">
        <v>51</v>
      </c>
      <c r="D2101" t="s">
        <v>52</v>
      </c>
      <c r="E2101" t="s">
        <v>51</v>
      </c>
      <c r="F2101" t="s">
        <v>51</v>
      </c>
      <c r="G2101" t="s">
        <v>8954</v>
      </c>
      <c r="H2101" t="s">
        <v>8955</v>
      </c>
      <c r="I2101" t="s">
        <v>56</v>
      </c>
      <c r="O2101" t="s">
        <v>56</v>
      </c>
      <c r="S2101" t="s">
        <v>8956</v>
      </c>
      <c r="T2101" t="s">
        <v>8957</v>
      </c>
      <c r="U2101" t="s">
        <v>57</v>
      </c>
      <c r="Y2101" t="s">
        <v>8958</v>
      </c>
      <c r="Z2101">
        <v>8</v>
      </c>
      <c r="AA2101">
        <v>24</v>
      </c>
      <c r="AE2101" t="s">
        <v>8959</v>
      </c>
      <c r="AF2101" t="s">
        <v>407</v>
      </c>
      <c r="AG2101" t="s">
        <v>8960</v>
      </c>
      <c r="AH2101" t="s">
        <v>8959</v>
      </c>
      <c r="AI2101">
        <v>0</v>
      </c>
      <c r="AJ2101">
        <v>0</v>
      </c>
      <c r="AL2101">
        <v>0</v>
      </c>
      <c r="AM2101">
        <v>0</v>
      </c>
      <c r="AN2101">
        <v>0</v>
      </c>
      <c r="AO2101" t="s">
        <v>51</v>
      </c>
      <c r="AP2101" t="s">
        <v>51</v>
      </c>
      <c r="AQ2101" t="s">
        <v>51</v>
      </c>
      <c r="AR2101" t="s">
        <v>51</v>
      </c>
      <c r="AS2101" t="s">
        <v>51</v>
      </c>
      <c r="AT2101" t="s">
        <v>51</v>
      </c>
      <c r="AU2101" t="s">
        <v>58</v>
      </c>
      <c r="AV2101" t="s">
        <v>7625</v>
      </c>
      <c r="AW2101" t="s">
        <v>6927</v>
      </c>
      <c r="AX2101" s="1">
        <v>42978.420340509256</v>
      </c>
      <c r="AY2101" s="1">
        <v>43511.516581331016</v>
      </c>
    </row>
    <row r="2102" spans="1:51" x14ac:dyDescent="0.35">
      <c r="A2102">
        <v>2267</v>
      </c>
      <c r="B2102">
        <v>0</v>
      </c>
      <c r="C2102" t="s">
        <v>51</v>
      </c>
      <c r="D2102" t="s">
        <v>52</v>
      </c>
      <c r="E2102" t="s">
        <v>51</v>
      </c>
      <c r="F2102" t="s">
        <v>51</v>
      </c>
      <c r="G2102" t="s">
        <v>8961</v>
      </c>
      <c r="H2102" t="s">
        <v>8962</v>
      </c>
      <c r="I2102" t="s">
        <v>56</v>
      </c>
      <c r="J2102" t="s">
        <v>5419</v>
      </c>
      <c r="O2102" t="s">
        <v>56</v>
      </c>
      <c r="S2102" t="s">
        <v>8963</v>
      </c>
      <c r="T2102" t="s">
        <v>8964</v>
      </c>
      <c r="U2102" t="s">
        <v>51</v>
      </c>
      <c r="V2102" t="s">
        <v>8965</v>
      </c>
      <c r="W2102">
        <f>91- 9225213893</f>
        <v>-9225213802</v>
      </c>
      <c r="X2102" t="s">
        <v>51</v>
      </c>
      <c r="Y2102" t="s">
        <v>8966</v>
      </c>
      <c r="Z2102">
        <v>8</v>
      </c>
      <c r="AA2102">
        <v>27</v>
      </c>
      <c r="AB2102" t="s">
        <v>62</v>
      </c>
      <c r="AC2102" t="s">
        <v>62</v>
      </c>
      <c r="AD2102" t="s">
        <v>62</v>
      </c>
      <c r="AE2102" t="s">
        <v>51</v>
      </c>
      <c r="AF2102" t="s">
        <v>5419</v>
      </c>
      <c r="AG2102" t="s">
        <v>8967</v>
      </c>
      <c r="AH2102" t="s">
        <v>62</v>
      </c>
      <c r="AI2102">
        <v>0</v>
      </c>
      <c r="AJ2102">
        <v>0</v>
      </c>
      <c r="AL2102">
        <v>0</v>
      </c>
      <c r="AM2102">
        <v>0</v>
      </c>
      <c r="AN2102">
        <v>0</v>
      </c>
      <c r="AO2102" t="s">
        <v>51</v>
      </c>
      <c r="AP2102" t="s">
        <v>51</v>
      </c>
      <c r="AQ2102" t="s">
        <v>51</v>
      </c>
      <c r="AR2102" t="s">
        <v>51</v>
      </c>
      <c r="AS2102" t="s">
        <v>51</v>
      </c>
      <c r="AT2102" t="s">
        <v>51</v>
      </c>
      <c r="AU2102" t="s">
        <v>58</v>
      </c>
      <c r="AV2102" t="s">
        <v>7625</v>
      </c>
      <c r="AW2102" t="s">
        <v>6927</v>
      </c>
      <c r="AX2102" s="1">
        <v>42976.424845335649</v>
      </c>
      <c r="AY2102" s="1">
        <v>43031.656436956022</v>
      </c>
    </row>
    <row r="2103" spans="1:51" x14ac:dyDescent="0.35">
      <c r="A2103">
        <v>2266</v>
      </c>
      <c r="B2103">
        <v>0</v>
      </c>
      <c r="C2103" t="s">
        <v>51</v>
      </c>
      <c r="D2103" t="s">
        <v>52</v>
      </c>
      <c r="E2103" t="s">
        <v>51</v>
      </c>
      <c r="F2103" t="s">
        <v>51</v>
      </c>
      <c r="G2103" t="s">
        <v>8968</v>
      </c>
      <c r="H2103" t="s">
        <v>8969</v>
      </c>
      <c r="I2103" t="s">
        <v>56</v>
      </c>
      <c r="M2103" t="s">
        <v>8970</v>
      </c>
      <c r="N2103" t="s">
        <v>8971</v>
      </c>
      <c r="O2103" t="s">
        <v>56</v>
      </c>
      <c r="S2103">
        <f>91-180-6500104</f>
        <v>-6500193</v>
      </c>
      <c r="T2103" t="s">
        <v>8972</v>
      </c>
      <c r="U2103" t="s">
        <v>51</v>
      </c>
      <c r="V2103" t="s">
        <v>62</v>
      </c>
      <c r="W2103">
        <f>91-9215094316</f>
        <v>-9215094225</v>
      </c>
      <c r="Y2103" t="s">
        <v>8973</v>
      </c>
      <c r="Z2103">
        <v>8</v>
      </c>
      <c r="AA2103">
        <v>6</v>
      </c>
      <c r="AB2103" t="s">
        <v>62</v>
      </c>
      <c r="AC2103" t="s">
        <v>62</v>
      </c>
      <c r="AD2103" t="s">
        <v>62</v>
      </c>
      <c r="AE2103" t="s">
        <v>3037</v>
      </c>
      <c r="AF2103" t="s">
        <v>8974</v>
      </c>
      <c r="AG2103" t="s">
        <v>5935</v>
      </c>
      <c r="AH2103" t="s">
        <v>3037</v>
      </c>
      <c r="AI2103">
        <v>0</v>
      </c>
      <c r="AJ2103">
        <v>0</v>
      </c>
      <c r="AL2103">
        <v>0</v>
      </c>
      <c r="AM2103">
        <v>0</v>
      </c>
      <c r="AN2103">
        <v>0</v>
      </c>
      <c r="AO2103" t="s">
        <v>51</v>
      </c>
      <c r="AP2103" t="s">
        <v>51</v>
      </c>
      <c r="AQ2103" t="s">
        <v>51</v>
      </c>
      <c r="AR2103" t="s">
        <v>51</v>
      </c>
      <c r="AS2103" t="s">
        <v>51</v>
      </c>
      <c r="AT2103" t="s">
        <v>51</v>
      </c>
      <c r="AU2103" t="s">
        <v>58</v>
      </c>
      <c r="AV2103" t="s">
        <v>7625</v>
      </c>
      <c r="AW2103" t="s">
        <v>6927</v>
      </c>
      <c r="AX2103" s="1">
        <v>42971.721276851851</v>
      </c>
      <c r="AY2103" s="1">
        <v>43341.756314965278</v>
      </c>
    </row>
    <row r="2104" spans="1:51" x14ac:dyDescent="0.35">
      <c r="A2104">
        <v>2265</v>
      </c>
      <c r="B2104">
        <v>0</v>
      </c>
      <c r="C2104" t="s">
        <v>51</v>
      </c>
      <c r="D2104" t="s">
        <v>52</v>
      </c>
      <c r="E2104" t="s">
        <v>51</v>
      </c>
      <c r="F2104" t="s">
        <v>51</v>
      </c>
      <c r="G2104" t="s">
        <v>8975</v>
      </c>
      <c r="H2104" t="s">
        <v>8976</v>
      </c>
      <c r="I2104" t="s">
        <v>56</v>
      </c>
      <c r="O2104" t="s">
        <v>56</v>
      </c>
      <c r="S2104" t="s">
        <v>8977</v>
      </c>
      <c r="T2104" t="s">
        <v>8978</v>
      </c>
      <c r="U2104" t="s">
        <v>202</v>
      </c>
      <c r="V2104" t="s">
        <v>8979</v>
      </c>
      <c r="W2104">
        <v>9962584141</v>
      </c>
      <c r="Y2104" t="s">
        <v>8980</v>
      </c>
      <c r="Z2104">
        <v>8</v>
      </c>
      <c r="AA2104">
        <v>33</v>
      </c>
      <c r="AE2104" t="s">
        <v>3557</v>
      </c>
      <c r="AF2104" t="s">
        <v>573</v>
      </c>
      <c r="AG2104" t="s">
        <v>8981</v>
      </c>
      <c r="AH2104" t="s">
        <v>3557</v>
      </c>
      <c r="AI2104">
        <v>0</v>
      </c>
      <c r="AJ2104">
        <v>0</v>
      </c>
      <c r="AL2104">
        <v>1</v>
      </c>
      <c r="AM2104">
        <v>0</v>
      </c>
      <c r="AN2104">
        <v>0</v>
      </c>
      <c r="AO2104" t="s">
        <v>51</v>
      </c>
      <c r="AP2104" t="s">
        <v>51</v>
      </c>
      <c r="AQ2104" t="s">
        <v>51</v>
      </c>
      <c r="AR2104" t="s">
        <v>51</v>
      </c>
      <c r="AS2104" t="s">
        <v>51</v>
      </c>
      <c r="AT2104" t="s">
        <v>51</v>
      </c>
      <c r="AU2104" t="s">
        <v>58</v>
      </c>
      <c r="AV2104" t="s">
        <v>7625</v>
      </c>
      <c r="AW2104" t="s">
        <v>6927</v>
      </c>
      <c r="AX2104" s="1">
        <v>42970.681556597221</v>
      </c>
      <c r="AY2104" s="1">
        <v>43476.464762847223</v>
      </c>
    </row>
    <row r="2105" spans="1:51" x14ac:dyDescent="0.35">
      <c r="A2105">
        <v>2264</v>
      </c>
      <c r="B2105">
        <v>0</v>
      </c>
      <c r="C2105" t="s">
        <v>51</v>
      </c>
      <c r="D2105" t="s">
        <v>52</v>
      </c>
      <c r="E2105" t="s">
        <v>51</v>
      </c>
      <c r="F2105" t="s">
        <v>51</v>
      </c>
      <c r="G2105" t="s">
        <v>8982</v>
      </c>
      <c r="H2105" t="s">
        <v>8983</v>
      </c>
      <c r="I2105" t="s">
        <v>56</v>
      </c>
      <c r="J2105" t="s">
        <v>5419</v>
      </c>
      <c r="O2105" t="s">
        <v>56</v>
      </c>
      <c r="S2105" t="s">
        <v>8984</v>
      </c>
      <c r="T2105" t="s">
        <v>8985</v>
      </c>
      <c r="U2105" t="s">
        <v>51</v>
      </c>
      <c r="W2105" t="s">
        <v>8984</v>
      </c>
      <c r="X2105" t="s">
        <v>51</v>
      </c>
      <c r="Y2105" t="s">
        <v>8986</v>
      </c>
      <c r="Z2105">
        <v>8</v>
      </c>
      <c r="AA2105">
        <v>36</v>
      </c>
      <c r="AE2105" t="s">
        <v>51</v>
      </c>
      <c r="AF2105" t="s">
        <v>5419</v>
      </c>
      <c r="AG2105" t="s">
        <v>8478</v>
      </c>
      <c r="AI2105">
        <v>0</v>
      </c>
      <c r="AJ2105">
        <v>0</v>
      </c>
      <c r="AL2105">
        <v>0</v>
      </c>
      <c r="AM2105">
        <v>0</v>
      </c>
      <c r="AN2105">
        <v>0</v>
      </c>
      <c r="AO2105" t="s">
        <v>51</v>
      </c>
      <c r="AP2105" t="s">
        <v>51</v>
      </c>
      <c r="AQ2105" t="s">
        <v>51</v>
      </c>
      <c r="AR2105" t="s">
        <v>51</v>
      </c>
      <c r="AS2105" t="s">
        <v>51</v>
      </c>
      <c r="AT2105" t="s">
        <v>51</v>
      </c>
      <c r="AU2105" t="s">
        <v>58</v>
      </c>
      <c r="AV2105" t="s">
        <v>7625</v>
      </c>
      <c r="AW2105" t="s">
        <v>6927</v>
      </c>
      <c r="AX2105" s="1">
        <v>42970.676646956017</v>
      </c>
      <c r="AY2105" s="1">
        <v>43041.485569328703</v>
      </c>
    </row>
    <row r="2106" spans="1:51" x14ac:dyDescent="0.35">
      <c r="A2106">
        <v>2263</v>
      </c>
      <c r="B2106">
        <v>0</v>
      </c>
      <c r="C2106" t="s">
        <v>51</v>
      </c>
      <c r="D2106" t="s">
        <v>52</v>
      </c>
      <c r="E2106" t="s">
        <v>51</v>
      </c>
      <c r="F2106" t="s">
        <v>51</v>
      </c>
      <c r="G2106" t="s">
        <v>8987</v>
      </c>
      <c r="H2106" t="s">
        <v>8988</v>
      </c>
      <c r="I2106" t="s">
        <v>56</v>
      </c>
      <c r="J2106" t="s">
        <v>5419</v>
      </c>
      <c r="O2106" t="s">
        <v>56</v>
      </c>
      <c r="S2106" t="s">
        <v>8989</v>
      </c>
      <c r="T2106" t="s">
        <v>8990</v>
      </c>
      <c r="U2106" t="s">
        <v>51</v>
      </c>
      <c r="W2106">
        <v>7090782432</v>
      </c>
      <c r="X2106" t="s">
        <v>51</v>
      </c>
      <c r="Y2106" t="s">
        <v>8991</v>
      </c>
      <c r="Z2106">
        <v>8</v>
      </c>
      <c r="AA2106">
        <v>29</v>
      </c>
      <c r="AE2106" t="s">
        <v>51</v>
      </c>
      <c r="AF2106" t="s">
        <v>5419</v>
      </c>
      <c r="AG2106" t="s">
        <v>8992</v>
      </c>
      <c r="AI2106">
        <v>0</v>
      </c>
      <c r="AJ2106">
        <v>0</v>
      </c>
      <c r="AL2106">
        <v>0</v>
      </c>
      <c r="AM2106">
        <v>0</v>
      </c>
      <c r="AN2106">
        <v>0</v>
      </c>
      <c r="AO2106" t="s">
        <v>51</v>
      </c>
      <c r="AP2106" t="s">
        <v>51</v>
      </c>
      <c r="AQ2106" t="s">
        <v>51</v>
      </c>
      <c r="AR2106" t="s">
        <v>51</v>
      </c>
      <c r="AS2106" t="s">
        <v>51</v>
      </c>
      <c r="AT2106" t="s">
        <v>51</v>
      </c>
      <c r="AU2106" t="s">
        <v>58</v>
      </c>
      <c r="AV2106" t="s">
        <v>7625</v>
      </c>
      <c r="AW2106" t="s">
        <v>6927</v>
      </c>
      <c r="AX2106" s="1">
        <v>42970.669575891203</v>
      </c>
      <c r="AY2106" s="1">
        <v>43042.431578854164</v>
      </c>
    </row>
    <row r="2107" spans="1:51" x14ac:dyDescent="0.35">
      <c r="A2107">
        <v>2262</v>
      </c>
      <c r="B2107">
        <v>0</v>
      </c>
      <c r="C2107" t="s">
        <v>51</v>
      </c>
      <c r="D2107" t="s">
        <v>52</v>
      </c>
      <c r="E2107" t="s">
        <v>51</v>
      </c>
      <c r="F2107" t="s">
        <v>51</v>
      </c>
      <c r="G2107" t="s">
        <v>8993</v>
      </c>
      <c r="H2107" t="s">
        <v>8994</v>
      </c>
      <c r="I2107" t="s">
        <v>56</v>
      </c>
      <c r="M2107" t="s">
        <v>8993</v>
      </c>
      <c r="N2107" t="s">
        <v>8994</v>
      </c>
      <c r="O2107" t="s">
        <v>56</v>
      </c>
      <c r="S2107">
        <f>91-9612119864</f>
        <v>-9612119773</v>
      </c>
      <c r="T2107" t="s">
        <v>8995</v>
      </c>
      <c r="U2107" t="s">
        <v>202</v>
      </c>
      <c r="V2107" t="s">
        <v>8996</v>
      </c>
      <c r="W2107">
        <f>91-9774346331</f>
        <v>-9774346240</v>
      </c>
      <c r="Y2107" t="s">
        <v>8997</v>
      </c>
      <c r="Z2107">
        <v>8</v>
      </c>
      <c r="AA2107">
        <v>16</v>
      </c>
      <c r="AE2107" t="s">
        <v>8998</v>
      </c>
      <c r="AF2107" t="s">
        <v>3471</v>
      </c>
      <c r="AG2107" t="s">
        <v>4310</v>
      </c>
      <c r="AH2107" t="s">
        <v>8998</v>
      </c>
      <c r="AI2107">
        <v>0</v>
      </c>
      <c r="AJ2107">
        <v>0</v>
      </c>
      <c r="AL2107">
        <v>0</v>
      </c>
      <c r="AM2107">
        <v>0</v>
      </c>
      <c r="AN2107">
        <v>0</v>
      </c>
      <c r="AO2107" t="s">
        <v>51</v>
      </c>
      <c r="AP2107" t="s">
        <v>51</v>
      </c>
      <c r="AQ2107" t="s">
        <v>51</v>
      </c>
      <c r="AR2107" t="s">
        <v>51</v>
      </c>
      <c r="AS2107" t="s">
        <v>51</v>
      </c>
      <c r="AT2107" t="s">
        <v>51</v>
      </c>
      <c r="AU2107" t="s">
        <v>58</v>
      </c>
      <c r="AV2107" t="s">
        <v>7625</v>
      </c>
      <c r="AW2107" t="s">
        <v>196</v>
      </c>
      <c r="AX2107" s="1">
        <v>42969.69487496528</v>
      </c>
      <c r="AY2107" s="1">
        <v>44435.511341053243</v>
      </c>
    </row>
    <row r="2108" spans="1:51" x14ac:dyDescent="0.35">
      <c r="A2108">
        <v>2261</v>
      </c>
      <c r="B2108">
        <v>0</v>
      </c>
      <c r="C2108" t="s">
        <v>51</v>
      </c>
      <c r="D2108" t="s">
        <v>52</v>
      </c>
      <c r="E2108" t="s">
        <v>51</v>
      </c>
      <c r="F2108" t="s">
        <v>51</v>
      </c>
      <c r="G2108" t="s">
        <v>8999</v>
      </c>
      <c r="H2108" t="s">
        <v>9000</v>
      </c>
      <c r="I2108" t="s">
        <v>56</v>
      </c>
      <c r="M2108" t="s">
        <v>8999</v>
      </c>
      <c r="N2108" t="s">
        <v>9000</v>
      </c>
      <c r="O2108" t="s">
        <v>56</v>
      </c>
      <c r="S2108" t="s">
        <v>9001</v>
      </c>
      <c r="T2108" t="s">
        <v>9002</v>
      </c>
      <c r="U2108" t="s">
        <v>57</v>
      </c>
      <c r="V2108" t="s">
        <v>62</v>
      </c>
      <c r="W2108">
        <v>9815615339</v>
      </c>
      <c r="Y2108" t="s">
        <v>9003</v>
      </c>
      <c r="Z2108">
        <v>8</v>
      </c>
      <c r="AA2108">
        <v>3</v>
      </c>
      <c r="AE2108" t="s">
        <v>9004</v>
      </c>
      <c r="AF2108" t="s">
        <v>4512</v>
      </c>
      <c r="AG2108" t="s">
        <v>444</v>
      </c>
      <c r="AH2108" t="s">
        <v>9004</v>
      </c>
      <c r="AI2108">
        <v>0</v>
      </c>
      <c r="AJ2108">
        <v>0</v>
      </c>
      <c r="AL2108">
        <v>0</v>
      </c>
      <c r="AM2108">
        <v>0</v>
      </c>
      <c r="AN2108">
        <v>0</v>
      </c>
      <c r="AO2108" t="s">
        <v>51</v>
      </c>
      <c r="AP2108" t="s">
        <v>51</v>
      </c>
      <c r="AQ2108" t="s">
        <v>51</v>
      </c>
      <c r="AR2108" t="s">
        <v>51</v>
      </c>
      <c r="AS2108" t="s">
        <v>51</v>
      </c>
      <c r="AT2108" t="s">
        <v>51</v>
      </c>
      <c r="AU2108" t="s">
        <v>58</v>
      </c>
      <c r="AV2108" t="s">
        <v>7625</v>
      </c>
      <c r="AW2108" t="s">
        <v>196</v>
      </c>
      <c r="AX2108" s="1">
        <v>42969.687151932871</v>
      </c>
      <c r="AY2108" s="1">
        <v>44445.525045949071</v>
      </c>
    </row>
    <row r="2109" spans="1:51" x14ac:dyDescent="0.35">
      <c r="A2109">
        <v>2260</v>
      </c>
      <c r="B2109">
        <v>0</v>
      </c>
      <c r="C2109" t="s">
        <v>51</v>
      </c>
      <c r="D2109" t="s">
        <v>52</v>
      </c>
      <c r="E2109" t="s">
        <v>51</v>
      </c>
      <c r="F2109" t="s">
        <v>51</v>
      </c>
      <c r="G2109" t="s">
        <v>9005</v>
      </c>
      <c r="H2109" t="s">
        <v>9006</v>
      </c>
      <c r="I2109" t="s">
        <v>56</v>
      </c>
      <c r="J2109" t="s">
        <v>5419</v>
      </c>
      <c r="O2109" t="s">
        <v>56</v>
      </c>
      <c r="S2109">
        <v>9444708957</v>
      </c>
      <c r="T2109" t="s">
        <v>9007</v>
      </c>
      <c r="U2109" t="s">
        <v>51</v>
      </c>
      <c r="V2109" t="s">
        <v>62</v>
      </c>
      <c r="W2109">
        <v>9444108957</v>
      </c>
      <c r="X2109" t="s">
        <v>51</v>
      </c>
      <c r="Y2109" t="s">
        <v>9008</v>
      </c>
      <c r="Z2109">
        <v>8</v>
      </c>
      <c r="AA2109">
        <v>33</v>
      </c>
      <c r="AE2109" t="s">
        <v>51</v>
      </c>
      <c r="AF2109" t="s">
        <v>5419</v>
      </c>
      <c r="AI2109">
        <v>0</v>
      </c>
      <c r="AJ2109">
        <v>0</v>
      </c>
      <c r="AL2109">
        <v>0</v>
      </c>
      <c r="AM2109">
        <v>0</v>
      </c>
      <c r="AN2109">
        <v>0</v>
      </c>
      <c r="AO2109" t="s">
        <v>51</v>
      </c>
      <c r="AP2109" t="s">
        <v>51</v>
      </c>
      <c r="AQ2109" t="s">
        <v>51</v>
      </c>
      <c r="AR2109" t="s">
        <v>51</v>
      </c>
      <c r="AS2109" t="s">
        <v>51</v>
      </c>
      <c r="AT2109" t="s">
        <v>51</v>
      </c>
      <c r="AU2109" t="s">
        <v>58</v>
      </c>
      <c r="AV2109" t="s">
        <v>7625</v>
      </c>
      <c r="AW2109" t="s">
        <v>6927</v>
      </c>
      <c r="AX2109" s="1">
        <v>42965.508970173614</v>
      </c>
      <c r="AY2109" s="1">
        <v>43119.449566631942</v>
      </c>
    </row>
    <row r="2110" spans="1:51" x14ac:dyDescent="0.35">
      <c r="A2110">
        <v>2259</v>
      </c>
      <c r="B2110">
        <v>0</v>
      </c>
      <c r="C2110" t="s">
        <v>51</v>
      </c>
      <c r="D2110" t="s">
        <v>52</v>
      </c>
      <c r="E2110" t="s">
        <v>51</v>
      </c>
      <c r="F2110" t="s">
        <v>51</v>
      </c>
      <c r="G2110" t="s">
        <v>8587</v>
      </c>
      <c r="H2110" t="s">
        <v>9009</v>
      </c>
      <c r="I2110" t="s">
        <v>56</v>
      </c>
      <c r="O2110" t="s">
        <v>56</v>
      </c>
      <c r="S2110">
        <f>91-8005279619</f>
        <v>-8005279528</v>
      </c>
      <c r="T2110" t="s">
        <v>9010</v>
      </c>
      <c r="U2110" t="s">
        <v>57</v>
      </c>
      <c r="V2110" t="s">
        <v>9011</v>
      </c>
      <c r="W2110">
        <v>9831926124</v>
      </c>
      <c r="Y2110" t="s">
        <v>5944</v>
      </c>
      <c r="Z2110">
        <v>8</v>
      </c>
      <c r="AA2110">
        <v>9</v>
      </c>
      <c r="AD2110" t="s">
        <v>107</v>
      </c>
      <c r="AE2110" t="s">
        <v>9012</v>
      </c>
      <c r="AF2110" t="s">
        <v>6525</v>
      </c>
      <c r="AG2110" t="s">
        <v>109</v>
      </c>
      <c r="AH2110" t="s">
        <v>9012</v>
      </c>
      <c r="AI2110">
        <v>0</v>
      </c>
      <c r="AJ2110">
        <v>0</v>
      </c>
      <c r="AL2110">
        <v>0</v>
      </c>
      <c r="AM2110">
        <v>0</v>
      </c>
      <c r="AN2110">
        <v>0</v>
      </c>
      <c r="AO2110" t="s">
        <v>51</v>
      </c>
      <c r="AP2110" t="s">
        <v>51</v>
      </c>
      <c r="AQ2110" t="s">
        <v>51</v>
      </c>
      <c r="AR2110" t="s">
        <v>51</v>
      </c>
      <c r="AS2110" t="s">
        <v>51</v>
      </c>
      <c r="AT2110" t="s">
        <v>51</v>
      </c>
      <c r="AU2110" t="s">
        <v>58</v>
      </c>
      <c r="AV2110" t="s">
        <v>7625</v>
      </c>
      <c r="AW2110" t="s">
        <v>6927</v>
      </c>
      <c r="AX2110" s="1">
        <v>42965.443765625001</v>
      </c>
      <c r="AY2110" s="1">
        <v>43592.394756828704</v>
      </c>
    </row>
    <row r="2111" spans="1:51" x14ac:dyDescent="0.35">
      <c r="A2111">
        <v>2258</v>
      </c>
      <c r="B2111">
        <v>0</v>
      </c>
      <c r="C2111" t="s">
        <v>51</v>
      </c>
      <c r="D2111" t="s">
        <v>52</v>
      </c>
      <c r="E2111" t="s">
        <v>51</v>
      </c>
      <c r="F2111" t="s">
        <v>51</v>
      </c>
      <c r="G2111" t="s">
        <v>9013</v>
      </c>
      <c r="H2111" t="s">
        <v>9014</v>
      </c>
      <c r="I2111" t="s">
        <v>56</v>
      </c>
      <c r="J2111" t="s">
        <v>5419</v>
      </c>
      <c r="O2111" t="s">
        <v>56</v>
      </c>
      <c r="S2111" t="s">
        <v>9015</v>
      </c>
      <c r="T2111" t="s">
        <v>9016</v>
      </c>
      <c r="U2111" t="s">
        <v>51</v>
      </c>
      <c r="V2111" t="s">
        <v>62</v>
      </c>
      <c r="W2111" t="s">
        <v>62</v>
      </c>
      <c r="X2111" t="s">
        <v>51</v>
      </c>
      <c r="Y2111" t="s">
        <v>9017</v>
      </c>
      <c r="Z2111">
        <v>8</v>
      </c>
      <c r="AA2111">
        <v>33</v>
      </c>
      <c r="AB2111" t="s">
        <v>62</v>
      </c>
      <c r="AC2111" t="s">
        <v>62</v>
      </c>
      <c r="AD2111" t="s">
        <v>62</v>
      </c>
      <c r="AE2111" t="s">
        <v>51</v>
      </c>
      <c r="AF2111" t="s">
        <v>5419</v>
      </c>
      <c r="AG2111" t="s">
        <v>9018</v>
      </c>
      <c r="AH2111" t="s">
        <v>62</v>
      </c>
      <c r="AI2111">
        <v>0</v>
      </c>
      <c r="AJ2111">
        <v>0</v>
      </c>
      <c r="AL2111">
        <v>0</v>
      </c>
      <c r="AM2111">
        <v>0</v>
      </c>
      <c r="AN2111">
        <v>0</v>
      </c>
      <c r="AO2111" t="s">
        <v>51</v>
      </c>
      <c r="AP2111" t="s">
        <v>51</v>
      </c>
      <c r="AQ2111" t="s">
        <v>51</v>
      </c>
      <c r="AR2111" t="s">
        <v>51</v>
      </c>
      <c r="AS2111" t="s">
        <v>51</v>
      </c>
      <c r="AT2111" t="s">
        <v>51</v>
      </c>
      <c r="AU2111" t="s">
        <v>58</v>
      </c>
      <c r="AV2111" t="s">
        <v>7625</v>
      </c>
      <c r="AW2111" t="s">
        <v>6927</v>
      </c>
      <c r="AX2111" s="1">
        <v>42965.43654008102</v>
      </c>
      <c r="AY2111" s="1">
        <v>43096.465135798608</v>
      </c>
    </row>
    <row r="2112" spans="1:51" x14ac:dyDescent="0.35">
      <c r="A2112">
        <v>2257</v>
      </c>
      <c r="B2112">
        <v>0</v>
      </c>
      <c r="C2112" t="s">
        <v>51</v>
      </c>
      <c r="D2112" t="s">
        <v>52</v>
      </c>
      <c r="E2112" t="s">
        <v>51</v>
      </c>
      <c r="F2112" t="s">
        <v>51</v>
      </c>
      <c r="G2112" t="s">
        <v>9019</v>
      </c>
      <c r="H2112" t="s">
        <v>9020</v>
      </c>
      <c r="I2112" t="s">
        <v>56</v>
      </c>
      <c r="J2112" t="s">
        <v>5419</v>
      </c>
      <c r="O2112" t="s">
        <v>56</v>
      </c>
      <c r="S2112" t="s">
        <v>9021</v>
      </c>
      <c r="T2112" t="s">
        <v>9022</v>
      </c>
      <c r="U2112" t="s">
        <v>51</v>
      </c>
      <c r="V2112" t="s">
        <v>9023</v>
      </c>
      <c r="W2112" t="s">
        <v>9024</v>
      </c>
      <c r="X2112" t="s">
        <v>51</v>
      </c>
      <c r="Y2112" t="s">
        <v>9025</v>
      </c>
      <c r="Z2112">
        <v>8</v>
      </c>
      <c r="AD2112" t="s">
        <v>9026</v>
      </c>
      <c r="AE2112" t="s">
        <v>51</v>
      </c>
      <c r="AF2112" t="s">
        <v>5419</v>
      </c>
      <c r="AI2112">
        <v>0</v>
      </c>
      <c r="AJ2112">
        <v>0</v>
      </c>
      <c r="AL2112">
        <v>0</v>
      </c>
      <c r="AM2112">
        <v>0</v>
      </c>
      <c r="AN2112">
        <v>0</v>
      </c>
      <c r="AO2112" t="s">
        <v>51</v>
      </c>
      <c r="AP2112" t="s">
        <v>51</v>
      </c>
      <c r="AQ2112" t="s">
        <v>51</v>
      </c>
      <c r="AR2112" t="s">
        <v>51</v>
      </c>
      <c r="AS2112" t="s">
        <v>51</v>
      </c>
      <c r="AT2112" t="s">
        <v>51</v>
      </c>
      <c r="AU2112" t="s">
        <v>58</v>
      </c>
      <c r="AV2112" t="s">
        <v>7625</v>
      </c>
      <c r="AW2112" t="s">
        <v>51</v>
      </c>
      <c r="AX2112" s="1">
        <v>42964.727886956018</v>
      </c>
      <c r="AY2112" t="s">
        <v>51</v>
      </c>
    </row>
    <row r="2113" spans="1:51" x14ac:dyDescent="0.35">
      <c r="A2113">
        <v>2256</v>
      </c>
      <c r="B2113">
        <v>0</v>
      </c>
      <c r="C2113" t="s">
        <v>51</v>
      </c>
      <c r="D2113" t="s">
        <v>85</v>
      </c>
      <c r="E2113" t="s">
        <v>51</v>
      </c>
      <c r="F2113" t="s">
        <v>51</v>
      </c>
      <c r="G2113" t="s">
        <v>9027</v>
      </c>
      <c r="H2113" t="s">
        <v>9028</v>
      </c>
      <c r="I2113" t="s">
        <v>287</v>
      </c>
      <c r="J2113" t="s">
        <v>5419</v>
      </c>
      <c r="S2113" t="s">
        <v>9029</v>
      </c>
      <c r="T2113" t="s">
        <v>51</v>
      </c>
      <c r="U2113" t="s">
        <v>51</v>
      </c>
      <c r="V2113" t="s">
        <v>9030</v>
      </c>
      <c r="Y2113" t="s">
        <v>9031</v>
      </c>
      <c r="Z2113">
        <v>1</v>
      </c>
      <c r="AE2113" t="s">
        <v>51</v>
      </c>
      <c r="AF2113" t="s">
        <v>5419</v>
      </c>
      <c r="AI2113">
        <v>0</v>
      </c>
      <c r="AJ2113">
        <v>0</v>
      </c>
      <c r="AL2113">
        <v>0</v>
      </c>
      <c r="AM2113">
        <v>0</v>
      </c>
      <c r="AN2113">
        <v>0</v>
      </c>
      <c r="AO2113" t="s">
        <v>230</v>
      </c>
      <c r="AP2113" t="s">
        <v>51</v>
      </c>
      <c r="AQ2113" t="s">
        <v>51</v>
      </c>
      <c r="AR2113" t="s">
        <v>51</v>
      </c>
      <c r="AS2113" t="s">
        <v>51</v>
      </c>
      <c r="AT2113" t="s">
        <v>51</v>
      </c>
      <c r="AU2113" t="s">
        <v>58</v>
      </c>
      <c r="AV2113" t="s">
        <v>4028</v>
      </c>
      <c r="AW2113" t="s">
        <v>51</v>
      </c>
      <c r="AX2113" s="1">
        <v>42963.659204363423</v>
      </c>
      <c r="AY2113" t="s">
        <v>51</v>
      </c>
    </row>
    <row r="2114" spans="1:51" x14ac:dyDescent="0.35">
      <c r="A2114">
        <v>2255</v>
      </c>
      <c r="B2114">
        <v>0</v>
      </c>
      <c r="C2114" t="s">
        <v>51</v>
      </c>
      <c r="D2114" t="s">
        <v>52</v>
      </c>
      <c r="E2114" t="s">
        <v>51</v>
      </c>
      <c r="F2114" t="s">
        <v>51</v>
      </c>
      <c r="G2114" t="s">
        <v>9032</v>
      </c>
      <c r="H2114" t="s">
        <v>9033</v>
      </c>
      <c r="I2114" t="s">
        <v>56</v>
      </c>
      <c r="M2114" t="s">
        <v>9032</v>
      </c>
      <c r="N2114" t="s">
        <v>9033</v>
      </c>
      <c r="O2114" t="s">
        <v>56</v>
      </c>
      <c r="S2114" t="s">
        <v>62</v>
      </c>
      <c r="T2114" t="s">
        <v>62</v>
      </c>
      <c r="U2114" t="s">
        <v>51</v>
      </c>
      <c r="V2114" t="s">
        <v>62</v>
      </c>
      <c r="Y2114" t="s">
        <v>62</v>
      </c>
      <c r="Z2114">
        <v>8</v>
      </c>
      <c r="AA2114">
        <v>24</v>
      </c>
      <c r="AB2114" t="s">
        <v>62</v>
      </c>
      <c r="AE2114" t="s">
        <v>9034</v>
      </c>
      <c r="AF2114" t="s">
        <v>407</v>
      </c>
      <c r="AG2114" t="s">
        <v>5586</v>
      </c>
      <c r="AH2114" t="s">
        <v>9034</v>
      </c>
      <c r="AI2114">
        <v>0</v>
      </c>
      <c r="AJ2114">
        <v>0</v>
      </c>
      <c r="AL2114">
        <v>0</v>
      </c>
      <c r="AM2114">
        <v>0</v>
      </c>
      <c r="AN2114">
        <v>0</v>
      </c>
      <c r="AO2114" t="s">
        <v>51</v>
      </c>
      <c r="AP2114" t="s">
        <v>51</v>
      </c>
      <c r="AQ2114" t="s">
        <v>51</v>
      </c>
      <c r="AR2114" t="s">
        <v>51</v>
      </c>
      <c r="AS2114" t="s">
        <v>51</v>
      </c>
      <c r="AT2114" t="s">
        <v>51</v>
      </c>
      <c r="AU2114" t="s">
        <v>58</v>
      </c>
      <c r="AV2114" t="s">
        <v>6593</v>
      </c>
      <c r="AW2114" t="s">
        <v>6927</v>
      </c>
      <c r="AX2114" s="1">
        <v>42963.595062962966</v>
      </c>
      <c r="AY2114" s="1">
        <v>43375.710445405093</v>
      </c>
    </row>
    <row r="2115" spans="1:51" x14ac:dyDescent="0.35">
      <c r="A2115">
        <v>2254</v>
      </c>
      <c r="B2115">
        <v>0</v>
      </c>
      <c r="C2115" t="s">
        <v>51</v>
      </c>
      <c r="D2115" t="s">
        <v>52</v>
      </c>
      <c r="E2115" t="s">
        <v>51</v>
      </c>
      <c r="F2115" t="s">
        <v>51</v>
      </c>
      <c r="G2115" t="s">
        <v>9035</v>
      </c>
      <c r="H2115" t="s">
        <v>9036</v>
      </c>
      <c r="I2115" t="s">
        <v>56</v>
      </c>
      <c r="J2115" t="s">
        <v>5419</v>
      </c>
      <c r="O2115" t="s">
        <v>56</v>
      </c>
      <c r="S2115" t="s">
        <v>62</v>
      </c>
      <c r="T2115" t="s">
        <v>9037</v>
      </c>
      <c r="U2115" t="s">
        <v>51</v>
      </c>
      <c r="V2115" t="s">
        <v>62</v>
      </c>
      <c r="W2115" t="s">
        <v>9038</v>
      </c>
      <c r="X2115" t="s">
        <v>51</v>
      </c>
      <c r="Y2115" t="s">
        <v>9039</v>
      </c>
      <c r="Z2115">
        <v>8</v>
      </c>
      <c r="AE2115" t="s">
        <v>51</v>
      </c>
      <c r="AF2115" t="s">
        <v>5419</v>
      </c>
      <c r="AI2115">
        <v>0</v>
      </c>
      <c r="AJ2115">
        <v>0</v>
      </c>
      <c r="AL2115">
        <v>0</v>
      </c>
      <c r="AM2115">
        <v>0</v>
      </c>
      <c r="AN2115">
        <v>0</v>
      </c>
      <c r="AO2115" t="s">
        <v>51</v>
      </c>
      <c r="AP2115" t="s">
        <v>51</v>
      </c>
      <c r="AQ2115" t="s">
        <v>51</v>
      </c>
      <c r="AR2115" t="s">
        <v>51</v>
      </c>
      <c r="AS2115" t="s">
        <v>51</v>
      </c>
      <c r="AT2115" t="s">
        <v>51</v>
      </c>
      <c r="AU2115" t="s">
        <v>58</v>
      </c>
      <c r="AV2115" t="s">
        <v>7625</v>
      </c>
      <c r="AW2115" t="s">
        <v>51</v>
      </c>
      <c r="AX2115" s="1">
        <v>42958.650739699071</v>
      </c>
      <c r="AY2115" t="s">
        <v>51</v>
      </c>
    </row>
    <row r="2116" spans="1:51" x14ac:dyDescent="0.35">
      <c r="A2116">
        <v>2253</v>
      </c>
      <c r="B2116">
        <v>0</v>
      </c>
      <c r="C2116" t="s">
        <v>51</v>
      </c>
      <c r="D2116" t="s">
        <v>52</v>
      </c>
      <c r="E2116" t="s">
        <v>51</v>
      </c>
      <c r="F2116" t="s">
        <v>51</v>
      </c>
      <c r="G2116" t="s">
        <v>9040</v>
      </c>
      <c r="H2116" t="s">
        <v>9041</v>
      </c>
      <c r="I2116" t="s">
        <v>287</v>
      </c>
      <c r="J2116" t="s">
        <v>5419</v>
      </c>
      <c r="O2116" t="s">
        <v>287</v>
      </c>
      <c r="S2116" t="s">
        <v>9042</v>
      </c>
      <c r="T2116" t="s">
        <v>9043</v>
      </c>
      <c r="U2116" t="s">
        <v>51</v>
      </c>
      <c r="V2116" t="s">
        <v>9044</v>
      </c>
      <c r="W2116" t="s">
        <v>9042</v>
      </c>
      <c r="X2116" t="s">
        <v>51</v>
      </c>
      <c r="Y2116" t="s">
        <v>9045</v>
      </c>
      <c r="Z2116">
        <v>2</v>
      </c>
      <c r="AE2116" t="s">
        <v>51</v>
      </c>
      <c r="AF2116" t="s">
        <v>5419</v>
      </c>
      <c r="AI2116">
        <v>0</v>
      </c>
      <c r="AJ2116">
        <v>0</v>
      </c>
      <c r="AL2116">
        <v>0</v>
      </c>
      <c r="AM2116">
        <v>0</v>
      </c>
      <c r="AN2116">
        <v>0</v>
      </c>
      <c r="AO2116" t="s">
        <v>51</v>
      </c>
      <c r="AP2116" t="s">
        <v>51</v>
      </c>
      <c r="AQ2116" t="s">
        <v>51</v>
      </c>
      <c r="AR2116" t="s">
        <v>51</v>
      </c>
      <c r="AS2116" t="s">
        <v>51</v>
      </c>
      <c r="AT2116" t="s">
        <v>51</v>
      </c>
      <c r="AU2116" t="s">
        <v>58</v>
      </c>
      <c r="AV2116" t="s">
        <v>7625</v>
      </c>
      <c r="AW2116" t="s">
        <v>51</v>
      </c>
      <c r="AX2116" s="1">
        <v>42957.52581979167</v>
      </c>
      <c r="AY2116" t="s">
        <v>51</v>
      </c>
    </row>
    <row r="2117" spans="1:51" x14ac:dyDescent="0.35">
      <c r="A2117">
        <v>2252</v>
      </c>
      <c r="B2117">
        <v>0</v>
      </c>
      <c r="C2117" t="s">
        <v>51</v>
      </c>
      <c r="D2117" t="s">
        <v>52</v>
      </c>
      <c r="E2117" t="s">
        <v>51</v>
      </c>
      <c r="F2117" t="s">
        <v>51</v>
      </c>
      <c r="G2117" t="s">
        <v>9046</v>
      </c>
      <c r="H2117" t="s">
        <v>9047</v>
      </c>
      <c r="I2117" t="s">
        <v>56</v>
      </c>
      <c r="O2117" t="s">
        <v>56</v>
      </c>
      <c r="S2117" t="s">
        <v>9048</v>
      </c>
      <c r="T2117" t="s">
        <v>9049</v>
      </c>
      <c r="U2117" t="s">
        <v>202</v>
      </c>
      <c r="V2117" t="s">
        <v>9050</v>
      </c>
      <c r="W2117">
        <v>7727001101</v>
      </c>
      <c r="Y2117" t="s">
        <v>9051</v>
      </c>
      <c r="Z2117">
        <v>8</v>
      </c>
      <c r="AA2117">
        <v>8</v>
      </c>
      <c r="AE2117" t="s">
        <v>9052</v>
      </c>
      <c r="AF2117" t="s">
        <v>3259</v>
      </c>
      <c r="AG2117" t="s">
        <v>796</v>
      </c>
      <c r="AH2117" t="s">
        <v>9052</v>
      </c>
      <c r="AI2117">
        <v>0</v>
      </c>
      <c r="AJ2117">
        <v>0</v>
      </c>
      <c r="AL2117">
        <v>0</v>
      </c>
      <c r="AM2117">
        <v>0</v>
      </c>
      <c r="AN2117">
        <v>0</v>
      </c>
      <c r="AO2117" t="s">
        <v>51</v>
      </c>
      <c r="AP2117" t="s">
        <v>51</v>
      </c>
      <c r="AQ2117" t="s">
        <v>51</v>
      </c>
      <c r="AR2117" t="s">
        <v>51</v>
      </c>
      <c r="AS2117" t="s">
        <v>51</v>
      </c>
      <c r="AT2117" t="s">
        <v>51</v>
      </c>
      <c r="AU2117" t="s">
        <v>58</v>
      </c>
      <c r="AV2117" t="s">
        <v>7625</v>
      </c>
      <c r="AW2117" t="s">
        <v>6927</v>
      </c>
      <c r="AX2117" s="1">
        <v>42957.431036377318</v>
      </c>
      <c r="AY2117" s="1">
        <v>43556.419729710651</v>
      </c>
    </row>
    <row r="2118" spans="1:51" x14ac:dyDescent="0.35">
      <c r="A2118">
        <v>2251</v>
      </c>
      <c r="B2118">
        <v>0</v>
      </c>
      <c r="C2118" t="s">
        <v>51</v>
      </c>
      <c r="D2118" t="s">
        <v>52</v>
      </c>
      <c r="E2118" t="s">
        <v>51</v>
      </c>
      <c r="F2118" t="s">
        <v>51</v>
      </c>
      <c r="G2118" t="s">
        <v>9053</v>
      </c>
      <c r="H2118" t="s">
        <v>9054</v>
      </c>
      <c r="I2118" t="s">
        <v>56</v>
      </c>
      <c r="O2118" t="s">
        <v>56</v>
      </c>
      <c r="S2118">
        <f>91-20-24333300</f>
        <v>-24333229</v>
      </c>
      <c r="T2118" t="s">
        <v>9055</v>
      </c>
      <c r="U2118" t="s">
        <v>57</v>
      </c>
      <c r="V2118">
        <f>91-20-24333302</f>
        <v>-24333231</v>
      </c>
      <c r="Y2118" t="s">
        <v>9056</v>
      </c>
      <c r="Z2118">
        <v>8</v>
      </c>
      <c r="AA2118">
        <v>27</v>
      </c>
      <c r="AE2118" t="s">
        <v>1903</v>
      </c>
      <c r="AF2118" t="s">
        <v>9057</v>
      </c>
      <c r="AG2118" t="s">
        <v>8292</v>
      </c>
      <c r="AH2118" t="s">
        <v>1903</v>
      </c>
      <c r="AI2118">
        <v>0</v>
      </c>
      <c r="AJ2118">
        <v>0</v>
      </c>
      <c r="AL2118">
        <v>0</v>
      </c>
      <c r="AM2118">
        <v>0</v>
      </c>
      <c r="AN2118">
        <v>0</v>
      </c>
      <c r="AO2118" t="s">
        <v>51</v>
      </c>
      <c r="AP2118" t="s">
        <v>51</v>
      </c>
      <c r="AQ2118" t="s">
        <v>51</v>
      </c>
      <c r="AR2118" t="s">
        <v>51</v>
      </c>
      <c r="AS2118" t="s">
        <v>51</v>
      </c>
      <c r="AT2118" t="s">
        <v>51</v>
      </c>
      <c r="AU2118" t="s">
        <v>58</v>
      </c>
      <c r="AV2118" t="s">
        <v>7625</v>
      </c>
      <c r="AW2118" t="s">
        <v>196</v>
      </c>
      <c r="AX2118" s="1">
        <v>42956.589474386572</v>
      </c>
      <c r="AY2118" s="1">
        <v>44233.719326423612</v>
      </c>
    </row>
    <row r="2119" spans="1:51" x14ac:dyDescent="0.35">
      <c r="A2119">
        <v>2250</v>
      </c>
      <c r="B2119">
        <v>0</v>
      </c>
      <c r="C2119" t="s">
        <v>51</v>
      </c>
      <c r="D2119" t="s">
        <v>52</v>
      </c>
      <c r="E2119" t="s">
        <v>51</v>
      </c>
      <c r="F2119" t="s">
        <v>51</v>
      </c>
      <c r="G2119" t="s">
        <v>9058</v>
      </c>
      <c r="H2119" t="s">
        <v>9059</v>
      </c>
      <c r="I2119" t="s">
        <v>56</v>
      </c>
      <c r="J2119" t="s">
        <v>5419</v>
      </c>
      <c r="M2119" t="s">
        <v>9058</v>
      </c>
      <c r="N2119" t="s">
        <v>9059</v>
      </c>
      <c r="S2119" t="s">
        <v>62</v>
      </c>
      <c r="T2119" t="s">
        <v>62</v>
      </c>
      <c r="U2119" t="s">
        <v>51</v>
      </c>
      <c r="V2119" t="s">
        <v>62</v>
      </c>
      <c r="X2119" t="s">
        <v>51</v>
      </c>
      <c r="Z2119">
        <v>8</v>
      </c>
      <c r="AE2119" t="s">
        <v>51</v>
      </c>
      <c r="AF2119" t="s">
        <v>5419</v>
      </c>
      <c r="AG2119" t="s">
        <v>62</v>
      </c>
      <c r="AI2119">
        <v>0</v>
      </c>
      <c r="AJ2119">
        <v>0</v>
      </c>
      <c r="AL2119">
        <v>0</v>
      </c>
      <c r="AM2119">
        <v>0</v>
      </c>
      <c r="AN2119">
        <v>0</v>
      </c>
      <c r="AO2119" t="s">
        <v>51</v>
      </c>
      <c r="AP2119" t="s">
        <v>51</v>
      </c>
      <c r="AQ2119" t="s">
        <v>51</v>
      </c>
      <c r="AR2119" t="s">
        <v>51</v>
      </c>
      <c r="AS2119" t="s">
        <v>51</v>
      </c>
      <c r="AT2119" t="s">
        <v>51</v>
      </c>
      <c r="AU2119" t="s">
        <v>58</v>
      </c>
      <c r="AV2119" t="s">
        <v>6593</v>
      </c>
      <c r="AW2119" t="s">
        <v>51</v>
      </c>
      <c r="AX2119" s="1">
        <v>42955.515007719907</v>
      </c>
      <c r="AY2119" t="s">
        <v>51</v>
      </c>
    </row>
    <row r="2120" spans="1:51" x14ac:dyDescent="0.35">
      <c r="A2120">
        <v>2249</v>
      </c>
      <c r="B2120">
        <v>0</v>
      </c>
      <c r="C2120" t="s">
        <v>51</v>
      </c>
      <c r="D2120" t="s">
        <v>85</v>
      </c>
      <c r="E2120" t="s">
        <v>51</v>
      </c>
      <c r="F2120" t="s">
        <v>51</v>
      </c>
      <c r="G2120" t="s">
        <v>9060</v>
      </c>
      <c r="H2120" t="s">
        <v>9061</v>
      </c>
      <c r="I2120" t="s">
        <v>56</v>
      </c>
      <c r="J2120" t="s">
        <v>5419</v>
      </c>
      <c r="T2120" t="s">
        <v>51</v>
      </c>
      <c r="U2120" t="s">
        <v>51</v>
      </c>
      <c r="Y2120" t="s">
        <v>9062</v>
      </c>
      <c r="Z2120">
        <v>8</v>
      </c>
      <c r="AE2120" t="s">
        <v>51</v>
      </c>
      <c r="AF2120" t="s">
        <v>5419</v>
      </c>
      <c r="AI2120">
        <v>0</v>
      </c>
      <c r="AJ2120">
        <v>0</v>
      </c>
      <c r="AL2120">
        <v>0</v>
      </c>
      <c r="AM2120">
        <v>0</v>
      </c>
      <c r="AN2120">
        <v>0</v>
      </c>
      <c r="AO2120" t="s">
        <v>230</v>
      </c>
      <c r="AP2120" t="s">
        <v>51</v>
      </c>
      <c r="AQ2120" t="s">
        <v>51</v>
      </c>
      <c r="AR2120" t="s">
        <v>51</v>
      </c>
      <c r="AS2120" t="s">
        <v>51</v>
      </c>
      <c r="AT2120" t="s">
        <v>51</v>
      </c>
      <c r="AU2120" t="s">
        <v>58</v>
      </c>
      <c r="AV2120" t="s">
        <v>4028</v>
      </c>
      <c r="AW2120" t="s">
        <v>51</v>
      </c>
      <c r="AX2120" s="1">
        <v>42949.648868634256</v>
      </c>
      <c r="AY2120" t="s">
        <v>51</v>
      </c>
    </row>
    <row r="2121" spans="1:51" x14ac:dyDescent="0.35">
      <c r="A2121">
        <v>2248</v>
      </c>
      <c r="B2121">
        <v>0</v>
      </c>
      <c r="C2121" t="s">
        <v>51</v>
      </c>
      <c r="D2121" t="s">
        <v>52</v>
      </c>
      <c r="E2121" t="s">
        <v>51</v>
      </c>
      <c r="F2121" t="s">
        <v>51</v>
      </c>
      <c r="G2121" t="s">
        <v>9063</v>
      </c>
      <c r="H2121" t="s">
        <v>9064</v>
      </c>
      <c r="I2121" t="s">
        <v>149</v>
      </c>
      <c r="J2121" t="s">
        <v>5419</v>
      </c>
      <c r="O2121" t="s">
        <v>149</v>
      </c>
      <c r="S2121" t="s">
        <v>9065</v>
      </c>
      <c r="T2121" t="s">
        <v>9066</v>
      </c>
      <c r="U2121" t="s">
        <v>51</v>
      </c>
      <c r="W2121">
        <f>966-533105151</f>
        <v>-533104185</v>
      </c>
      <c r="X2121" t="s">
        <v>51</v>
      </c>
      <c r="Y2121" t="s">
        <v>9067</v>
      </c>
      <c r="Z2121">
        <v>2</v>
      </c>
      <c r="AE2121" t="s">
        <v>51</v>
      </c>
      <c r="AF2121" t="s">
        <v>5419</v>
      </c>
      <c r="AI2121">
        <v>0</v>
      </c>
      <c r="AJ2121">
        <v>0</v>
      </c>
      <c r="AL2121">
        <v>0</v>
      </c>
      <c r="AM2121">
        <v>0</v>
      </c>
      <c r="AN2121">
        <v>0</v>
      </c>
      <c r="AO2121" t="s">
        <v>51</v>
      </c>
      <c r="AP2121" t="s">
        <v>51</v>
      </c>
      <c r="AQ2121" t="s">
        <v>51</v>
      </c>
      <c r="AR2121" t="s">
        <v>51</v>
      </c>
      <c r="AS2121" t="s">
        <v>51</v>
      </c>
      <c r="AT2121" t="s">
        <v>51</v>
      </c>
      <c r="AU2121" t="s">
        <v>58</v>
      </c>
      <c r="AV2121" t="s">
        <v>7625</v>
      </c>
      <c r="AW2121" t="s">
        <v>51</v>
      </c>
      <c r="AX2121" s="1">
        <v>42949.428457210648</v>
      </c>
      <c r="AY2121" t="s">
        <v>51</v>
      </c>
    </row>
    <row r="2122" spans="1:51" x14ac:dyDescent="0.35">
      <c r="A2122">
        <v>2247</v>
      </c>
      <c r="B2122">
        <v>0</v>
      </c>
      <c r="C2122" t="s">
        <v>51</v>
      </c>
      <c r="D2122" t="s">
        <v>52</v>
      </c>
      <c r="E2122" t="s">
        <v>51</v>
      </c>
      <c r="F2122" t="s">
        <v>51</v>
      </c>
      <c r="G2122" t="s">
        <v>9068</v>
      </c>
      <c r="H2122" t="s">
        <v>9069</v>
      </c>
      <c r="I2122" t="s">
        <v>56</v>
      </c>
      <c r="O2122" t="s">
        <v>56</v>
      </c>
      <c r="T2122" t="s">
        <v>9070</v>
      </c>
      <c r="Y2122" t="s">
        <v>9071</v>
      </c>
      <c r="Z2122">
        <v>8</v>
      </c>
      <c r="AA2122">
        <v>9</v>
      </c>
      <c r="AE2122" t="s">
        <v>8816</v>
      </c>
      <c r="AF2122" t="s">
        <v>6525</v>
      </c>
      <c r="AG2122" t="s">
        <v>2702</v>
      </c>
      <c r="AH2122" t="s">
        <v>8816</v>
      </c>
      <c r="AI2122">
        <v>0</v>
      </c>
      <c r="AJ2122">
        <v>0</v>
      </c>
      <c r="AL2122">
        <v>0</v>
      </c>
      <c r="AM2122">
        <v>0</v>
      </c>
      <c r="AN2122">
        <v>0</v>
      </c>
      <c r="AO2122" t="s">
        <v>51</v>
      </c>
      <c r="AP2122" t="s">
        <v>51</v>
      </c>
      <c r="AQ2122" t="s">
        <v>51</v>
      </c>
      <c r="AR2122" t="s">
        <v>51</v>
      </c>
      <c r="AS2122" t="s">
        <v>51</v>
      </c>
      <c r="AT2122" t="s">
        <v>51</v>
      </c>
      <c r="AU2122" t="s">
        <v>58</v>
      </c>
      <c r="AV2122" t="s">
        <v>7625</v>
      </c>
      <c r="AW2122" t="s">
        <v>6927</v>
      </c>
      <c r="AX2122" s="1">
        <v>42948.65595385417</v>
      </c>
      <c r="AY2122" s="1">
        <v>43592.401219791667</v>
      </c>
    </row>
    <row r="2123" spans="1:51" x14ac:dyDescent="0.35">
      <c r="A2123">
        <v>2246</v>
      </c>
      <c r="B2123">
        <v>0</v>
      </c>
      <c r="C2123" t="s">
        <v>51</v>
      </c>
      <c r="D2123" t="s">
        <v>52</v>
      </c>
      <c r="E2123" t="s">
        <v>51</v>
      </c>
      <c r="F2123" t="s">
        <v>51</v>
      </c>
      <c r="G2123" t="s">
        <v>9072</v>
      </c>
      <c r="H2123" t="s">
        <v>9073</v>
      </c>
      <c r="I2123" t="s">
        <v>56</v>
      </c>
      <c r="O2123" t="s">
        <v>56</v>
      </c>
      <c r="S2123" t="s">
        <v>9074</v>
      </c>
      <c r="T2123" t="s">
        <v>9075</v>
      </c>
      <c r="U2123" t="s">
        <v>202</v>
      </c>
      <c r="W2123">
        <v>7022274603</v>
      </c>
      <c r="Y2123" t="s">
        <v>9076</v>
      </c>
      <c r="Z2123">
        <v>8</v>
      </c>
      <c r="AA2123">
        <v>29</v>
      </c>
      <c r="AE2123" t="s">
        <v>5602</v>
      </c>
      <c r="AF2123" t="s">
        <v>77</v>
      </c>
      <c r="AG2123" t="s">
        <v>78</v>
      </c>
      <c r="AH2123" t="s">
        <v>5602</v>
      </c>
      <c r="AI2123">
        <v>0</v>
      </c>
      <c r="AJ2123">
        <v>0</v>
      </c>
      <c r="AL2123">
        <v>0</v>
      </c>
      <c r="AM2123">
        <v>0</v>
      </c>
      <c r="AN2123">
        <v>0</v>
      </c>
      <c r="AO2123" t="s">
        <v>51</v>
      </c>
      <c r="AP2123" t="s">
        <v>51</v>
      </c>
      <c r="AQ2123" t="s">
        <v>51</v>
      </c>
      <c r="AR2123" t="s">
        <v>51</v>
      </c>
      <c r="AS2123" t="s">
        <v>51</v>
      </c>
      <c r="AT2123" t="s">
        <v>51</v>
      </c>
      <c r="AU2123" t="s">
        <v>58</v>
      </c>
      <c r="AV2123" t="s">
        <v>7625</v>
      </c>
      <c r="AW2123" t="s">
        <v>196</v>
      </c>
      <c r="AX2123" s="1">
        <v>42948.645517245372</v>
      </c>
      <c r="AY2123" s="1">
        <v>44180.679710497687</v>
      </c>
    </row>
    <row r="2124" spans="1:51" x14ac:dyDescent="0.35">
      <c r="A2124">
        <v>2245</v>
      </c>
      <c r="B2124">
        <v>0</v>
      </c>
      <c r="C2124" t="s">
        <v>51</v>
      </c>
      <c r="D2124" t="s">
        <v>52</v>
      </c>
      <c r="E2124" t="s">
        <v>51</v>
      </c>
      <c r="F2124" t="s">
        <v>51</v>
      </c>
      <c r="G2124" t="s">
        <v>9077</v>
      </c>
      <c r="H2124" t="s">
        <v>9078</v>
      </c>
      <c r="I2124" t="s">
        <v>5315</v>
      </c>
      <c r="J2124" t="s">
        <v>5419</v>
      </c>
      <c r="O2124" t="s">
        <v>5315</v>
      </c>
      <c r="S2124">
        <f>88-2-9870931</f>
        <v>-9870845</v>
      </c>
      <c r="T2124" t="s">
        <v>9079</v>
      </c>
      <c r="U2124" t="s">
        <v>51</v>
      </c>
      <c r="V2124" t="s">
        <v>9080</v>
      </c>
      <c r="W2124" t="s">
        <v>9081</v>
      </c>
      <c r="X2124" t="s">
        <v>51</v>
      </c>
      <c r="Y2124" t="s">
        <v>9082</v>
      </c>
      <c r="Z2124">
        <v>2</v>
      </c>
      <c r="AE2124" t="s">
        <v>51</v>
      </c>
      <c r="AF2124" t="s">
        <v>5419</v>
      </c>
      <c r="AI2124">
        <v>0</v>
      </c>
      <c r="AJ2124">
        <v>0</v>
      </c>
      <c r="AL2124">
        <v>0</v>
      </c>
      <c r="AM2124">
        <v>0</v>
      </c>
      <c r="AN2124">
        <v>0</v>
      </c>
      <c r="AO2124" t="s">
        <v>51</v>
      </c>
      <c r="AP2124" t="s">
        <v>51</v>
      </c>
      <c r="AQ2124" t="s">
        <v>51</v>
      </c>
      <c r="AR2124" t="s">
        <v>51</v>
      </c>
      <c r="AS2124" t="s">
        <v>51</v>
      </c>
      <c r="AT2124" t="s">
        <v>51</v>
      </c>
      <c r="AU2124" t="s">
        <v>58</v>
      </c>
      <c r="AV2124" t="s">
        <v>7625</v>
      </c>
      <c r="AW2124" t="s">
        <v>51</v>
      </c>
      <c r="AX2124" s="1">
        <v>42947.502549155091</v>
      </c>
      <c r="AY2124" t="s">
        <v>51</v>
      </c>
    </row>
    <row r="2125" spans="1:51" x14ac:dyDescent="0.35">
      <c r="A2125">
        <v>2244</v>
      </c>
      <c r="B2125">
        <v>0</v>
      </c>
      <c r="C2125" t="s">
        <v>51</v>
      </c>
      <c r="D2125" t="s">
        <v>52</v>
      </c>
      <c r="E2125" t="s">
        <v>51</v>
      </c>
      <c r="F2125" t="s">
        <v>51</v>
      </c>
      <c r="G2125" t="s">
        <v>9083</v>
      </c>
      <c r="H2125" t="s">
        <v>9084</v>
      </c>
      <c r="I2125" t="s">
        <v>56</v>
      </c>
      <c r="J2125" t="s">
        <v>5419</v>
      </c>
      <c r="O2125" t="s">
        <v>56</v>
      </c>
      <c r="T2125" t="s">
        <v>9085</v>
      </c>
      <c r="U2125" t="s">
        <v>51</v>
      </c>
      <c r="W2125" t="s">
        <v>9086</v>
      </c>
      <c r="X2125" t="s">
        <v>51</v>
      </c>
      <c r="Y2125" t="s">
        <v>9087</v>
      </c>
      <c r="Z2125">
        <v>8</v>
      </c>
      <c r="AA2125">
        <v>22</v>
      </c>
      <c r="AE2125" t="s">
        <v>51</v>
      </c>
      <c r="AF2125" t="s">
        <v>5419</v>
      </c>
      <c r="AG2125" t="s">
        <v>9088</v>
      </c>
      <c r="AI2125">
        <v>0</v>
      </c>
      <c r="AJ2125">
        <v>0</v>
      </c>
      <c r="AL2125">
        <v>0</v>
      </c>
      <c r="AM2125">
        <v>0</v>
      </c>
      <c r="AN2125">
        <v>0</v>
      </c>
      <c r="AO2125" t="s">
        <v>51</v>
      </c>
      <c r="AP2125" t="s">
        <v>51</v>
      </c>
      <c r="AQ2125" t="s">
        <v>51</v>
      </c>
      <c r="AR2125" t="s">
        <v>51</v>
      </c>
      <c r="AS2125" t="s">
        <v>51</v>
      </c>
      <c r="AT2125" t="s">
        <v>51</v>
      </c>
      <c r="AU2125" t="s">
        <v>58</v>
      </c>
      <c r="AV2125" t="s">
        <v>7625</v>
      </c>
      <c r="AW2125" t="s">
        <v>6927</v>
      </c>
      <c r="AX2125" s="1">
        <v>42945.635569444443</v>
      </c>
      <c r="AY2125" s="1">
        <v>43073.620046793978</v>
      </c>
    </row>
    <row r="2126" spans="1:51" x14ac:dyDescent="0.35">
      <c r="A2126">
        <v>2243</v>
      </c>
      <c r="B2126">
        <v>0</v>
      </c>
      <c r="C2126" t="s">
        <v>51</v>
      </c>
      <c r="D2126" t="s">
        <v>52</v>
      </c>
      <c r="E2126" t="s">
        <v>51</v>
      </c>
      <c r="F2126" t="s">
        <v>51</v>
      </c>
      <c r="G2126" t="s">
        <v>9089</v>
      </c>
      <c r="H2126" t="s">
        <v>9090</v>
      </c>
      <c r="I2126" t="s">
        <v>56</v>
      </c>
      <c r="J2126" t="s">
        <v>5419</v>
      </c>
      <c r="O2126" t="s">
        <v>56</v>
      </c>
      <c r="S2126" t="s">
        <v>9091</v>
      </c>
      <c r="T2126" t="s">
        <v>9092</v>
      </c>
      <c r="U2126" t="s">
        <v>51</v>
      </c>
      <c r="X2126" t="s">
        <v>51</v>
      </c>
      <c r="Y2126" t="s">
        <v>9093</v>
      </c>
      <c r="Z2126">
        <v>8</v>
      </c>
      <c r="AE2126" t="s">
        <v>51</v>
      </c>
      <c r="AF2126" t="s">
        <v>5419</v>
      </c>
      <c r="AI2126">
        <v>0</v>
      </c>
      <c r="AJ2126">
        <v>0</v>
      </c>
      <c r="AL2126">
        <v>0</v>
      </c>
      <c r="AM2126">
        <v>0</v>
      </c>
      <c r="AN2126">
        <v>0</v>
      </c>
      <c r="AO2126" t="s">
        <v>51</v>
      </c>
      <c r="AP2126" t="s">
        <v>51</v>
      </c>
      <c r="AQ2126" t="s">
        <v>51</v>
      </c>
      <c r="AR2126" t="s">
        <v>51</v>
      </c>
      <c r="AS2126" t="s">
        <v>51</v>
      </c>
      <c r="AT2126" t="s">
        <v>51</v>
      </c>
      <c r="AU2126" t="s">
        <v>58</v>
      </c>
      <c r="AV2126" t="s">
        <v>7625</v>
      </c>
      <c r="AW2126" t="s">
        <v>51</v>
      </c>
      <c r="AX2126" s="1">
        <v>42945.630303900463</v>
      </c>
      <c r="AY2126" t="s">
        <v>51</v>
      </c>
    </row>
    <row r="2127" spans="1:51" x14ac:dyDescent="0.35">
      <c r="A2127">
        <v>2242</v>
      </c>
      <c r="B2127">
        <v>0</v>
      </c>
      <c r="C2127" t="s">
        <v>51</v>
      </c>
      <c r="D2127" t="s">
        <v>52</v>
      </c>
      <c r="E2127" t="s">
        <v>51</v>
      </c>
      <c r="F2127" t="s">
        <v>51</v>
      </c>
      <c r="G2127" t="s">
        <v>9094</v>
      </c>
      <c r="H2127" t="s">
        <v>9095</v>
      </c>
      <c r="I2127" t="s">
        <v>2142</v>
      </c>
      <c r="J2127" t="s">
        <v>5419</v>
      </c>
      <c r="M2127" t="s">
        <v>9094</v>
      </c>
      <c r="N2127" t="s">
        <v>9095</v>
      </c>
      <c r="O2127" t="s">
        <v>2142</v>
      </c>
      <c r="S2127" t="s">
        <v>9096</v>
      </c>
      <c r="T2127" t="s">
        <v>9097</v>
      </c>
      <c r="U2127" t="s">
        <v>51</v>
      </c>
      <c r="V2127" t="s">
        <v>9098</v>
      </c>
      <c r="W2127" t="s">
        <v>62</v>
      </c>
      <c r="X2127" t="s">
        <v>51</v>
      </c>
      <c r="Y2127" t="s">
        <v>9099</v>
      </c>
      <c r="Z2127">
        <v>2</v>
      </c>
      <c r="AE2127" t="s">
        <v>51</v>
      </c>
      <c r="AF2127" t="s">
        <v>5419</v>
      </c>
      <c r="AG2127" t="s">
        <v>62</v>
      </c>
      <c r="AI2127">
        <v>0</v>
      </c>
      <c r="AJ2127">
        <v>0</v>
      </c>
      <c r="AL2127">
        <v>0</v>
      </c>
      <c r="AM2127">
        <v>0</v>
      </c>
      <c r="AN2127">
        <v>0</v>
      </c>
      <c r="AO2127" t="s">
        <v>51</v>
      </c>
      <c r="AP2127" t="s">
        <v>51</v>
      </c>
      <c r="AQ2127" t="s">
        <v>51</v>
      </c>
      <c r="AR2127" t="s">
        <v>51</v>
      </c>
      <c r="AS2127" t="s">
        <v>51</v>
      </c>
      <c r="AT2127" t="s">
        <v>51</v>
      </c>
      <c r="AU2127" t="s">
        <v>58</v>
      </c>
      <c r="AV2127" t="s">
        <v>7625</v>
      </c>
      <c r="AW2127" t="s">
        <v>7625</v>
      </c>
      <c r="AX2127" s="1">
        <v>42945.617735451386</v>
      </c>
      <c r="AY2127" s="1">
        <v>42947.547865740744</v>
      </c>
    </row>
    <row r="2128" spans="1:51" x14ac:dyDescent="0.35">
      <c r="A2128">
        <v>2241</v>
      </c>
      <c r="B2128">
        <v>0</v>
      </c>
      <c r="C2128" t="s">
        <v>51</v>
      </c>
      <c r="D2128" t="s">
        <v>85</v>
      </c>
      <c r="E2128" t="s">
        <v>51</v>
      </c>
      <c r="F2128" t="s">
        <v>51</v>
      </c>
      <c r="G2128" t="s">
        <v>19145</v>
      </c>
      <c r="H2128" t="s">
        <v>9100</v>
      </c>
      <c r="I2128" t="s">
        <v>56</v>
      </c>
      <c r="J2128" t="s">
        <v>5419</v>
      </c>
      <c r="S2128" t="s">
        <v>9101</v>
      </c>
      <c r="T2128" t="s">
        <v>51</v>
      </c>
      <c r="U2128" t="s">
        <v>51</v>
      </c>
      <c r="Y2128" t="s">
        <v>9102</v>
      </c>
      <c r="Z2128">
        <v>8</v>
      </c>
      <c r="AE2128" t="s">
        <v>51</v>
      </c>
      <c r="AF2128" t="s">
        <v>5419</v>
      </c>
      <c r="AI2128">
        <v>0</v>
      </c>
      <c r="AJ2128">
        <v>0</v>
      </c>
      <c r="AL2128">
        <v>0</v>
      </c>
      <c r="AM2128">
        <v>0</v>
      </c>
      <c r="AN2128">
        <v>0</v>
      </c>
      <c r="AO2128" t="s">
        <v>4181</v>
      </c>
      <c r="AP2128" t="s">
        <v>51</v>
      </c>
      <c r="AQ2128" t="s">
        <v>51</v>
      </c>
      <c r="AR2128" t="s">
        <v>51</v>
      </c>
      <c r="AS2128" t="s">
        <v>51</v>
      </c>
      <c r="AT2128" t="s">
        <v>51</v>
      </c>
      <c r="AU2128" t="s">
        <v>58</v>
      </c>
      <c r="AV2128" t="s">
        <v>4028</v>
      </c>
      <c r="AW2128" t="s">
        <v>51</v>
      </c>
      <c r="AX2128" s="1">
        <v>42942.660340358794</v>
      </c>
      <c r="AY2128" t="s">
        <v>51</v>
      </c>
    </row>
    <row r="2129" spans="1:51" x14ac:dyDescent="0.35">
      <c r="A2129">
        <v>2240</v>
      </c>
      <c r="B2129">
        <v>0</v>
      </c>
      <c r="C2129" t="s">
        <v>51</v>
      </c>
      <c r="D2129" t="s">
        <v>64</v>
      </c>
      <c r="E2129" t="s">
        <v>51</v>
      </c>
      <c r="F2129" t="s">
        <v>51</v>
      </c>
      <c r="G2129" t="s">
        <v>9103</v>
      </c>
      <c r="H2129" t="s">
        <v>9104</v>
      </c>
      <c r="I2129" t="s">
        <v>56</v>
      </c>
      <c r="O2129" t="s">
        <v>62</v>
      </c>
      <c r="S2129" t="s">
        <v>9105</v>
      </c>
      <c r="U2129" t="s">
        <v>57</v>
      </c>
      <c r="V2129" t="s">
        <v>9105</v>
      </c>
      <c r="W2129">
        <v>9822283116</v>
      </c>
      <c r="X2129" t="s">
        <v>62</v>
      </c>
      <c r="Y2129" t="s">
        <v>9106</v>
      </c>
      <c r="Z2129">
        <v>8</v>
      </c>
      <c r="AA2129">
        <v>27</v>
      </c>
      <c r="AB2129" t="s">
        <v>62</v>
      </c>
      <c r="AC2129" t="s">
        <v>62</v>
      </c>
      <c r="AD2129" t="s">
        <v>9107</v>
      </c>
      <c r="AE2129" t="s">
        <v>1903</v>
      </c>
      <c r="AF2129" t="s">
        <v>143</v>
      </c>
      <c r="AG2129" t="s">
        <v>9108</v>
      </c>
      <c r="AH2129" t="s">
        <v>1903</v>
      </c>
      <c r="AI2129">
        <v>0</v>
      </c>
      <c r="AJ2129">
        <v>90</v>
      </c>
      <c r="AL2129">
        <v>0</v>
      </c>
      <c r="AM2129">
        <v>0</v>
      </c>
      <c r="AN2129">
        <v>0</v>
      </c>
      <c r="AO2129" t="s">
        <v>51</v>
      </c>
      <c r="AP2129" t="s">
        <v>51</v>
      </c>
      <c r="AQ2129" t="s">
        <v>51</v>
      </c>
      <c r="AR2129" t="s">
        <v>51</v>
      </c>
      <c r="AS2129" t="s">
        <v>51</v>
      </c>
      <c r="AT2129" t="s">
        <v>51</v>
      </c>
      <c r="AU2129" t="s">
        <v>58</v>
      </c>
      <c r="AV2129" t="s">
        <v>9109</v>
      </c>
      <c r="AW2129" t="s">
        <v>196</v>
      </c>
      <c r="AX2129" s="1">
        <v>42942.493473993054</v>
      </c>
      <c r="AY2129" s="1">
        <v>44342.742123923614</v>
      </c>
    </row>
    <row r="2130" spans="1:51" x14ac:dyDescent="0.35">
      <c r="A2130">
        <v>2239</v>
      </c>
      <c r="B2130">
        <v>0</v>
      </c>
      <c r="C2130" t="s">
        <v>51</v>
      </c>
      <c r="D2130" t="s">
        <v>52</v>
      </c>
      <c r="E2130" t="s">
        <v>51</v>
      </c>
      <c r="F2130" t="s">
        <v>51</v>
      </c>
      <c r="G2130" t="s">
        <v>9110</v>
      </c>
      <c r="H2130" t="s">
        <v>9111</v>
      </c>
      <c r="I2130" t="s">
        <v>56</v>
      </c>
      <c r="O2130" t="s">
        <v>56</v>
      </c>
      <c r="S2130">
        <f>91 - 44 - 27923212/22</f>
        <v>-1269189.9090909092</v>
      </c>
      <c r="T2130" t="s">
        <v>9112</v>
      </c>
      <c r="U2130" t="s">
        <v>51</v>
      </c>
      <c r="W2130">
        <v>9600120510</v>
      </c>
      <c r="Y2130" t="s">
        <v>9113</v>
      </c>
      <c r="Z2130">
        <v>8</v>
      </c>
      <c r="AA2130">
        <v>33</v>
      </c>
      <c r="AD2130" t="s">
        <v>6393</v>
      </c>
      <c r="AE2130" t="s">
        <v>9114</v>
      </c>
      <c r="AF2130" t="s">
        <v>573</v>
      </c>
      <c r="AG2130" t="s">
        <v>9115</v>
      </c>
      <c r="AH2130" t="s">
        <v>9114</v>
      </c>
      <c r="AI2130">
        <v>0</v>
      </c>
      <c r="AJ2130">
        <v>0</v>
      </c>
      <c r="AL2130">
        <v>0</v>
      </c>
      <c r="AM2130">
        <v>0</v>
      </c>
      <c r="AN2130">
        <v>0</v>
      </c>
      <c r="AO2130" t="s">
        <v>51</v>
      </c>
      <c r="AP2130" t="s">
        <v>51</v>
      </c>
      <c r="AQ2130" t="s">
        <v>51</v>
      </c>
      <c r="AR2130" t="s">
        <v>51</v>
      </c>
      <c r="AS2130" t="s">
        <v>51</v>
      </c>
      <c r="AT2130" t="s">
        <v>51</v>
      </c>
      <c r="AU2130" t="s">
        <v>58</v>
      </c>
      <c r="AV2130" t="s">
        <v>7625</v>
      </c>
      <c r="AW2130" t="s">
        <v>6927</v>
      </c>
      <c r="AX2130" s="1">
        <v>42942.442004085649</v>
      </c>
      <c r="AY2130" s="1">
        <v>43362.622941516202</v>
      </c>
    </row>
    <row r="2131" spans="1:51" x14ac:dyDescent="0.35">
      <c r="A2131">
        <v>2238</v>
      </c>
      <c r="B2131">
        <v>0</v>
      </c>
      <c r="C2131" t="s">
        <v>51</v>
      </c>
      <c r="D2131" t="s">
        <v>85</v>
      </c>
      <c r="E2131">
        <v>3</v>
      </c>
      <c r="F2131" t="s">
        <v>1049</v>
      </c>
      <c r="G2131" t="s">
        <v>9116</v>
      </c>
      <c r="H2131" t="s">
        <v>9117</v>
      </c>
      <c r="I2131" t="s">
        <v>56</v>
      </c>
      <c r="J2131" t="s">
        <v>5419</v>
      </c>
      <c r="S2131" t="s">
        <v>9118</v>
      </c>
      <c r="T2131" t="s">
        <v>51</v>
      </c>
      <c r="U2131" t="s">
        <v>51</v>
      </c>
      <c r="W2131" t="s">
        <v>9119</v>
      </c>
      <c r="Y2131" t="s">
        <v>9120</v>
      </c>
      <c r="Z2131">
        <v>8</v>
      </c>
      <c r="AE2131" t="s">
        <v>51</v>
      </c>
      <c r="AF2131" t="s">
        <v>5419</v>
      </c>
      <c r="AI2131">
        <v>0</v>
      </c>
      <c r="AJ2131">
        <v>0</v>
      </c>
      <c r="AL2131">
        <v>0</v>
      </c>
      <c r="AM2131">
        <v>0</v>
      </c>
      <c r="AN2131">
        <v>0</v>
      </c>
      <c r="AO2131" t="s">
        <v>9121</v>
      </c>
      <c r="AP2131" t="s">
        <v>51</v>
      </c>
      <c r="AQ2131" t="s">
        <v>51</v>
      </c>
      <c r="AR2131" t="s">
        <v>51</v>
      </c>
      <c r="AS2131" t="s">
        <v>51</v>
      </c>
      <c r="AT2131" t="s">
        <v>51</v>
      </c>
      <c r="AU2131" t="s">
        <v>58</v>
      </c>
      <c r="AV2131" t="s">
        <v>4028</v>
      </c>
      <c r="AW2131" t="s">
        <v>5181</v>
      </c>
      <c r="AX2131" s="1">
        <v>42941.512233564812</v>
      </c>
      <c r="AY2131" s="1">
        <v>43844.429868206018</v>
      </c>
    </row>
    <row r="2132" spans="1:51" x14ac:dyDescent="0.35">
      <c r="A2132">
        <v>2237</v>
      </c>
      <c r="B2132">
        <v>0</v>
      </c>
      <c r="C2132" t="s">
        <v>51</v>
      </c>
      <c r="D2132" t="s">
        <v>85</v>
      </c>
      <c r="E2132" t="s">
        <v>51</v>
      </c>
      <c r="F2132" t="s">
        <v>51</v>
      </c>
      <c r="G2132" t="s">
        <v>9122</v>
      </c>
      <c r="H2132" t="s">
        <v>9123</v>
      </c>
      <c r="I2132" t="s">
        <v>5222</v>
      </c>
      <c r="J2132" t="s">
        <v>5419</v>
      </c>
      <c r="S2132">
        <v>27866820209</v>
      </c>
      <c r="T2132" t="s">
        <v>51</v>
      </c>
      <c r="U2132" t="s">
        <v>51</v>
      </c>
      <c r="V2132">
        <v>27102025220</v>
      </c>
      <c r="W2132">
        <v>27823230187</v>
      </c>
      <c r="Y2132" t="s">
        <v>9124</v>
      </c>
      <c r="Z2132">
        <v>2</v>
      </c>
      <c r="AE2132" t="s">
        <v>51</v>
      </c>
      <c r="AF2132" t="s">
        <v>5419</v>
      </c>
      <c r="AI2132">
        <v>0</v>
      </c>
      <c r="AJ2132">
        <v>0</v>
      </c>
      <c r="AL2132">
        <v>0</v>
      </c>
      <c r="AM2132">
        <v>0</v>
      </c>
      <c r="AN2132">
        <v>0</v>
      </c>
      <c r="AO2132" t="s">
        <v>230</v>
      </c>
      <c r="AP2132" t="s">
        <v>51</v>
      </c>
      <c r="AQ2132" t="s">
        <v>51</v>
      </c>
      <c r="AR2132" t="s">
        <v>51</v>
      </c>
      <c r="AS2132" t="s">
        <v>51</v>
      </c>
      <c r="AT2132" t="s">
        <v>51</v>
      </c>
      <c r="AU2132" t="s">
        <v>58</v>
      </c>
      <c r="AV2132" t="s">
        <v>4028</v>
      </c>
      <c r="AW2132" t="s">
        <v>51</v>
      </c>
      <c r="AX2132" s="1">
        <v>42940.628516168981</v>
      </c>
      <c r="AY2132" t="s">
        <v>51</v>
      </c>
    </row>
    <row r="2133" spans="1:51" x14ac:dyDescent="0.35">
      <c r="A2133">
        <v>2236</v>
      </c>
      <c r="B2133">
        <v>0</v>
      </c>
      <c r="C2133" t="s">
        <v>51</v>
      </c>
      <c r="D2133" t="s">
        <v>85</v>
      </c>
      <c r="E2133">
        <v>3</v>
      </c>
      <c r="F2133" t="s">
        <v>1049</v>
      </c>
      <c r="G2133" t="s">
        <v>9125</v>
      </c>
      <c r="H2133" t="s">
        <v>9126</v>
      </c>
      <c r="I2133" t="s">
        <v>56</v>
      </c>
      <c r="T2133" t="s">
        <v>51</v>
      </c>
      <c r="U2133" t="s">
        <v>51</v>
      </c>
      <c r="W2133">
        <v>8983764856</v>
      </c>
      <c r="Y2133" t="s">
        <v>9127</v>
      </c>
      <c r="Z2133">
        <v>8</v>
      </c>
      <c r="AD2133" t="s">
        <v>9128</v>
      </c>
      <c r="AE2133" t="s">
        <v>51</v>
      </c>
      <c r="AG2133" t="s">
        <v>9129</v>
      </c>
      <c r="AI2133">
        <v>0</v>
      </c>
      <c r="AJ2133">
        <v>60</v>
      </c>
      <c r="AL2133">
        <v>0</v>
      </c>
      <c r="AM2133">
        <v>0</v>
      </c>
      <c r="AN2133">
        <v>0</v>
      </c>
      <c r="AO2133" t="s">
        <v>4181</v>
      </c>
      <c r="AP2133" t="s">
        <v>486</v>
      </c>
      <c r="AQ2133" t="s">
        <v>122</v>
      </c>
      <c r="AR2133" t="s">
        <v>123</v>
      </c>
      <c r="AS2133" t="s">
        <v>89</v>
      </c>
      <c r="AT2133" t="s">
        <v>90</v>
      </c>
      <c r="AU2133" t="s">
        <v>58</v>
      </c>
      <c r="AV2133" t="s">
        <v>4028</v>
      </c>
      <c r="AW2133" t="s">
        <v>5181</v>
      </c>
      <c r="AX2133" s="1">
        <v>42940.501085185184</v>
      </c>
      <c r="AY2133" s="1">
        <v>44137.678165196761</v>
      </c>
    </row>
    <row r="2134" spans="1:51" x14ac:dyDescent="0.35">
      <c r="A2134">
        <v>2235</v>
      </c>
      <c r="B2134">
        <v>0</v>
      </c>
      <c r="C2134" t="s">
        <v>51</v>
      </c>
      <c r="D2134" t="s">
        <v>85</v>
      </c>
      <c r="E2134" t="s">
        <v>51</v>
      </c>
      <c r="F2134" t="s">
        <v>51</v>
      </c>
      <c r="G2134" t="s">
        <v>9130</v>
      </c>
      <c r="H2134" t="s">
        <v>9131</v>
      </c>
      <c r="I2134" t="s">
        <v>56</v>
      </c>
      <c r="J2134" t="s">
        <v>5419</v>
      </c>
      <c r="S2134" t="s">
        <v>2259</v>
      </c>
      <c r="T2134" t="s">
        <v>51</v>
      </c>
      <c r="U2134" t="s">
        <v>51</v>
      </c>
      <c r="V2134" t="s">
        <v>2259</v>
      </c>
      <c r="W2134" t="s">
        <v>2259</v>
      </c>
      <c r="Y2134" t="s">
        <v>9132</v>
      </c>
      <c r="Z2134">
        <v>8</v>
      </c>
      <c r="AA2134" t="s">
        <v>631</v>
      </c>
      <c r="AB2134" t="s">
        <v>2259</v>
      </c>
      <c r="AC2134" t="s">
        <v>2259</v>
      </c>
      <c r="AD2134" t="s">
        <v>2259</v>
      </c>
      <c r="AE2134" t="s">
        <v>51</v>
      </c>
      <c r="AF2134" t="s">
        <v>5419</v>
      </c>
      <c r="AG2134" t="s">
        <v>2259</v>
      </c>
      <c r="AH2134" t="s">
        <v>2259</v>
      </c>
      <c r="AI2134">
        <v>0</v>
      </c>
      <c r="AJ2134">
        <v>0</v>
      </c>
      <c r="AK2134" t="s">
        <v>631</v>
      </c>
      <c r="AL2134">
        <v>0</v>
      </c>
      <c r="AM2134">
        <v>0</v>
      </c>
      <c r="AN2134">
        <v>0</v>
      </c>
      <c r="AO2134" t="s">
        <v>230</v>
      </c>
      <c r="AP2134" t="s">
        <v>51</v>
      </c>
      <c r="AQ2134" t="s">
        <v>51</v>
      </c>
      <c r="AR2134" t="s">
        <v>51</v>
      </c>
      <c r="AS2134" t="s">
        <v>51</v>
      </c>
      <c r="AT2134" t="s">
        <v>51</v>
      </c>
      <c r="AU2134" t="s">
        <v>58</v>
      </c>
      <c r="AV2134" t="s">
        <v>6803</v>
      </c>
      <c r="AW2134" t="s">
        <v>51</v>
      </c>
      <c r="AX2134" s="1">
        <v>42938.546519560186</v>
      </c>
      <c r="AY2134" t="s">
        <v>51</v>
      </c>
    </row>
    <row r="2135" spans="1:51" x14ac:dyDescent="0.35">
      <c r="A2135">
        <v>2234</v>
      </c>
      <c r="B2135">
        <v>0</v>
      </c>
      <c r="C2135" t="s">
        <v>51</v>
      </c>
      <c r="D2135" t="s">
        <v>52</v>
      </c>
      <c r="E2135" t="s">
        <v>51</v>
      </c>
      <c r="F2135" t="s">
        <v>51</v>
      </c>
      <c r="G2135" t="s">
        <v>19146</v>
      </c>
      <c r="H2135" t="s">
        <v>9133</v>
      </c>
      <c r="I2135" t="s">
        <v>56</v>
      </c>
      <c r="O2135" t="s">
        <v>56</v>
      </c>
      <c r="S2135" t="s">
        <v>9134</v>
      </c>
      <c r="T2135" t="s">
        <v>9135</v>
      </c>
      <c r="U2135" t="s">
        <v>51</v>
      </c>
      <c r="V2135" t="s">
        <v>9136</v>
      </c>
      <c r="W2135" t="s">
        <v>9137</v>
      </c>
      <c r="Y2135" t="s">
        <v>9138</v>
      </c>
      <c r="Z2135">
        <v>8</v>
      </c>
      <c r="AA2135">
        <v>29</v>
      </c>
      <c r="AB2135" t="s">
        <v>9139</v>
      </c>
      <c r="AC2135" t="s">
        <v>9139</v>
      </c>
      <c r="AD2135" t="s">
        <v>9140</v>
      </c>
      <c r="AE2135" t="s">
        <v>9141</v>
      </c>
      <c r="AF2135" t="s">
        <v>77</v>
      </c>
      <c r="AG2135" t="s">
        <v>9142</v>
      </c>
      <c r="AH2135" t="s">
        <v>9141</v>
      </c>
      <c r="AI2135">
        <v>0</v>
      </c>
      <c r="AJ2135">
        <v>0</v>
      </c>
      <c r="AL2135">
        <v>0</v>
      </c>
      <c r="AM2135">
        <v>0</v>
      </c>
      <c r="AN2135">
        <v>0</v>
      </c>
      <c r="AO2135" t="s">
        <v>51</v>
      </c>
      <c r="AP2135" t="s">
        <v>51</v>
      </c>
      <c r="AQ2135" t="s">
        <v>51</v>
      </c>
      <c r="AR2135" t="s">
        <v>51</v>
      </c>
      <c r="AS2135" t="s">
        <v>51</v>
      </c>
      <c r="AT2135" t="s">
        <v>51</v>
      </c>
      <c r="AU2135" t="s">
        <v>58</v>
      </c>
      <c r="AV2135" t="s">
        <v>7625</v>
      </c>
      <c r="AW2135" t="s">
        <v>6927</v>
      </c>
      <c r="AX2135" s="1">
        <v>42937.646465011574</v>
      </c>
      <c r="AY2135" s="1">
        <v>43418.721388078702</v>
      </c>
    </row>
    <row r="2136" spans="1:51" x14ac:dyDescent="0.35">
      <c r="A2136">
        <v>2233</v>
      </c>
      <c r="B2136">
        <v>0</v>
      </c>
      <c r="C2136" t="s">
        <v>51</v>
      </c>
      <c r="D2136" t="s">
        <v>52</v>
      </c>
      <c r="E2136" t="s">
        <v>51</v>
      </c>
      <c r="F2136" t="s">
        <v>51</v>
      </c>
      <c r="G2136" t="s">
        <v>9143</v>
      </c>
      <c r="H2136" t="s">
        <v>9144</v>
      </c>
      <c r="I2136" t="s">
        <v>56</v>
      </c>
      <c r="O2136" t="s">
        <v>56</v>
      </c>
      <c r="S2136" t="s">
        <v>9145</v>
      </c>
      <c r="T2136" t="s">
        <v>9146</v>
      </c>
      <c r="U2136" t="s">
        <v>57</v>
      </c>
      <c r="W2136">
        <f>91-8856873840</f>
        <v>-8856873749</v>
      </c>
      <c r="Y2136" t="s">
        <v>9147</v>
      </c>
      <c r="Z2136">
        <v>8</v>
      </c>
      <c r="AA2136">
        <v>27</v>
      </c>
      <c r="AD2136" t="s">
        <v>1294</v>
      </c>
      <c r="AG2136" t="s">
        <v>1295</v>
      </c>
      <c r="AI2136">
        <v>0</v>
      </c>
      <c r="AJ2136">
        <v>0</v>
      </c>
      <c r="AL2136">
        <v>0</v>
      </c>
      <c r="AM2136">
        <v>0</v>
      </c>
      <c r="AN2136">
        <v>0</v>
      </c>
      <c r="AO2136" t="s">
        <v>51</v>
      </c>
      <c r="AP2136" t="s">
        <v>51</v>
      </c>
      <c r="AQ2136" t="s">
        <v>51</v>
      </c>
      <c r="AR2136" t="s">
        <v>51</v>
      </c>
      <c r="AS2136" t="s">
        <v>51</v>
      </c>
      <c r="AT2136" t="s">
        <v>51</v>
      </c>
      <c r="AU2136" t="s">
        <v>58</v>
      </c>
      <c r="AV2136" t="s">
        <v>7625</v>
      </c>
      <c r="AW2136" t="s">
        <v>919</v>
      </c>
      <c r="AX2136" s="1">
        <v>42935.413135104165</v>
      </c>
      <c r="AY2136" s="1">
        <v>45260.628066400466</v>
      </c>
    </row>
    <row r="2137" spans="1:51" x14ac:dyDescent="0.35">
      <c r="A2137">
        <v>2232</v>
      </c>
      <c r="B2137">
        <v>0</v>
      </c>
      <c r="C2137" t="s">
        <v>51</v>
      </c>
      <c r="D2137" t="s">
        <v>52</v>
      </c>
      <c r="E2137" t="s">
        <v>51</v>
      </c>
      <c r="F2137" t="s">
        <v>51</v>
      </c>
      <c r="G2137" t="s">
        <v>9148</v>
      </c>
      <c r="H2137" t="s">
        <v>9149</v>
      </c>
      <c r="I2137" t="s">
        <v>287</v>
      </c>
      <c r="J2137" t="s">
        <v>5419</v>
      </c>
      <c r="O2137" t="s">
        <v>287</v>
      </c>
      <c r="S2137" t="s">
        <v>9150</v>
      </c>
      <c r="T2137" t="s">
        <v>9151</v>
      </c>
      <c r="U2137" t="s">
        <v>51</v>
      </c>
      <c r="X2137" t="s">
        <v>51</v>
      </c>
      <c r="Y2137" t="s">
        <v>9152</v>
      </c>
      <c r="Z2137">
        <v>8</v>
      </c>
      <c r="AE2137" t="s">
        <v>51</v>
      </c>
      <c r="AF2137" t="s">
        <v>5419</v>
      </c>
      <c r="AI2137">
        <v>0</v>
      </c>
      <c r="AJ2137">
        <v>0</v>
      </c>
      <c r="AL2137">
        <v>0</v>
      </c>
      <c r="AM2137">
        <v>0</v>
      </c>
      <c r="AN2137">
        <v>0</v>
      </c>
      <c r="AO2137" t="s">
        <v>51</v>
      </c>
      <c r="AP2137" t="s">
        <v>51</v>
      </c>
      <c r="AQ2137" t="s">
        <v>51</v>
      </c>
      <c r="AR2137" t="s">
        <v>51</v>
      </c>
      <c r="AS2137" t="s">
        <v>51</v>
      </c>
      <c r="AT2137" t="s">
        <v>51</v>
      </c>
      <c r="AU2137" t="s">
        <v>58</v>
      </c>
      <c r="AV2137" t="s">
        <v>7625</v>
      </c>
      <c r="AW2137" t="s">
        <v>51</v>
      </c>
      <c r="AX2137" s="1">
        <v>42934.615612499998</v>
      </c>
      <c r="AY2137" t="s">
        <v>51</v>
      </c>
    </row>
    <row r="2138" spans="1:51" x14ac:dyDescent="0.35">
      <c r="A2138">
        <v>2231</v>
      </c>
      <c r="B2138">
        <v>0</v>
      </c>
      <c r="C2138" t="s">
        <v>51</v>
      </c>
      <c r="D2138" t="s">
        <v>52</v>
      </c>
      <c r="E2138" t="s">
        <v>51</v>
      </c>
      <c r="F2138" t="s">
        <v>51</v>
      </c>
      <c r="G2138" t="s">
        <v>9153</v>
      </c>
      <c r="H2138" t="s">
        <v>9154</v>
      </c>
      <c r="I2138" t="s">
        <v>56</v>
      </c>
      <c r="J2138" t="s">
        <v>5419</v>
      </c>
      <c r="O2138" t="s">
        <v>56</v>
      </c>
      <c r="S2138" t="s">
        <v>9155</v>
      </c>
      <c r="T2138" t="s">
        <v>9156</v>
      </c>
      <c r="U2138" t="s">
        <v>51</v>
      </c>
      <c r="W2138" t="s">
        <v>9157</v>
      </c>
      <c r="X2138" t="s">
        <v>51</v>
      </c>
      <c r="Y2138" t="s">
        <v>7104</v>
      </c>
      <c r="Z2138">
        <v>8</v>
      </c>
      <c r="AE2138" t="s">
        <v>51</v>
      </c>
      <c r="AF2138" t="s">
        <v>5419</v>
      </c>
      <c r="AI2138">
        <v>0</v>
      </c>
      <c r="AJ2138">
        <v>0</v>
      </c>
      <c r="AL2138">
        <v>0</v>
      </c>
      <c r="AM2138">
        <v>0</v>
      </c>
      <c r="AN2138">
        <v>0</v>
      </c>
      <c r="AO2138" t="s">
        <v>51</v>
      </c>
      <c r="AP2138" t="s">
        <v>51</v>
      </c>
      <c r="AQ2138" t="s">
        <v>51</v>
      </c>
      <c r="AR2138" t="s">
        <v>51</v>
      </c>
      <c r="AS2138" t="s">
        <v>51</v>
      </c>
      <c r="AT2138" t="s">
        <v>51</v>
      </c>
      <c r="AU2138" t="s">
        <v>58</v>
      </c>
      <c r="AV2138" t="s">
        <v>7625</v>
      </c>
      <c r="AW2138" t="s">
        <v>51</v>
      </c>
      <c r="AX2138" s="1">
        <v>42934.607951192127</v>
      </c>
      <c r="AY2138" t="s">
        <v>51</v>
      </c>
    </row>
    <row r="2139" spans="1:51" x14ac:dyDescent="0.35">
      <c r="A2139">
        <v>2230</v>
      </c>
      <c r="B2139">
        <v>0</v>
      </c>
      <c r="C2139" t="s">
        <v>51</v>
      </c>
      <c r="D2139" t="s">
        <v>52</v>
      </c>
      <c r="E2139" t="s">
        <v>51</v>
      </c>
      <c r="F2139" t="s">
        <v>51</v>
      </c>
      <c r="G2139" t="s">
        <v>9158</v>
      </c>
      <c r="H2139" t="s">
        <v>9159</v>
      </c>
      <c r="I2139" t="s">
        <v>4495</v>
      </c>
      <c r="J2139" t="s">
        <v>5419</v>
      </c>
      <c r="M2139" t="s">
        <v>9160</v>
      </c>
      <c r="N2139" t="s">
        <v>9161</v>
      </c>
      <c r="O2139" t="s">
        <v>4495</v>
      </c>
      <c r="S2139" t="s">
        <v>9162</v>
      </c>
      <c r="T2139" t="s">
        <v>9163</v>
      </c>
      <c r="U2139" t="s">
        <v>51</v>
      </c>
      <c r="W2139" t="s">
        <v>9164</v>
      </c>
      <c r="X2139" t="s">
        <v>51</v>
      </c>
      <c r="Y2139" t="s">
        <v>9165</v>
      </c>
      <c r="Z2139">
        <v>8</v>
      </c>
      <c r="AE2139" t="s">
        <v>51</v>
      </c>
      <c r="AF2139" t="s">
        <v>5419</v>
      </c>
      <c r="AI2139">
        <v>0</v>
      </c>
      <c r="AJ2139">
        <v>0</v>
      </c>
      <c r="AL2139">
        <v>0</v>
      </c>
      <c r="AM2139">
        <v>0</v>
      </c>
      <c r="AN2139">
        <v>0</v>
      </c>
      <c r="AO2139" t="s">
        <v>51</v>
      </c>
      <c r="AP2139" t="s">
        <v>51</v>
      </c>
      <c r="AQ2139" t="s">
        <v>51</v>
      </c>
      <c r="AR2139" t="s">
        <v>51</v>
      </c>
      <c r="AS2139" t="s">
        <v>51</v>
      </c>
      <c r="AT2139" t="s">
        <v>51</v>
      </c>
      <c r="AU2139" t="s">
        <v>58</v>
      </c>
      <c r="AV2139" t="s">
        <v>7625</v>
      </c>
      <c r="AW2139" t="s">
        <v>51</v>
      </c>
      <c r="AX2139" s="1">
        <v>42934.45582427083</v>
      </c>
      <c r="AY2139" t="s">
        <v>51</v>
      </c>
    </row>
    <row r="2140" spans="1:51" x14ac:dyDescent="0.35">
      <c r="A2140">
        <v>2229</v>
      </c>
      <c r="B2140">
        <v>0</v>
      </c>
      <c r="C2140" t="s">
        <v>51</v>
      </c>
      <c r="D2140" t="s">
        <v>52</v>
      </c>
      <c r="E2140" t="s">
        <v>51</v>
      </c>
      <c r="F2140" t="s">
        <v>51</v>
      </c>
      <c r="G2140" t="s">
        <v>19147</v>
      </c>
      <c r="H2140" t="s">
        <v>9166</v>
      </c>
      <c r="I2140" t="s">
        <v>56</v>
      </c>
      <c r="J2140" t="s">
        <v>5419</v>
      </c>
      <c r="M2140" t="s">
        <v>9167</v>
      </c>
      <c r="N2140" t="s">
        <v>9168</v>
      </c>
      <c r="O2140" t="s">
        <v>56</v>
      </c>
      <c r="S2140" t="s">
        <v>9169</v>
      </c>
      <c r="T2140" t="s">
        <v>9170</v>
      </c>
      <c r="U2140" t="s">
        <v>51</v>
      </c>
      <c r="W2140" t="s">
        <v>9169</v>
      </c>
      <c r="X2140" t="s">
        <v>51</v>
      </c>
      <c r="Y2140" t="s">
        <v>9171</v>
      </c>
      <c r="Z2140">
        <v>8</v>
      </c>
      <c r="AA2140">
        <v>33</v>
      </c>
      <c r="AE2140" t="s">
        <v>51</v>
      </c>
      <c r="AF2140" t="s">
        <v>5419</v>
      </c>
      <c r="AG2140" t="s">
        <v>9172</v>
      </c>
      <c r="AI2140">
        <v>0</v>
      </c>
      <c r="AJ2140">
        <v>0</v>
      </c>
      <c r="AL2140">
        <v>0</v>
      </c>
      <c r="AM2140">
        <v>0</v>
      </c>
      <c r="AN2140">
        <v>0</v>
      </c>
      <c r="AO2140" t="s">
        <v>51</v>
      </c>
      <c r="AP2140" t="s">
        <v>51</v>
      </c>
      <c r="AQ2140" t="s">
        <v>51</v>
      </c>
      <c r="AR2140" t="s">
        <v>51</v>
      </c>
      <c r="AS2140" t="s">
        <v>51</v>
      </c>
      <c r="AT2140" t="s">
        <v>51</v>
      </c>
      <c r="AU2140" t="s">
        <v>58</v>
      </c>
      <c r="AV2140" t="s">
        <v>7625</v>
      </c>
      <c r="AW2140" t="s">
        <v>6927</v>
      </c>
      <c r="AX2140" s="1">
        <v>42933.520934456021</v>
      </c>
      <c r="AY2140" s="1">
        <v>43039.530386921295</v>
      </c>
    </row>
    <row r="2141" spans="1:51" x14ac:dyDescent="0.35">
      <c r="A2141">
        <v>2228</v>
      </c>
      <c r="B2141">
        <v>0</v>
      </c>
      <c r="C2141" t="s">
        <v>51</v>
      </c>
      <c r="D2141" t="s">
        <v>52</v>
      </c>
      <c r="E2141" t="s">
        <v>51</v>
      </c>
      <c r="F2141" t="s">
        <v>51</v>
      </c>
      <c r="G2141" t="s">
        <v>9173</v>
      </c>
      <c r="H2141" t="s">
        <v>9174</v>
      </c>
      <c r="I2141" t="s">
        <v>4842</v>
      </c>
      <c r="J2141" t="s">
        <v>5419</v>
      </c>
      <c r="M2141" t="s">
        <v>9175</v>
      </c>
      <c r="N2141" t="s">
        <v>9174</v>
      </c>
      <c r="O2141" t="s">
        <v>4842</v>
      </c>
      <c r="S2141" t="s">
        <v>9176</v>
      </c>
      <c r="T2141" t="s">
        <v>9177</v>
      </c>
      <c r="U2141" t="s">
        <v>51</v>
      </c>
      <c r="V2141" t="s">
        <v>9178</v>
      </c>
      <c r="W2141" t="s">
        <v>9176</v>
      </c>
      <c r="X2141" t="s">
        <v>51</v>
      </c>
      <c r="Y2141" t="s">
        <v>9179</v>
      </c>
      <c r="Z2141">
        <v>2</v>
      </c>
      <c r="AE2141" t="s">
        <v>51</v>
      </c>
      <c r="AF2141" t="s">
        <v>5419</v>
      </c>
      <c r="AI2141">
        <v>0</v>
      </c>
      <c r="AJ2141">
        <v>0</v>
      </c>
      <c r="AL2141">
        <v>0</v>
      </c>
      <c r="AM2141">
        <v>0</v>
      </c>
      <c r="AN2141">
        <v>0</v>
      </c>
      <c r="AO2141" t="s">
        <v>51</v>
      </c>
      <c r="AP2141" t="s">
        <v>51</v>
      </c>
      <c r="AQ2141" t="s">
        <v>51</v>
      </c>
      <c r="AR2141" t="s">
        <v>51</v>
      </c>
      <c r="AS2141" t="s">
        <v>51</v>
      </c>
      <c r="AT2141" t="s">
        <v>51</v>
      </c>
      <c r="AU2141" t="s">
        <v>58</v>
      </c>
      <c r="AV2141" t="s">
        <v>7625</v>
      </c>
      <c r="AW2141" t="s">
        <v>51</v>
      </c>
      <c r="AX2141" s="1">
        <v>42930.535306134261</v>
      </c>
      <c r="AY2141" t="s">
        <v>51</v>
      </c>
    </row>
    <row r="2142" spans="1:51" x14ac:dyDescent="0.35">
      <c r="A2142">
        <v>2227</v>
      </c>
      <c r="B2142">
        <v>0</v>
      </c>
      <c r="C2142" t="s">
        <v>51</v>
      </c>
      <c r="D2142" t="s">
        <v>85</v>
      </c>
      <c r="E2142" t="s">
        <v>51</v>
      </c>
      <c r="F2142" t="s">
        <v>51</v>
      </c>
      <c r="G2142" t="s">
        <v>9180</v>
      </c>
      <c r="H2142" t="s">
        <v>9181</v>
      </c>
      <c r="I2142" t="s">
        <v>56</v>
      </c>
      <c r="J2142" t="s">
        <v>5419</v>
      </c>
      <c r="T2142" t="s">
        <v>51</v>
      </c>
      <c r="U2142" t="s">
        <v>51</v>
      </c>
      <c r="W2142">
        <v>9730983652</v>
      </c>
      <c r="Y2142" t="s">
        <v>9182</v>
      </c>
      <c r="Z2142">
        <v>8</v>
      </c>
      <c r="AD2142" t="s">
        <v>9183</v>
      </c>
      <c r="AE2142" t="s">
        <v>51</v>
      </c>
      <c r="AF2142" t="s">
        <v>5419</v>
      </c>
      <c r="AI2142">
        <v>0</v>
      </c>
      <c r="AJ2142">
        <v>0</v>
      </c>
      <c r="AL2142">
        <v>0</v>
      </c>
      <c r="AM2142">
        <v>0</v>
      </c>
      <c r="AN2142">
        <v>0</v>
      </c>
      <c r="AO2142" t="s">
        <v>230</v>
      </c>
      <c r="AP2142" t="s">
        <v>51</v>
      </c>
      <c r="AQ2142" t="s">
        <v>51</v>
      </c>
      <c r="AR2142" t="s">
        <v>51</v>
      </c>
      <c r="AS2142" t="s">
        <v>51</v>
      </c>
      <c r="AT2142" t="s">
        <v>51</v>
      </c>
      <c r="AU2142" t="s">
        <v>58</v>
      </c>
      <c r="AV2142" t="s">
        <v>4028</v>
      </c>
      <c r="AW2142" t="s">
        <v>51</v>
      </c>
      <c r="AX2142" s="1">
        <v>42929.791720289351</v>
      </c>
      <c r="AY2142" t="s">
        <v>51</v>
      </c>
    </row>
    <row r="2143" spans="1:51" x14ac:dyDescent="0.35">
      <c r="A2143">
        <v>2226</v>
      </c>
      <c r="B2143">
        <v>0</v>
      </c>
      <c r="C2143" t="s">
        <v>51</v>
      </c>
      <c r="D2143" t="s">
        <v>85</v>
      </c>
      <c r="E2143" t="s">
        <v>51</v>
      </c>
      <c r="F2143" t="s">
        <v>51</v>
      </c>
      <c r="G2143" t="s">
        <v>9184</v>
      </c>
      <c r="H2143" t="s">
        <v>9185</v>
      </c>
      <c r="I2143" t="s">
        <v>6854</v>
      </c>
      <c r="J2143" t="s">
        <v>5419</v>
      </c>
      <c r="T2143" t="s">
        <v>51</v>
      </c>
      <c r="U2143" t="s">
        <v>51</v>
      </c>
      <c r="Z2143">
        <v>2</v>
      </c>
      <c r="AE2143" t="s">
        <v>51</v>
      </c>
      <c r="AF2143" t="s">
        <v>5419</v>
      </c>
      <c r="AI2143">
        <v>0</v>
      </c>
      <c r="AJ2143">
        <v>0</v>
      </c>
      <c r="AL2143">
        <v>0</v>
      </c>
      <c r="AM2143">
        <v>0</v>
      </c>
      <c r="AN2143">
        <v>0</v>
      </c>
      <c r="AO2143" t="s">
        <v>538</v>
      </c>
      <c r="AP2143" t="s">
        <v>51</v>
      </c>
      <c r="AQ2143" t="s">
        <v>51</v>
      </c>
      <c r="AR2143" t="s">
        <v>51</v>
      </c>
      <c r="AS2143" t="s">
        <v>51</v>
      </c>
      <c r="AT2143" t="s">
        <v>51</v>
      </c>
      <c r="AU2143" t="s">
        <v>58</v>
      </c>
      <c r="AV2143" t="s">
        <v>4028</v>
      </c>
      <c r="AW2143" t="s">
        <v>51</v>
      </c>
      <c r="AX2143" s="1">
        <v>42929.662439155094</v>
      </c>
      <c r="AY2143" t="s">
        <v>51</v>
      </c>
    </row>
    <row r="2144" spans="1:51" x14ac:dyDescent="0.35">
      <c r="A2144">
        <v>2225</v>
      </c>
      <c r="B2144">
        <v>0</v>
      </c>
      <c r="C2144" t="s">
        <v>51</v>
      </c>
      <c r="D2144" t="s">
        <v>85</v>
      </c>
      <c r="E2144" t="s">
        <v>51</v>
      </c>
      <c r="F2144" t="s">
        <v>51</v>
      </c>
      <c r="G2144" t="s">
        <v>9186</v>
      </c>
      <c r="H2144" t="s">
        <v>9187</v>
      </c>
      <c r="I2144" t="s">
        <v>56</v>
      </c>
      <c r="J2144" t="s">
        <v>5419</v>
      </c>
      <c r="S2144" t="s">
        <v>9188</v>
      </c>
      <c r="T2144" t="s">
        <v>51</v>
      </c>
      <c r="U2144" t="s">
        <v>51</v>
      </c>
      <c r="Y2144" t="s">
        <v>9189</v>
      </c>
      <c r="Z2144">
        <v>8</v>
      </c>
      <c r="AE2144" t="s">
        <v>51</v>
      </c>
      <c r="AF2144" t="s">
        <v>5419</v>
      </c>
      <c r="AI2144">
        <v>0</v>
      </c>
      <c r="AJ2144">
        <v>0</v>
      </c>
      <c r="AL2144">
        <v>0</v>
      </c>
      <c r="AM2144">
        <v>0</v>
      </c>
      <c r="AN2144">
        <v>0</v>
      </c>
      <c r="AO2144" t="s">
        <v>1651</v>
      </c>
      <c r="AP2144" t="s">
        <v>51</v>
      </c>
      <c r="AQ2144" t="s">
        <v>51</v>
      </c>
      <c r="AR2144" t="s">
        <v>51</v>
      </c>
      <c r="AS2144" t="s">
        <v>51</v>
      </c>
      <c r="AT2144" t="s">
        <v>51</v>
      </c>
      <c r="AU2144" t="s">
        <v>58</v>
      </c>
      <c r="AV2144" t="s">
        <v>4028</v>
      </c>
      <c r="AW2144" t="s">
        <v>51</v>
      </c>
      <c r="AX2144" s="1">
        <v>42929.646039432868</v>
      </c>
      <c r="AY2144" t="s">
        <v>51</v>
      </c>
    </row>
    <row r="2145" spans="1:51" x14ac:dyDescent="0.35">
      <c r="A2145">
        <v>2224</v>
      </c>
      <c r="B2145">
        <v>0</v>
      </c>
      <c r="C2145" t="s">
        <v>51</v>
      </c>
      <c r="D2145" t="s">
        <v>85</v>
      </c>
      <c r="E2145" t="s">
        <v>51</v>
      </c>
      <c r="F2145" t="s">
        <v>51</v>
      </c>
      <c r="G2145" t="s">
        <v>9190</v>
      </c>
      <c r="H2145" t="s">
        <v>9191</v>
      </c>
      <c r="I2145" t="s">
        <v>56</v>
      </c>
      <c r="J2145" t="s">
        <v>5419</v>
      </c>
      <c r="T2145" t="s">
        <v>51</v>
      </c>
      <c r="U2145" t="s">
        <v>51</v>
      </c>
      <c r="V2145">
        <v>2135286520</v>
      </c>
      <c r="W2145">
        <v>9372107097</v>
      </c>
      <c r="Y2145" t="s">
        <v>9192</v>
      </c>
      <c r="Z2145">
        <v>8</v>
      </c>
      <c r="AE2145" t="s">
        <v>51</v>
      </c>
      <c r="AF2145" t="s">
        <v>5419</v>
      </c>
      <c r="AI2145">
        <v>0</v>
      </c>
      <c r="AJ2145">
        <v>0</v>
      </c>
      <c r="AL2145">
        <v>0</v>
      </c>
      <c r="AM2145">
        <v>0</v>
      </c>
      <c r="AN2145">
        <v>0</v>
      </c>
      <c r="AO2145" t="s">
        <v>1651</v>
      </c>
      <c r="AP2145" t="s">
        <v>51</v>
      </c>
      <c r="AQ2145" t="s">
        <v>51</v>
      </c>
      <c r="AR2145" t="s">
        <v>51</v>
      </c>
      <c r="AS2145" t="s">
        <v>51</v>
      </c>
      <c r="AT2145" t="s">
        <v>51</v>
      </c>
      <c r="AU2145" t="s">
        <v>58</v>
      </c>
      <c r="AV2145" t="s">
        <v>4028</v>
      </c>
      <c r="AW2145" t="s">
        <v>51</v>
      </c>
      <c r="AX2145" s="1">
        <v>42929.618139270831</v>
      </c>
      <c r="AY2145" t="s">
        <v>51</v>
      </c>
    </row>
    <row r="2146" spans="1:51" x14ac:dyDescent="0.35">
      <c r="A2146">
        <v>2223</v>
      </c>
      <c r="B2146">
        <v>0</v>
      </c>
      <c r="C2146" t="s">
        <v>51</v>
      </c>
      <c r="D2146" t="s">
        <v>52</v>
      </c>
      <c r="E2146" t="s">
        <v>51</v>
      </c>
      <c r="F2146" t="s">
        <v>51</v>
      </c>
      <c r="G2146" t="s">
        <v>9193</v>
      </c>
      <c r="H2146" t="s">
        <v>9194</v>
      </c>
      <c r="I2146" t="s">
        <v>56</v>
      </c>
      <c r="J2146" t="s">
        <v>5419</v>
      </c>
      <c r="M2146" t="s">
        <v>9193</v>
      </c>
      <c r="N2146" t="s">
        <v>9194</v>
      </c>
      <c r="O2146" t="s">
        <v>56</v>
      </c>
      <c r="S2146" t="s">
        <v>9195</v>
      </c>
      <c r="T2146" t="s">
        <v>9196</v>
      </c>
      <c r="U2146" t="s">
        <v>51</v>
      </c>
      <c r="V2146" t="s">
        <v>9197</v>
      </c>
      <c r="W2146" t="s">
        <v>9198</v>
      </c>
      <c r="X2146" t="s">
        <v>51</v>
      </c>
      <c r="Y2146" t="s">
        <v>9199</v>
      </c>
      <c r="Z2146">
        <v>8</v>
      </c>
      <c r="AD2146" t="s">
        <v>9200</v>
      </c>
      <c r="AE2146" t="s">
        <v>51</v>
      </c>
      <c r="AF2146" t="s">
        <v>5419</v>
      </c>
      <c r="AI2146">
        <v>0</v>
      </c>
      <c r="AJ2146">
        <v>0</v>
      </c>
      <c r="AL2146">
        <v>0</v>
      </c>
      <c r="AM2146">
        <v>0</v>
      </c>
      <c r="AN2146">
        <v>0</v>
      </c>
      <c r="AO2146" t="s">
        <v>51</v>
      </c>
      <c r="AP2146" t="s">
        <v>51</v>
      </c>
      <c r="AQ2146" t="s">
        <v>51</v>
      </c>
      <c r="AR2146" t="s">
        <v>51</v>
      </c>
      <c r="AS2146" t="s">
        <v>51</v>
      </c>
      <c r="AT2146" t="s">
        <v>51</v>
      </c>
      <c r="AU2146" t="s">
        <v>58</v>
      </c>
      <c r="AV2146" t="s">
        <v>7625</v>
      </c>
      <c r="AW2146" t="s">
        <v>51</v>
      </c>
      <c r="AX2146" s="1">
        <v>42928.64366021991</v>
      </c>
      <c r="AY2146" t="s">
        <v>51</v>
      </c>
    </row>
    <row r="2147" spans="1:51" x14ac:dyDescent="0.35">
      <c r="A2147">
        <v>2222</v>
      </c>
      <c r="B2147">
        <v>0</v>
      </c>
      <c r="C2147" t="s">
        <v>51</v>
      </c>
      <c r="D2147" t="s">
        <v>85</v>
      </c>
      <c r="E2147" t="s">
        <v>51</v>
      </c>
      <c r="F2147" t="s">
        <v>51</v>
      </c>
      <c r="G2147" t="s">
        <v>9201</v>
      </c>
      <c r="H2147" t="s">
        <v>9202</v>
      </c>
      <c r="I2147" t="s">
        <v>18055</v>
      </c>
      <c r="J2147" t="s">
        <v>5419</v>
      </c>
      <c r="S2147" t="s">
        <v>9203</v>
      </c>
      <c r="T2147" t="s">
        <v>51</v>
      </c>
      <c r="U2147" t="s">
        <v>51</v>
      </c>
      <c r="Y2147" t="s">
        <v>9204</v>
      </c>
      <c r="Z2147">
        <v>12</v>
      </c>
      <c r="AE2147" t="s">
        <v>51</v>
      </c>
      <c r="AF2147" t="s">
        <v>5419</v>
      </c>
      <c r="AI2147">
        <v>0</v>
      </c>
      <c r="AJ2147">
        <v>0</v>
      </c>
      <c r="AL2147">
        <v>0</v>
      </c>
      <c r="AM2147">
        <v>0</v>
      </c>
      <c r="AN2147">
        <v>0</v>
      </c>
      <c r="AO2147" t="s">
        <v>538</v>
      </c>
      <c r="AP2147" t="s">
        <v>51</v>
      </c>
      <c r="AQ2147" t="s">
        <v>51</v>
      </c>
      <c r="AR2147" t="s">
        <v>51</v>
      </c>
      <c r="AS2147" t="s">
        <v>51</v>
      </c>
      <c r="AT2147" t="s">
        <v>51</v>
      </c>
      <c r="AU2147" t="s">
        <v>58</v>
      </c>
      <c r="AV2147" t="s">
        <v>4028</v>
      </c>
      <c r="AW2147" t="s">
        <v>51</v>
      </c>
      <c r="AX2147" s="1">
        <v>42927.62572708333</v>
      </c>
      <c r="AY2147" t="s">
        <v>51</v>
      </c>
    </row>
    <row r="2148" spans="1:51" x14ac:dyDescent="0.35">
      <c r="A2148">
        <v>2221</v>
      </c>
      <c r="B2148">
        <v>0</v>
      </c>
      <c r="C2148" t="s">
        <v>51</v>
      </c>
      <c r="D2148" t="s">
        <v>52</v>
      </c>
      <c r="E2148" t="s">
        <v>51</v>
      </c>
      <c r="F2148" t="s">
        <v>51</v>
      </c>
      <c r="G2148" t="s">
        <v>9205</v>
      </c>
      <c r="H2148" t="s">
        <v>9206</v>
      </c>
      <c r="I2148" t="s">
        <v>56</v>
      </c>
      <c r="J2148" t="s">
        <v>5419</v>
      </c>
      <c r="M2148" t="s">
        <v>9205</v>
      </c>
      <c r="N2148" t="s">
        <v>9206</v>
      </c>
      <c r="O2148" t="s">
        <v>56</v>
      </c>
      <c r="S2148" t="s">
        <v>9207</v>
      </c>
      <c r="T2148" t="s">
        <v>9208</v>
      </c>
      <c r="U2148" t="s">
        <v>51</v>
      </c>
      <c r="W2148">
        <v>9839035250</v>
      </c>
      <c r="X2148" t="s">
        <v>51</v>
      </c>
      <c r="Y2148" t="s">
        <v>9209</v>
      </c>
      <c r="Z2148">
        <v>8</v>
      </c>
      <c r="AD2148" t="s">
        <v>9210</v>
      </c>
      <c r="AE2148" t="s">
        <v>51</v>
      </c>
      <c r="AF2148" t="s">
        <v>5419</v>
      </c>
      <c r="AI2148">
        <v>0</v>
      </c>
      <c r="AJ2148">
        <v>0</v>
      </c>
      <c r="AL2148">
        <v>0</v>
      </c>
      <c r="AM2148">
        <v>0</v>
      </c>
      <c r="AN2148">
        <v>0</v>
      </c>
      <c r="AO2148" t="s">
        <v>51</v>
      </c>
      <c r="AP2148" t="s">
        <v>51</v>
      </c>
      <c r="AQ2148" t="s">
        <v>51</v>
      </c>
      <c r="AR2148" t="s">
        <v>51</v>
      </c>
      <c r="AS2148" t="s">
        <v>51</v>
      </c>
      <c r="AT2148" t="s">
        <v>51</v>
      </c>
      <c r="AU2148" t="s">
        <v>58</v>
      </c>
      <c r="AV2148" t="s">
        <v>7625</v>
      </c>
      <c r="AW2148" t="s">
        <v>51</v>
      </c>
      <c r="AX2148" s="1">
        <v>42926.496232754631</v>
      </c>
      <c r="AY2148" t="s">
        <v>51</v>
      </c>
    </row>
    <row r="2149" spans="1:51" x14ac:dyDescent="0.35">
      <c r="A2149">
        <v>2220</v>
      </c>
      <c r="B2149">
        <v>0</v>
      </c>
      <c r="C2149" t="s">
        <v>51</v>
      </c>
      <c r="D2149" t="s">
        <v>85</v>
      </c>
      <c r="E2149" t="s">
        <v>51</v>
      </c>
      <c r="F2149" t="s">
        <v>51</v>
      </c>
      <c r="G2149" t="s">
        <v>19148</v>
      </c>
      <c r="H2149" t="s">
        <v>9211</v>
      </c>
      <c r="I2149" t="s">
        <v>56</v>
      </c>
      <c r="J2149" t="s">
        <v>5419</v>
      </c>
      <c r="T2149" t="s">
        <v>51</v>
      </c>
      <c r="U2149" t="s">
        <v>51</v>
      </c>
      <c r="W2149">
        <v>9820023894</v>
      </c>
      <c r="Y2149" t="s">
        <v>9212</v>
      </c>
      <c r="Z2149">
        <v>8</v>
      </c>
      <c r="AE2149" t="s">
        <v>51</v>
      </c>
      <c r="AF2149" t="s">
        <v>5419</v>
      </c>
      <c r="AI2149">
        <v>0</v>
      </c>
      <c r="AJ2149">
        <v>0</v>
      </c>
      <c r="AL2149">
        <v>0</v>
      </c>
      <c r="AM2149">
        <v>0</v>
      </c>
      <c r="AN2149">
        <v>0</v>
      </c>
      <c r="AO2149" t="s">
        <v>230</v>
      </c>
      <c r="AP2149" t="s">
        <v>51</v>
      </c>
      <c r="AQ2149" t="s">
        <v>51</v>
      </c>
      <c r="AR2149" t="s">
        <v>51</v>
      </c>
      <c r="AS2149" t="s">
        <v>51</v>
      </c>
      <c r="AT2149" t="s">
        <v>51</v>
      </c>
      <c r="AU2149" t="s">
        <v>58</v>
      </c>
      <c r="AV2149" t="s">
        <v>4028</v>
      </c>
      <c r="AW2149" t="s">
        <v>51</v>
      </c>
      <c r="AX2149" s="1">
        <v>42923.692227893516</v>
      </c>
      <c r="AY2149" t="s">
        <v>51</v>
      </c>
    </row>
    <row r="2150" spans="1:51" x14ac:dyDescent="0.35">
      <c r="A2150">
        <v>2219</v>
      </c>
      <c r="B2150">
        <v>0</v>
      </c>
      <c r="C2150" t="s">
        <v>51</v>
      </c>
      <c r="D2150" t="s">
        <v>52</v>
      </c>
      <c r="E2150" t="s">
        <v>51</v>
      </c>
      <c r="F2150" t="s">
        <v>51</v>
      </c>
      <c r="G2150" t="s">
        <v>9213</v>
      </c>
      <c r="H2150" t="s">
        <v>9214</v>
      </c>
      <c r="I2150" t="s">
        <v>56</v>
      </c>
      <c r="M2150" t="s">
        <v>9213</v>
      </c>
      <c r="N2150" t="s">
        <v>9215</v>
      </c>
      <c r="O2150" t="s">
        <v>56</v>
      </c>
      <c r="S2150" t="s">
        <v>9216</v>
      </c>
      <c r="T2150" t="s">
        <v>9217</v>
      </c>
      <c r="U2150" t="s">
        <v>57</v>
      </c>
      <c r="V2150" t="s">
        <v>9218</v>
      </c>
      <c r="W2150">
        <v>9949400277</v>
      </c>
      <c r="Y2150" t="s">
        <v>9219</v>
      </c>
      <c r="Z2150">
        <v>8</v>
      </c>
      <c r="AA2150">
        <v>36</v>
      </c>
      <c r="AE2150" t="s">
        <v>9220</v>
      </c>
      <c r="AF2150" t="s">
        <v>9221</v>
      </c>
      <c r="AG2150" t="s">
        <v>9222</v>
      </c>
      <c r="AH2150" t="s">
        <v>9220</v>
      </c>
      <c r="AI2150">
        <v>0</v>
      </c>
      <c r="AJ2150">
        <v>0</v>
      </c>
      <c r="AL2150">
        <v>0</v>
      </c>
      <c r="AM2150">
        <v>0</v>
      </c>
      <c r="AN2150">
        <v>0</v>
      </c>
      <c r="AO2150" t="s">
        <v>51</v>
      </c>
      <c r="AP2150" t="s">
        <v>51</v>
      </c>
      <c r="AQ2150" t="s">
        <v>51</v>
      </c>
      <c r="AR2150" t="s">
        <v>51</v>
      </c>
      <c r="AS2150" t="s">
        <v>51</v>
      </c>
      <c r="AT2150" t="s">
        <v>51</v>
      </c>
      <c r="AU2150" t="s">
        <v>58</v>
      </c>
      <c r="AV2150" t="s">
        <v>7625</v>
      </c>
      <c r="AW2150" t="s">
        <v>6927</v>
      </c>
      <c r="AX2150" s="1">
        <v>42923.643470983799</v>
      </c>
      <c r="AY2150" s="1">
        <v>43544.659120601849</v>
      </c>
    </row>
    <row r="2151" spans="1:51" x14ac:dyDescent="0.35">
      <c r="A2151">
        <v>2218</v>
      </c>
      <c r="B2151">
        <v>0</v>
      </c>
      <c r="C2151" t="s">
        <v>51</v>
      </c>
      <c r="D2151" t="s">
        <v>85</v>
      </c>
      <c r="E2151" t="s">
        <v>51</v>
      </c>
      <c r="F2151" t="s">
        <v>51</v>
      </c>
      <c r="G2151" t="s">
        <v>9223</v>
      </c>
      <c r="H2151" t="s">
        <v>9224</v>
      </c>
      <c r="I2151" t="s">
        <v>56</v>
      </c>
      <c r="J2151" t="s">
        <v>5419</v>
      </c>
      <c r="S2151" t="s">
        <v>9225</v>
      </c>
      <c r="T2151" t="s">
        <v>51</v>
      </c>
      <c r="U2151" t="s">
        <v>51</v>
      </c>
      <c r="Y2151" t="s">
        <v>9226</v>
      </c>
      <c r="Z2151">
        <v>8</v>
      </c>
      <c r="AE2151" t="s">
        <v>51</v>
      </c>
      <c r="AF2151" t="s">
        <v>5419</v>
      </c>
      <c r="AI2151">
        <v>0</v>
      </c>
      <c r="AJ2151">
        <v>0</v>
      </c>
      <c r="AL2151">
        <v>0</v>
      </c>
      <c r="AM2151">
        <v>0</v>
      </c>
      <c r="AN2151">
        <v>0</v>
      </c>
      <c r="AO2151" t="s">
        <v>1651</v>
      </c>
      <c r="AP2151" t="s">
        <v>51</v>
      </c>
      <c r="AQ2151" t="s">
        <v>51</v>
      </c>
      <c r="AR2151" t="s">
        <v>51</v>
      </c>
      <c r="AS2151" t="s">
        <v>51</v>
      </c>
      <c r="AT2151" t="s">
        <v>51</v>
      </c>
      <c r="AU2151" t="s">
        <v>58</v>
      </c>
      <c r="AV2151" t="s">
        <v>4028</v>
      </c>
      <c r="AW2151" t="s">
        <v>51</v>
      </c>
      <c r="AX2151" s="1">
        <v>42923.581772951387</v>
      </c>
      <c r="AY2151" t="s">
        <v>51</v>
      </c>
    </row>
    <row r="2152" spans="1:51" x14ac:dyDescent="0.35">
      <c r="A2152">
        <v>2217</v>
      </c>
      <c r="B2152">
        <v>0</v>
      </c>
      <c r="C2152" t="s">
        <v>51</v>
      </c>
      <c r="D2152" t="s">
        <v>85</v>
      </c>
      <c r="E2152" t="s">
        <v>51</v>
      </c>
      <c r="F2152" t="s">
        <v>51</v>
      </c>
      <c r="G2152" t="s">
        <v>9227</v>
      </c>
      <c r="H2152" t="s">
        <v>9228</v>
      </c>
      <c r="I2152" t="s">
        <v>56</v>
      </c>
      <c r="J2152" t="s">
        <v>5419</v>
      </c>
      <c r="S2152" t="s">
        <v>9229</v>
      </c>
      <c r="T2152" t="s">
        <v>51</v>
      </c>
      <c r="U2152" t="s">
        <v>51</v>
      </c>
      <c r="W2152">
        <v>9820063802</v>
      </c>
      <c r="Y2152" t="s">
        <v>9230</v>
      </c>
      <c r="Z2152">
        <v>8</v>
      </c>
      <c r="AE2152" t="s">
        <v>51</v>
      </c>
      <c r="AF2152" t="s">
        <v>5419</v>
      </c>
      <c r="AI2152">
        <v>0</v>
      </c>
      <c r="AJ2152">
        <v>0</v>
      </c>
      <c r="AL2152">
        <v>0</v>
      </c>
      <c r="AM2152">
        <v>0</v>
      </c>
      <c r="AN2152">
        <v>0</v>
      </c>
      <c r="AO2152" t="s">
        <v>1032</v>
      </c>
      <c r="AP2152" t="s">
        <v>51</v>
      </c>
      <c r="AQ2152" t="s">
        <v>51</v>
      </c>
      <c r="AR2152" t="s">
        <v>51</v>
      </c>
      <c r="AS2152" t="s">
        <v>51</v>
      </c>
      <c r="AT2152" t="s">
        <v>51</v>
      </c>
      <c r="AU2152" t="s">
        <v>58</v>
      </c>
      <c r="AV2152" t="s">
        <v>4028</v>
      </c>
      <c r="AW2152" t="s">
        <v>51</v>
      </c>
      <c r="AX2152" s="1">
        <v>42923.557991701389</v>
      </c>
      <c r="AY2152" t="s">
        <v>51</v>
      </c>
    </row>
    <row r="2153" spans="1:51" x14ac:dyDescent="0.35">
      <c r="A2153">
        <v>2216</v>
      </c>
      <c r="B2153">
        <v>0</v>
      </c>
      <c r="C2153" t="s">
        <v>51</v>
      </c>
      <c r="D2153" t="s">
        <v>85</v>
      </c>
      <c r="E2153" t="s">
        <v>51</v>
      </c>
      <c r="F2153" t="s">
        <v>51</v>
      </c>
      <c r="G2153" t="s">
        <v>9231</v>
      </c>
      <c r="H2153" t="s">
        <v>9232</v>
      </c>
      <c r="I2153" t="s">
        <v>56</v>
      </c>
      <c r="J2153" t="s">
        <v>5419</v>
      </c>
      <c r="S2153" t="s">
        <v>9233</v>
      </c>
      <c r="T2153" t="s">
        <v>51</v>
      </c>
      <c r="U2153" t="s">
        <v>51</v>
      </c>
      <c r="V2153" t="s">
        <v>9234</v>
      </c>
      <c r="W2153">
        <v>9820128444</v>
      </c>
      <c r="Y2153" t="s">
        <v>9235</v>
      </c>
      <c r="Z2153">
        <v>8</v>
      </c>
      <c r="AE2153" t="s">
        <v>51</v>
      </c>
      <c r="AF2153" t="s">
        <v>5419</v>
      </c>
      <c r="AI2153">
        <v>0</v>
      </c>
      <c r="AJ2153">
        <v>0</v>
      </c>
      <c r="AL2153">
        <v>0</v>
      </c>
      <c r="AM2153">
        <v>0</v>
      </c>
      <c r="AN2153">
        <v>0</v>
      </c>
      <c r="AO2153" t="s">
        <v>1032</v>
      </c>
      <c r="AP2153" t="s">
        <v>51</v>
      </c>
      <c r="AQ2153" t="s">
        <v>51</v>
      </c>
      <c r="AR2153" t="s">
        <v>51</v>
      </c>
      <c r="AS2153" t="s">
        <v>51</v>
      </c>
      <c r="AT2153" t="s">
        <v>51</v>
      </c>
      <c r="AU2153" t="s">
        <v>58</v>
      </c>
      <c r="AV2153" t="s">
        <v>4028</v>
      </c>
      <c r="AW2153" t="s">
        <v>51</v>
      </c>
      <c r="AX2153" s="1">
        <v>42923.529678043982</v>
      </c>
      <c r="AY2153" t="s">
        <v>51</v>
      </c>
    </row>
    <row r="2154" spans="1:51" x14ac:dyDescent="0.35">
      <c r="A2154">
        <v>2215</v>
      </c>
      <c r="B2154">
        <v>0</v>
      </c>
      <c r="C2154" t="s">
        <v>51</v>
      </c>
      <c r="D2154" t="s">
        <v>85</v>
      </c>
      <c r="E2154" t="s">
        <v>51</v>
      </c>
      <c r="F2154" t="s">
        <v>51</v>
      </c>
      <c r="G2154" t="s">
        <v>9236</v>
      </c>
      <c r="H2154" t="s">
        <v>19149</v>
      </c>
      <c r="I2154" t="s">
        <v>56</v>
      </c>
      <c r="J2154" t="s">
        <v>5419</v>
      </c>
      <c r="S2154" t="s">
        <v>9237</v>
      </c>
      <c r="T2154" t="s">
        <v>51</v>
      </c>
      <c r="U2154" t="s">
        <v>51</v>
      </c>
      <c r="W2154">
        <v>8347942200</v>
      </c>
      <c r="Y2154" t="s">
        <v>9238</v>
      </c>
      <c r="Z2154">
        <v>8</v>
      </c>
      <c r="AE2154" t="s">
        <v>51</v>
      </c>
      <c r="AF2154" t="s">
        <v>5419</v>
      </c>
      <c r="AI2154">
        <v>0</v>
      </c>
      <c r="AJ2154">
        <v>0</v>
      </c>
      <c r="AL2154">
        <v>0</v>
      </c>
      <c r="AM2154">
        <v>0</v>
      </c>
      <c r="AN2154">
        <v>0</v>
      </c>
      <c r="AO2154" t="s">
        <v>1651</v>
      </c>
      <c r="AP2154" t="s">
        <v>51</v>
      </c>
      <c r="AQ2154" t="s">
        <v>51</v>
      </c>
      <c r="AR2154" t="s">
        <v>51</v>
      </c>
      <c r="AS2154" t="s">
        <v>51</v>
      </c>
      <c r="AT2154" t="s">
        <v>51</v>
      </c>
      <c r="AU2154" t="s">
        <v>58</v>
      </c>
      <c r="AV2154" t="s">
        <v>4028</v>
      </c>
      <c r="AW2154" t="s">
        <v>51</v>
      </c>
      <c r="AX2154" s="1">
        <v>42923.505700231479</v>
      </c>
      <c r="AY2154" t="s">
        <v>51</v>
      </c>
    </row>
    <row r="2155" spans="1:51" x14ac:dyDescent="0.35">
      <c r="A2155">
        <v>2214</v>
      </c>
      <c r="B2155">
        <v>0</v>
      </c>
      <c r="C2155" t="s">
        <v>51</v>
      </c>
      <c r="D2155" t="s">
        <v>85</v>
      </c>
      <c r="E2155" t="s">
        <v>51</v>
      </c>
      <c r="F2155" t="s">
        <v>51</v>
      </c>
      <c r="G2155" t="s">
        <v>9239</v>
      </c>
      <c r="H2155" t="s">
        <v>9240</v>
      </c>
      <c r="I2155" t="s">
        <v>56</v>
      </c>
      <c r="J2155" t="s">
        <v>5419</v>
      </c>
      <c r="S2155" t="s">
        <v>9241</v>
      </c>
      <c r="T2155" t="s">
        <v>51</v>
      </c>
      <c r="U2155" t="s">
        <v>51</v>
      </c>
      <c r="V2155" t="s">
        <v>9242</v>
      </c>
      <c r="W2155">
        <v>9167248041</v>
      </c>
      <c r="Y2155" t="s">
        <v>9243</v>
      </c>
      <c r="Z2155">
        <v>8</v>
      </c>
      <c r="AA2155" t="s">
        <v>9244</v>
      </c>
      <c r="AE2155" t="s">
        <v>51</v>
      </c>
      <c r="AF2155" t="s">
        <v>5419</v>
      </c>
      <c r="AG2155">
        <v>27380276965</v>
      </c>
      <c r="AI2155">
        <v>0</v>
      </c>
      <c r="AJ2155">
        <v>0</v>
      </c>
      <c r="AL2155">
        <v>0</v>
      </c>
      <c r="AM2155">
        <v>0</v>
      </c>
      <c r="AN2155">
        <v>0</v>
      </c>
      <c r="AO2155" t="s">
        <v>230</v>
      </c>
      <c r="AP2155" t="s">
        <v>51</v>
      </c>
      <c r="AQ2155" t="s">
        <v>51</v>
      </c>
      <c r="AR2155" t="s">
        <v>51</v>
      </c>
      <c r="AS2155" t="s">
        <v>51</v>
      </c>
      <c r="AT2155" t="s">
        <v>51</v>
      </c>
      <c r="AU2155" t="s">
        <v>58</v>
      </c>
      <c r="AV2155" t="s">
        <v>4028</v>
      </c>
      <c r="AW2155" t="s">
        <v>4028</v>
      </c>
      <c r="AX2155" s="1">
        <v>42922.627203391203</v>
      </c>
      <c r="AY2155" s="1">
        <v>42923.488630173611</v>
      </c>
    </row>
    <row r="2156" spans="1:51" x14ac:dyDescent="0.35">
      <c r="A2156">
        <v>2213</v>
      </c>
      <c r="B2156">
        <v>0</v>
      </c>
      <c r="C2156" t="s">
        <v>51</v>
      </c>
      <c r="D2156" t="s">
        <v>85</v>
      </c>
      <c r="E2156" t="s">
        <v>51</v>
      </c>
      <c r="F2156" t="s">
        <v>51</v>
      </c>
      <c r="G2156" t="s">
        <v>9245</v>
      </c>
      <c r="H2156" t="s">
        <v>9246</v>
      </c>
      <c r="I2156" t="s">
        <v>56</v>
      </c>
      <c r="J2156" t="s">
        <v>5419</v>
      </c>
      <c r="T2156" t="s">
        <v>51</v>
      </c>
      <c r="U2156" t="s">
        <v>51</v>
      </c>
      <c r="W2156">
        <v>9890001779</v>
      </c>
      <c r="Y2156" t="s">
        <v>4256</v>
      </c>
      <c r="Z2156">
        <v>8</v>
      </c>
      <c r="AE2156" t="s">
        <v>51</v>
      </c>
      <c r="AF2156" t="s">
        <v>5419</v>
      </c>
      <c r="AI2156">
        <v>0</v>
      </c>
      <c r="AJ2156">
        <v>0</v>
      </c>
      <c r="AL2156">
        <v>0</v>
      </c>
      <c r="AM2156">
        <v>0</v>
      </c>
      <c r="AN2156">
        <v>0</v>
      </c>
      <c r="AO2156" t="s">
        <v>4227</v>
      </c>
      <c r="AP2156" t="s">
        <v>51</v>
      </c>
      <c r="AQ2156" t="s">
        <v>51</v>
      </c>
      <c r="AR2156" t="s">
        <v>51</v>
      </c>
      <c r="AS2156" t="s">
        <v>51</v>
      </c>
      <c r="AT2156" t="s">
        <v>51</v>
      </c>
      <c r="AU2156" t="s">
        <v>58</v>
      </c>
      <c r="AV2156" t="s">
        <v>4028</v>
      </c>
      <c r="AW2156" t="s">
        <v>51</v>
      </c>
      <c r="AX2156" s="1">
        <v>42919.604683599537</v>
      </c>
      <c r="AY2156" t="s">
        <v>51</v>
      </c>
    </row>
    <row r="2157" spans="1:51" x14ac:dyDescent="0.35">
      <c r="A2157">
        <v>2212</v>
      </c>
      <c r="B2157">
        <v>0</v>
      </c>
      <c r="C2157" t="s">
        <v>51</v>
      </c>
      <c r="D2157" t="s">
        <v>52</v>
      </c>
      <c r="E2157" t="s">
        <v>51</v>
      </c>
      <c r="F2157" t="s">
        <v>51</v>
      </c>
      <c r="G2157" t="s">
        <v>9247</v>
      </c>
      <c r="H2157" t="s">
        <v>9248</v>
      </c>
      <c r="I2157" t="s">
        <v>56</v>
      </c>
      <c r="J2157" t="s">
        <v>5419</v>
      </c>
      <c r="O2157" t="s">
        <v>56</v>
      </c>
      <c r="S2157" t="s">
        <v>9249</v>
      </c>
      <c r="T2157" t="s">
        <v>9250</v>
      </c>
      <c r="U2157" t="s">
        <v>51</v>
      </c>
      <c r="W2157">
        <v>9590315818</v>
      </c>
      <c r="X2157" t="s">
        <v>51</v>
      </c>
      <c r="Y2157" t="s">
        <v>9251</v>
      </c>
      <c r="Z2157">
        <v>8</v>
      </c>
      <c r="AA2157">
        <v>29</v>
      </c>
      <c r="AE2157" t="s">
        <v>51</v>
      </c>
      <c r="AF2157" t="s">
        <v>5419</v>
      </c>
      <c r="AG2157" t="s">
        <v>9252</v>
      </c>
      <c r="AH2157">
        <v>29460141767</v>
      </c>
      <c r="AI2157">
        <v>0</v>
      </c>
      <c r="AJ2157">
        <v>0</v>
      </c>
      <c r="AL2157">
        <v>0</v>
      </c>
      <c r="AM2157">
        <v>0</v>
      </c>
      <c r="AN2157">
        <v>0</v>
      </c>
      <c r="AO2157" t="s">
        <v>51</v>
      </c>
      <c r="AP2157" t="s">
        <v>51</v>
      </c>
      <c r="AQ2157" t="s">
        <v>51</v>
      </c>
      <c r="AR2157" t="s">
        <v>51</v>
      </c>
      <c r="AS2157" t="s">
        <v>51</v>
      </c>
      <c r="AT2157" t="s">
        <v>51</v>
      </c>
      <c r="AU2157" t="s">
        <v>58</v>
      </c>
      <c r="AV2157" t="s">
        <v>7625</v>
      </c>
      <c r="AW2157" t="s">
        <v>6927</v>
      </c>
      <c r="AX2157" s="1">
        <v>42915.748249918979</v>
      </c>
      <c r="AY2157" s="1">
        <v>43092.458696875001</v>
      </c>
    </row>
    <row r="2158" spans="1:51" x14ac:dyDescent="0.35">
      <c r="A2158">
        <v>2211</v>
      </c>
      <c r="B2158">
        <v>0</v>
      </c>
      <c r="C2158" t="s">
        <v>51</v>
      </c>
      <c r="D2158" t="s">
        <v>52</v>
      </c>
      <c r="E2158" t="s">
        <v>51</v>
      </c>
      <c r="F2158" t="s">
        <v>51</v>
      </c>
      <c r="G2158" t="s">
        <v>9253</v>
      </c>
      <c r="H2158" t="s">
        <v>9254</v>
      </c>
      <c r="I2158" t="s">
        <v>56</v>
      </c>
      <c r="M2158" t="s">
        <v>9253</v>
      </c>
      <c r="N2158" t="s">
        <v>9254</v>
      </c>
      <c r="O2158" t="s">
        <v>56</v>
      </c>
      <c r="S2158" t="s">
        <v>9255</v>
      </c>
      <c r="T2158" t="s">
        <v>9256</v>
      </c>
      <c r="U2158" t="s">
        <v>51</v>
      </c>
      <c r="V2158" t="s">
        <v>9257</v>
      </c>
      <c r="W2158">
        <v>8979000407</v>
      </c>
      <c r="Y2158" t="s">
        <v>9258</v>
      </c>
      <c r="Z2158">
        <v>8</v>
      </c>
      <c r="AA2158">
        <v>5</v>
      </c>
      <c r="AE2158" t="s">
        <v>9259</v>
      </c>
      <c r="AF2158" t="s">
        <v>9260</v>
      </c>
      <c r="AG2158" t="s">
        <v>9261</v>
      </c>
      <c r="AH2158" t="s">
        <v>9259</v>
      </c>
      <c r="AI2158">
        <v>0</v>
      </c>
      <c r="AJ2158">
        <v>0</v>
      </c>
      <c r="AL2158">
        <v>0</v>
      </c>
      <c r="AM2158">
        <v>0</v>
      </c>
      <c r="AN2158">
        <v>0</v>
      </c>
      <c r="AO2158" t="s">
        <v>51</v>
      </c>
      <c r="AP2158" t="s">
        <v>51</v>
      </c>
      <c r="AQ2158" t="s">
        <v>51</v>
      </c>
      <c r="AR2158" t="s">
        <v>51</v>
      </c>
      <c r="AS2158" t="s">
        <v>51</v>
      </c>
      <c r="AT2158" t="s">
        <v>51</v>
      </c>
      <c r="AU2158" t="s">
        <v>58</v>
      </c>
      <c r="AV2158" t="s">
        <v>7625</v>
      </c>
      <c r="AW2158" t="s">
        <v>6927</v>
      </c>
      <c r="AX2158" s="1">
        <v>42915.742047141204</v>
      </c>
      <c r="AY2158" s="1">
        <v>43313.426359375</v>
      </c>
    </row>
    <row r="2159" spans="1:51" x14ac:dyDescent="0.35">
      <c r="A2159">
        <v>2210</v>
      </c>
      <c r="B2159">
        <v>0</v>
      </c>
      <c r="C2159" t="s">
        <v>51</v>
      </c>
      <c r="D2159" t="s">
        <v>85</v>
      </c>
      <c r="E2159" t="s">
        <v>51</v>
      </c>
      <c r="F2159" t="s">
        <v>51</v>
      </c>
      <c r="G2159" t="s">
        <v>9262</v>
      </c>
      <c r="H2159" t="s">
        <v>9263</v>
      </c>
      <c r="I2159" t="s">
        <v>56</v>
      </c>
      <c r="J2159" t="s">
        <v>5419</v>
      </c>
      <c r="T2159" t="s">
        <v>51</v>
      </c>
      <c r="U2159" t="s">
        <v>51</v>
      </c>
      <c r="W2159">
        <v>9324038359</v>
      </c>
      <c r="Y2159" t="s">
        <v>9264</v>
      </c>
      <c r="Z2159">
        <v>8</v>
      </c>
      <c r="AA2159" t="s">
        <v>9265</v>
      </c>
      <c r="AE2159" t="s">
        <v>51</v>
      </c>
      <c r="AF2159" t="s">
        <v>5419</v>
      </c>
      <c r="AG2159" t="s">
        <v>9266</v>
      </c>
      <c r="AI2159">
        <v>0</v>
      </c>
      <c r="AJ2159">
        <v>0</v>
      </c>
      <c r="AL2159">
        <v>0</v>
      </c>
      <c r="AM2159">
        <v>0</v>
      </c>
      <c r="AN2159">
        <v>0</v>
      </c>
      <c r="AO2159" t="s">
        <v>230</v>
      </c>
      <c r="AP2159" t="s">
        <v>51</v>
      </c>
      <c r="AQ2159" t="s">
        <v>51</v>
      </c>
      <c r="AR2159" t="s">
        <v>51</v>
      </c>
      <c r="AS2159" t="s">
        <v>51</v>
      </c>
      <c r="AT2159" t="s">
        <v>51</v>
      </c>
      <c r="AU2159" t="s">
        <v>58</v>
      </c>
      <c r="AV2159" t="s">
        <v>4028</v>
      </c>
      <c r="AW2159" t="s">
        <v>51</v>
      </c>
      <c r="AX2159" s="1">
        <v>42914.653724768519</v>
      </c>
      <c r="AY2159" t="s">
        <v>51</v>
      </c>
    </row>
    <row r="2160" spans="1:51" x14ac:dyDescent="0.35">
      <c r="A2160">
        <v>2209</v>
      </c>
      <c r="B2160">
        <v>0</v>
      </c>
      <c r="C2160" t="s">
        <v>51</v>
      </c>
      <c r="D2160" t="s">
        <v>85</v>
      </c>
      <c r="E2160" t="s">
        <v>51</v>
      </c>
      <c r="F2160" t="s">
        <v>51</v>
      </c>
      <c r="G2160" t="s">
        <v>9267</v>
      </c>
      <c r="H2160" t="s">
        <v>9268</v>
      </c>
      <c r="I2160" t="s">
        <v>56</v>
      </c>
      <c r="J2160" t="s">
        <v>5419</v>
      </c>
      <c r="S2160" t="s">
        <v>9269</v>
      </c>
      <c r="T2160" t="s">
        <v>51</v>
      </c>
      <c r="U2160" t="s">
        <v>51</v>
      </c>
      <c r="W2160">
        <v>9167780803</v>
      </c>
      <c r="Y2160" t="s">
        <v>9270</v>
      </c>
      <c r="Z2160">
        <v>8</v>
      </c>
      <c r="AA2160" t="s">
        <v>9271</v>
      </c>
      <c r="AE2160" t="s">
        <v>51</v>
      </c>
      <c r="AF2160" t="s">
        <v>5419</v>
      </c>
      <c r="AH2160" t="s">
        <v>9272</v>
      </c>
      <c r="AI2160">
        <v>0</v>
      </c>
      <c r="AJ2160">
        <v>0</v>
      </c>
      <c r="AL2160">
        <v>0</v>
      </c>
      <c r="AM2160">
        <v>0</v>
      </c>
      <c r="AN2160">
        <v>0</v>
      </c>
      <c r="AO2160" t="s">
        <v>9273</v>
      </c>
      <c r="AP2160" t="s">
        <v>51</v>
      </c>
      <c r="AQ2160" t="s">
        <v>51</v>
      </c>
      <c r="AR2160" t="s">
        <v>51</v>
      </c>
      <c r="AS2160" t="s">
        <v>51</v>
      </c>
      <c r="AT2160" t="s">
        <v>51</v>
      </c>
      <c r="AU2160" t="s">
        <v>58</v>
      </c>
      <c r="AV2160" t="s">
        <v>4028</v>
      </c>
      <c r="AW2160" t="s">
        <v>51</v>
      </c>
      <c r="AX2160" s="1">
        <v>42914.624870219908</v>
      </c>
      <c r="AY2160" t="s">
        <v>51</v>
      </c>
    </row>
    <row r="2161" spans="1:51" x14ac:dyDescent="0.35">
      <c r="A2161">
        <v>2208</v>
      </c>
      <c r="B2161">
        <v>0</v>
      </c>
      <c r="C2161" t="s">
        <v>51</v>
      </c>
      <c r="D2161" t="s">
        <v>52</v>
      </c>
      <c r="E2161" t="s">
        <v>51</v>
      </c>
      <c r="F2161" t="s">
        <v>51</v>
      </c>
      <c r="G2161" t="s">
        <v>9274</v>
      </c>
      <c r="H2161" t="s">
        <v>9275</v>
      </c>
      <c r="I2161" t="s">
        <v>56</v>
      </c>
      <c r="M2161" t="s">
        <v>9274</v>
      </c>
      <c r="N2161" t="s">
        <v>9275</v>
      </c>
      <c r="O2161" t="s">
        <v>56</v>
      </c>
      <c r="S2161" t="s">
        <v>9276</v>
      </c>
      <c r="T2161" t="s">
        <v>9277</v>
      </c>
      <c r="U2161" t="s">
        <v>202</v>
      </c>
      <c r="V2161" t="s">
        <v>9278</v>
      </c>
      <c r="W2161" t="s">
        <v>62</v>
      </c>
      <c r="Y2161" t="s">
        <v>9279</v>
      </c>
      <c r="Z2161">
        <v>8</v>
      </c>
      <c r="AA2161">
        <v>33</v>
      </c>
      <c r="AD2161" t="s">
        <v>9280</v>
      </c>
      <c r="AE2161" t="s">
        <v>9281</v>
      </c>
      <c r="AF2161" t="s">
        <v>1735</v>
      </c>
      <c r="AG2161" t="s">
        <v>9282</v>
      </c>
      <c r="AH2161" t="s">
        <v>9281</v>
      </c>
      <c r="AI2161">
        <v>0</v>
      </c>
      <c r="AJ2161">
        <v>0</v>
      </c>
      <c r="AL2161">
        <v>0</v>
      </c>
      <c r="AM2161">
        <v>0</v>
      </c>
      <c r="AN2161">
        <v>0</v>
      </c>
      <c r="AO2161" t="s">
        <v>51</v>
      </c>
      <c r="AP2161" t="s">
        <v>51</v>
      </c>
      <c r="AQ2161" t="s">
        <v>51</v>
      </c>
      <c r="AR2161" t="s">
        <v>51</v>
      </c>
      <c r="AS2161" t="s">
        <v>51</v>
      </c>
      <c r="AT2161" t="s">
        <v>51</v>
      </c>
      <c r="AU2161" t="s">
        <v>58</v>
      </c>
      <c r="AV2161" t="s">
        <v>7625</v>
      </c>
      <c r="AW2161" t="s">
        <v>919</v>
      </c>
      <c r="AX2161" s="1">
        <v>42910.425359525463</v>
      </c>
      <c r="AY2161" s="1">
        <v>45593.558620601849</v>
      </c>
    </row>
    <row r="2162" spans="1:51" x14ac:dyDescent="0.35">
      <c r="A2162">
        <v>2207</v>
      </c>
      <c r="B2162">
        <v>0</v>
      </c>
      <c r="C2162" t="s">
        <v>51</v>
      </c>
      <c r="D2162" t="s">
        <v>52</v>
      </c>
      <c r="E2162" t="s">
        <v>51</v>
      </c>
      <c r="F2162" t="s">
        <v>51</v>
      </c>
      <c r="G2162" t="s">
        <v>9283</v>
      </c>
      <c r="H2162" t="s">
        <v>9284</v>
      </c>
      <c r="I2162" t="s">
        <v>56</v>
      </c>
      <c r="J2162" t="s">
        <v>5419</v>
      </c>
      <c r="M2162" t="s">
        <v>9283</v>
      </c>
      <c r="N2162" t="s">
        <v>9284</v>
      </c>
      <c r="O2162" t="s">
        <v>56</v>
      </c>
      <c r="S2162">
        <f>91-9729991969</f>
        <v>-9729991878</v>
      </c>
      <c r="T2162" t="s">
        <v>9285</v>
      </c>
      <c r="U2162" t="s">
        <v>51</v>
      </c>
      <c r="W2162">
        <f>91-9899930828</f>
        <v>-9899930737</v>
      </c>
      <c r="X2162" t="s">
        <v>51</v>
      </c>
      <c r="Y2162" t="s">
        <v>9286</v>
      </c>
      <c r="Z2162">
        <v>8</v>
      </c>
      <c r="AA2162">
        <v>6</v>
      </c>
      <c r="AE2162" t="s">
        <v>51</v>
      </c>
      <c r="AF2162" t="s">
        <v>5419</v>
      </c>
      <c r="AG2162" t="s">
        <v>9287</v>
      </c>
      <c r="AH2162">
        <v>6092715818</v>
      </c>
      <c r="AI2162">
        <v>0</v>
      </c>
      <c r="AJ2162">
        <v>0</v>
      </c>
      <c r="AL2162">
        <v>0</v>
      </c>
      <c r="AM2162">
        <v>0</v>
      </c>
      <c r="AN2162">
        <v>0</v>
      </c>
      <c r="AO2162" t="s">
        <v>51</v>
      </c>
      <c r="AP2162" t="s">
        <v>51</v>
      </c>
      <c r="AQ2162" t="s">
        <v>51</v>
      </c>
      <c r="AR2162" t="s">
        <v>51</v>
      </c>
      <c r="AS2162" t="s">
        <v>51</v>
      </c>
      <c r="AT2162" t="s">
        <v>51</v>
      </c>
      <c r="AU2162" t="s">
        <v>58</v>
      </c>
      <c r="AV2162" t="s">
        <v>7625</v>
      </c>
      <c r="AW2162" t="s">
        <v>6927</v>
      </c>
      <c r="AX2162" s="1">
        <v>42910.417738657408</v>
      </c>
      <c r="AY2162" s="1">
        <v>43077.461342557872</v>
      </c>
    </row>
    <row r="2163" spans="1:51" x14ac:dyDescent="0.35">
      <c r="A2163">
        <v>2206</v>
      </c>
      <c r="B2163">
        <v>0</v>
      </c>
      <c r="C2163" t="s">
        <v>51</v>
      </c>
      <c r="D2163" t="s">
        <v>85</v>
      </c>
      <c r="E2163" t="s">
        <v>51</v>
      </c>
      <c r="F2163" t="s">
        <v>51</v>
      </c>
      <c r="G2163" t="s">
        <v>19150</v>
      </c>
      <c r="H2163" t="s">
        <v>19151</v>
      </c>
      <c r="I2163" t="s">
        <v>56</v>
      </c>
      <c r="J2163" t="s">
        <v>5419</v>
      </c>
      <c r="S2163" t="s">
        <v>9288</v>
      </c>
      <c r="T2163" t="s">
        <v>51</v>
      </c>
      <c r="U2163" t="s">
        <v>51</v>
      </c>
      <c r="V2163" t="s">
        <v>9289</v>
      </c>
      <c r="W2163">
        <v>9352420069</v>
      </c>
      <c r="Y2163" t="s">
        <v>9290</v>
      </c>
      <c r="Z2163">
        <v>8</v>
      </c>
      <c r="AE2163" t="s">
        <v>51</v>
      </c>
      <c r="AF2163" t="s">
        <v>5419</v>
      </c>
      <c r="AI2163">
        <v>0</v>
      </c>
      <c r="AJ2163">
        <v>0</v>
      </c>
      <c r="AL2163">
        <v>0</v>
      </c>
      <c r="AM2163">
        <v>0</v>
      </c>
      <c r="AN2163">
        <v>0</v>
      </c>
      <c r="AO2163" t="s">
        <v>1651</v>
      </c>
      <c r="AP2163" t="s">
        <v>51</v>
      </c>
      <c r="AQ2163" t="s">
        <v>51</v>
      </c>
      <c r="AR2163" t="s">
        <v>51</v>
      </c>
      <c r="AS2163" t="s">
        <v>51</v>
      </c>
      <c r="AT2163" t="s">
        <v>51</v>
      </c>
      <c r="AU2163" t="s">
        <v>58</v>
      </c>
      <c r="AV2163" t="s">
        <v>4028</v>
      </c>
      <c r="AW2163" t="s">
        <v>51</v>
      </c>
      <c r="AX2163" s="1">
        <v>42908.697375497686</v>
      </c>
      <c r="AY2163" t="s">
        <v>51</v>
      </c>
    </row>
    <row r="2164" spans="1:51" x14ac:dyDescent="0.35">
      <c r="A2164">
        <v>2205</v>
      </c>
      <c r="B2164">
        <v>0</v>
      </c>
      <c r="C2164" t="s">
        <v>51</v>
      </c>
      <c r="D2164" t="s">
        <v>85</v>
      </c>
      <c r="E2164" t="s">
        <v>51</v>
      </c>
      <c r="F2164" t="s">
        <v>51</v>
      </c>
      <c r="G2164" t="s">
        <v>9291</v>
      </c>
      <c r="H2164" t="s">
        <v>9292</v>
      </c>
      <c r="I2164" t="s">
        <v>56</v>
      </c>
      <c r="J2164" t="s">
        <v>5419</v>
      </c>
      <c r="S2164" t="s">
        <v>9293</v>
      </c>
      <c r="T2164" t="s">
        <v>51</v>
      </c>
      <c r="U2164" t="s">
        <v>51</v>
      </c>
      <c r="V2164" t="s">
        <v>9294</v>
      </c>
      <c r="W2164">
        <v>9869064386</v>
      </c>
      <c r="Y2164" t="s">
        <v>9295</v>
      </c>
      <c r="Z2164">
        <v>8</v>
      </c>
      <c r="AA2164" t="s">
        <v>9296</v>
      </c>
      <c r="AE2164" t="s">
        <v>51</v>
      </c>
      <c r="AF2164" t="s">
        <v>5419</v>
      </c>
      <c r="AG2164" t="s">
        <v>9297</v>
      </c>
      <c r="AI2164">
        <v>0</v>
      </c>
      <c r="AJ2164">
        <v>0</v>
      </c>
      <c r="AL2164">
        <v>0</v>
      </c>
      <c r="AM2164">
        <v>0</v>
      </c>
      <c r="AN2164">
        <v>0</v>
      </c>
      <c r="AO2164" t="s">
        <v>9298</v>
      </c>
      <c r="AP2164" t="s">
        <v>51</v>
      </c>
      <c r="AQ2164" t="s">
        <v>51</v>
      </c>
      <c r="AR2164" t="s">
        <v>51</v>
      </c>
      <c r="AS2164" t="s">
        <v>51</v>
      </c>
      <c r="AT2164" t="s">
        <v>51</v>
      </c>
      <c r="AU2164" t="s">
        <v>58</v>
      </c>
      <c r="AV2164" t="s">
        <v>4028</v>
      </c>
      <c r="AW2164" t="s">
        <v>51</v>
      </c>
      <c r="AX2164" s="1">
        <v>42908.672894826392</v>
      </c>
      <c r="AY2164" t="s">
        <v>51</v>
      </c>
    </row>
    <row r="2165" spans="1:51" x14ac:dyDescent="0.35">
      <c r="A2165">
        <v>2204</v>
      </c>
      <c r="B2165">
        <v>0</v>
      </c>
      <c r="C2165" t="s">
        <v>51</v>
      </c>
      <c r="D2165" t="s">
        <v>85</v>
      </c>
      <c r="E2165" t="s">
        <v>51</v>
      </c>
      <c r="F2165" t="s">
        <v>51</v>
      </c>
      <c r="G2165" t="s">
        <v>9299</v>
      </c>
      <c r="H2165" t="s">
        <v>9300</v>
      </c>
      <c r="I2165" t="s">
        <v>56</v>
      </c>
      <c r="J2165" t="s">
        <v>5419</v>
      </c>
      <c r="S2165" t="s">
        <v>9301</v>
      </c>
      <c r="T2165" t="s">
        <v>51</v>
      </c>
      <c r="U2165" t="s">
        <v>51</v>
      </c>
      <c r="V2165" t="s">
        <v>9302</v>
      </c>
      <c r="W2165" t="s">
        <v>9303</v>
      </c>
      <c r="Y2165" t="s">
        <v>9304</v>
      </c>
      <c r="Z2165">
        <v>8</v>
      </c>
      <c r="AB2165" t="s">
        <v>9305</v>
      </c>
      <c r="AE2165" t="s">
        <v>51</v>
      </c>
      <c r="AF2165" t="s">
        <v>5419</v>
      </c>
      <c r="AH2165">
        <v>24591801090</v>
      </c>
      <c r="AI2165">
        <v>0</v>
      </c>
      <c r="AJ2165">
        <v>0</v>
      </c>
      <c r="AL2165">
        <v>0</v>
      </c>
      <c r="AM2165">
        <v>0</v>
      </c>
      <c r="AN2165">
        <v>0</v>
      </c>
      <c r="AO2165" t="s">
        <v>9306</v>
      </c>
      <c r="AP2165" t="s">
        <v>51</v>
      </c>
      <c r="AQ2165" t="s">
        <v>51</v>
      </c>
      <c r="AR2165" t="s">
        <v>51</v>
      </c>
      <c r="AS2165" t="s">
        <v>51</v>
      </c>
      <c r="AT2165" t="s">
        <v>51</v>
      </c>
      <c r="AU2165" t="s">
        <v>58</v>
      </c>
      <c r="AV2165" t="s">
        <v>4028</v>
      </c>
      <c r="AW2165" t="s">
        <v>51</v>
      </c>
      <c r="AX2165" s="1">
        <v>42908.644874733793</v>
      </c>
      <c r="AY2165" t="s">
        <v>51</v>
      </c>
    </row>
    <row r="2166" spans="1:51" x14ac:dyDescent="0.35">
      <c r="A2166">
        <v>2203</v>
      </c>
      <c r="B2166">
        <v>0</v>
      </c>
      <c r="C2166" t="s">
        <v>51</v>
      </c>
      <c r="D2166" t="s">
        <v>52</v>
      </c>
      <c r="E2166" t="s">
        <v>51</v>
      </c>
      <c r="F2166" t="s">
        <v>51</v>
      </c>
      <c r="G2166" t="s">
        <v>9307</v>
      </c>
      <c r="H2166" t="s">
        <v>9308</v>
      </c>
      <c r="I2166" t="s">
        <v>287</v>
      </c>
      <c r="J2166" t="s">
        <v>5419</v>
      </c>
      <c r="M2166" t="s">
        <v>9307</v>
      </c>
      <c r="N2166" t="s">
        <v>9308</v>
      </c>
      <c r="O2166" t="s">
        <v>287</v>
      </c>
      <c r="S2166" t="s">
        <v>9309</v>
      </c>
      <c r="T2166" t="s">
        <v>9310</v>
      </c>
      <c r="U2166" t="s">
        <v>51</v>
      </c>
      <c r="V2166">
        <v>97148835295</v>
      </c>
      <c r="W2166" t="s">
        <v>9309</v>
      </c>
      <c r="X2166" t="s">
        <v>51</v>
      </c>
      <c r="Y2166" t="s">
        <v>9311</v>
      </c>
      <c r="Z2166">
        <v>2</v>
      </c>
      <c r="AE2166" t="s">
        <v>51</v>
      </c>
      <c r="AF2166" t="s">
        <v>5419</v>
      </c>
      <c r="AI2166">
        <v>0</v>
      </c>
      <c r="AJ2166">
        <v>0</v>
      </c>
      <c r="AL2166">
        <v>0</v>
      </c>
      <c r="AM2166">
        <v>0</v>
      </c>
      <c r="AN2166">
        <v>0</v>
      </c>
      <c r="AO2166" t="s">
        <v>51</v>
      </c>
      <c r="AP2166" t="s">
        <v>51</v>
      </c>
      <c r="AQ2166" t="s">
        <v>51</v>
      </c>
      <c r="AR2166" t="s">
        <v>51</v>
      </c>
      <c r="AS2166" t="s">
        <v>51</v>
      </c>
      <c r="AT2166" t="s">
        <v>51</v>
      </c>
      <c r="AU2166" t="s">
        <v>58</v>
      </c>
      <c r="AV2166" t="s">
        <v>7625</v>
      </c>
      <c r="AW2166" t="s">
        <v>51</v>
      </c>
      <c r="AX2166" s="1">
        <v>42908.474815011577</v>
      </c>
      <c r="AY2166" t="s">
        <v>51</v>
      </c>
    </row>
    <row r="2167" spans="1:51" x14ac:dyDescent="0.35">
      <c r="A2167">
        <v>2202</v>
      </c>
      <c r="B2167">
        <v>0</v>
      </c>
      <c r="C2167" t="s">
        <v>51</v>
      </c>
      <c r="D2167" t="s">
        <v>52</v>
      </c>
      <c r="E2167" t="s">
        <v>51</v>
      </c>
      <c r="F2167" t="s">
        <v>51</v>
      </c>
      <c r="G2167" t="s">
        <v>19152</v>
      </c>
      <c r="H2167" t="s">
        <v>9312</v>
      </c>
      <c r="I2167" t="s">
        <v>56</v>
      </c>
      <c r="M2167" t="s">
        <v>19152</v>
      </c>
      <c r="N2167" t="s">
        <v>9312</v>
      </c>
      <c r="O2167" t="s">
        <v>56</v>
      </c>
      <c r="S2167">
        <v>9909005399</v>
      </c>
      <c r="T2167" t="s">
        <v>9313</v>
      </c>
      <c r="U2167" t="s">
        <v>57</v>
      </c>
      <c r="V2167" t="s">
        <v>62</v>
      </c>
      <c r="W2167">
        <v>9909005399</v>
      </c>
      <c r="Z2167">
        <v>8</v>
      </c>
      <c r="AA2167">
        <v>24</v>
      </c>
      <c r="AE2167" t="s">
        <v>3791</v>
      </c>
      <c r="AF2167" t="s">
        <v>407</v>
      </c>
      <c r="AG2167" t="s">
        <v>1831</v>
      </c>
      <c r="AH2167" t="s">
        <v>3791</v>
      </c>
      <c r="AI2167">
        <v>0</v>
      </c>
      <c r="AJ2167">
        <v>0</v>
      </c>
      <c r="AL2167">
        <v>0</v>
      </c>
      <c r="AM2167">
        <v>0</v>
      </c>
      <c r="AN2167">
        <v>0</v>
      </c>
      <c r="AO2167" t="s">
        <v>51</v>
      </c>
      <c r="AP2167" t="s">
        <v>51</v>
      </c>
      <c r="AQ2167" t="s">
        <v>51</v>
      </c>
      <c r="AR2167" t="s">
        <v>51</v>
      </c>
      <c r="AS2167" t="s">
        <v>51</v>
      </c>
      <c r="AT2167" t="s">
        <v>51</v>
      </c>
      <c r="AU2167" t="s">
        <v>58</v>
      </c>
      <c r="AV2167" t="s">
        <v>6593</v>
      </c>
      <c r="AW2167" t="s">
        <v>196</v>
      </c>
      <c r="AX2167" s="1">
        <v>42908.439731562503</v>
      </c>
      <c r="AY2167" s="1">
        <v>44732.439287037036</v>
      </c>
    </row>
    <row r="2168" spans="1:51" x14ac:dyDescent="0.35">
      <c r="A2168">
        <v>2201</v>
      </c>
      <c r="B2168">
        <v>0</v>
      </c>
      <c r="C2168" t="s">
        <v>51</v>
      </c>
      <c r="D2168" t="s">
        <v>52</v>
      </c>
      <c r="E2168" t="s">
        <v>51</v>
      </c>
      <c r="F2168" t="s">
        <v>51</v>
      </c>
      <c r="G2168" t="s">
        <v>9314</v>
      </c>
      <c r="H2168" t="s">
        <v>19153</v>
      </c>
      <c r="I2168" t="s">
        <v>56</v>
      </c>
      <c r="J2168" t="s">
        <v>5419</v>
      </c>
      <c r="M2168" t="s">
        <v>9315</v>
      </c>
      <c r="N2168" t="s">
        <v>19154</v>
      </c>
      <c r="O2168" t="s">
        <v>56</v>
      </c>
      <c r="S2168">
        <f>2140-662203</f>
        <v>-660063</v>
      </c>
      <c r="T2168" t="s">
        <v>9316</v>
      </c>
      <c r="U2168" t="s">
        <v>51</v>
      </c>
      <c r="V2168" t="s">
        <v>9317</v>
      </c>
      <c r="W2168">
        <v>9702087193</v>
      </c>
      <c r="X2168" t="s">
        <v>51</v>
      </c>
      <c r="Y2168" t="s">
        <v>9318</v>
      </c>
      <c r="Z2168">
        <v>8</v>
      </c>
      <c r="AA2168">
        <v>27</v>
      </c>
      <c r="AE2168" t="s">
        <v>51</v>
      </c>
      <c r="AF2168" t="s">
        <v>5419</v>
      </c>
      <c r="AG2168" t="s">
        <v>6740</v>
      </c>
      <c r="AH2168" t="s">
        <v>9319</v>
      </c>
      <c r="AI2168">
        <v>0</v>
      </c>
      <c r="AJ2168">
        <v>0</v>
      </c>
      <c r="AL2168">
        <v>0</v>
      </c>
      <c r="AM2168">
        <v>0</v>
      </c>
      <c r="AN2168">
        <v>0</v>
      </c>
      <c r="AO2168" t="s">
        <v>51</v>
      </c>
      <c r="AP2168" t="s">
        <v>51</v>
      </c>
      <c r="AQ2168" t="s">
        <v>51</v>
      </c>
      <c r="AR2168" t="s">
        <v>51</v>
      </c>
      <c r="AS2168" t="s">
        <v>51</v>
      </c>
      <c r="AT2168" t="s">
        <v>51</v>
      </c>
      <c r="AU2168" t="s">
        <v>58</v>
      </c>
      <c r="AV2168" t="s">
        <v>7625</v>
      </c>
      <c r="AW2168" t="s">
        <v>6927</v>
      </c>
      <c r="AX2168" s="1">
        <v>42907.545950381944</v>
      </c>
      <c r="AY2168" s="1">
        <v>43269.692394594909</v>
      </c>
    </row>
    <row r="2169" spans="1:51" x14ac:dyDescent="0.35">
      <c r="A2169">
        <v>2200</v>
      </c>
      <c r="B2169">
        <v>0</v>
      </c>
      <c r="C2169" t="s">
        <v>51</v>
      </c>
      <c r="D2169" t="s">
        <v>52</v>
      </c>
      <c r="E2169" t="s">
        <v>51</v>
      </c>
      <c r="F2169" t="s">
        <v>51</v>
      </c>
      <c r="G2169" t="s">
        <v>9320</v>
      </c>
      <c r="H2169" t="s">
        <v>9321</v>
      </c>
      <c r="I2169" t="s">
        <v>56</v>
      </c>
      <c r="M2169" t="s">
        <v>9320</v>
      </c>
      <c r="N2169" t="s">
        <v>9322</v>
      </c>
      <c r="O2169" t="s">
        <v>56</v>
      </c>
      <c r="S2169">
        <v>9990043743</v>
      </c>
      <c r="T2169" t="s">
        <v>9323</v>
      </c>
      <c r="U2169" t="s">
        <v>51</v>
      </c>
      <c r="W2169" t="s">
        <v>9324</v>
      </c>
      <c r="Y2169" t="s">
        <v>9325</v>
      </c>
      <c r="Z2169">
        <v>8</v>
      </c>
      <c r="AA2169">
        <v>9</v>
      </c>
      <c r="AB2169" t="s">
        <v>9326</v>
      </c>
      <c r="AD2169" t="s">
        <v>9327</v>
      </c>
      <c r="AE2169" t="s">
        <v>9328</v>
      </c>
      <c r="AF2169" t="s">
        <v>63</v>
      </c>
      <c r="AG2169" t="s">
        <v>9329</v>
      </c>
      <c r="AH2169" t="s">
        <v>9328</v>
      </c>
      <c r="AI2169">
        <v>0</v>
      </c>
      <c r="AJ2169">
        <v>0</v>
      </c>
      <c r="AL2169">
        <v>0</v>
      </c>
      <c r="AM2169">
        <v>0</v>
      </c>
      <c r="AN2169">
        <v>0</v>
      </c>
      <c r="AO2169" t="s">
        <v>51</v>
      </c>
      <c r="AP2169" t="s">
        <v>51</v>
      </c>
      <c r="AQ2169" t="s">
        <v>51</v>
      </c>
      <c r="AR2169" t="s">
        <v>51</v>
      </c>
      <c r="AS2169" t="s">
        <v>51</v>
      </c>
      <c r="AT2169" t="s">
        <v>51</v>
      </c>
      <c r="AU2169" t="s">
        <v>58</v>
      </c>
      <c r="AV2169" t="s">
        <v>7625</v>
      </c>
      <c r="AW2169" t="s">
        <v>4215</v>
      </c>
      <c r="AX2169" s="1">
        <v>42906.739865543983</v>
      </c>
      <c r="AY2169" s="1">
        <v>43368.676560879627</v>
      </c>
    </row>
    <row r="2170" spans="1:51" x14ac:dyDescent="0.35">
      <c r="A2170">
        <v>2199</v>
      </c>
      <c r="B2170">
        <v>0</v>
      </c>
      <c r="C2170" t="s">
        <v>51</v>
      </c>
      <c r="D2170" t="s">
        <v>85</v>
      </c>
      <c r="E2170" t="s">
        <v>51</v>
      </c>
      <c r="F2170" t="s">
        <v>51</v>
      </c>
      <c r="G2170" t="s">
        <v>9330</v>
      </c>
      <c r="H2170" t="s">
        <v>9331</v>
      </c>
      <c r="I2170" t="s">
        <v>56</v>
      </c>
      <c r="J2170" t="s">
        <v>5419</v>
      </c>
      <c r="T2170" t="s">
        <v>51</v>
      </c>
      <c r="U2170" t="s">
        <v>51</v>
      </c>
      <c r="W2170">
        <v>9689937234</v>
      </c>
      <c r="Y2170" t="s">
        <v>9332</v>
      </c>
      <c r="Z2170">
        <v>8</v>
      </c>
      <c r="AE2170" t="s">
        <v>51</v>
      </c>
      <c r="AF2170" t="s">
        <v>5419</v>
      </c>
      <c r="AI2170">
        <v>0</v>
      </c>
      <c r="AJ2170">
        <v>0</v>
      </c>
      <c r="AL2170">
        <v>0</v>
      </c>
      <c r="AM2170">
        <v>0</v>
      </c>
      <c r="AN2170">
        <v>0</v>
      </c>
      <c r="AO2170" t="s">
        <v>230</v>
      </c>
      <c r="AP2170" t="s">
        <v>51</v>
      </c>
      <c r="AQ2170" t="s">
        <v>51</v>
      </c>
      <c r="AR2170" t="s">
        <v>51</v>
      </c>
      <c r="AS2170" t="s">
        <v>51</v>
      </c>
      <c r="AT2170" t="s">
        <v>51</v>
      </c>
      <c r="AU2170" t="s">
        <v>58</v>
      </c>
      <c r="AV2170" t="s">
        <v>4028</v>
      </c>
      <c r="AW2170" t="s">
        <v>51</v>
      </c>
      <c r="AX2170" s="1">
        <v>42905.620532326386</v>
      </c>
      <c r="AY2170" t="s">
        <v>51</v>
      </c>
    </row>
    <row r="2171" spans="1:51" x14ac:dyDescent="0.35">
      <c r="A2171">
        <v>2198</v>
      </c>
      <c r="B2171">
        <v>0</v>
      </c>
      <c r="C2171" t="s">
        <v>51</v>
      </c>
      <c r="D2171" t="s">
        <v>52</v>
      </c>
      <c r="E2171" t="s">
        <v>51</v>
      </c>
      <c r="F2171" t="s">
        <v>51</v>
      </c>
      <c r="G2171" t="s">
        <v>9333</v>
      </c>
      <c r="H2171" t="s">
        <v>9334</v>
      </c>
      <c r="I2171" t="s">
        <v>56</v>
      </c>
      <c r="M2171" t="s">
        <v>9333</v>
      </c>
      <c r="N2171" t="s">
        <v>9335</v>
      </c>
      <c r="O2171" t="s">
        <v>56</v>
      </c>
      <c r="S2171">
        <f>91-8018096539</f>
        <v>-8018096448</v>
      </c>
      <c r="T2171" t="s">
        <v>9336</v>
      </c>
      <c r="U2171" t="s">
        <v>51</v>
      </c>
      <c r="W2171">
        <f>91-8018096539</f>
        <v>-8018096448</v>
      </c>
      <c r="Y2171" t="s">
        <v>9337</v>
      </c>
      <c r="Z2171">
        <v>8</v>
      </c>
      <c r="AA2171">
        <v>21</v>
      </c>
      <c r="AE2171" t="s">
        <v>9338</v>
      </c>
      <c r="AF2171" t="s">
        <v>9339</v>
      </c>
      <c r="AG2171" t="s">
        <v>9340</v>
      </c>
      <c r="AH2171" t="s">
        <v>9338</v>
      </c>
      <c r="AI2171">
        <v>0</v>
      </c>
      <c r="AJ2171">
        <v>0</v>
      </c>
      <c r="AL2171">
        <v>0</v>
      </c>
      <c r="AM2171">
        <v>0</v>
      </c>
      <c r="AN2171">
        <v>0</v>
      </c>
      <c r="AO2171" t="s">
        <v>51</v>
      </c>
      <c r="AP2171" t="s">
        <v>51</v>
      </c>
      <c r="AQ2171" t="s">
        <v>51</v>
      </c>
      <c r="AR2171" t="s">
        <v>51</v>
      </c>
      <c r="AS2171" t="s">
        <v>51</v>
      </c>
      <c r="AT2171" t="s">
        <v>51</v>
      </c>
      <c r="AU2171" t="s">
        <v>58</v>
      </c>
      <c r="AV2171" t="s">
        <v>7625</v>
      </c>
      <c r="AW2171" t="s">
        <v>6927</v>
      </c>
      <c r="AX2171" s="1">
        <v>42905.506145451393</v>
      </c>
      <c r="AY2171" s="1">
        <v>43299.444162928237</v>
      </c>
    </row>
    <row r="2172" spans="1:51" x14ac:dyDescent="0.35">
      <c r="A2172">
        <v>2197</v>
      </c>
      <c r="B2172">
        <v>0</v>
      </c>
      <c r="C2172" t="s">
        <v>51</v>
      </c>
      <c r="D2172" t="s">
        <v>85</v>
      </c>
      <c r="E2172" t="s">
        <v>51</v>
      </c>
      <c r="F2172" t="s">
        <v>51</v>
      </c>
      <c r="G2172" t="s">
        <v>9341</v>
      </c>
      <c r="H2172" t="s">
        <v>9342</v>
      </c>
      <c r="I2172" t="s">
        <v>56</v>
      </c>
      <c r="J2172" t="s">
        <v>5419</v>
      </c>
      <c r="T2172" t="s">
        <v>51</v>
      </c>
      <c r="U2172" t="s">
        <v>51</v>
      </c>
      <c r="W2172">
        <v>9923592350</v>
      </c>
      <c r="Y2172" t="s">
        <v>9343</v>
      </c>
      <c r="Z2172">
        <v>8</v>
      </c>
      <c r="AE2172" t="s">
        <v>51</v>
      </c>
      <c r="AF2172" t="s">
        <v>5419</v>
      </c>
      <c r="AI2172">
        <v>0</v>
      </c>
      <c r="AJ2172">
        <v>0</v>
      </c>
      <c r="AL2172">
        <v>0</v>
      </c>
      <c r="AM2172">
        <v>0</v>
      </c>
      <c r="AN2172">
        <v>0</v>
      </c>
      <c r="AO2172" t="s">
        <v>230</v>
      </c>
      <c r="AP2172" t="s">
        <v>51</v>
      </c>
      <c r="AQ2172" t="s">
        <v>51</v>
      </c>
      <c r="AR2172" t="s">
        <v>51</v>
      </c>
      <c r="AS2172" t="s">
        <v>51</v>
      </c>
      <c r="AT2172" t="s">
        <v>51</v>
      </c>
      <c r="AU2172" t="s">
        <v>58</v>
      </c>
      <c r="AV2172" t="s">
        <v>4028</v>
      </c>
      <c r="AW2172" t="s">
        <v>51</v>
      </c>
      <c r="AX2172" s="1">
        <v>42903.642175196757</v>
      </c>
      <c r="AY2172" t="s">
        <v>51</v>
      </c>
    </row>
    <row r="2173" spans="1:51" x14ac:dyDescent="0.35">
      <c r="A2173">
        <v>2196</v>
      </c>
      <c r="B2173">
        <v>0</v>
      </c>
      <c r="C2173" t="s">
        <v>51</v>
      </c>
      <c r="D2173" t="s">
        <v>85</v>
      </c>
      <c r="E2173" t="s">
        <v>51</v>
      </c>
      <c r="F2173" t="s">
        <v>51</v>
      </c>
      <c r="G2173" t="s">
        <v>9344</v>
      </c>
      <c r="H2173" t="s">
        <v>9345</v>
      </c>
      <c r="I2173" t="s">
        <v>56</v>
      </c>
      <c r="J2173" t="s">
        <v>5419</v>
      </c>
      <c r="S2173" t="s">
        <v>9346</v>
      </c>
      <c r="T2173" t="s">
        <v>51</v>
      </c>
      <c r="U2173" t="s">
        <v>51</v>
      </c>
      <c r="W2173">
        <v>9833230273</v>
      </c>
      <c r="Y2173" t="s">
        <v>9347</v>
      </c>
      <c r="Z2173">
        <v>8</v>
      </c>
      <c r="AE2173" t="s">
        <v>51</v>
      </c>
      <c r="AF2173" t="s">
        <v>5419</v>
      </c>
      <c r="AI2173">
        <v>0</v>
      </c>
      <c r="AJ2173">
        <v>0</v>
      </c>
      <c r="AL2173">
        <v>0</v>
      </c>
      <c r="AM2173">
        <v>0</v>
      </c>
      <c r="AN2173">
        <v>0</v>
      </c>
      <c r="AO2173" t="s">
        <v>230</v>
      </c>
      <c r="AP2173" t="s">
        <v>51</v>
      </c>
      <c r="AQ2173" t="s">
        <v>51</v>
      </c>
      <c r="AR2173" t="s">
        <v>51</v>
      </c>
      <c r="AS2173" t="s">
        <v>51</v>
      </c>
      <c r="AT2173" t="s">
        <v>51</v>
      </c>
      <c r="AU2173" t="s">
        <v>58</v>
      </c>
      <c r="AV2173" t="s">
        <v>4028</v>
      </c>
      <c r="AW2173" t="s">
        <v>51</v>
      </c>
      <c r="AX2173" s="1">
        <v>42902.495120254629</v>
      </c>
      <c r="AY2173" t="s">
        <v>51</v>
      </c>
    </row>
    <row r="2174" spans="1:51" x14ac:dyDescent="0.35">
      <c r="A2174">
        <v>2195</v>
      </c>
      <c r="B2174">
        <v>0</v>
      </c>
      <c r="C2174" t="s">
        <v>51</v>
      </c>
      <c r="D2174" t="s">
        <v>85</v>
      </c>
      <c r="E2174" t="s">
        <v>51</v>
      </c>
      <c r="F2174" t="s">
        <v>51</v>
      </c>
      <c r="G2174" t="s">
        <v>9348</v>
      </c>
      <c r="H2174" t="s">
        <v>9349</v>
      </c>
      <c r="I2174" t="s">
        <v>56</v>
      </c>
      <c r="J2174" t="s">
        <v>5419</v>
      </c>
      <c r="T2174" t="s">
        <v>51</v>
      </c>
      <c r="U2174" t="s">
        <v>51</v>
      </c>
      <c r="W2174">
        <v>9850602184</v>
      </c>
      <c r="Y2174" t="s">
        <v>9350</v>
      </c>
      <c r="Z2174">
        <v>8</v>
      </c>
      <c r="AA2174" t="s">
        <v>9351</v>
      </c>
      <c r="AE2174" t="s">
        <v>51</v>
      </c>
      <c r="AF2174" t="s">
        <v>5419</v>
      </c>
      <c r="AG2174" t="s">
        <v>9352</v>
      </c>
      <c r="AI2174">
        <v>0</v>
      </c>
      <c r="AJ2174">
        <v>0</v>
      </c>
      <c r="AL2174">
        <v>0</v>
      </c>
      <c r="AM2174">
        <v>0</v>
      </c>
      <c r="AN2174">
        <v>0</v>
      </c>
      <c r="AO2174" t="s">
        <v>1651</v>
      </c>
      <c r="AP2174" t="s">
        <v>51</v>
      </c>
      <c r="AQ2174" t="s">
        <v>51</v>
      </c>
      <c r="AR2174" t="s">
        <v>51</v>
      </c>
      <c r="AS2174" t="s">
        <v>51</v>
      </c>
      <c r="AT2174" t="s">
        <v>51</v>
      </c>
      <c r="AU2174" t="s">
        <v>58</v>
      </c>
      <c r="AV2174" t="s">
        <v>4028</v>
      </c>
      <c r="AW2174" t="s">
        <v>51</v>
      </c>
      <c r="AX2174" s="1">
        <v>42901.621785381947</v>
      </c>
      <c r="AY2174" t="s">
        <v>51</v>
      </c>
    </row>
    <row r="2175" spans="1:51" x14ac:dyDescent="0.35">
      <c r="A2175">
        <v>2194</v>
      </c>
      <c r="B2175">
        <v>0</v>
      </c>
      <c r="C2175" t="s">
        <v>51</v>
      </c>
      <c r="D2175" t="s">
        <v>52</v>
      </c>
      <c r="E2175" t="s">
        <v>51</v>
      </c>
      <c r="F2175" t="s">
        <v>51</v>
      </c>
      <c r="G2175" t="s">
        <v>9353</v>
      </c>
      <c r="H2175" t="s">
        <v>9354</v>
      </c>
      <c r="I2175" t="s">
        <v>3498</v>
      </c>
      <c r="J2175" t="s">
        <v>5419</v>
      </c>
      <c r="M2175" t="s">
        <v>9353</v>
      </c>
      <c r="N2175" t="s">
        <v>9354</v>
      </c>
      <c r="O2175" t="s">
        <v>3498</v>
      </c>
      <c r="S2175" t="s">
        <v>62</v>
      </c>
      <c r="T2175" t="s">
        <v>9355</v>
      </c>
      <c r="U2175" t="s">
        <v>51</v>
      </c>
      <c r="V2175" t="s">
        <v>62</v>
      </c>
      <c r="W2175" t="s">
        <v>9356</v>
      </c>
      <c r="X2175" t="s">
        <v>51</v>
      </c>
      <c r="Y2175" t="s">
        <v>9357</v>
      </c>
      <c r="Z2175">
        <v>2</v>
      </c>
      <c r="AA2175" t="s">
        <v>62</v>
      </c>
      <c r="AB2175" t="s">
        <v>62</v>
      </c>
      <c r="AC2175" t="s">
        <v>62</v>
      </c>
      <c r="AD2175" t="s">
        <v>62</v>
      </c>
      <c r="AE2175" t="s">
        <v>51</v>
      </c>
      <c r="AF2175" t="s">
        <v>5419</v>
      </c>
      <c r="AG2175" t="s">
        <v>62</v>
      </c>
      <c r="AH2175" t="s">
        <v>62</v>
      </c>
      <c r="AI2175">
        <v>0</v>
      </c>
      <c r="AJ2175">
        <v>0</v>
      </c>
      <c r="AK2175" t="s">
        <v>62</v>
      </c>
      <c r="AL2175">
        <v>0</v>
      </c>
      <c r="AM2175">
        <v>0</v>
      </c>
      <c r="AN2175">
        <v>0</v>
      </c>
      <c r="AO2175" t="s">
        <v>51</v>
      </c>
      <c r="AP2175" t="s">
        <v>51</v>
      </c>
      <c r="AQ2175" t="s">
        <v>51</v>
      </c>
      <c r="AR2175" t="s">
        <v>51</v>
      </c>
      <c r="AS2175" t="s">
        <v>51</v>
      </c>
      <c r="AT2175" t="s">
        <v>51</v>
      </c>
      <c r="AU2175" t="s">
        <v>58</v>
      </c>
      <c r="AV2175" t="s">
        <v>7625</v>
      </c>
      <c r="AW2175" t="s">
        <v>51</v>
      </c>
      <c r="AX2175" s="1">
        <v>42899.508504317128</v>
      </c>
      <c r="AY2175" t="s">
        <v>51</v>
      </c>
    </row>
    <row r="2176" spans="1:51" x14ac:dyDescent="0.35">
      <c r="A2176">
        <v>2193</v>
      </c>
      <c r="B2176">
        <v>0</v>
      </c>
      <c r="C2176" t="s">
        <v>51</v>
      </c>
      <c r="D2176" t="s">
        <v>52</v>
      </c>
      <c r="E2176" t="s">
        <v>51</v>
      </c>
      <c r="F2176" t="s">
        <v>51</v>
      </c>
      <c r="G2176" t="s">
        <v>9358</v>
      </c>
      <c r="H2176" t="s">
        <v>9359</v>
      </c>
      <c r="I2176" t="s">
        <v>56</v>
      </c>
      <c r="J2176" t="s">
        <v>5419</v>
      </c>
      <c r="S2176" t="s">
        <v>9360</v>
      </c>
      <c r="T2176" t="s">
        <v>9361</v>
      </c>
      <c r="U2176" t="s">
        <v>51</v>
      </c>
      <c r="V2176" t="s">
        <v>9362</v>
      </c>
      <c r="W2176" t="s">
        <v>62</v>
      </c>
      <c r="X2176" t="s">
        <v>51</v>
      </c>
      <c r="Y2176" t="s">
        <v>9363</v>
      </c>
      <c r="Z2176">
        <v>8</v>
      </c>
      <c r="AA2176" t="s">
        <v>9364</v>
      </c>
      <c r="AB2176" t="s">
        <v>9365</v>
      </c>
      <c r="AC2176" t="s">
        <v>9366</v>
      </c>
      <c r="AD2176" t="s">
        <v>62</v>
      </c>
      <c r="AE2176" t="s">
        <v>51</v>
      </c>
      <c r="AF2176" t="s">
        <v>5419</v>
      </c>
      <c r="AG2176">
        <v>7076902905</v>
      </c>
      <c r="AH2176" t="s">
        <v>62</v>
      </c>
      <c r="AI2176">
        <v>0</v>
      </c>
      <c r="AJ2176">
        <v>0</v>
      </c>
      <c r="AL2176">
        <v>0</v>
      </c>
      <c r="AM2176">
        <v>0</v>
      </c>
      <c r="AN2176">
        <v>0</v>
      </c>
      <c r="AO2176" t="s">
        <v>51</v>
      </c>
      <c r="AP2176" t="s">
        <v>51</v>
      </c>
      <c r="AQ2176" t="s">
        <v>51</v>
      </c>
      <c r="AR2176" t="s">
        <v>51</v>
      </c>
      <c r="AS2176" t="s">
        <v>51</v>
      </c>
      <c r="AT2176" t="s">
        <v>51</v>
      </c>
      <c r="AU2176" t="s">
        <v>58</v>
      </c>
      <c r="AV2176" t="s">
        <v>8906</v>
      </c>
      <c r="AW2176" t="s">
        <v>51</v>
      </c>
      <c r="AX2176" s="1">
        <v>42894.595997604163</v>
      </c>
      <c r="AY2176" t="s">
        <v>51</v>
      </c>
    </row>
    <row r="2177" spans="1:51" x14ac:dyDescent="0.35">
      <c r="A2177">
        <v>2192</v>
      </c>
      <c r="B2177">
        <v>0</v>
      </c>
      <c r="C2177" t="s">
        <v>51</v>
      </c>
      <c r="D2177" t="s">
        <v>52</v>
      </c>
      <c r="E2177" t="s">
        <v>51</v>
      </c>
      <c r="F2177" t="s">
        <v>51</v>
      </c>
      <c r="G2177" t="s">
        <v>9367</v>
      </c>
      <c r="H2177" t="s">
        <v>9368</v>
      </c>
      <c r="I2177" t="s">
        <v>56</v>
      </c>
      <c r="J2177" t="s">
        <v>5419</v>
      </c>
      <c r="S2177" t="s">
        <v>9369</v>
      </c>
      <c r="T2177" t="s">
        <v>9370</v>
      </c>
      <c r="U2177" t="s">
        <v>51</v>
      </c>
      <c r="X2177" t="s">
        <v>51</v>
      </c>
      <c r="Y2177" t="s">
        <v>9371</v>
      </c>
      <c r="Z2177">
        <v>8</v>
      </c>
      <c r="AE2177" t="s">
        <v>51</v>
      </c>
      <c r="AF2177" t="s">
        <v>5419</v>
      </c>
      <c r="AI2177">
        <v>0</v>
      </c>
      <c r="AJ2177">
        <v>0</v>
      </c>
      <c r="AL2177">
        <v>0</v>
      </c>
      <c r="AM2177">
        <v>0</v>
      </c>
      <c r="AN2177">
        <v>0</v>
      </c>
      <c r="AO2177" t="s">
        <v>51</v>
      </c>
      <c r="AP2177" t="s">
        <v>51</v>
      </c>
      <c r="AQ2177" t="s">
        <v>51</v>
      </c>
      <c r="AR2177" t="s">
        <v>51</v>
      </c>
      <c r="AS2177" t="s">
        <v>51</v>
      </c>
      <c r="AT2177" t="s">
        <v>51</v>
      </c>
      <c r="AU2177" t="s">
        <v>58</v>
      </c>
      <c r="AV2177" t="s">
        <v>8906</v>
      </c>
      <c r="AW2177" t="s">
        <v>51</v>
      </c>
      <c r="AX2177" s="1">
        <v>42894.496767013887</v>
      </c>
      <c r="AY2177" t="s">
        <v>51</v>
      </c>
    </row>
    <row r="2178" spans="1:51" x14ac:dyDescent="0.35">
      <c r="A2178">
        <v>2191</v>
      </c>
      <c r="B2178">
        <v>0</v>
      </c>
      <c r="C2178" t="s">
        <v>51</v>
      </c>
      <c r="D2178" t="s">
        <v>52</v>
      </c>
      <c r="E2178" t="s">
        <v>51</v>
      </c>
      <c r="F2178" t="s">
        <v>51</v>
      </c>
      <c r="G2178" t="s">
        <v>9372</v>
      </c>
      <c r="H2178" t="s">
        <v>9373</v>
      </c>
      <c r="I2178" t="s">
        <v>287</v>
      </c>
      <c r="J2178" t="s">
        <v>5419</v>
      </c>
      <c r="O2178" t="s">
        <v>287</v>
      </c>
      <c r="S2178" t="s">
        <v>9374</v>
      </c>
      <c r="U2178" t="s">
        <v>51</v>
      </c>
      <c r="V2178">
        <f>91-22-6740-2960</f>
        <v>-9631</v>
      </c>
      <c r="W2178">
        <f>971-565351773</f>
        <v>-565350802</v>
      </c>
      <c r="X2178" t="s">
        <v>51</v>
      </c>
      <c r="Y2178" t="s">
        <v>9375</v>
      </c>
      <c r="Z2178">
        <v>1</v>
      </c>
      <c r="AE2178" t="s">
        <v>51</v>
      </c>
      <c r="AF2178" t="s">
        <v>5419</v>
      </c>
      <c r="AI2178">
        <v>0</v>
      </c>
      <c r="AJ2178">
        <v>0</v>
      </c>
      <c r="AL2178">
        <v>0</v>
      </c>
      <c r="AM2178">
        <v>0</v>
      </c>
      <c r="AN2178">
        <v>0</v>
      </c>
      <c r="AO2178" t="s">
        <v>51</v>
      </c>
      <c r="AP2178" t="s">
        <v>51</v>
      </c>
      <c r="AQ2178" t="s">
        <v>51</v>
      </c>
      <c r="AR2178" t="s">
        <v>51</v>
      </c>
      <c r="AS2178" t="s">
        <v>51</v>
      </c>
      <c r="AT2178" t="s">
        <v>51</v>
      </c>
      <c r="AU2178" t="s">
        <v>58</v>
      </c>
      <c r="AV2178" t="s">
        <v>7625</v>
      </c>
      <c r="AW2178" t="s">
        <v>51</v>
      </c>
      <c r="AX2178" s="1">
        <v>42891.652826157406</v>
      </c>
      <c r="AY2178" t="s">
        <v>51</v>
      </c>
    </row>
    <row r="2179" spans="1:51" x14ac:dyDescent="0.35">
      <c r="A2179">
        <v>2190</v>
      </c>
      <c r="B2179">
        <v>0</v>
      </c>
      <c r="C2179" t="s">
        <v>51</v>
      </c>
      <c r="D2179" t="s">
        <v>52</v>
      </c>
      <c r="E2179" t="s">
        <v>51</v>
      </c>
      <c r="F2179" t="s">
        <v>51</v>
      </c>
      <c r="G2179" t="s">
        <v>9376</v>
      </c>
      <c r="H2179" t="s">
        <v>9377</v>
      </c>
      <c r="I2179" t="s">
        <v>56</v>
      </c>
      <c r="J2179" t="s">
        <v>5419</v>
      </c>
      <c r="O2179" t="s">
        <v>56</v>
      </c>
      <c r="S2179" t="s">
        <v>9378</v>
      </c>
      <c r="T2179" t="s">
        <v>9379</v>
      </c>
      <c r="U2179" t="s">
        <v>51</v>
      </c>
      <c r="V2179" t="s">
        <v>9380</v>
      </c>
      <c r="W2179" t="s">
        <v>9381</v>
      </c>
      <c r="X2179" t="s">
        <v>51</v>
      </c>
      <c r="Y2179" t="s">
        <v>9382</v>
      </c>
      <c r="Z2179">
        <v>8</v>
      </c>
      <c r="AA2179">
        <v>27</v>
      </c>
      <c r="AB2179">
        <v>5</v>
      </c>
      <c r="AC2179" t="s">
        <v>9383</v>
      </c>
      <c r="AE2179" t="s">
        <v>51</v>
      </c>
      <c r="AF2179" t="s">
        <v>5419</v>
      </c>
      <c r="AG2179" t="s">
        <v>9384</v>
      </c>
      <c r="AH2179" t="s">
        <v>9385</v>
      </c>
      <c r="AI2179">
        <v>0</v>
      </c>
      <c r="AJ2179">
        <v>0</v>
      </c>
      <c r="AL2179">
        <v>0</v>
      </c>
      <c r="AM2179">
        <v>0</v>
      </c>
      <c r="AN2179">
        <v>0</v>
      </c>
      <c r="AO2179" t="s">
        <v>51</v>
      </c>
      <c r="AP2179" t="s">
        <v>51</v>
      </c>
      <c r="AQ2179" t="s">
        <v>51</v>
      </c>
      <c r="AR2179" t="s">
        <v>51</v>
      </c>
      <c r="AS2179" t="s">
        <v>51</v>
      </c>
      <c r="AT2179" t="s">
        <v>51</v>
      </c>
      <c r="AU2179" t="s">
        <v>58</v>
      </c>
      <c r="AV2179" t="s">
        <v>7625</v>
      </c>
      <c r="AW2179" t="s">
        <v>6927</v>
      </c>
      <c r="AX2179" s="1">
        <v>42891.565837233793</v>
      </c>
      <c r="AY2179" s="1">
        <v>43034.643880937503</v>
      </c>
    </row>
    <row r="2180" spans="1:51" x14ac:dyDescent="0.35">
      <c r="A2180">
        <v>2189</v>
      </c>
      <c r="B2180">
        <v>0</v>
      </c>
      <c r="C2180" t="s">
        <v>51</v>
      </c>
      <c r="D2180" t="s">
        <v>52</v>
      </c>
      <c r="E2180" t="s">
        <v>51</v>
      </c>
      <c r="F2180" t="s">
        <v>51</v>
      </c>
      <c r="G2180" t="s">
        <v>9386</v>
      </c>
      <c r="H2180" t="s">
        <v>9387</v>
      </c>
      <c r="I2180" t="s">
        <v>56</v>
      </c>
      <c r="J2180" t="s">
        <v>5419</v>
      </c>
      <c r="M2180" t="s">
        <v>9388</v>
      </c>
      <c r="N2180" t="s">
        <v>9389</v>
      </c>
      <c r="O2180" t="s">
        <v>56</v>
      </c>
      <c r="S2180" t="s">
        <v>9390</v>
      </c>
      <c r="T2180" t="s">
        <v>9391</v>
      </c>
      <c r="U2180" t="s">
        <v>51</v>
      </c>
      <c r="W2180">
        <v>9716686750</v>
      </c>
      <c r="X2180" t="s">
        <v>51</v>
      </c>
      <c r="Y2180" t="s">
        <v>9392</v>
      </c>
      <c r="Z2180">
        <v>8</v>
      </c>
      <c r="AA2180">
        <v>24</v>
      </c>
      <c r="AE2180" t="s">
        <v>51</v>
      </c>
      <c r="AF2180" t="s">
        <v>5419</v>
      </c>
      <c r="AG2180" t="s">
        <v>9393</v>
      </c>
      <c r="AH2180">
        <v>24691603876</v>
      </c>
      <c r="AI2180">
        <v>0</v>
      </c>
      <c r="AJ2180">
        <v>0</v>
      </c>
      <c r="AL2180">
        <v>0</v>
      </c>
      <c r="AM2180">
        <v>0</v>
      </c>
      <c r="AN2180">
        <v>0</v>
      </c>
      <c r="AO2180" t="s">
        <v>51</v>
      </c>
      <c r="AP2180" t="s">
        <v>51</v>
      </c>
      <c r="AQ2180" t="s">
        <v>51</v>
      </c>
      <c r="AR2180" t="s">
        <v>51</v>
      </c>
      <c r="AS2180" t="s">
        <v>51</v>
      </c>
      <c r="AT2180" t="s">
        <v>51</v>
      </c>
      <c r="AU2180" t="s">
        <v>58</v>
      </c>
      <c r="AV2180" t="s">
        <v>7625</v>
      </c>
      <c r="AW2180" t="s">
        <v>6927</v>
      </c>
      <c r="AX2180" s="1">
        <v>42888.46740883102</v>
      </c>
      <c r="AY2180" s="1">
        <v>43080.465769328701</v>
      </c>
    </row>
    <row r="2181" spans="1:51" x14ac:dyDescent="0.35">
      <c r="A2181">
        <v>2188</v>
      </c>
      <c r="B2181">
        <v>0</v>
      </c>
      <c r="C2181" t="s">
        <v>51</v>
      </c>
      <c r="D2181" t="s">
        <v>52</v>
      </c>
      <c r="E2181" t="s">
        <v>51</v>
      </c>
      <c r="F2181" t="s">
        <v>51</v>
      </c>
      <c r="G2181" t="s">
        <v>19155</v>
      </c>
      <c r="H2181" t="s">
        <v>9394</v>
      </c>
      <c r="I2181" t="s">
        <v>56</v>
      </c>
      <c r="M2181" t="s">
        <v>19155</v>
      </c>
      <c r="N2181" t="s">
        <v>9395</v>
      </c>
      <c r="O2181" t="s">
        <v>56</v>
      </c>
      <c r="S2181" t="s">
        <v>9396</v>
      </c>
      <c r="T2181" t="s">
        <v>9397</v>
      </c>
      <c r="V2181" t="s">
        <v>9398</v>
      </c>
      <c r="W2181" t="s">
        <v>9396</v>
      </c>
      <c r="Y2181" t="s">
        <v>9399</v>
      </c>
      <c r="Z2181">
        <v>8</v>
      </c>
      <c r="AA2181">
        <v>37</v>
      </c>
      <c r="AB2181" t="s">
        <v>9400</v>
      </c>
      <c r="AC2181" t="s">
        <v>9401</v>
      </c>
      <c r="AD2181" t="s">
        <v>9402</v>
      </c>
      <c r="AE2181" t="s">
        <v>9403</v>
      </c>
      <c r="AF2181" t="s">
        <v>3406</v>
      </c>
      <c r="AG2181" t="s">
        <v>5476</v>
      </c>
      <c r="AH2181" t="s">
        <v>9403</v>
      </c>
      <c r="AI2181">
        <v>0</v>
      </c>
      <c r="AJ2181">
        <v>0</v>
      </c>
      <c r="AL2181">
        <v>0</v>
      </c>
      <c r="AM2181">
        <v>0</v>
      </c>
      <c r="AN2181">
        <v>0</v>
      </c>
      <c r="AO2181" t="s">
        <v>51</v>
      </c>
      <c r="AP2181" t="s">
        <v>51</v>
      </c>
      <c r="AQ2181" t="s">
        <v>51</v>
      </c>
      <c r="AR2181" t="s">
        <v>51</v>
      </c>
      <c r="AS2181" t="s">
        <v>51</v>
      </c>
      <c r="AT2181" t="s">
        <v>51</v>
      </c>
      <c r="AU2181" t="s">
        <v>58</v>
      </c>
      <c r="AV2181" t="s">
        <v>7625</v>
      </c>
      <c r="AW2181" t="s">
        <v>6927</v>
      </c>
      <c r="AX2181" s="1">
        <v>42888.458000694445</v>
      </c>
      <c r="AY2181" s="1">
        <v>43486.461215358795</v>
      </c>
    </row>
    <row r="2182" spans="1:51" x14ac:dyDescent="0.35">
      <c r="A2182">
        <v>2187</v>
      </c>
      <c r="B2182">
        <v>0</v>
      </c>
      <c r="C2182" t="s">
        <v>51</v>
      </c>
      <c r="D2182" t="s">
        <v>52</v>
      </c>
      <c r="E2182" t="s">
        <v>51</v>
      </c>
      <c r="F2182" t="s">
        <v>51</v>
      </c>
      <c r="G2182" t="s">
        <v>9404</v>
      </c>
      <c r="H2182" t="s">
        <v>9405</v>
      </c>
      <c r="I2182" t="s">
        <v>56</v>
      </c>
      <c r="M2182" t="s">
        <v>9404</v>
      </c>
      <c r="N2182" t="s">
        <v>9406</v>
      </c>
      <c r="O2182" t="s">
        <v>56</v>
      </c>
      <c r="S2182" t="s">
        <v>9407</v>
      </c>
      <c r="T2182" t="s">
        <v>9408</v>
      </c>
      <c r="U2182" t="s">
        <v>51</v>
      </c>
      <c r="V2182" t="s">
        <v>9409</v>
      </c>
      <c r="W2182">
        <v>9820528898</v>
      </c>
      <c r="Y2182" t="s">
        <v>9410</v>
      </c>
      <c r="Z2182">
        <v>8</v>
      </c>
      <c r="AA2182">
        <v>27</v>
      </c>
      <c r="AE2182" t="s">
        <v>563</v>
      </c>
      <c r="AF2182" t="s">
        <v>143</v>
      </c>
      <c r="AG2182" t="s">
        <v>9411</v>
      </c>
      <c r="AH2182" t="s">
        <v>563</v>
      </c>
      <c r="AI2182">
        <v>0</v>
      </c>
      <c r="AJ2182">
        <v>0</v>
      </c>
      <c r="AL2182">
        <v>0</v>
      </c>
      <c r="AM2182">
        <v>0</v>
      </c>
      <c r="AN2182">
        <v>0</v>
      </c>
      <c r="AO2182" t="s">
        <v>51</v>
      </c>
      <c r="AP2182" t="s">
        <v>51</v>
      </c>
      <c r="AQ2182" t="s">
        <v>51</v>
      </c>
      <c r="AR2182" t="s">
        <v>51</v>
      </c>
      <c r="AS2182" t="s">
        <v>51</v>
      </c>
      <c r="AT2182" t="s">
        <v>51</v>
      </c>
      <c r="AU2182" t="s">
        <v>58</v>
      </c>
      <c r="AV2182" t="s">
        <v>7625</v>
      </c>
      <c r="AW2182" t="s">
        <v>6927</v>
      </c>
      <c r="AX2182" s="1">
        <v>42887.444031516206</v>
      </c>
      <c r="AY2182" s="1">
        <v>43325.754725694445</v>
      </c>
    </row>
    <row r="2183" spans="1:51" x14ac:dyDescent="0.35">
      <c r="A2183">
        <v>2186</v>
      </c>
      <c r="B2183">
        <v>0</v>
      </c>
      <c r="C2183" t="s">
        <v>51</v>
      </c>
      <c r="D2183" t="s">
        <v>52</v>
      </c>
      <c r="E2183" t="s">
        <v>51</v>
      </c>
      <c r="F2183" t="s">
        <v>51</v>
      </c>
      <c r="G2183" t="s">
        <v>9412</v>
      </c>
      <c r="H2183" t="s">
        <v>9413</v>
      </c>
      <c r="I2183" t="s">
        <v>56</v>
      </c>
      <c r="O2183" t="s">
        <v>56</v>
      </c>
      <c r="S2183" t="s">
        <v>9414</v>
      </c>
      <c r="T2183" t="s">
        <v>9415</v>
      </c>
      <c r="U2183" t="s">
        <v>202</v>
      </c>
      <c r="V2183" t="s">
        <v>9416</v>
      </c>
      <c r="W2183">
        <v>9752596086</v>
      </c>
      <c r="Y2183" t="s">
        <v>9417</v>
      </c>
      <c r="Z2183">
        <v>8</v>
      </c>
      <c r="AA2183">
        <v>23</v>
      </c>
      <c r="AD2183" t="s">
        <v>1720</v>
      </c>
      <c r="AE2183" t="s">
        <v>9418</v>
      </c>
      <c r="AF2183" t="s">
        <v>128</v>
      </c>
      <c r="AG2183" t="s">
        <v>3733</v>
      </c>
      <c r="AH2183" t="s">
        <v>9418</v>
      </c>
      <c r="AI2183">
        <v>0</v>
      </c>
      <c r="AJ2183">
        <v>0</v>
      </c>
      <c r="AL2183">
        <v>0</v>
      </c>
      <c r="AM2183">
        <v>0</v>
      </c>
      <c r="AN2183">
        <v>0</v>
      </c>
      <c r="AO2183" t="s">
        <v>51</v>
      </c>
      <c r="AP2183" t="s">
        <v>51</v>
      </c>
      <c r="AQ2183" t="s">
        <v>51</v>
      </c>
      <c r="AR2183" t="s">
        <v>51</v>
      </c>
      <c r="AS2183" t="s">
        <v>51</v>
      </c>
      <c r="AT2183" t="s">
        <v>51</v>
      </c>
      <c r="AU2183" t="s">
        <v>58</v>
      </c>
      <c r="AV2183" t="s">
        <v>7625</v>
      </c>
      <c r="AW2183" t="s">
        <v>6927</v>
      </c>
      <c r="AX2183" s="1">
        <v>42884.593603043984</v>
      </c>
      <c r="AY2183" s="1">
        <v>43626.710080243058</v>
      </c>
    </row>
    <row r="2184" spans="1:51" x14ac:dyDescent="0.35">
      <c r="A2184">
        <v>2185</v>
      </c>
      <c r="B2184">
        <v>0</v>
      </c>
      <c r="C2184" t="s">
        <v>51</v>
      </c>
      <c r="D2184" t="s">
        <v>52</v>
      </c>
      <c r="E2184" t="s">
        <v>51</v>
      </c>
      <c r="F2184" t="s">
        <v>51</v>
      </c>
      <c r="G2184" t="s">
        <v>9419</v>
      </c>
      <c r="H2184" t="s">
        <v>9420</v>
      </c>
      <c r="I2184" t="s">
        <v>56</v>
      </c>
      <c r="O2184" t="s">
        <v>56</v>
      </c>
      <c r="S2184" t="s">
        <v>62</v>
      </c>
      <c r="T2184" t="s">
        <v>9421</v>
      </c>
      <c r="U2184" t="s">
        <v>57</v>
      </c>
      <c r="V2184" t="s">
        <v>9422</v>
      </c>
      <c r="W2184">
        <v>919375888300</v>
      </c>
      <c r="Y2184" t="s">
        <v>5699</v>
      </c>
      <c r="Z2184">
        <v>8</v>
      </c>
      <c r="AA2184">
        <v>24</v>
      </c>
      <c r="AD2184" t="s">
        <v>9423</v>
      </c>
      <c r="AE2184" t="s">
        <v>8959</v>
      </c>
      <c r="AF2184" t="s">
        <v>407</v>
      </c>
      <c r="AG2184" t="s">
        <v>9424</v>
      </c>
      <c r="AH2184" t="s">
        <v>8959</v>
      </c>
      <c r="AI2184">
        <v>0</v>
      </c>
      <c r="AJ2184">
        <v>0</v>
      </c>
      <c r="AL2184">
        <v>0</v>
      </c>
      <c r="AM2184">
        <v>0</v>
      </c>
      <c r="AN2184">
        <v>0</v>
      </c>
      <c r="AO2184" t="s">
        <v>51</v>
      </c>
      <c r="AP2184" t="s">
        <v>51</v>
      </c>
      <c r="AQ2184" t="s">
        <v>51</v>
      </c>
      <c r="AR2184" t="s">
        <v>51</v>
      </c>
      <c r="AS2184" t="s">
        <v>51</v>
      </c>
      <c r="AT2184" t="s">
        <v>51</v>
      </c>
      <c r="AU2184" t="s">
        <v>58</v>
      </c>
      <c r="AV2184" t="s">
        <v>7625</v>
      </c>
      <c r="AW2184" t="s">
        <v>196</v>
      </c>
      <c r="AX2184" s="1">
        <v>42884.540710335648</v>
      </c>
      <c r="AY2184" s="1">
        <v>43683.591931979165</v>
      </c>
    </row>
    <row r="2185" spans="1:51" x14ac:dyDescent="0.35">
      <c r="A2185">
        <v>2184</v>
      </c>
      <c r="B2185">
        <v>0</v>
      </c>
      <c r="C2185" t="s">
        <v>51</v>
      </c>
      <c r="D2185" t="s">
        <v>85</v>
      </c>
      <c r="E2185" t="s">
        <v>51</v>
      </c>
      <c r="F2185" t="s">
        <v>51</v>
      </c>
      <c r="G2185" t="s">
        <v>9425</v>
      </c>
      <c r="H2185" t="s">
        <v>9426</v>
      </c>
      <c r="I2185" t="s">
        <v>56</v>
      </c>
      <c r="J2185" t="s">
        <v>5419</v>
      </c>
      <c r="S2185" t="s">
        <v>9427</v>
      </c>
      <c r="T2185" t="s">
        <v>51</v>
      </c>
      <c r="U2185" t="s">
        <v>51</v>
      </c>
      <c r="W2185">
        <v>9820143488</v>
      </c>
      <c r="Y2185" t="s">
        <v>9428</v>
      </c>
      <c r="Z2185">
        <v>8</v>
      </c>
      <c r="AE2185" t="s">
        <v>51</v>
      </c>
      <c r="AF2185" t="s">
        <v>5419</v>
      </c>
      <c r="AI2185">
        <v>0</v>
      </c>
      <c r="AJ2185">
        <v>0</v>
      </c>
      <c r="AL2185">
        <v>0</v>
      </c>
      <c r="AM2185">
        <v>0</v>
      </c>
      <c r="AN2185">
        <v>0</v>
      </c>
      <c r="AO2185" t="s">
        <v>586</v>
      </c>
      <c r="AP2185" t="s">
        <v>51</v>
      </c>
      <c r="AQ2185" t="s">
        <v>51</v>
      </c>
      <c r="AR2185" t="s">
        <v>51</v>
      </c>
      <c r="AS2185" t="s">
        <v>51</v>
      </c>
      <c r="AT2185" t="s">
        <v>51</v>
      </c>
      <c r="AU2185" t="s">
        <v>58</v>
      </c>
      <c r="AV2185" t="s">
        <v>4028</v>
      </c>
      <c r="AW2185" t="s">
        <v>51</v>
      </c>
      <c r="AX2185" s="1">
        <v>42884.504617858795</v>
      </c>
      <c r="AY2185" t="s">
        <v>51</v>
      </c>
    </row>
    <row r="2186" spans="1:51" x14ac:dyDescent="0.35">
      <c r="A2186">
        <v>2183</v>
      </c>
      <c r="B2186">
        <v>0</v>
      </c>
      <c r="C2186" t="s">
        <v>51</v>
      </c>
      <c r="D2186" t="s">
        <v>85</v>
      </c>
      <c r="E2186" t="s">
        <v>51</v>
      </c>
      <c r="F2186" t="s">
        <v>51</v>
      </c>
      <c r="G2186" t="s">
        <v>9429</v>
      </c>
      <c r="H2186" t="s">
        <v>9430</v>
      </c>
      <c r="I2186" t="s">
        <v>56</v>
      </c>
      <c r="J2186" t="s">
        <v>5419</v>
      </c>
      <c r="T2186" t="s">
        <v>51</v>
      </c>
      <c r="U2186" t="s">
        <v>51</v>
      </c>
      <c r="W2186">
        <v>7304298022</v>
      </c>
      <c r="Y2186" t="s">
        <v>9431</v>
      </c>
      <c r="Z2186">
        <v>8</v>
      </c>
      <c r="AE2186" t="s">
        <v>51</v>
      </c>
      <c r="AF2186" t="s">
        <v>5419</v>
      </c>
      <c r="AI2186">
        <v>0</v>
      </c>
      <c r="AJ2186">
        <v>0</v>
      </c>
      <c r="AL2186">
        <v>0</v>
      </c>
      <c r="AM2186">
        <v>0</v>
      </c>
      <c r="AN2186">
        <v>0</v>
      </c>
      <c r="AO2186" t="s">
        <v>9432</v>
      </c>
      <c r="AP2186" t="s">
        <v>51</v>
      </c>
      <c r="AQ2186" t="s">
        <v>51</v>
      </c>
      <c r="AR2186" t="s">
        <v>51</v>
      </c>
      <c r="AS2186" t="s">
        <v>51</v>
      </c>
      <c r="AT2186" t="s">
        <v>51</v>
      </c>
      <c r="AU2186" t="s">
        <v>58</v>
      </c>
      <c r="AV2186" t="s">
        <v>4028</v>
      </c>
      <c r="AW2186" t="s">
        <v>51</v>
      </c>
      <c r="AX2186" s="1">
        <v>42884.48589945602</v>
      </c>
      <c r="AY2186" t="s">
        <v>51</v>
      </c>
    </row>
    <row r="2187" spans="1:51" x14ac:dyDescent="0.35">
      <c r="A2187">
        <v>2182</v>
      </c>
      <c r="B2187">
        <v>0</v>
      </c>
      <c r="C2187" t="s">
        <v>51</v>
      </c>
      <c r="D2187" t="s">
        <v>52</v>
      </c>
      <c r="E2187" t="s">
        <v>51</v>
      </c>
      <c r="F2187" t="s">
        <v>51</v>
      </c>
      <c r="G2187" t="s">
        <v>9433</v>
      </c>
      <c r="H2187" t="s">
        <v>9434</v>
      </c>
      <c r="I2187" t="s">
        <v>56</v>
      </c>
      <c r="J2187" t="s">
        <v>5419</v>
      </c>
      <c r="O2187" t="s">
        <v>56</v>
      </c>
      <c r="S2187" t="s">
        <v>9435</v>
      </c>
      <c r="T2187" t="s">
        <v>9436</v>
      </c>
      <c r="U2187" t="s">
        <v>51</v>
      </c>
      <c r="V2187" t="s">
        <v>9437</v>
      </c>
      <c r="W2187" t="s">
        <v>62</v>
      </c>
      <c r="X2187" t="s">
        <v>51</v>
      </c>
      <c r="Y2187" t="s">
        <v>9438</v>
      </c>
      <c r="Z2187">
        <v>8</v>
      </c>
      <c r="AA2187" t="s">
        <v>9439</v>
      </c>
      <c r="AB2187" t="s">
        <v>9440</v>
      </c>
      <c r="AC2187" t="s">
        <v>9440</v>
      </c>
      <c r="AD2187" t="s">
        <v>9441</v>
      </c>
      <c r="AE2187" t="s">
        <v>51</v>
      </c>
      <c r="AF2187" t="s">
        <v>5419</v>
      </c>
      <c r="AG2187">
        <v>33465900009</v>
      </c>
      <c r="AH2187" t="s">
        <v>9442</v>
      </c>
      <c r="AI2187">
        <v>0</v>
      </c>
      <c r="AJ2187">
        <v>0</v>
      </c>
      <c r="AL2187">
        <v>0</v>
      </c>
      <c r="AM2187">
        <v>0</v>
      </c>
      <c r="AN2187">
        <v>0</v>
      </c>
      <c r="AO2187" t="s">
        <v>51</v>
      </c>
      <c r="AP2187" t="s">
        <v>51</v>
      </c>
      <c r="AQ2187" t="s">
        <v>51</v>
      </c>
      <c r="AR2187" t="s">
        <v>51</v>
      </c>
      <c r="AS2187" t="s">
        <v>51</v>
      </c>
      <c r="AT2187" t="s">
        <v>51</v>
      </c>
      <c r="AU2187" t="s">
        <v>58</v>
      </c>
      <c r="AV2187" t="s">
        <v>7625</v>
      </c>
      <c r="AW2187" t="s">
        <v>51</v>
      </c>
      <c r="AX2187" s="1">
        <v>42878.756324965281</v>
      </c>
      <c r="AY2187" t="s">
        <v>51</v>
      </c>
    </row>
    <row r="2188" spans="1:51" x14ac:dyDescent="0.35">
      <c r="A2188">
        <v>2181</v>
      </c>
      <c r="B2188">
        <v>0</v>
      </c>
      <c r="C2188" t="s">
        <v>51</v>
      </c>
      <c r="D2188" t="s">
        <v>85</v>
      </c>
      <c r="E2188" t="s">
        <v>51</v>
      </c>
      <c r="F2188" t="s">
        <v>51</v>
      </c>
      <c r="G2188" t="s">
        <v>19156</v>
      </c>
      <c r="H2188" t="s">
        <v>9443</v>
      </c>
      <c r="I2188" t="s">
        <v>56</v>
      </c>
      <c r="J2188" t="s">
        <v>5419</v>
      </c>
      <c r="T2188" t="s">
        <v>51</v>
      </c>
      <c r="U2188" t="s">
        <v>51</v>
      </c>
      <c r="W2188">
        <v>7498757273</v>
      </c>
      <c r="Y2188" t="s">
        <v>9444</v>
      </c>
      <c r="Z2188">
        <v>8</v>
      </c>
      <c r="AE2188" t="s">
        <v>51</v>
      </c>
      <c r="AF2188" t="s">
        <v>5419</v>
      </c>
      <c r="AI2188">
        <v>0</v>
      </c>
      <c r="AJ2188">
        <v>0</v>
      </c>
      <c r="AL2188">
        <v>0</v>
      </c>
      <c r="AM2188">
        <v>0</v>
      </c>
      <c r="AN2188">
        <v>0</v>
      </c>
      <c r="AO2188" t="s">
        <v>1032</v>
      </c>
      <c r="AP2188" t="s">
        <v>51</v>
      </c>
      <c r="AQ2188" t="s">
        <v>51</v>
      </c>
      <c r="AR2188" t="s">
        <v>51</v>
      </c>
      <c r="AS2188" t="s">
        <v>51</v>
      </c>
      <c r="AT2188" t="s">
        <v>51</v>
      </c>
      <c r="AU2188" t="s">
        <v>58</v>
      </c>
      <c r="AV2188" t="s">
        <v>4028</v>
      </c>
      <c r="AW2188" t="s">
        <v>51</v>
      </c>
      <c r="AX2188" s="1">
        <v>42878.700631446758</v>
      </c>
      <c r="AY2188" t="s">
        <v>51</v>
      </c>
    </row>
    <row r="2189" spans="1:51" x14ac:dyDescent="0.35">
      <c r="A2189">
        <v>2180</v>
      </c>
      <c r="B2189">
        <v>0</v>
      </c>
      <c r="C2189" t="s">
        <v>51</v>
      </c>
      <c r="D2189" t="s">
        <v>52</v>
      </c>
      <c r="E2189" t="s">
        <v>51</v>
      </c>
      <c r="F2189" t="s">
        <v>51</v>
      </c>
      <c r="G2189" t="s">
        <v>9445</v>
      </c>
      <c r="H2189" t="s">
        <v>9446</v>
      </c>
      <c r="I2189" t="s">
        <v>56</v>
      </c>
      <c r="O2189" t="s">
        <v>56</v>
      </c>
      <c r="S2189" t="s">
        <v>9447</v>
      </c>
      <c r="T2189" t="s">
        <v>9448</v>
      </c>
      <c r="U2189" t="s">
        <v>57</v>
      </c>
      <c r="Y2189" t="s">
        <v>9449</v>
      </c>
      <c r="Z2189">
        <v>8</v>
      </c>
      <c r="AA2189">
        <v>27</v>
      </c>
      <c r="AD2189" t="s">
        <v>502</v>
      </c>
      <c r="AE2189" t="s">
        <v>9450</v>
      </c>
      <c r="AF2189" t="s">
        <v>143</v>
      </c>
      <c r="AG2189" t="s">
        <v>503</v>
      </c>
      <c r="AH2189" t="s">
        <v>9450</v>
      </c>
      <c r="AI2189">
        <v>0</v>
      </c>
      <c r="AJ2189">
        <v>0</v>
      </c>
      <c r="AL2189">
        <v>0</v>
      </c>
      <c r="AM2189">
        <v>0</v>
      </c>
      <c r="AN2189">
        <v>0</v>
      </c>
      <c r="AO2189" t="s">
        <v>51</v>
      </c>
      <c r="AP2189" t="s">
        <v>51</v>
      </c>
      <c r="AQ2189" t="s">
        <v>51</v>
      </c>
      <c r="AR2189" t="s">
        <v>51</v>
      </c>
      <c r="AS2189" t="s">
        <v>51</v>
      </c>
      <c r="AT2189" t="s">
        <v>51</v>
      </c>
      <c r="AU2189" t="s">
        <v>58</v>
      </c>
      <c r="AV2189" t="s">
        <v>7625</v>
      </c>
      <c r="AW2189" t="s">
        <v>196</v>
      </c>
      <c r="AX2189" s="1">
        <v>42874.612839236113</v>
      </c>
      <c r="AY2189" s="1">
        <v>44566.605072685183</v>
      </c>
    </row>
    <row r="2190" spans="1:51" x14ac:dyDescent="0.35">
      <c r="A2190">
        <v>2179</v>
      </c>
      <c r="B2190">
        <v>0</v>
      </c>
      <c r="C2190" t="s">
        <v>51</v>
      </c>
      <c r="D2190" t="s">
        <v>52</v>
      </c>
      <c r="E2190" t="s">
        <v>51</v>
      </c>
      <c r="F2190" t="s">
        <v>51</v>
      </c>
      <c r="G2190" t="s">
        <v>19157</v>
      </c>
      <c r="H2190" t="s">
        <v>9451</v>
      </c>
      <c r="I2190" t="s">
        <v>56</v>
      </c>
      <c r="J2190" t="s">
        <v>5419</v>
      </c>
      <c r="O2190" t="s">
        <v>56</v>
      </c>
      <c r="S2190" t="s">
        <v>9452</v>
      </c>
      <c r="T2190" t="s">
        <v>9453</v>
      </c>
      <c r="U2190" t="s">
        <v>51</v>
      </c>
      <c r="V2190" t="s">
        <v>9454</v>
      </c>
      <c r="W2190" t="s">
        <v>62</v>
      </c>
      <c r="X2190" t="s">
        <v>51</v>
      </c>
      <c r="Y2190" t="s">
        <v>9455</v>
      </c>
      <c r="Z2190">
        <v>8</v>
      </c>
      <c r="AA2190">
        <v>36</v>
      </c>
      <c r="AE2190" t="s">
        <v>51</v>
      </c>
      <c r="AF2190" t="s">
        <v>5419</v>
      </c>
      <c r="AG2190" t="s">
        <v>9456</v>
      </c>
      <c r="AI2190">
        <v>0</v>
      </c>
      <c r="AJ2190">
        <v>0</v>
      </c>
      <c r="AL2190">
        <v>0</v>
      </c>
      <c r="AM2190">
        <v>0</v>
      </c>
      <c r="AN2190">
        <v>0</v>
      </c>
      <c r="AO2190" t="s">
        <v>51</v>
      </c>
      <c r="AP2190" t="s">
        <v>51</v>
      </c>
      <c r="AQ2190" t="s">
        <v>51</v>
      </c>
      <c r="AR2190" t="s">
        <v>51</v>
      </c>
      <c r="AS2190" t="s">
        <v>51</v>
      </c>
      <c r="AT2190" t="s">
        <v>51</v>
      </c>
      <c r="AU2190" t="s">
        <v>58</v>
      </c>
      <c r="AV2190" t="s">
        <v>7625</v>
      </c>
      <c r="AW2190" t="s">
        <v>6927</v>
      </c>
      <c r="AX2190" s="1">
        <v>42874.548654363425</v>
      </c>
      <c r="AY2190" s="1">
        <v>43078.436799074072</v>
      </c>
    </row>
    <row r="2191" spans="1:51" x14ac:dyDescent="0.35">
      <c r="A2191">
        <v>2178</v>
      </c>
      <c r="B2191">
        <v>0</v>
      </c>
      <c r="C2191" t="s">
        <v>51</v>
      </c>
      <c r="D2191" t="s">
        <v>85</v>
      </c>
      <c r="E2191">
        <v>3</v>
      </c>
      <c r="F2191" t="s">
        <v>1049</v>
      </c>
      <c r="G2191" t="s">
        <v>9457</v>
      </c>
      <c r="H2191" t="s">
        <v>9458</v>
      </c>
      <c r="I2191" t="s">
        <v>56</v>
      </c>
      <c r="J2191" t="s">
        <v>5419</v>
      </c>
      <c r="S2191" t="s">
        <v>9459</v>
      </c>
      <c r="T2191" t="s">
        <v>51</v>
      </c>
      <c r="U2191" t="s">
        <v>51</v>
      </c>
      <c r="W2191" t="s">
        <v>9460</v>
      </c>
      <c r="Z2191">
        <v>8</v>
      </c>
      <c r="AE2191" t="s">
        <v>51</v>
      </c>
      <c r="AF2191" t="s">
        <v>5419</v>
      </c>
      <c r="AI2191">
        <v>0</v>
      </c>
      <c r="AJ2191">
        <v>0</v>
      </c>
      <c r="AL2191">
        <v>0</v>
      </c>
      <c r="AM2191">
        <v>0</v>
      </c>
      <c r="AN2191">
        <v>0</v>
      </c>
      <c r="AO2191" t="s">
        <v>1032</v>
      </c>
      <c r="AP2191" t="s">
        <v>51</v>
      </c>
      <c r="AQ2191" t="s">
        <v>51</v>
      </c>
      <c r="AR2191" t="s">
        <v>51</v>
      </c>
      <c r="AS2191" t="s">
        <v>51</v>
      </c>
      <c r="AT2191" t="s">
        <v>51</v>
      </c>
      <c r="AU2191" t="s">
        <v>58</v>
      </c>
      <c r="AV2191" t="s">
        <v>8671</v>
      </c>
      <c r="AW2191" t="s">
        <v>5181</v>
      </c>
      <c r="AX2191" s="1">
        <v>42874.50032885417</v>
      </c>
      <c r="AY2191" s="1">
        <v>43831.699636342593</v>
      </c>
    </row>
    <row r="2192" spans="1:51" x14ac:dyDescent="0.35">
      <c r="A2192">
        <v>2177</v>
      </c>
      <c r="B2192">
        <v>0</v>
      </c>
      <c r="C2192" t="s">
        <v>51</v>
      </c>
      <c r="D2192" t="s">
        <v>52</v>
      </c>
      <c r="E2192" t="s">
        <v>51</v>
      </c>
      <c r="F2192" t="s">
        <v>51</v>
      </c>
      <c r="G2192" t="s">
        <v>9461</v>
      </c>
      <c r="H2192" t="s">
        <v>9462</v>
      </c>
      <c r="I2192" t="s">
        <v>56</v>
      </c>
      <c r="O2192" t="s">
        <v>56</v>
      </c>
      <c r="S2192" t="s">
        <v>9463</v>
      </c>
      <c r="T2192" t="s">
        <v>9464</v>
      </c>
      <c r="V2192" t="s">
        <v>62</v>
      </c>
      <c r="W2192" t="s">
        <v>9465</v>
      </c>
      <c r="Y2192" t="s">
        <v>9466</v>
      </c>
      <c r="Z2192">
        <v>8</v>
      </c>
      <c r="AA2192">
        <v>24</v>
      </c>
      <c r="AE2192" t="s">
        <v>9467</v>
      </c>
      <c r="AF2192" t="s">
        <v>407</v>
      </c>
      <c r="AG2192" t="s">
        <v>1611</v>
      </c>
      <c r="AH2192" t="s">
        <v>9467</v>
      </c>
      <c r="AI2192">
        <v>0</v>
      </c>
      <c r="AJ2192">
        <v>0</v>
      </c>
      <c r="AL2192">
        <v>0</v>
      </c>
      <c r="AM2192">
        <v>0</v>
      </c>
      <c r="AN2192">
        <v>0</v>
      </c>
      <c r="AO2192" t="s">
        <v>51</v>
      </c>
      <c r="AP2192" t="s">
        <v>51</v>
      </c>
      <c r="AQ2192" t="s">
        <v>51</v>
      </c>
      <c r="AR2192" t="s">
        <v>51</v>
      </c>
      <c r="AS2192" t="s">
        <v>51</v>
      </c>
      <c r="AT2192" t="s">
        <v>51</v>
      </c>
      <c r="AU2192" t="s">
        <v>58</v>
      </c>
      <c r="AV2192" t="s">
        <v>7625</v>
      </c>
      <c r="AW2192" t="s">
        <v>6927</v>
      </c>
      <c r="AX2192" s="1">
        <v>42872.440400578707</v>
      </c>
      <c r="AY2192" s="1">
        <v>43606.66265046296</v>
      </c>
    </row>
    <row r="2193" spans="1:51" x14ac:dyDescent="0.35">
      <c r="A2193">
        <v>2176</v>
      </c>
      <c r="B2193">
        <v>0</v>
      </c>
      <c r="C2193" t="s">
        <v>51</v>
      </c>
      <c r="D2193" t="s">
        <v>52</v>
      </c>
      <c r="E2193" t="s">
        <v>51</v>
      </c>
      <c r="F2193" t="s">
        <v>51</v>
      </c>
      <c r="G2193" t="s">
        <v>9468</v>
      </c>
      <c r="H2193" t="s">
        <v>9469</v>
      </c>
      <c r="I2193" t="s">
        <v>56</v>
      </c>
      <c r="O2193" t="s">
        <v>56</v>
      </c>
      <c r="S2193" t="s">
        <v>9470</v>
      </c>
      <c r="T2193" t="s">
        <v>9471</v>
      </c>
      <c r="V2193" t="s">
        <v>9472</v>
      </c>
      <c r="W2193">
        <v>8009091821</v>
      </c>
      <c r="Y2193" t="s">
        <v>9473</v>
      </c>
      <c r="Z2193">
        <v>8</v>
      </c>
      <c r="AA2193">
        <v>9</v>
      </c>
      <c r="AB2193" t="s">
        <v>9474</v>
      </c>
      <c r="AC2193" t="s">
        <v>9475</v>
      </c>
      <c r="AD2193" t="s">
        <v>107</v>
      </c>
      <c r="AE2193" t="s">
        <v>9476</v>
      </c>
      <c r="AF2193" t="s">
        <v>376</v>
      </c>
      <c r="AG2193" t="s">
        <v>109</v>
      </c>
      <c r="AH2193" t="s">
        <v>9476</v>
      </c>
      <c r="AI2193">
        <v>0</v>
      </c>
      <c r="AJ2193">
        <v>0</v>
      </c>
      <c r="AL2193">
        <v>0</v>
      </c>
      <c r="AM2193">
        <v>0</v>
      </c>
      <c r="AN2193">
        <v>0</v>
      </c>
      <c r="AO2193" t="s">
        <v>51</v>
      </c>
      <c r="AP2193" t="s">
        <v>51</v>
      </c>
      <c r="AQ2193" t="s">
        <v>51</v>
      </c>
      <c r="AR2193" t="s">
        <v>51</v>
      </c>
      <c r="AS2193" t="s">
        <v>51</v>
      </c>
      <c r="AT2193" t="s">
        <v>51</v>
      </c>
      <c r="AU2193" t="s">
        <v>58</v>
      </c>
      <c r="AV2193" t="s">
        <v>7625</v>
      </c>
      <c r="AW2193" t="s">
        <v>196</v>
      </c>
      <c r="AX2193" s="1">
        <v>42871.686210763888</v>
      </c>
      <c r="AY2193" s="1">
        <v>44261.670361076387</v>
      </c>
    </row>
    <row r="2194" spans="1:51" x14ac:dyDescent="0.35">
      <c r="A2194">
        <v>2175</v>
      </c>
      <c r="B2194">
        <v>0</v>
      </c>
      <c r="C2194" t="s">
        <v>51</v>
      </c>
      <c r="D2194" t="s">
        <v>85</v>
      </c>
      <c r="E2194" t="s">
        <v>51</v>
      </c>
      <c r="F2194" t="s">
        <v>51</v>
      </c>
      <c r="G2194" t="s">
        <v>19158</v>
      </c>
      <c r="H2194" t="s">
        <v>9477</v>
      </c>
      <c r="I2194" t="s">
        <v>56</v>
      </c>
      <c r="J2194" t="s">
        <v>5419</v>
      </c>
      <c r="T2194" t="s">
        <v>51</v>
      </c>
      <c r="U2194" t="s">
        <v>51</v>
      </c>
      <c r="V2194" t="s">
        <v>9478</v>
      </c>
      <c r="W2194">
        <v>9987212344</v>
      </c>
      <c r="Y2194" t="s">
        <v>9479</v>
      </c>
      <c r="Z2194">
        <v>8</v>
      </c>
      <c r="AA2194" t="s">
        <v>9480</v>
      </c>
      <c r="AE2194" t="s">
        <v>51</v>
      </c>
      <c r="AF2194" t="s">
        <v>5419</v>
      </c>
      <c r="AG2194" t="s">
        <v>9481</v>
      </c>
      <c r="AI2194">
        <v>0</v>
      </c>
      <c r="AJ2194">
        <v>0</v>
      </c>
      <c r="AL2194">
        <v>0</v>
      </c>
      <c r="AM2194">
        <v>0</v>
      </c>
      <c r="AN2194">
        <v>0</v>
      </c>
      <c r="AO2194" t="s">
        <v>230</v>
      </c>
      <c r="AP2194" t="s">
        <v>51</v>
      </c>
      <c r="AQ2194" t="s">
        <v>51</v>
      </c>
      <c r="AR2194" t="s">
        <v>51</v>
      </c>
      <c r="AS2194" t="s">
        <v>51</v>
      </c>
      <c r="AT2194" t="s">
        <v>51</v>
      </c>
      <c r="AU2194" t="s">
        <v>58</v>
      </c>
      <c r="AV2194" t="s">
        <v>4028</v>
      </c>
      <c r="AW2194" t="s">
        <v>51</v>
      </c>
      <c r="AX2194" s="1">
        <v>42871.522428240743</v>
      </c>
      <c r="AY2194" t="s">
        <v>51</v>
      </c>
    </row>
    <row r="2195" spans="1:51" x14ac:dyDescent="0.35">
      <c r="A2195">
        <v>2174</v>
      </c>
      <c r="B2195">
        <v>0</v>
      </c>
      <c r="C2195" t="s">
        <v>51</v>
      </c>
      <c r="D2195" t="s">
        <v>52</v>
      </c>
      <c r="E2195" t="s">
        <v>51</v>
      </c>
      <c r="F2195" t="s">
        <v>51</v>
      </c>
      <c r="G2195" t="s">
        <v>9482</v>
      </c>
      <c r="H2195" t="s">
        <v>9483</v>
      </c>
      <c r="I2195" t="s">
        <v>5222</v>
      </c>
      <c r="J2195" t="s">
        <v>5419</v>
      </c>
      <c r="O2195" t="s">
        <v>5222</v>
      </c>
      <c r="S2195">
        <v>27832864224</v>
      </c>
      <c r="T2195" t="s">
        <v>8124</v>
      </c>
      <c r="U2195" t="s">
        <v>51</v>
      </c>
      <c r="V2195" t="s">
        <v>62</v>
      </c>
      <c r="W2195" t="s">
        <v>62</v>
      </c>
      <c r="X2195" t="s">
        <v>51</v>
      </c>
      <c r="Y2195" t="s">
        <v>2378</v>
      </c>
      <c r="Z2195">
        <v>2</v>
      </c>
      <c r="AA2195" t="s">
        <v>62</v>
      </c>
      <c r="AB2195" t="s">
        <v>62</v>
      </c>
      <c r="AC2195" t="s">
        <v>62</v>
      </c>
      <c r="AD2195" t="s">
        <v>62</v>
      </c>
      <c r="AE2195" t="s">
        <v>51</v>
      </c>
      <c r="AF2195" t="s">
        <v>5419</v>
      </c>
      <c r="AG2195" t="s">
        <v>62</v>
      </c>
      <c r="AH2195" t="s">
        <v>62</v>
      </c>
      <c r="AI2195">
        <v>0</v>
      </c>
      <c r="AJ2195">
        <v>0</v>
      </c>
      <c r="AK2195" t="s">
        <v>62</v>
      </c>
      <c r="AL2195">
        <v>0</v>
      </c>
      <c r="AM2195">
        <v>0</v>
      </c>
      <c r="AN2195">
        <v>0</v>
      </c>
      <c r="AO2195" t="s">
        <v>51</v>
      </c>
      <c r="AP2195" t="s">
        <v>51</v>
      </c>
      <c r="AQ2195" t="s">
        <v>51</v>
      </c>
      <c r="AR2195" t="s">
        <v>51</v>
      </c>
      <c r="AS2195" t="s">
        <v>51</v>
      </c>
      <c r="AT2195" t="s">
        <v>51</v>
      </c>
      <c r="AU2195" t="s">
        <v>58</v>
      </c>
      <c r="AV2195" t="s">
        <v>7625</v>
      </c>
      <c r="AW2195" t="s">
        <v>51</v>
      </c>
      <c r="AX2195" s="1">
        <v>42871.470761655095</v>
      </c>
      <c r="AY2195" t="s">
        <v>51</v>
      </c>
    </row>
    <row r="2196" spans="1:51" x14ac:dyDescent="0.35">
      <c r="A2196">
        <v>2173</v>
      </c>
      <c r="B2196">
        <v>0</v>
      </c>
      <c r="C2196" t="s">
        <v>51</v>
      </c>
      <c r="D2196" t="s">
        <v>85</v>
      </c>
      <c r="E2196" t="s">
        <v>51</v>
      </c>
      <c r="F2196" t="s">
        <v>51</v>
      </c>
      <c r="G2196" t="s">
        <v>9484</v>
      </c>
      <c r="H2196" t="s">
        <v>19159</v>
      </c>
      <c r="I2196" t="s">
        <v>56</v>
      </c>
      <c r="J2196" t="s">
        <v>5419</v>
      </c>
      <c r="S2196" t="s">
        <v>9485</v>
      </c>
      <c r="T2196" t="s">
        <v>51</v>
      </c>
      <c r="U2196" t="s">
        <v>51</v>
      </c>
      <c r="W2196">
        <v>9867249161</v>
      </c>
      <c r="Y2196" t="s">
        <v>9486</v>
      </c>
      <c r="Z2196">
        <v>8</v>
      </c>
      <c r="AE2196" t="s">
        <v>51</v>
      </c>
      <c r="AF2196" t="s">
        <v>5419</v>
      </c>
      <c r="AI2196">
        <v>0</v>
      </c>
      <c r="AJ2196">
        <v>0</v>
      </c>
      <c r="AL2196">
        <v>0</v>
      </c>
      <c r="AM2196">
        <v>0</v>
      </c>
      <c r="AN2196">
        <v>0</v>
      </c>
      <c r="AO2196" t="s">
        <v>230</v>
      </c>
      <c r="AP2196" t="s">
        <v>51</v>
      </c>
      <c r="AQ2196" t="s">
        <v>51</v>
      </c>
      <c r="AR2196" t="s">
        <v>51</v>
      </c>
      <c r="AS2196" t="s">
        <v>51</v>
      </c>
      <c r="AT2196" t="s">
        <v>51</v>
      </c>
      <c r="AU2196" t="s">
        <v>58</v>
      </c>
      <c r="AV2196" t="s">
        <v>4028</v>
      </c>
      <c r="AW2196" t="s">
        <v>51</v>
      </c>
      <c r="AX2196" s="1">
        <v>42870.820902465275</v>
      </c>
      <c r="AY2196" t="s">
        <v>51</v>
      </c>
    </row>
    <row r="2197" spans="1:51" x14ac:dyDescent="0.35">
      <c r="A2197">
        <v>2172</v>
      </c>
      <c r="B2197">
        <v>0</v>
      </c>
      <c r="C2197" t="s">
        <v>51</v>
      </c>
      <c r="D2197" t="s">
        <v>85</v>
      </c>
      <c r="E2197" t="s">
        <v>51</v>
      </c>
      <c r="F2197" t="s">
        <v>51</v>
      </c>
      <c r="G2197" t="s">
        <v>9487</v>
      </c>
      <c r="H2197" t="s">
        <v>9488</v>
      </c>
      <c r="I2197" t="s">
        <v>56</v>
      </c>
      <c r="J2197" t="s">
        <v>5419</v>
      </c>
      <c r="T2197" t="s">
        <v>51</v>
      </c>
      <c r="U2197" t="s">
        <v>51</v>
      </c>
      <c r="W2197">
        <v>9820667793</v>
      </c>
      <c r="Y2197" t="s">
        <v>9489</v>
      </c>
      <c r="Z2197">
        <v>8</v>
      </c>
      <c r="AE2197" t="s">
        <v>51</v>
      </c>
      <c r="AF2197" t="s">
        <v>5419</v>
      </c>
      <c r="AI2197">
        <v>0</v>
      </c>
      <c r="AJ2197">
        <v>0</v>
      </c>
      <c r="AL2197">
        <v>0</v>
      </c>
      <c r="AM2197">
        <v>0</v>
      </c>
      <c r="AN2197">
        <v>0</v>
      </c>
      <c r="AO2197" t="s">
        <v>1651</v>
      </c>
      <c r="AP2197" t="s">
        <v>51</v>
      </c>
      <c r="AQ2197" t="s">
        <v>51</v>
      </c>
      <c r="AR2197" t="s">
        <v>51</v>
      </c>
      <c r="AS2197" t="s">
        <v>51</v>
      </c>
      <c r="AT2197" t="s">
        <v>51</v>
      </c>
      <c r="AU2197" t="s">
        <v>58</v>
      </c>
      <c r="AV2197" t="s">
        <v>4028</v>
      </c>
      <c r="AW2197" t="s">
        <v>51</v>
      </c>
      <c r="AX2197" s="1">
        <v>42866.457747881941</v>
      </c>
      <c r="AY2197" t="s">
        <v>51</v>
      </c>
    </row>
    <row r="2198" spans="1:51" x14ac:dyDescent="0.35">
      <c r="A2198">
        <v>2171</v>
      </c>
      <c r="B2198">
        <v>0</v>
      </c>
      <c r="C2198" t="s">
        <v>51</v>
      </c>
      <c r="D2198" t="s">
        <v>52</v>
      </c>
      <c r="E2198" t="s">
        <v>51</v>
      </c>
      <c r="F2198" t="s">
        <v>51</v>
      </c>
      <c r="G2198" t="s">
        <v>9490</v>
      </c>
      <c r="H2198" t="s">
        <v>9491</v>
      </c>
      <c r="I2198" t="s">
        <v>56</v>
      </c>
      <c r="J2198" t="s">
        <v>5419</v>
      </c>
      <c r="O2198" t="s">
        <v>56</v>
      </c>
      <c r="S2198" t="s">
        <v>9492</v>
      </c>
      <c r="T2198" t="s">
        <v>9493</v>
      </c>
      <c r="U2198" t="s">
        <v>51</v>
      </c>
      <c r="V2198" t="s">
        <v>9494</v>
      </c>
      <c r="X2198" t="s">
        <v>51</v>
      </c>
      <c r="Y2198" t="s">
        <v>9495</v>
      </c>
      <c r="Z2198">
        <v>8</v>
      </c>
      <c r="AA2198">
        <v>24</v>
      </c>
      <c r="AB2198" t="s">
        <v>9496</v>
      </c>
      <c r="AC2198" t="s">
        <v>3786</v>
      </c>
      <c r="AE2198" t="s">
        <v>51</v>
      </c>
      <c r="AF2198" t="s">
        <v>5419</v>
      </c>
      <c r="AG2198" t="s">
        <v>9497</v>
      </c>
      <c r="AH2198" t="s">
        <v>9498</v>
      </c>
      <c r="AI2198">
        <v>0</v>
      </c>
      <c r="AJ2198">
        <v>0</v>
      </c>
      <c r="AL2198">
        <v>0</v>
      </c>
      <c r="AM2198">
        <v>0</v>
      </c>
      <c r="AN2198">
        <v>0</v>
      </c>
      <c r="AO2198" t="s">
        <v>51</v>
      </c>
      <c r="AP2198" t="s">
        <v>51</v>
      </c>
      <c r="AQ2198" t="s">
        <v>51</v>
      </c>
      <c r="AR2198" t="s">
        <v>51</v>
      </c>
      <c r="AS2198" t="s">
        <v>51</v>
      </c>
      <c r="AT2198" t="s">
        <v>51</v>
      </c>
      <c r="AU2198" t="s">
        <v>58</v>
      </c>
      <c r="AV2198" t="s">
        <v>7625</v>
      </c>
      <c r="AW2198" t="s">
        <v>6927</v>
      </c>
      <c r="AX2198" s="1">
        <v>42865.744161886571</v>
      </c>
      <c r="AY2198" s="1">
        <v>43063.475566053239</v>
      </c>
    </row>
    <row r="2199" spans="1:51" x14ac:dyDescent="0.35">
      <c r="A2199">
        <v>2170</v>
      </c>
      <c r="B2199">
        <v>0</v>
      </c>
      <c r="C2199" t="s">
        <v>51</v>
      </c>
      <c r="D2199" t="s">
        <v>52</v>
      </c>
      <c r="E2199" t="s">
        <v>51</v>
      </c>
      <c r="F2199" t="s">
        <v>51</v>
      </c>
      <c r="G2199" t="s">
        <v>9499</v>
      </c>
      <c r="H2199" t="s">
        <v>9500</v>
      </c>
      <c r="I2199" t="s">
        <v>56</v>
      </c>
      <c r="J2199" t="s">
        <v>5419</v>
      </c>
      <c r="M2199" t="s">
        <v>9501</v>
      </c>
      <c r="N2199" t="s">
        <v>9502</v>
      </c>
      <c r="O2199" t="s">
        <v>56</v>
      </c>
      <c r="T2199" t="s">
        <v>9503</v>
      </c>
      <c r="U2199" t="s">
        <v>51</v>
      </c>
      <c r="W2199">
        <v>9811433013</v>
      </c>
      <c r="X2199" t="s">
        <v>51</v>
      </c>
      <c r="Y2199" t="s">
        <v>9504</v>
      </c>
      <c r="Z2199">
        <v>8</v>
      </c>
      <c r="AE2199" t="s">
        <v>51</v>
      </c>
      <c r="AF2199" t="s">
        <v>5419</v>
      </c>
      <c r="AG2199">
        <v>7910301884</v>
      </c>
      <c r="AH2199">
        <v>7910301884</v>
      </c>
      <c r="AI2199">
        <v>0</v>
      </c>
      <c r="AJ2199">
        <v>0</v>
      </c>
      <c r="AL2199">
        <v>0</v>
      </c>
      <c r="AM2199">
        <v>0</v>
      </c>
      <c r="AN2199">
        <v>0</v>
      </c>
      <c r="AO2199" t="s">
        <v>51</v>
      </c>
      <c r="AP2199" t="s">
        <v>51</v>
      </c>
      <c r="AQ2199" t="s">
        <v>51</v>
      </c>
      <c r="AR2199" t="s">
        <v>51</v>
      </c>
      <c r="AS2199" t="s">
        <v>51</v>
      </c>
      <c r="AT2199" t="s">
        <v>51</v>
      </c>
      <c r="AU2199" t="s">
        <v>58</v>
      </c>
      <c r="AV2199" t="s">
        <v>7625</v>
      </c>
      <c r="AW2199" t="s">
        <v>51</v>
      </c>
      <c r="AX2199" s="1">
        <v>42865.534778553243</v>
      </c>
      <c r="AY2199" t="s">
        <v>51</v>
      </c>
    </row>
    <row r="2200" spans="1:51" x14ac:dyDescent="0.35">
      <c r="A2200">
        <v>2169</v>
      </c>
      <c r="B2200">
        <v>0</v>
      </c>
      <c r="C2200" t="s">
        <v>51</v>
      </c>
      <c r="D2200" t="s">
        <v>52</v>
      </c>
      <c r="E2200" t="s">
        <v>51</v>
      </c>
      <c r="F2200" t="s">
        <v>51</v>
      </c>
      <c r="G2200" t="s">
        <v>9505</v>
      </c>
      <c r="H2200" t="s">
        <v>9506</v>
      </c>
      <c r="I2200" t="s">
        <v>56</v>
      </c>
      <c r="J2200" t="s">
        <v>5419</v>
      </c>
      <c r="M2200" t="s">
        <v>9507</v>
      </c>
      <c r="N2200" t="s">
        <v>9508</v>
      </c>
      <c r="O2200" t="s">
        <v>1966</v>
      </c>
      <c r="S2200">
        <f>918023154443-6</f>
        <v>918023154437</v>
      </c>
      <c r="T2200" t="s">
        <v>9509</v>
      </c>
      <c r="U2200" t="s">
        <v>51</v>
      </c>
      <c r="V2200">
        <v>918023154442</v>
      </c>
      <c r="W2200" t="s">
        <v>62</v>
      </c>
      <c r="X2200" t="s">
        <v>51</v>
      </c>
      <c r="Y2200" t="s">
        <v>9510</v>
      </c>
      <c r="Z2200">
        <v>8</v>
      </c>
      <c r="AA2200">
        <v>29</v>
      </c>
      <c r="AB2200" t="s">
        <v>62</v>
      </c>
      <c r="AC2200" t="s">
        <v>62</v>
      </c>
      <c r="AD2200" t="s">
        <v>62</v>
      </c>
      <c r="AE2200" t="s">
        <v>51</v>
      </c>
      <c r="AF2200" t="s">
        <v>5419</v>
      </c>
      <c r="AG2200" t="s">
        <v>9511</v>
      </c>
      <c r="AH2200" t="s">
        <v>62</v>
      </c>
      <c r="AI2200">
        <v>0</v>
      </c>
      <c r="AJ2200">
        <v>0</v>
      </c>
      <c r="AL2200">
        <v>0</v>
      </c>
      <c r="AM2200">
        <v>0</v>
      </c>
      <c r="AN2200">
        <v>0</v>
      </c>
      <c r="AO2200" t="s">
        <v>51</v>
      </c>
      <c r="AP2200" t="s">
        <v>51</v>
      </c>
      <c r="AQ2200" t="s">
        <v>51</v>
      </c>
      <c r="AR2200" t="s">
        <v>51</v>
      </c>
      <c r="AS2200" t="s">
        <v>51</v>
      </c>
      <c r="AT2200" t="s">
        <v>51</v>
      </c>
      <c r="AU2200" t="s">
        <v>58</v>
      </c>
      <c r="AV2200" t="s">
        <v>7625</v>
      </c>
      <c r="AW2200" t="s">
        <v>6927</v>
      </c>
      <c r="AX2200" s="1">
        <v>42865.484914895831</v>
      </c>
      <c r="AY2200" s="1">
        <v>43244.624161493055</v>
      </c>
    </row>
    <row r="2201" spans="1:51" x14ac:dyDescent="0.35">
      <c r="A2201">
        <v>2168</v>
      </c>
      <c r="B2201">
        <v>0</v>
      </c>
      <c r="C2201" t="s">
        <v>51</v>
      </c>
      <c r="D2201" t="s">
        <v>85</v>
      </c>
      <c r="E2201" t="s">
        <v>51</v>
      </c>
      <c r="F2201" t="s">
        <v>51</v>
      </c>
      <c r="G2201" t="s">
        <v>9512</v>
      </c>
      <c r="H2201" t="s">
        <v>9513</v>
      </c>
      <c r="I2201" t="s">
        <v>56</v>
      </c>
      <c r="J2201" t="s">
        <v>5419</v>
      </c>
      <c r="T2201" t="s">
        <v>51</v>
      </c>
      <c r="U2201" t="s">
        <v>51</v>
      </c>
      <c r="W2201">
        <v>9657716031</v>
      </c>
      <c r="Y2201" t="s">
        <v>9514</v>
      </c>
      <c r="Z2201">
        <v>8</v>
      </c>
      <c r="AE2201" t="s">
        <v>51</v>
      </c>
      <c r="AF2201" t="s">
        <v>5419</v>
      </c>
      <c r="AI2201">
        <v>0</v>
      </c>
      <c r="AJ2201">
        <v>0</v>
      </c>
      <c r="AL2201">
        <v>0</v>
      </c>
      <c r="AM2201">
        <v>0</v>
      </c>
      <c r="AN2201">
        <v>0</v>
      </c>
      <c r="AO2201" t="s">
        <v>230</v>
      </c>
      <c r="AP2201" t="s">
        <v>51</v>
      </c>
      <c r="AQ2201" t="s">
        <v>51</v>
      </c>
      <c r="AR2201" t="s">
        <v>51</v>
      </c>
      <c r="AS2201" t="s">
        <v>51</v>
      </c>
      <c r="AT2201" t="s">
        <v>51</v>
      </c>
      <c r="AU2201" t="s">
        <v>58</v>
      </c>
      <c r="AV2201" t="s">
        <v>4028</v>
      </c>
      <c r="AW2201" t="s">
        <v>51</v>
      </c>
      <c r="AX2201" s="1">
        <v>42863.641317476853</v>
      </c>
      <c r="AY2201" t="s">
        <v>51</v>
      </c>
    </row>
    <row r="2202" spans="1:51" x14ac:dyDescent="0.35">
      <c r="A2202">
        <v>2167</v>
      </c>
      <c r="B2202">
        <v>0</v>
      </c>
      <c r="C2202" t="s">
        <v>51</v>
      </c>
      <c r="D2202" t="s">
        <v>85</v>
      </c>
      <c r="E2202">
        <v>3</v>
      </c>
      <c r="F2202" t="s">
        <v>1049</v>
      </c>
      <c r="G2202" t="s">
        <v>9515</v>
      </c>
      <c r="H2202" t="s">
        <v>9516</v>
      </c>
      <c r="I2202" t="s">
        <v>56</v>
      </c>
      <c r="S2202" t="s">
        <v>9517</v>
      </c>
      <c r="T2202" t="s">
        <v>51</v>
      </c>
      <c r="U2202" t="s">
        <v>51</v>
      </c>
      <c r="W2202">
        <v>9823144934</v>
      </c>
      <c r="Y2202" t="s">
        <v>9518</v>
      </c>
      <c r="Z2202">
        <v>8</v>
      </c>
      <c r="AE2202" t="s">
        <v>51</v>
      </c>
      <c r="AF2202" t="s">
        <v>51</v>
      </c>
      <c r="AI2202">
        <v>0</v>
      </c>
      <c r="AJ2202">
        <v>0</v>
      </c>
      <c r="AL2202">
        <v>0</v>
      </c>
      <c r="AM2202">
        <v>0</v>
      </c>
      <c r="AN2202">
        <v>0</v>
      </c>
      <c r="AO2202" t="s">
        <v>1032</v>
      </c>
      <c r="AU2202" t="s">
        <v>58</v>
      </c>
      <c r="AV2202" t="s">
        <v>4028</v>
      </c>
      <c r="AW2202" t="s">
        <v>68</v>
      </c>
      <c r="AX2202" s="1">
        <v>42863.597565659722</v>
      </c>
      <c r="AY2202" s="1">
        <v>45013.638410300926</v>
      </c>
    </row>
    <row r="2203" spans="1:51" x14ac:dyDescent="0.35">
      <c r="A2203">
        <v>2166</v>
      </c>
      <c r="B2203">
        <v>0</v>
      </c>
      <c r="C2203" t="s">
        <v>51</v>
      </c>
      <c r="D2203" t="s">
        <v>85</v>
      </c>
      <c r="E2203" t="s">
        <v>51</v>
      </c>
      <c r="F2203" t="s">
        <v>51</v>
      </c>
      <c r="G2203" t="s">
        <v>9519</v>
      </c>
      <c r="H2203" t="s">
        <v>9520</v>
      </c>
      <c r="I2203" t="s">
        <v>6854</v>
      </c>
      <c r="J2203" t="s">
        <v>5419</v>
      </c>
      <c r="S2203" t="s">
        <v>9521</v>
      </c>
      <c r="T2203" t="s">
        <v>51</v>
      </c>
      <c r="U2203" t="s">
        <v>51</v>
      </c>
      <c r="W2203" t="s">
        <v>9522</v>
      </c>
      <c r="Y2203" t="s">
        <v>9523</v>
      </c>
      <c r="Z2203">
        <v>2</v>
      </c>
      <c r="AE2203" t="s">
        <v>51</v>
      </c>
      <c r="AF2203" t="s">
        <v>5419</v>
      </c>
      <c r="AI2203">
        <v>0</v>
      </c>
      <c r="AJ2203">
        <v>0</v>
      </c>
      <c r="AL2203">
        <v>0</v>
      </c>
      <c r="AM2203">
        <v>0</v>
      </c>
      <c r="AN2203">
        <v>0</v>
      </c>
      <c r="AO2203" t="s">
        <v>120</v>
      </c>
      <c r="AP2203" t="s">
        <v>51</v>
      </c>
      <c r="AQ2203" t="s">
        <v>51</v>
      </c>
      <c r="AR2203" t="s">
        <v>51</v>
      </c>
      <c r="AS2203" t="s">
        <v>51</v>
      </c>
      <c r="AT2203" t="s">
        <v>51</v>
      </c>
      <c r="AU2203" t="s">
        <v>58</v>
      </c>
      <c r="AV2203" t="s">
        <v>4028</v>
      </c>
      <c r="AW2203" t="s">
        <v>51</v>
      </c>
      <c r="AX2203" s="1">
        <v>42861.50767068287</v>
      </c>
      <c r="AY2203" t="s">
        <v>51</v>
      </c>
    </row>
    <row r="2204" spans="1:51" x14ac:dyDescent="0.35">
      <c r="A2204">
        <v>2165</v>
      </c>
      <c r="B2204">
        <v>0</v>
      </c>
      <c r="C2204" t="s">
        <v>51</v>
      </c>
      <c r="D2204" t="s">
        <v>52</v>
      </c>
      <c r="E2204" t="s">
        <v>51</v>
      </c>
      <c r="F2204" t="s">
        <v>51</v>
      </c>
      <c r="G2204" t="s">
        <v>9524</v>
      </c>
      <c r="H2204" t="s">
        <v>9525</v>
      </c>
      <c r="I2204" t="s">
        <v>56</v>
      </c>
      <c r="M2204" t="s">
        <v>9526</v>
      </c>
      <c r="N2204" t="s">
        <v>9525</v>
      </c>
      <c r="O2204" t="s">
        <v>56</v>
      </c>
      <c r="S2204" t="s">
        <v>62</v>
      </c>
      <c r="T2204" t="s">
        <v>9527</v>
      </c>
      <c r="U2204" t="s">
        <v>57</v>
      </c>
      <c r="V2204" t="s">
        <v>62</v>
      </c>
      <c r="W2204" t="s">
        <v>62</v>
      </c>
      <c r="Y2204" t="s">
        <v>9528</v>
      </c>
      <c r="Z2204">
        <v>8</v>
      </c>
      <c r="AA2204">
        <v>27</v>
      </c>
      <c r="AD2204" t="s">
        <v>180</v>
      </c>
      <c r="AE2204" t="s">
        <v>9529</v>
      </c>
      <c r="AF2204" t="s">
        <v>143</v>
      </c>
      <c r="AG2204" t="s">
        <v>181</v>
      </c>
      <c r="AH2204" t="s">
        <v>9529</v>
      </c>
      <c r="AI2204">
        <v>0</v>
      </c>
      <c r="AJ2204">
        <v>0</v>
      </c>
      <c r="AL2204">
        <v>0</v>
      </c>
      <c r="AM2204">
        <v>0</v>
      </c>
      <c r="AN2204">
        <v>0</v>
      </c>
      <c r="AO2204" t="s">
        <v>51</v>
      </c>
      <c r="AP2204" t="s">
        <v>51</v>
      </c>
      <c r="AQ2204" t="s">
        <v>51</v>
      </c>
      <c r="AR2204" t="s">
        <v>51</v>
      </c>
      <c r="AS2204" t="s">
        <v>51</v>
      </c>
      <c r="AT2204" t="s">
        <v>51</v>
      </c>
      <c r="AU2204" t="s">
        <v>58</v>
      </c>
      <c r="AV2204" t="s">
        <v>7625</v>
      </c>
      <c r="AW2204" t="s">
        <v>919</v>
      </c>
      <c r="AX2204" s="1">
        <v>42860.689026192129</v>
      </c>
      <c r="AY2204" s="1">
        <v>45489.477782372684</v>
      </c>
    </row>
    <row r="2205" spans="1:51" x14ac:dyDescent="0.35">
      <c r="A2205">
        <v>2164</v>
      </c>
      <c r="B2205">
        <v>0</v>
      </c>
      <c r="C2205" t="s">
        <v>51</v>
      </c>
      <c r="D2205" t="s">
        <v>52</v>
      </c>
      <c r="E2205" t="s">
        <v>51</v>
      </c>
      <c r="F2205" t="s">
        <v>51</v>
      </c>
      <c r="G2205" t="s">
        <v>9530</v>
      </c>
      <c r="H2205" t="s">
        <v>9531</v>
      </c>
      <c r="I2205" t="s">
        <v>56</v>
      </c>
      <c r="O2205" t="s">
        <v>56</v>
      </c>
      <c r="S2205" t="s">
        <v>9532</v>
      </c>
      <c r="T2205" t="s">
        <v>9533</v>
      </c>
      <c r="U2205" t="s">
        <v>4021</v>
      </c>
      <c r="V2205" t="s">
        <v>9534</v>
      </c>
      <c r="W2205" t="s">
        <v>9535</v>
      </c>
      <c r="Y2205" t="s">
        <v>9536</v>
      </c>
      <c r="Z2205">
        <v>8</v>
      </c>
      <c r="AA2205">
        <v>33</v>
      </c>
      <c r="AB2205" t="s">
        <v>62</v>
      </c>
      <c r="AC2205" t="s">
        <v>62</v>
      </c>
      <c r="AD2205" t="s">
        <v>9537</v>
      </c>
      <c r="AE2205" t="s">
        <v>9114</v>
      </c>
      <c r="AF2205" t="s">
        <v>573</v>
      </c>
      <c r="AG2205" t="s">
        <v>9538</v>
      </c>
      <c r="AH2205" t="s">
        <v>9114</v>
      </c>
      <c r="AI2205">
        <v>0</v>
      </c>
      <c r="AJ2205">
        <v>0</v>
      </c>
      <c r="AL2205">
        <v>0</v>
      </c>
      <c r="AM2205">
        <v>0</v>
      </c>
      <c r="AN2205">
        <v>0</v>
      </c>
      <c r="AO2205" t="s">
        <v>51</v>
      </c>
      <c r="AP2205" t="s">
        <v>51</v>
      </c>
      <c r="AQ2205" t="s">
        <v>51</v>
      </c>
      <c r="AR2205" t="s">
        <v>51</v>
      </c>
      <c r="AS2205" t="s">
        <v>51</v>
      </c>
      <c r="AT2205" t="s">
        <v>51</v>
      </c>
      <c r="AU2205" t="s">
        <v>58</v>
      </c>
      <c r="AV2205" t="s">
        <v>7625</v>
      </c>
      <c r="AW2205" t="s">
        <v>196</v>
      </c>
      <c r="AX2205" s="1">
        <v>42857.745582673611</v>
      </c>
      <c r="AY2205" s="1">
        <v>43899.515856828701</v>
      </c>
    </row>
    <row r="2206" spans="1:51" x14ac:dyDescent="0.35">
      <c r="A2206">
        <v>2163</v>
      </c>
      <c r="B2206">
        <v>0</v>
      </c>
      <c r="C2206" t="s">
        <v>51</v>
      </c>
      <c r="D2206" t="s">
        <v>52</v>
      </c>
      <c r="E2206" t="s">
        <v>51</v>
      </c>
      <c r="F2206" t="s">
        <v>51</v>
      </c>
      <c r="G2206" t="s">
        <v>9539</v>
      </c>
      <c r="H2206" t="s">
        <v>9540</v>
      </c>
      <c r="I2206" t="s">
        <v>1885</v>
      </c>
      <c r="J2206" t="s">
        <v>5419</v>
      </c>
      <c r="O2206" t="s">
        <v>1885</v>
      </c>
      <c r="S2206" t="s">
        <v>9541</v>
      </c>
      <c r="T2206" t="s">
        <v>9542</v>
      </c>
      <c r="U2206" t="s">
        <v>51</v>
      </c>
      <c r="V2206" t="s">
        <v>9543</v>
      </c>
      <c r="W2206" t="s">
        <v>62</v>
      </c>
      <c r="X2206" t="s">
        <v>51</v>
      </c>
      <c r="Y2206" t="s">
        <v>6689</v>
      </c>
      <c r="Z2206">
        <v>2</v>
      </c>
      <c r="AA2206" t="s">
        <v>62</v>
      </c>
      <c r="AB2206" t="s">
        <v>62</v>
      </c>
      <c r="AC2206" t="s">
        <v>62</v>
      </c>
      <c r="AD2206" t="s">
        <v>62</v>
      </c>
      <c r="AE2206" t="s">
        <v>51</v>
      </c>
      <c r="AF2206" t="s">
        <v>5419</v>
      </c>
      <c r="AG2206" t="s">
        <v>62</v>
      </c>
      <c r="AH2206" t="s">
        <v>62</v>
      </c>
      <c r="AI2206">
        <v>0</v>
      </c>
      <c r="AJ2206">
        <v>0</v>
      </c>
      <c r="AL2206">
        <v>0</v>
      </c>
      <c r="AM2206">
        <v>0</v>
      </c>
      <c r="AN2206">
        <v>0</v>
      </c>
      <c r="AO2206" t="s">
        <v>51</v>
      </c>
      <c r="AP2206" t="s">
        <v>51</v>
      </c>
      <c r="AQ2206" t="s">
        <v>51</v>
      </c>
      <c r="AR2206" t="s">
        <v>51</v>
      </c>
      <c r="AS2206" t="s">
        <v>51</v>
      </c>
      <c r="AT2206" t="s">
        <v>51</v>
      </c>
      <c r="AU2206" t="s">
        <v>58</v>
      </c>
      <c r="AV2206" t="s">
        <v>7625</v>
      </c>
      <c r="AW2206" t="s">
        <v>51</v>
      </c>
      <c r="AX2206" s="1">
        <v>42857.733896608799</v>
      </c>
      <c r="AY2206" t="s">
        <v>51</v>
      </c>
    </row>
    <row r="2207" spans="1:51" x14ac:dyDescent="0.35">
      <c r="A2207">
        <v>2162</v>
      </c>
      <c r="B2207">
        <v>0</v>
      </c>
      <c r="C2207" t="s">
        <v>51</v>
      </c>
      <c r="D2207" t="s">
        <v>52</v>
      </c>
      <c r="E2207" t="s">
        <v>51</v>
      </c>
      <c r="F2207" t="s">
        <v>51</v>
      </c>
      <c r="G2207" t="s">
        <v>19160</v>
      </c>
      <c r="H2207" t="s">
        <v>19161</v>
      </c>
      <c r="I2207" t="s">
        <v>56</v>
      </c>
      <c r="J2207" t="s">
        <v>5419</v>
      </c>
      <c r="M2207" t="s">
        <v>19162</v>
      </c>
      <c r="N2207" t="s">
        <v>19161</v>
      </c>
      <c r="O2207" t="s">
        <v>56</v>
      </c>
      <c r="S2207">
        <v>9652927475</v>
      </c>
      <c r="T2207" t="s">
        <v>9544</v>
      </c>
      <c r="U2207" t="s">
        <v>51</v>
      </c>
      <c r="W2207">
        <v>9652927475</v>
      </c>
      <c r="X2207" t="s">
        <v>51</v>
      </c>
      <c r="Z2207">
        <v>8</v>
      </c>
      <c r="AA2207">
        <v>29</v>
      </c>
      <c r="AE2207" t="s">
        <v>51</v>
      </c>
      <c r="AF2207" t="s">
        <v>5419</v>
      </c>
      <c r="AG2207" t="s">
        <v>9545</v>
      </c>
      <c r="AI2207">
        <v>0</v>
      </c>
      <c r="AJ2207">
        <v>0</v>
      </c>
      <c r="AL2207">
        <v>0</v>
      </c>
      <c r="AM2207">
        <v>0</v>
      </c>
      <c r="AN2207">
        <v>0</v>
      </c>
      <c r="AO2207" t="s">
        <v>51</v>
      </c>
      <c r="AP2207" t="s">
        <v>51</v>
      </c>
      <c r="AQ2207" t="s">
        <v>51</v>
      </c>
      <c r="AR2207" t="s">
        <v>51</v>
      </c>
      <c r="AS2207" t="s">
        <v>51</v>
      </c>
      <c r="AT2207" t="s">
        <v>51</v>
      </c>
      <c r="AU2207" t="s">
        <v>58</v>
      </c>
      <c r="AV2207" t="s">
        <v>6593</v>
      </c>
      <c r="AW2207" t="s">
        <v>6927</v>
      </c>
      <c r="AX2207" s="1">
        <v>42857.618853784719</v>
      </c>
      <c r="AY2207" s="1">
        <v>43271.635871990744</v>
      </c>
    </row>
    <row r="2208" spans="1:51" x14ac:dyDescent="0.35">
      <c r="A2208">
        <v>2161</v>
      </c>
      <c r="B2208">
        <v>0</v>
      </c>
      <c r="C2208" t="s">
        <v>51</v>
      </c>
      <c r="D2208" t="s">
        <v>52</v>
      </c>
      <c r="E2208" t="s">
        <v>51</v>
      </c>
      <c r="F2208" t="s">
        <v>51</v>
      </c>
      <c r="G2208" t="s">
        <v>9546</v>
      </c>
      <c r="H2208" t="s">
        <v>9547</v>
      </c>
      <c r="I2208" t="s">
        <v>56</v>
      </c>
      <c r="J2208" t="s">
        <v>5419</v>
      </c>
      <c r="O2208" t="s">
        <v>56</v>
      </c>
      <c r="S2208">
        <v>9324865172</v>
      </c>
      <c r="T2208" t="s">
        <v>9548</v>
      </c>
      <c r="U2208" t="s">
        <v>51</v>
      </c>
      <c r="V2208" t="s">
        <v>62</v>
      </c>
      <c r="W2208">
        <v>9930980133</v>
      </c>
      <c r="X2208" t="s">
        <v>51</v>
      </c>
      <c r="Y2208" t="s">
        <v>9549</v>
      </c>
      <c r="Z2208">
        <v>8</v>
      </c>
      <c r="AA2208" t="s">
        <v>9550</v>
      </c>
      <c r="AB2208" t="s">
        <v>9551</v>
      </c>
      <c r="AC2208" t="s">
        <v>9552</v>
      </c>
      <c r="AD2208" t="s">
        <v>9553</v>
      </c>
      <c r="AE2208" t="s">
        <v>51</v>
      </c>
      <c r="AF2208" t="s">
        <v>5419</v>
      </c>
      <c r="AG2208" t="s">
        <v>9554</v>
      </c>
      <c r="AH2208" t="s">
        <v>9555</v>
      </c>
      <c r="AI2208">
        <v>0</v>
      </c>
      <c r="AJ2208">
        <v>0</v>
      </c>
      <c r="AL2208">
        <v>0</v>
      </c>
      <c r="AM2208">
        <v>0</v>
      </c>
      <c r="AN2208">
        <v>0</v>
      </c>
      <c r="AO2208" t="s">
        <v>51</v>
      </c>
      <c r="AP2208" t="s">
        <v>51</v>
      </c>
      <c r="AQ2208" t="s">
        <v>51</v>
      </c>
      <c r="AR2208" t="s">
        <v>51</v>
      </c>
      <c r="AS2208" t="s">
        <v>51</v>
      </c>
      <c r="AT2208" t="s">
        <v>51</v>
      </c>
      <c r="AU2208" t="s">
        <v>58</v>
      </c>
      <c r="AV2208" t="s">
        <v>7625</v>
      </c>
      <c r="AW2208" t="s">
        <v>7625</v>
      </c>
      <c r="AX2208" s="1">
        <v>42853.712171909719</v>
      </c>
      <c r="AY2208" s="1">
        <v>42853.712310613424</v>
      </c>
    </row>
    <row r="2209" spans="1:51" x14ac:dyDescent="0.35">
      <c r="A2209">
        <v>2160</v>
      </c>
      <c r="B2209">
        <v>0</v>
      </c>
      <c r="C2209" t="s">
        <v>51</v>
      </c>
      <c r="D2209" t="s">
        <v>52</v>
      </c>
      <c r="E2209" t="s">
        <v>51</v>
      </c>
      <c r="F2209" t="s">
        <v>51</v>
      </c>
      <c r="G2209" t="s">
        <v>9556</v>
      </c>
      <c r="H2209" t="s">
        <v>9557</v>
      </c>
      <c r="I2209" t="s">
        <v>56</v>
      </c>
      <c r="J2209" t="s">
        <v>5419</v>
      </c>
      <c r="O2209" t="s">
        <v>56</v>
      </c>
      <c r="S2209">
        <f>91-20-2422-7572</f>
        <v>-9923</v>
      </c>
      <c r="T2209" t="s">
        <v>9558</v>
      </c>
      <c r="U2209" t="s">
        <v>51</v>
      </c>
      <c r="V2209">
        <f>91-20-2422-7572</f>
        <v>-9923</v>
      </c>
      <c r="W2209" t="s">
        <v>62</v>
      </c>
      <c r="X2209" t="s">
        <v>51</v>
      </c>
      <c r="Y2209" t="s">
        <v>9559</v>
      </c>
      <c r="Z2209">
        <v>8</v>
      </c>
      <c r="AA2209">
        <v>27</v>
      </c>
      <c r="AE2209" t="s">
        <v>51</v>
      </c>
      <c r="AF2209" t="s">
        <v>5419</v>
      </c>
      <c r="AG2209" t="s">
        <v>9560</v>
      </c>
      <c r="AH2209" t="s">
        <v>9561</v>
      </c>
      <c r="AI2209">
        <v>0</v>
      </c>
      <c r="AJ2209">
        <v>0</v>
      </c>
      <c r="AL2209">
        <v>0</v>
      </c>
      <c r="AM2209">
        <v>0</v>
      </c>
      <c r="AN2209">
        <v>0</v>
      </c>
      <c r="AO2209" t="s">
        <v>51</v>
      </c>
      <c r="AP2209" t="s">
        <v>51</v>
      </c>
      <c r="AQ2209" t="s">
        <v>51</v>
      </c>
      <c r="AR2209" t="s">
        <v>51</v>
      </c>
      <c r="AS2209" t="s">
        <v>51</v>
      </c>
      <c r="AT2209" t="s">
        <v>51</v>
      </c>
      <c r="AU2209" t="s">
        <v>58</v>
      </c>
      <c r="AV2209" t="s">
        <v>7625</v>
      </c>
      <c r="AW2209" t="s">
        <v>6927</v>
      </c>
      <c r="AX2209" s="1">
        <v>42853.701280555557</v>
      </c>
      <c r="AY2209" s="1">
        <v>43139.643849571759</v>
      </c>
    </row>
    <row r="2210" spans="1:51" x14ac:dyDescent="0.35">
      <c r="A2210">
        <v>2159</v>
      </c>
      <c r="B2210">
        <v>0</v>
      </c>
      <c r="C2210" t="s">
        <v>51</v>
      </c>
      <c r="D2210" t="s">
        <v>52</v>
      </c>
      <c r="E2210" t="s">
        <v>51</v>
      </c>
      <c r="F2210" t="s">
        <v>51</v>
      </c>
      <c r="G2210" t="s">
        <v>19163</v>
      </c>
      <c r="H2210" t="s">
        <v>9562</v>
      </c>
      <c r="I2210" t="s">
        <v>56</v>
      </c>
      <c r="J2210" t="s">
        <v>5419</v>
      </c>
      <c r="O2210" t="s">
        <v>56</v>
      </c>
      <c r="S2210" t="s">
        <v>9563</v>
      </c>
      <c r="T2210" t="s">
        <v>9564</v>
      </c>
      <c r="U2210" t="s">
        <v>51</v>
      </c>
      <c r="V2210" t="s">
        <v>9565</v>
      </c>
      <c r="X2210" t="s">
        <v>51</v>
      </c>
      <c r="Y2210" t="s">
        <v>9566</v>
      </c>
      <c r="Z2210">
        <v>8</v>
      </c>
      <c r="AE2210" t="s">
        <v>51</v>
      </c>
      <c r="AF2210" t="s">
        <v>5419</v>
      </c>
      <c r="AG2210">
        <v>24073001509</v>
      </c>
      <c r="AH2210">
        <v>24573001509</v>
      </c>
      <c r="AI2210">
        <v>0</v>
      </c>
      <c r="AJ2210">
        <v>0</v>
      </c>
      <c r="AL2210">
        <v>0</v>
      </c>
      <c r="AM2210">
        <v>0</v>
      </c>
      <c r="AN2210">
        <v>0</v>
      </c>
      <c r="AO2210" t="s">
        <v>51</v>
      </c>
      <c r="AP2210" t="s">
        <v>51</v>
      </c>
      <c r="AQ2210" t="s">
        <v>51</v>
      </c>
      <c r="AR2210" t="s">
        <v>51</v>
      </c>
      <c r="AS2210" t="s">
        <v>51</v>
      </c>
      <c r="AT2210" t="s">
        <v>51</v>
      </c>
      <c r="AU2210" t="s">
        <v>58</v>
      </c>
      <c r="AV2210" t="s">
        <v>7625</v>
      </c>
      <c r="AW2210" t="s">
        <v>7625</v>
      </c>
      <c r="AX2210" s="1">
        <v>42853.506000844907</v>
      </c>
      <c r="AY2210" s="1">
        <v>42853.63643515046</v>
      </c>
    </row>
    <row r="2211" spans="1:51" x14ac:dyDescent="0.35">
      <c r="A2211">
        <v>2158</v>
      </c>
      <c r="B2211">
        <v>0</v>
      </c>
      <c r="C2211" t="s">
        <v>51</v>
      </c>
      <c r="D2211" t="s">
        <v>52</v>
      </c>
      <c r="E2211" t="s">
        <v>51</v>
      </c>
      <c r="F2211" t="s">
        <v>51</v>
      </c>
      <c r="G2211" t="s">
        <v>9567</v>
      </c>
      <c r="H2211" t="s">
        <v>9568</v>
      </c>
      <c r="I2211" t="s">
        <v>56</v>
      </c>
      <c r="J2211" t="s">
        <v>5419</v>
      </c>
      <c r="M2211" t="s">
        <v>9567</v>
      </c>
      <c r="N2211" t="s">
        <v>9569</v>
      </c>
      <c r="O2211" t="s">
        <v>56</v>
      </c>
      <c r="S2211" t="s">
        <v>9570</v>
      </c>
      <c r="T2211" t="s">
        <v>9571</v>
      </c>
      <c r="U2211" t="s">
        <v>51</v>
      </c>
      <c r="V2211" t="s">
        <v>9572</v>
      </c>
      <c r="W2211">
        <v>9911228353</v>
      </c>
      <c r="X2211" t="s">
        <v>51</v>
      </c>
      <c r="Y2211" t="s">
        <v>9573</v>
      </c>
      <c r="Z2211">
        <v>8</v>
      </c>
      <c r="AE2211" t="s">
        <v>51</v>
      </c>
      <c r="AF2211" t="s">
        <v>5419</v>
      </c>
      <c r="AH2211" t="s">
        <v>9574</v>
      </c>
      <c r="AI2211">
        <v>0</v>
      </c>
      <c r="AJ2211">
        <v>0</v>
      </c>
      <c r="AL2211">
        <v>0</v>
      </c>
      <c r="AM2211">
        <v>0</v>
      </c>
      <c r="AN2211">
        <v>0</v>
      </c>
      <c r="AO2211" t="s">
        <v>51</v>
      </c>
      <c r="AP2211" t="s">
        <v>51</v>
      </c>
      <c r="AQ2211" t="s">
        <v>51</v>
      </c>
      <c r="AR2211" t="s">
        <v>51</v>
      </c>
      <c r="AS2211" t="s">
        <v>51</v>
      </c>
      <c r="AT2211" t="s">
        <v>51</v>
      </c>
      <c r="AU2211" t="s">
        <v>58</v>
      </c>
      <c r="AV2211" t="s">
        <v>7625</v>
      </c>
      <c r="AW2211" t="s">
        <v>51</v>
      </c>
      <c r="AX2211" s="1">
        <v>42847.417102395833</v>
      </c>
      <c r="AY2211" t="s">
        <v>51</v>
      </c>
    </row>
    <row r="2212" spans="1:51" x14ac:dyDescent="0.35">
      <c r="A2212">
        <v>2157</v>
      </c>
      <c r="B2212">
        <v>0</v>
      </c>
      <c r="C2212" t="s">
        <v>51</v>
      </c>
      <c r="D2212" t="s">
        <v>85</v>
      </c>
      <c r="E2212" t="s">
        <v>51</v>
      </c>
      <c r="F2212" t="s">
        <v>51</v>
      </c>
      <c r="G2212" t="s">
        <v>9575</v>
      </c>
      <c r="H2212" t="s">
        <v>9576</v>
      </c>
      <c r="I2212" t="s">
        <v>56</v>
      </c>
      <c r="J2212" t="s">
        <v>5419</v>
      </c>
      <c r="S2212" t="s">
        <v>62</v>
      </c>
      <c r="T2212" t="s">
        <v>51</v>
      </c>
      <c r="U2212" t="s">
        <v>51</v>
      </c>
      <c r="V2212" t="s">
        <v>62</v>
      </c>
      <c r="W2212" t="s">
        <v>62</v>
      </c>
      <c r="X2212" t="s">
        <v>62</v>
      </c>
      <c r="Y2212" t="s">
        <v>62</v>
      </c>
      <c r="Z2212">
        <v>8</v>
      </c>
      <c r="AA2212" t="s">
        <v>62</v>
      </c>
      <c r="AB2212" t="s">
        <v>62</v>
      </c>
      <c r="AC2212" t="s">
        <v>62</v>
      </c>
      <c r="AD2212" t="s">
        <v>62</v>
      </c>
      <c r="AE2212" t="s">
        <v>51</v>
      </c>
      <c r="AF2212" t="s">
        <v>5419</v>
      </c>
      <c r="AG2212" t="s">
        <v>62</v>
      </c>
      <c r="AH2212" t="s">
        <v>62</v>
      </c>
      <c r="AI2212">
        <v>0</v>
      </c>
      <c r="AJ2212">
        <v>0</v>
      </c>
      <c r="AK2212" t="s">
        <v>62</v>
      </c>
      <c r="AL2212">
        <v>0</v>
      </c>
      <c r="AM2212">
        <v>0</v>
      </c>
      <c r="AN2212">
        <v>0</v>
      </c>
      <c r="AO2212" t="s">
        <v>230</v>
      </c>
      <c r="AP2212" t="s">
        <v>51</v>
      </c>
      <c r="AQ2212" t="s">
        <v>51</v>
      </c>
      <c r="AR2212" t="s">
        <v>51</v>
      </c>
      <c r="AS2212" t="s">
        <v>51</v>
      </c>
      <c r="AT2212" t="s">
        <v>51</v>
      </c>
      <c r="AU2212" t="s">
        <v>58</v>
      </c>
      <c r="AV2212" t="s">
        <v>7390</v>
      </c>
      <c r="AW2212" t="s">
        <v>51</v>
      </c>
      <c r="AX2212" s="1">
        <v>42846.601324421295</v>
      </c>
      <c r="AY2212" t="s">
        <v>51</v>
      </c>
    </row>
    <row r="2213" spans="1:51" x14ac:dyDescent="0.35">
      <c r="A2213">
        <v>2156</v>
      </c>
      <c r="B2213">
        <v>0</v>
      </c>
      <c r="C2213" t="s">
        <v>51</v>
      </c>
      <c r="D2213" t="s">
        <v>52</v>
      </c>
      <c r="E2213" t="s">
        <v>51</v>
      </c>
      <c r="F2213" t="s">
        <v>51</v>
      </c>
      <c r="G2213" t="s">
        <v>9577</v>
      </c>
      <c r="H2213" t="s">
        <v>9578</v>
      </c>
      <c r="I2213" t="s">
        <v>56</v>
      </c>
      <c r="J2213" t="s">
        <v>5419</v>
      </c>
      <c r="O2213" t="s">
        <v>56</v>
      </c>
      <c r="S2213" t="s">
        <v>9579</v>
      </c>
      <c r="T2213" t="s">
        <v>9580</v>
      </c>
      <c r="U2213" t="s">
        <v>51</v>
      </c>
      <c r="V2213" t="s">
        <v>9581</v>
      </c>
      <c r="X2213" t="s">
        <v>51</v>
      </c>
      <c r="Y2213" t="s">
        <v>9582</v>
      </c>
      <c r="Z2213">
        <v>8</v>
      </c>
      <c r="AA2213">
        <v>23</v>
      </c>
      <c r="AB2213" t="s">
        <v>9583</v>
      </c>
      <c r="AC2213" t="s">
        <v>9584</v>
      </c>
      <c r="AD2213" t="s">
        <v>9585</v>
      </c>
      <c r="AE2213" t="s">
        <v>51</v>
      </c>
      <c r="AF2213" t="s">
        <v>5419</v>
      </c>
      <c r="AG2213" t="s">
        <v>9586</v>
      </c>
      <c r="AH2213">
        <v>23953602314</v>
      </c>
      <c r="AI2213">
        <v>0</v>
      </c>
      <c r="AJ2213">
        <v>0</v>
      </c>
      <c r="AL2213">
        <v>0</v>
      </c>
      <c r="AM2213">
        <v>0</v>
      </c>
      <c r="AN2213">
        <v>0</v>
      </c>
      <c r="AO2213" t="s">
        <v>51</v>
      </c>
      <c r="AP2213" t="s">
        <v>51</v>
      </c>
      <c r="AQ2213" t="s">
        <v>51</v>
      </c>
      <c r="AR2213" t="s">
        <v>51</v>
      </c>
      <c r="AS2213" t="s">
        <v>51</v>
      </c>
      <c r="AT2213" t="s">
        <v>51</v>
      </c>
      <c r="AU2213" t="s">
        <v>58</v>
      </c>
      <c r="AV2213" t="s">
        <v>7625</v>
      </c>
      <c r="AW2213" t="s">
        <v>6927</v>
      </c>
      <c r="AX2213" s="1">
        <v>42844.473976770831</v>
      </c>
      <c r="AY2213" s="1">
        <v>43083.539869907407</v>
      </c>
    </row>
    <row r="2214" spans="1:51" x14ac:dyDescent="0.35">
      <c r="A2214">
        <v>2155</v>
      </c>
      <c r="B2214">
        <v>0</v>
      </c>
      <c r="C2214" t="s">
        <v>51</v>
      </c>
      <c r="D2214" t="s">
        <v>52</v>
      </c>
      <c r="E2214" t="s">
        <v>51</v>
      </c>
      <c r="F2214" t="s">
        <v>51</v>
      </c>
      <c r="G2214" t="s">
        <v>9587</v>
      </c>
      <c r="H2214" t="s">
        <v>9588</v>
      </c>
      <c r="I2214" t="s">
        <v>56</v>
      </c>
      <c r="J2214" t="s">
        <v>5419</v>
      </c>
      <c r="M2214" t="s">
        <v>9587</v>
      </c>
      <c r="N2214" t="s">
        <v>9589</v>
      </c>
      <c r="O2214" t="s">
        <v>56</v>
      </c>
      <c r="S2214" t="s">
        <v>9590</v>
      </c>
      <c r="T2214" t="s">
        <v>9591</v>
      </c>
      <c r="U2214" t="s">
        <v>51</v>
      </c>
      <c r="V2214" t="s">
        <v>9592</v>
      </c>
      <c r="W2214" t="s">
        <v>9593</v>
      </c>
      <c r="X2214" t="s">
        <v>51</v>
      </c>
      <c r="Y2214" t="s">
        <v>9594</v>
      </c>
      <c r="Z2214">
        <v>8</v>
      </c>
      <c r="AA2214" t="s">
        <v>9595</v>
      </c>
      <c r="AE2214" t="s">
        <v>51</v>
      </c>
      <c r="AF2214" t="s">
        <v>5419</v>
      </c>
      <c r="AG2214" t="s">
        <v>9596</v>
      </c>
      <c r="AH2214" t="s">
        <v>9597</v>
      </c>
      <c r="AI2214">
        <v>0</v>
      </c>
      <c r="AJ2214">
        <v>0</v>
      </c>
      <c r="AL2214">
        <v>0</v>
      </c>
      <c r="AM2214">
        <v>0</v>
      </c>
      <c r="AN2214">
        <v>0</v>
      </c>
      <c r="AO2214" t="s">
        <v>51</v>
      </c>
      <c r="AP2214" t="s">
        <v>51</v>
      </c>
      <c r="AQ2214" t="s">
        <v>51</v>
      </c>
      <c r="AR2214" t="s">
        <v>51</v>
      </c>
      <c r="AS2214" t="s">
        <v>51</v>
      </c>
      <c r="AT2214" t="s">
        <v>51</v>
      </c>
      <c r="AU2214" t="s">
        <v>58</v>
      </c>
      <c r="AV2214" t="s">
        <v>7625</v>
      </c>
      <c r="AW2214" t="s">
        <v>51</v>
      </c>
      <c r="AX2214" s="1">
        <v>42844.462025925925</v>
      </c>
      <c r="AY2214" t="s">
        <v>51</v>
      </c>
    </row>
    <row r="2215" spans="1:51" x14ac:dyDescent="0.35">
      <c r="A2215">
        <v>2154</v>
      </c>
      <c r="B2215">
        <v>0</v>
      </c>
      <c r="C2215" t="s">
        <v>51</v>
      </c>
      <c r="D2215" t="s">
        <v>52</v>
      </c>
      <c r="E2215" t="s">
        <v>51</v>
      </c>
      <c r="F2215" t="s">
        <v>51</v>
      </c>
      <c r="G2215" t="s">
        <v>19164</v>
      </c>
      <c r="H2215" t="s">
        <v>19165</v>
      </c>
      <c r="I2215" t="s">
        <v>56</v>
      </c>
      <c r="J2215" t="s">
        <v>5419</v>
      </c>
      <c r="O2215" t="s">
        <v>56</v>
      </c>
      <c r="T2215" t="s">
        <v>9598</v>
      </c>
      <c r="U2215" t="s">
        <v>51</v>
      </c>
      <c r="W2215">
        <v>9962242799</v>
      </c>
      <c r="X2215" t="s">
        <v>51</v>
      </c>
      <c r="Y2215" t="s">
        <v>9599</v>
      </c>
      <c r="Z2215">
        <v>8</v>
      </c>
      <c r="AD2215" t="s">
        <v>9600</v>
      </c>
      <c r="AE2215" t="s">
        <v>51</v>
      </c>
      <c r="AF2215" t="s">
        <v>5419</v>
      </c>
      <c r="AG2215">
        <v>33290947137</v>
      </c>
      <c r="AH2215">
        <v>33290947137</v>
      </c>
      <c r="AI2215">
        <v>0</v>
      </c>
      <c r="AJ2215">
        <v>0</v>
      </c>
      <c r="AL2215">
        <v>0</v>
      </c>
      <c r="AM2215">
        <v>0</v>
      </c>
      <c r="AN2215">
        <v>0</v>
      </c>
      <c r="AO2215" t="s">
        <v>51</v>
      </c>
      <c r="AP2215" t="s">
        <v>51</v>
      </c>
      <c r="AQ2215" t="s">
        <v>51</v>
      </c>
      <c r="AR2215" t="s">
        <v>51</v>
      </c>
      <c r="AS2215" t="s">
        <v>51</v>
      </c>
      <c r="AT2215" t="s">
        <v>51</v>
      </c>
      <c r="AU2215" t="s">
        <v>58</v>
      </c>
      <c r="AV2215" t="s">
        <v>7625</v>
      </c>
      <c r="AW2215" t="s">
        <v>51</v>
      </c>
      <c r="AX2215" s="1">
        <v>42844.445344293985</v>
      </c>
      <c r="AY2215" t="s">
        <v>51</v>
      </c>
    </row>
    <row r="2216" spans="1:51" x14ac:dyDescent="0.35">
      <c r="A2216">
        <v>2153</v>
      </c>
      <c r="B2216">
        <v>0</v>
      </c>
      <c r="C2216" t="s">
        <v>51</v>
      </c>
      <c r="D2216" t="s">
        <v>52</v>
      </c>
      <c r="E2216" t="s">
        <v>51</v>
      </c>
      <c r="F2216" t="s">
        <v>51</v>
      </c>
      <c r="G2216" t="s">
        <v>9601</v>
      </c>
      <c r="H2216" t="s">
        <v>9602</v>
      </c>
      <c r="I2216" t="s">
        <v>56</v>
      </c>
      <c r="J2216" t="s">
        <v>5419</v>
      </c>
      <c r="O2216" t="s">
        <v>62</v>
      </c>
      <c r="S2216" t="s">
        <v>9603</v>
      </c>
      <c r="U2216" t="s">
        <v>51</v>
      </c>
      <c r="X2216" t="s">
        <v>51</v>
      </c>
      <c r="Y2216" t="s">
        <v>9604</v>
      </c>
      <c r="Z2216">
        <v>8</v>
      </c>
      <c r="AA2216">
        <v>24</v>
      </c>
      <c r="AE2216" t="s">
        <v>51</v>
      </c>
      <c r="AF2216" t="s">
        <v>5419</v>
      </c>
      <c r="AG2216" t="s">
        <v>4068</v>
      </c>
      <c r="AI2216">
        <v>0</v>
      </c>
      <c r="AJ2216">
        <v>0</v>
      </c>
      <c r="AL2216">
        <v>0</v>
      </c>
      <c r="AM2216">
        <v>0</v>
      </c>
      <c r="AN2216">
        <v>0</v>
      </c>
      <c r="AO2216" t="s">
        <v>51</v>
      </c>
      <c r="AP2216" t="s">
        <v>51</v>
      </c>
      <c r="AQ2216" t="s">
        <v>51</v>
      </c>
      <c r="AR2216" t="s">
        <v>51</v>
      </c>
      <c r="AS2216" t="s">
        <v>51</v>
      </c>
      <c r="AT2216" t="s">
        <v>51</v>
      </c>
      <c r="AU2216" t="s">
        <v>58</v>
      </c>
      <c r="AV2216" t="s">
        <v>8671</v>
      </c>
      <c r="AW2216" t="s">
        <v>6927</v>
      </c>
      <c r="AX2216" s="1">
        <v>42840.586998263891</v>
      </c>
      <c r="AY2216" s="1">
        <v>43064.558422071757</v>
      </c>
    </row>
    <row r="2217" spans="1:51" x14ac:dyDescent="0.35">
      <c r="A2217">
        <v>2152</v>
      </c>
      <c r="B2217">
        <v>0</v>
      </c>
      <c r="C2217" t="s">
        <v>51</v>
      </c>
      <c r="D2217" t="s">
        <v>52</v>
      </c>
      <c r="E2217" t="s">
        <v>51</v>
      </c>
      <c r="F2217" t="s">
        <v>51</v>
      </c>
      <c r="G2217" t="s">
        <v>9605</v>
      </c>
      <c r="H2217" t="s">
        <v>9606</v>
      </c>
      <c r="I2217" t="s">
        <v>6854</v>
      </c>
      <c r="M2217" t="s">
        <v>9607</v>
      </c>
      <c r="N2217" t="s">
        <v>9608</v>
      </c>
      <c r="O2217" t="s">
        <v>6854</v>
      </c>
      <c r="S2217" t="s">
        <v>9609</v>
      </c>
      <c r="T2217" t="s">
        <v>9610</v>
      </c>
      <c r="U2217" t="s">
        <v>4021</v>
      </c>
      <c r="V2217" t="s">
        <v>9611</v>
      </c>
      <c r="W2217" t="s">
        <v>62</v>
      </c>
      <c r="Y2217" t="s">
        <v>9612</v>
      </c>
      <c r="Z2217">
        <v>2</v>
      </c>
      <c r="AA2217" t="s">
        <v>9613</v>
      </c>
      <c r="AE2217" t="s">
        <v>437</v>
      </c>
      <c r="AF2217" t="s">
        <v>9614</v>
      </c>
      <c r="AG2217" t="s">
        <v>9613</v>
      </c>
      <c r="AH2217" t="s">
        <v>437</v>
      </c>
      <c r="AI2217">
        <v>0</v>
      </c>
      <c r="AJ2217">
        <v>0</v>
      </c>
      <c r="AL2217">
        <v>0</v>
      </c>
      <c r="AM2217">
        <v>0</v>
      </c>
      <c r="AN2217">
        <v>0</v>
      </c>
      <c r="AO2217" t="s">
        <v>51</v>
      </c>
      <c r="AP2217" t="s">
        <v>51</v>
      </c>
      <c r="AQ2217" t="s">
        <v>51</v>
      </c>
      <c r="AR2217" t="s">
        <v>51</v>
      </c>
      <c r="AS2217" t="s">
        <v>51</v>
      </c>
      <c r="AT2217" t="s">
        <v>51</v>
      </c>
      <c r="AU2217" t="s">
        <v>58</v>
      </c>
      <c r="AV2217" t="s">
        <v>7625</v>
      </c>
      <c r="AW2217" t="s">
        <v>196</v>
      </c>
      <c r="AX2217" s="1">
        <v>42839.549774965279</v>
      </c>
      <c r="AY2217" s="1">
        <v>44005.471711030092</v>
      </c>
    </row>
    <row r="2218" spans="1:51" x14ac:dyDescent="0.35">
      <c r="A2218">
        <v>2151</v>
      </c>
      <c r="B2218">
        <v>0</v>
      </c>
      <c r="C2218" t="s">
        <v>51</v>
      </c>
      <c r="D2218" t="s">
        <v>52</v>
      </c>
      <c r="E2218" t="s">
        <v>51</v>
      </c>
      <c r="F2218" t="s">
        <v>51</v>
      </c>
      <c r="G2218" t="s">
        <v>9615</v>
      </c>
      <c r="H2218" t="s">
        <v>9616</v>
      </c>
      <c r="I2218" t="s">
        <v>287</v>
      </c>
      <c r="J2218" t="s">
        <v>5419</v>
      </c>
      <c r="O2218" t="s">
        <v>287</v>
      </c>
      <c r="S2218" t="s">
        <v>9617</v>
      </c>
      <c r="T2218" t="s">
        <v>62</v>
      </c>
      <c r="U2218" t="s">
        <v>51</v>
      </c>
      <c r="X2218" t="s">
        <v>51</v>
      </c>
      <c r="Y2218" t="s">
        <v>9618</v>
      </c>
      <c r="Z2218">
        <v>2</v>
      </c>
      <c r="AE2218" t="s">
        <v>51</v>
      </c>
      <c r="AF2218" t="s">
        <v>5419</v>
      </c>
      <c r="AI2218">
        <v>0</v>
      </c>
      <c r="AJ2218">
        <v>0</v>
      </c>
      <c r="AL2218">
        <v>0</v>
      </c>
      <c r="AM2218">
        <v>0</v>
      </c>
      <c r="AN2218">
        <v>0</v>
      </c>
      <c r="AO2218" t="s">
        <v>51</v>
      </c>
      <c r="AP2218" t="s">
        <v>51</v>
      </c>
      <c r="AQ2218" t="s">
        <v>51</v>
      </c>
      <c r="AR2218" t="s">
        <v>51</v>
      </c>
      <c r="AS2218" t="s">
        <v>51</v>
      </c>
      <c r="AT2218" t="s">
        <v>51</v>
      </c>
      <c r="AU2218" t="s">
        <v>58</v>
      </c>
      <c r="AV2218" t="s">
        <v>7625</v>
      </c>
      <c r="AW2218" t="s">
        <v>51</v>
      </c>
      <c r="AX2218" s="1">
        <v>42839.537322222219</v>
      </c>
      <c r="AY2218" t="s">
        <v>51</v>
      </c>
    </row>
    <row r="2219" spans="1:51" x14ac:dyDescent="0.35">
      <c r="A2219">
        <v>2149</v>
      </c>
      <c r="B2219">
        <v>0</v>
      </c>
      <c r="C2219" t="s">
        <v>51</v>
      </c>
      <c r="D2219" t="s">
        <v>64</v>
      </c>
      <c r="E2219" t="s">
        <v>51</v>
      </c>
      <c r="F2219" t="s">
        <v>51</v>
      </c>
      <c r="G2219" t="s">
        <v>9619</v>
      </c>
      <c r="H2219" t="s">
        <v>9620</v>
      </c>
      <c r="I2219" t="s">
        <v>56</v>
      </c>
      <c r="O2219" t="s">
        <v>62</v>
      </c>
      <c r="S2219" t="s">
        <v>9621</v>
      </c>
      <c r="U2219" t="s">
        <v>51</v>
      </c>
      <c r="W2219">
        <v>9922433674</v>
      </c>
      <c r="Y2219" t="s">
        <v>9622</v>
      </c>
      <c r="Z2219">
        <v>8</v>
      </c>
      <c r="AA2219">
        <v>27</v>
      </c>
      <c r="AE2219" t="s">
        <v>1903</v>
      </c>
      <c r="AF2219" t="s">
        <v>143</v>
      </c>
      <c r="AG2219" t="s">
        <v>9623</v>
      </c>
      <c r="AH2219" t="s">
        <v>1903</v>
      </c>
      <c r="AI2219">
        <v>0</v>
      </c>
      <c r="AJ2219">
        <v>0</v>
      </c>
      <c r="AL2219">
        <v>0</v>
      </c>
      <c r="AM2219">
        <v>0</v>
      </c>
      <c r="AN2219">
        <v>0</v>
      </c>
      <c r="AO2219" t="s">
        <v>51</v>
      </c>
      <c r="AP2219" t="s">
        <v>51</v>
      </c>
      <c r="AQ2219" t="s">
        <v>51</v>
      </c>
      <c r="AR2219" t="s">
        <v>51</v>
      </c>
      <c r="AS2219" t="s">
        <v>51</v>
      </c>
      <c r="AT2219" t="s">
        <v>51</v>
      </c>
      <c r="AU2219" t="s">
        <v>58</v>
      </c>
      <c r="AV2219" t="s">
        <v>4028</v>
      </c>
      <c r="AW2219" t="s">
        <v>6927</v>
      </c>
      <c r="AX2219" s="1">
        <v>42838.69650972222</v>
      </c>
      <c r="AY2219" s="1">
        <v>43386.608651238428</v>
      </c>
    </row>
    <row r="2220" spans="1:51" x14ac:dyDescent="0.35">
      <c r="A2220">
        <v>2148</v>
      </c>
      <c r="B2220">
        <v>0</v>
      </c>
      <c r="C2220" t="s">
        <v>51</v>
      </c>
      <c r="D2220" t="s">
        <v>52</v>
      </c>
      <c r="E2220" t="s">
        <v>51</v>
      </c>
      <c r="F2220" t="s">
        <v>51</v>
      </c>
      <c r="G2220" t="s">
        <v>9624</v>
      </c>
      <c r="H2220" t="s">
        <v>9625</v>
      </c>
      <c r="I2220" t="s">
        <v>6854</v>
      </c>
      <c r="J2220" t="s">
        <v>5419</v>
      </c>
      <c r="M2220" t="s">
        <v>9626</v>
      </c>
      <c r="N2220" t="s">
        <v>9627</v>
      </c>
      <c r="O2220" t="s">
        <v>6854</v>
      </c>
      <c r="S2220" t="s">
        <v>9628</v>
      </c>
      <c r="T2220" t="s">
        <v>9629</v>
      </c>
      <c r="U2220" t="s">
        <v>51</v>
      </c>
      <c r="V2220" t="s">
        <v>9630</v>
      </c>
      <c r="W2220" t="s">
        <v>62</v>
      </c>
      <c r="X2220" t="s">
        <v>51</v>
      </c>
      <c r="Y2220" t="s">
        <v>9631</v>
      </c>
      <c r="Z2220">
        <v>2</v>
      </c>
      <c r="AE2220" t="s">
        <v>51</v>
      </c>
      <c r="AF2220" t="s">
        <v>5419</v>
      </c>
      <c r="AI2220">
        <v>0</v>
      </c>
      <c r="AJ2220">
        <v>0</v>
      </c>
      <c r="AL2220">
        <v>0</v>
      </c>
      <c r="AM2220">
        <v>0</v>
      </c>
      <c r="AN2220">
        <v>0</v>
      </c>
      <c r="AO2220" t="s">
        <v>51</v>
      </c>
      <c r="AP2220" t="s">
        <v>51</v>
      </c>
      <c r="AQ2220" t="s">
        <v>51</v>
      </c>
      <c r="AR2220" t="s">
        <v>51</v>
      </c>
      <c r="AS2220" t="s">
        <v>51</v>
      </c>
      <c r="AT2220" t="s">
        <v>51</v>
      </c>
      <c r="AU2220" t="s">
        <v>58</v>
      </c>
      <c r="AV2220" t="s">
        <v>7625</v>
      </c>
      <c r="AW2220" t="s">
        <v>7625</v>
      </c>
      <c r="AX2220" s="1">
        <v>42838.676217245367</v>
      </c>
      <c r="AY2220" s="1">
        <v>42838.678618136575</v>
      </c>
    </row>
    <row r="2221" spans="1:51" x14ac:dyDescent="0.35">
      <c r="A2221">
        <v>2147</v>
      </c>
      <c r="B2221">
        <v>0</v>
      </c>
      <c r="C2221" t="s">
        <v>51</v>
      </c>
      <c r="D2221" t="s">
        <v>85</v>
      </c>
      <c r="E2221">
        <v>0</v>
      </c>
      <c r="G2221" t="s">
        <v>9632</v>
      </c>
      <c r="H2221" t="s">
        <v>9633</v>
      </c>
      <c r="I2221" t="s">
        <v>56</v>
      </c>
      <c r="T2221" t="s">
        <v>51</v>
      </c>
      <c r="U2221" t="s">
        <v>51</v>
      </c>
      <c r="W2221">
        <v>9422003629</v>
      </c>
      <c r="Z2221">
        <v>8</v>
      </c>
      <c r="AE2221" t="s">
        <v>51</v>
      </c>
      <c r="AF2221" t="s">
        <v>51</v>
      </c>
      <c r="AI2221">
        <v>0</v>
      </c>
      <c r="AJ2221">
        <v>0</v>
      </c>
      <c r="AL2221">
        <v>0</v>
      </c>
      <c r="AM2221">
        <v>0</v>
      </c>
      <c r="AN2221">
        <v>0</v>
      </c>
      <c r="AO2221" t="s">
        <v>230</v>
      </c>
      <c r="AU2221" t="s">
        <v>58</v>
      </c>
      <c r="AV2221" t="s">
        <v>4028</v>
      </c>
      <c r="AW2221" t="s">
        <v>4028</v>
      </c>
      <c r="AX2221" s="1">
        <v>42837.677212187496</v>
      </c>
      <c r="AY2221" s="1">
        <v>44372.847094247685</v>
      </c>
    </row>
    <row r="2222" spans="1:51" x14ac:dyDescent="0.35">
      <c r="A2222">
        <v>2146</v>
      </c>
      <c r="B2222">
        <v>0</v>
      </c>
      <c r="C2222" t="s">
        <v>51</v>
      </c>
      <c r="D2222" t="s">
        <v>85</v>
      </c>
      <c r="E2222" t="s">
        <v>51</v>
      </c>
      <c r="F2222" t="s">
        <v>51</v>
      </c>
      <c r="G2222" t="s">
        <v>9634</v>
      </c>
      <c r="H2222" t="s">
        <v>9635</v>
      </c>
      <c r="I2222" t="s">
        <v>56</v>
      </c>
      <c r="J2222" t="s">
        <v>5419</v>
      </c>
      <c r="T2222" t="s">
        <v>51</v>
      </c>
      <c r="U2222" t="s">
        <v>51</v>
      </c>
      <c r="V2222">
        <v>24339628</v>
      </c>
      <c r="W2222">
        <v>9011033259</v>
      </c>
      <c r="Y2222" t="s">
        <v>9636</v>
      </c>
      <c r="Z2222">
        <v>8</v>
      </c>
      <c r="AE2222" t="s">
        <v>51</v>
      </c>
      <c r="AF2222" t="s">
        <v>5419</v>
      </c>
      <c r="AI2222">
        <v>0</v>
      </c>
      <c r="AJ2222">
        <v>0</v>
      </c>
      <c r="AL2222">
        <v>0</v>
      </c>
      <c r="AM2222">
        <v>0</v>
      </c>
      <c r="AN2222">
        <v>0</v>
      </c>
      <c r="AO2222" t="s">
        <v>1651</v>
      </c>
      <c r="AP2222" t="s">
        <v>51</v>
      </c>
      <c r="AQ2222" t="s">
        <v>51</v>
      </c>
      <c r="AR2222" t="s">
        <v>51</v>
      </c>
      <c r="AS2222" t="s">
        <v>51</v>
      </c>
      <c r="AT2222" t="s">
        <v>51</v>
      </c>
      <c r="AU2222" t="s">
        <v>58</v>
      </c>
      <c r="AV2222" t="s">
        <v>4028</v>
      </c>
      <c r="AW2222" t="s">
        <v>51</v>
      </c>
      <c r="AX2222" s="1">
        <v>42837.651814201388</v>
      </c>
      <c r="AY2222" t="s">
        <v>51</v>
      </c>
    </row>
    <row r="2223" spans="1:51" x14ac:dyDescent="0.35">
      <c r="A2223">
        <v>2145</v>
      </c>
      <c r="B2223">
        <v>0</v>
      </c>
      <c r="C2223" t="s">
        <v>51</v>
      </c>
      <c r="D2223" t="s">
        <v>52</v>
      </c>
      <c r="E2223" t="s">
        <v>51</v>
      </c>
      <c r="F2223" t="s">
        <v>51</v>
      </c>
      <c r="G2223" t="s">
        <v>9637</v>
      </c>
      <c r="H2223" t="s">
        <v>9638</v>
      </c>
      <c r="I2223" t="s">
        <v>1923</v>
      </c>
      <c r="J2223" t="s">
        <v>5419</v>
      </c>
      <c r="O2223" t="s">
        <v>1923</v>
      </c>
      <c r="S2223" t="s">
        <v>9639</v>
      </c>
      <c r="T2223" t="s">
        <v>9640</v>
      </c>
      <c r="U2223" t="s">
        <v>51</v>
      </c>
      <c r="V2223" t="s">
        <v>9641</v>
      </c>
      <c r="W2223" t="s">
        <v>62</v>
      </c>
      <c r="X2223" t="s">
        <v>51</v>
      </c>
      <c r="Y2223" t="s">
        <v>9642</v>
      </c>
      <c r="Z2223">
        <v>2</v>
      </c>
      <c r="AE2223" t="s">
        <v>51</v>
      </c>
      <c r="AF2223" t="s">
        <v>5419</v>
      </c>
      <c r="AI2223">
        <v>0</v>
      </c>
      <c r="AJ2223">
        <v>0</v>
      </c>
      <c r="AL2223">
        <v>0</v>
      </c>
      <c r="AM2223">
        <v>0</v>
      </c>
      <c r="AN2223">
        <v>0</v>
      </c>
      <c r="AO2223" t="s">
        <v>51</v>
      </c>
      <c r="AP2223" t="s">
        <v>51</v>
      </c>
      <c r="AQ2223" t="s">
        <v>51</v>
      </c>
      <c r="AR2223" t="s">
        <v>51</v>
      </c>
      <c r="AS2223" t="s">
        <v>51</v>
      </c>
      <c r="AT2223" t="s">
        <v>51</v>
      </c>
      <c r="AU2223" t="s">
        <v>58</v>
      </c>
      <c r="AV2223" t="s">
        <v>7625</v>
      </c>
      <c r="AW2223" t="s">
        <v>51</v>
      </c>
      <c r="AX2223" s="1">
        <v>42836.596375925925</v>
      </c>
      <c r="AY2223" t="s">
        <v>51</v>
      </c>
    </row>
    <row r="2224" spans="1:51" x14ac:dyDescent="0.35">
      <c r="A2224">
        <v>2144</v>
      </c>
      <c r="B2224">
        <v>0</v>
      </c>
      <c r="C2224" t="s">
        <v>51</v>
      </c>
      <c r="D2224" t="s">
        <v>52</v>
      </c>
      <c r="E2224" t="s">
        <v>51</v>
      </c>
      <c r="F2224" t="s">
        <v>51</v>
      </c>
      <c r="G2224" t="s">
        <v>9643</v>
      </c>
      <c r="H2224" t="s">
        <v>9644</v>
      </c>
      <c r="I2224" t="s">
        <v>56</v>
      </c>
      <c r="O2224" t="s">
        <v>56</v>
      </c>
      <c r="S2224" t="s">
        <v>9645</v>
      </c>
      <c r="T2224" t="s">
        <v>9646</v>
      </c>
      <c r="V2224" t="s">
        <v>9647</v>
      </c>
      <c r="W2224" t="s">
        <v>9648</v>
      </c>
      <c r="Y2224" t="s">
        <v>9649</v>
      </c>
      <c r="Z2224">
        <v>8</v>
      </c>
      <c r="AA2224">
        <v>24</v>
      </c>
      <c r="AE2224" t="s">
        <v>9650</v>
      </c>
      <c r="AF2224" t="s">
        <v>407</v>
      </c>
      <c r="AG2224" t="s">
        <v>9651</v>
      </c>
      <c r="AH2224" t="s">
        <v>9650</v>
      </c>
      <c r="AI2224">
        <v>0</v>
      </c>
      <c r="AJ2224">
        <v>0</v>
      </c>
      <c r="AL2224">
        <v>0</v>
      </c>
      <c r="AM2224">
        <v>0</v>
      </c>
      <c r="AN2224">
        <v>0</v>
      </c>
      <c r="AO2224" t="s">
        <v>51</v>
      </c>
      <c r="AP2224" t="s">
        <v>51</v>
      </c>
      <c r="AQ2224" t="s">
        <v>51</v>
      </c>
      <c r="AR2224" t="s">
        <v>51</v>
      </c>
      <c r="AS2224" t="s">
        <v>51</v>
      </c>
      <c r="AT2224" t="s">
        <v>51</v>
      </c>
      <c r="AU2224" t="s">
        <v>58</v>
      </c>
      <c r="AV2224" t="s">
        <v>7625</v>
      </c>
      <c r="AW2224" t="s">
        <v>6927</v>
      </c>
      <c r="AX2224" s="1">
        <v>42836.538695798612</v>
      </c>
      <c r="AY2224" s="1">
        <v>43486.404396909726</v>
      </c>
    </row>
    <row r="2225" spans="1:51" x14ac:dyDescent="0.35">
      <c r="A2225">
        <v>2143</v>
      </c>
      <c r="B2225">
        <v>0</v>
      </c>
      <c r="C2225" t="s">
        <v>51</v>
      </c>
      <c r="D2225" t="s">
        <v>52</v>
      </c>
      <c r="E2225" t="s">
        <v>51</v>
      </c>
      <c r="F2225" t="s">
        <v>51</v>
      </c>
      <c r="G2225" t="s">
        <v>9652</v>
      </c>
      <c r="H2225" t="s">
        <v>9653</v>
      </c>
      <c r="I2225" t="s">
        <v>3484</v>
      </c>
      <c r="J2225" t="s">
        <v>5419</v>
      </c>
      <c r="O2225" t="s">
        <v>3484</v>
      </c>
      <c r="S2225" t="s">
        <v>9654</v>
      </c>
      <c r="T2225" t="s">
        <v>9655</v>
      </c>
      <c r="U2225" t="s">
        <v>51</v>
      </c>
      <c r="V2225">
        <f>82-2-836-2604</f>
        <v>-3360</v>
      </c>
      <c r="W2225">
        <f>82-10-3787-2699</f>
        <v>-6414</v>
      </c>
      <c r="X2225" t="s">
        <v>51</v>
      </c>
      <c r="Y2225" t="s">
        <v>9656</v>
      </c>
      <c r="Z2225">
        <v>2</v>
      </c>
      <c r="AE2225" t="s">
        <v>51</v>
      </c>
      <c r="AF2225" t="s">
        <v>5419</v>
      </c>
      <c r="AI2225">
        <v>0</v>
      </c>
      <c r="AJ2225">
        <v>0</v>
      </c>
      <c r="AL2225">
        <v>0</v>
      </c>
      <c r="AM2225">
        <v>0</v>
      </c>
      <c r="AN2225">
        <v>0</v>
      </c>
      <c r="AO2225" t="s">
        <v>51</v>
      </c>
      <c r="AP2225" t="s">
        <v>51</v>
      </c>
      <c r="AQ2225" t="s">
        <v>51</v>
      </c>
      <c r="AR2225" t="s">
        <v>51</v>
      </c>
      <c r="AS2225" t="s">
        <v>51</v>
      </c>
      <c r="AT2225" t="s">
        <v>51</v>
      </c>
      <c r="AU2225" t="s">
        <v>58</v>
      </c>
      <c r="AV2225" t="s">
        <v>7625</v>
      </c>
      <c r="AW2225" t="s">
        <v>7625</v>
      </c>
      <c r="AX2225" s="1">
        <v>42836.503189467592</v>
      </c>
      <c r="AY2225" s="1">
        <v>42836.596517627317</v>
      </c>
    </row>
    <row r="2226" spans="1:51" x14ac:dyDescent="0.35">
      <c r="A2226">
        <v>2142</v>
      </c>
      <c r="B2226">
        <v>0</v>
      </c>
      <c r="C2226" t="s">
        <v>51</v>
      </c>
      <c r="D2226" t="s">
        <v>52</v>
      </c>
      <c r="E2226" t="s">
        <v>51</v>
      </c>
      <c r="F2226" t="s">
        <v>51</v>
      </c>
      <c r="G2226" t="s">
        <v>9657</v>
      </c>
      <c r="H2226" t="s">
        <v>9658</v>
      </c>
      <c r="I2226" t="s">
        <v>56</v>
      </c>
      <c r="J2226" t="s">
        <v>5419</v>
      </c>
      <c r="M2226" t="s">
        <v>9659</v>
      </c>
      <c r="N2226" t="s">
        <v>9660</v>
      </c>
      <c r="O2226" t="s">
        <v>56</v>
      </c>
      <c r="S2226" t="s">
        <v>9661</v>
      </c>
      <c r="T2226" t="s">
        <v>9662</v>
      </c>
      <c r="U2226" t="s">
        <v>51</v>
      </c>
      <c r="V2226" t="s">
        <v>62</v>
      </c>
      <c r="W2226" t="s">
        <v>9663</v>
      </c>
      <c r="X2226" t="s">
        <v>51</v>
      </c>
      <c r="Y2226" t="s">
        <v>9664</v>
      </c>
      <c r="Z2226">
        <v>8</v>
      </c>
      <c r="AA2226" t="s">
        <v>62</v>
      </c>
      <c r="AB2226" t="s">
        <v>62</v>
      </c>
      <c r="AC2226" t="s">
        <v>62</v>
      </c>
      <c r="AD2226" t="s">
        <v>62</v>
      </c>
      <c r="AE2226" t="s">
        <v>51</v>
      </c>
      <c r="AF2226" t="s">
        <v>5419</v>
      </c>
      <c r="AG2226">
        <v>33886281861</v>
      </c>
      <c r="AH2226">
        <v>1136765</v>
      </c>
      <c r="AI2226">
        <v>0</v>
      </c>
      <c r="AJ2226">
        <v>0</v>
      </c>
      <c r="AL2226">
        <v>0</v>
      </c>
      <c r="AM2226">
        <v>0</v>
      </c>
      <c r="AN2226">
        <v>0</v>
      </c>
      <c r="AO2226" t="s">
        <v>51</v>
      </c>
      <c r="AP2226" t="s">
        <v>51</v>
      </c>
      <c r="AQ2226" t="s">
        <v>51</v>
      </c>
      <c r="AR2226" t="s">
        <v>51</v>
      </c>
      <c r="AS2226" t="s">
        <v>51</v>
      </c>
      <c r="AT2226" t="s">
        <v>51</v>
      </c>
      <c r="AU2226" t="s">
        <v>58</v>
      </c>
      <c r="AV2226" t="s">
        <v>7625</v>
      </c>
      <c r="AW2226" t="s">
        <v>51</v>
      </c>
      <c r="AX2226" s="1">
        <v>42835.434565706018</v>
      </c>
      <c r="AY2226" t="s">
        <v>51</v>
      </c>
    </row>
    <row r="2227" spans="1:51" x14ac:dyDescent="0.35">
      <c r="A2227">
        <v>2141</v>
      </c>
      <c r="B2227">
        <v>0</v>
      </c>
      <c r="C2227" t="s">
        <v>51</v>
      </c>
      <c r="D2227" t="s">
        <v>52</v>
      </c>
      <c r="E2227" t="s">
        <v>51</v>
      </c>
      <c r="F2227" t="s">
        <v>51</v>
      </c>
      <c r="G2227" t="s">
        <v>19166</v>
      </c>
      <c r="H2227" t="s">
        <v>9665</v>
      </c>
      <c r="I2227" t="s">
        <v>56</v>
      </c>
      <c r="J2227" t="s">
        <v>5419</v>
      </c>
      <c r="M2227" t="s">
        <v>9666</v>
      </c>
      <c r="N2227" t="s">
        <v>9667</v>
      </c>
      <c r="O2227" t="s">
        <v>56</v>
      </c>
      <c r="S2227" t="s">
        <v>9668</v>
      </c>
      <c r="T2227" t="s">
        <v>9669</v>
      </c>
      <c r="U2227" t="s">
        <v>51</v>
      </c>
      <c r="W2227" t="s">
        <v>7975</v>
      </c>
      <c r="X2227" t="s">
        <v>51</v>
      </c>
      <c r="Y2227" t="s">
        <v>7976</v>
      </c>
      <c r="Z2227">
        <v>8</v>
      </c>
      <c r="AE2227" t="s">
        <v>51</v>
      </c>
      <c r="AF2227" t="s">
        <v>5419</v>
      </c>
      <c r="AG2227">
        <v>3791114488</v>
      </c>
      <c r="AH2227">
        <v>3791114488</v>
      </c>
      <c r="AI2227">
        <v>0</v>
      </c>
      <c r="AJ2227">
        <v>0</v>
      </c>
      <c r="AL2227">
        <v>0</v>
      </c>
      <c r="AM2227">
        <v>0</v>
      </c>
      <c r="AN2227">
        <v>0</v>
      </c>
      <c r="AO2227" t="s">
        <v>51</v>
      </c>
      <c r="AP2227" t="s">
        <v>51</v>
      </c>
      <c r="AQ2227" t="s">
        <v>51</v>
      </c>
      <c r="AR2227" t="s">
        <v>51</v>
      </c>
      <c r="AS2227" t="s">
        <v>51</v>
      </c>
      <c r="AT2227" t="s">
        <v>51</v>
      </c>
      <c r="AU2227" t="s">
        <v>58</v>
      </c>
      <c r="AV2227" t="s">
        <v>7625</v>
      </c>
      <c r="AW2227" t="s">
        <v>7625</v>
      </c>
      <c r="AX2227" s="1">
        <v>42833.499994942133</v>
      </c>
      <c r="AY2227" s="1">
        <v>42835.733603854169</v>
      </c>
    </row>
    <row r="2228" spans="1:51" x14ac:dyDescent="0.35">
      <c r="A2228">
        <v>2140</v>
      </c>
      <c r="B2228">
        <v>0</v>
      </c>
      <c r="C2228" t="s">
        <v>51</v>
      </c>
      <c r="D2228" t="s">
        <v>52</v>
      </c>
      <c r="E2228" t="s">
        <v>51</v>
      </c>
      <c r="F2228" t="s">
        <v>51</v>
      </c>
      <c r="G2228" t="s">
        <v>9670</v>
      </c>
      <c r="H2228" t="s">
        <v>9671</v>
      </c>
      <c r="I2228" t="s">
        <v>56</v>
      </c>
      <c r="M2228" t="s">
        <v>9670</v>
      </c>
      <c r="N2228" t="s">
        <v>9672</v>
      </c>
      <c r="O2228" t="s">
        <v>56</v>
      </c>
      <c r="S2228" t="s">
        <v>1392</v>
      </c>
      <c r="T2228" t="s">
        <v>1392</v>
      </c>
      <c r="U2228" t="s">
        <v>57</v>
      </c>
      <c r="V2228" t="s">
        <v>1392</v>
      </c>
      <c r="W2228" t="s">
        <v>1392</v>
      </c>
      <c r="Y2228" t="s">
        <v>1392</v>
      </c>
      <c r="Z2228">
        <v>8</v>
      </c>
      <c r="AA2228">
        <v>18</v>
      </c>
      <c r="AB2228" t="s">
        <v>1392</v>
      </c>
      <c r="AC2228" t="s">
        <v>1392</v>
      </c>
      <c r="AD2228" t="s">
        <v>1392</v>
      </c>
      <c r="AE2228" t="s">
        <v>9673</v>
      </c>
      <c r="AF2228" t="s">
        <v>2638</v>
      </c>
      <c r="AG2228" t="s">
        <v>9674</v>
      </c>
      <c r="AH2228" t="s">
        <v>9673</v>
      </c>
      <c r="AI2228">
        <v>0</v>
      </c>
      <c r="AJ2228">
        <v>0</v>
      </c>
      <c r="AL2228">
        <v>0</v>
      </c>
      <c r="AM2228">
        <v>0</v>
      </c>
      <c r="AN2228">
        <v>0</v>
      </c>
      <c r="AO2228" t="s">
        <v>51</v>
      </c>
      <c r="AP2228" t="s">
        <v>51</v>
      </c>
      <c r="AQ2228" t="s">
        <v>51</v>
      </c>
      <c r="AR2228" t="s">
        <v>51</v>
      </c>
      <c r="AS2228" t="s">
        <v>51</v>
      </c>
      <c r="AT2228" t="s">
        <v>51</v>
      </c>
      <c r="AU2228" t="s">
        <v>58</v>
      </c>
      <c r="AV2228" t="s">
        <v>6927</v>
      </c>
      <c r="AW2228" t="s">
        <v>196</v>
      </c>
      <c r="AX2228" s="1">
        <v>42832.533829201391</v>
      </c>
      <c r="AY2228" s="1">
        <v>44072.477594131946</v>
      </c>
    </row>
    <row r="2229" spans="1:51" x14ac:dyDescent="0.35">
      <c r="A2229">
        <v>2139</v>
      </c>
      <c r="B2229">
        <v>0</v>
      </c>
      <c r="C2229" t="s">
        <v>51</v>
      </c>
      <c r="D2229" t="s">
        <v>52</v>
      </c>
      <c r="E2229" t="s">
        <v>51</v>
      </c>
      <c r="F2229" t="s">
        <v>51</v>
      </c>
      <c r="G2229" t="s">
        <v>19167</v>
      </c>
      <c r="H2229" t="s">
        <v>19168</v>
      </c>
      <c r="I2229" t="s">
        <v>56</v>
      </c>
      <c r="O2229" t="s">
        <v>56</v>
      </c>
      <c r="S2229" t="s">
        <v>9675</v>
      </c>
      <c r="T2229" t="s">
        <v>9676</v>
      </c>
      <c r="U2229" t="s">
        <v>202</v>
      </c>
      <c r="V2229" t="s">
        <v>62</v>
      </c>
      <c r="W2229">
        <v>9712906359</v>
      </c>
      <c r="Y2229" t="s">
        <v>9677</v>
      </c>
      <c r="Z2229">
        <v>8</v>
      </c>
      <c r="AA2229">
        <v>24</v>
      </c>
      <c r="AE2229" t="s">
        <v>9678</v>
      </c>
      <c r="AF2229" t="s">
        <v>407</v>
      </c>
      <c r="AG2229" t="s">
        <v>9679</v>
      </c>
      <c r="AH2229" t="s">
        <v>9678</v>
      </c>
      <c r="AI2229">
        <v>0</v>
      </c>
      <c r="AJ2229">
        <v>0</v>
      </c>
      <c r="AL2229">
        <v>0</v>
      </c>
      <c r="AM2229">
        <v>0</v>
      </c>
      <c r="AN2229">
        <v>0</v>
      </c>
      <c r="AO2229" t="s">
        <v>51</v>
      </c>
      <c r="AP2229" t="s">
        <v>51</v>
      </c>
      <c r="AQ2229" t="s">
        <v>51</v>
      </c>
      <c r="AR2229" t="s">
        <v>51</v>
      </c>
      <c r="AS2229" t="s">
        <v>51</v>
      </c>
      <c r="AT2229" t="s">
        <v>51</v>
      </c>
      <c r="AU2229" t="s">
        <v>58</v>
      </c>
      <c r="AV2229" t="s">
        <v>7625</v>
      </c>
      <c r="AW2229" t="s">
        <v>196</v>
      </c>
      <c r="AX2229" s="1">
        <v>42831.664812002316</v>
      </c>
      <c r="AY2229" s="1">
        <v>44089.488435995372</v>
      </c>
    </row>
    <row r="2230" spans="1:51" x14ac:dyDescent="0.35">
      <c r="A2230">
        <v>2138</v>
      </c>
      <c r="B2230">
        <v>0</v>
      </c>
      <c r="C2230" t="s">
        <v>51</v>
      </c>
      <c r="D2230" t="s">
        <v>52</v>
      </c>
      <c r="E2230" t="s">
        <v>51</v>
      </c>
      <c r="F2230" t="s">
        <v>51</v>
      </c>
      <c r="G2230" t="s">
        <v>9680</v>
      </c>
      <c r="H2230" t="s">
        <v>9681</v>
      </c>
      <c r="I2230" t="s">
        <v>56</v>
      </c>
      <c r="J2230" t="s">
        <v>5419</v>
      </c>
      <c r="O2230" t="s">
        <v>56</v>
      </c>
      <c r="S2230" t="s">
        <v>9682</v>
      </c>
      <c r="T2230" t="s">
        <v>9683</v>
      </c>
      <c r="U2230" t="s">
        <v>51</v>
      </c>
      <c r="V2230" t="s">
        <v>9684</v>
      </c>
      <c r="W2230" t="s">
        <v>62</v>
      </c>
      <c r="X2230" t="s">
        <v>51</v>
      </c>
      <c r="Y2230" t="s">
        <v>9685</v>
      </c>
      <c r="Z2230">
        <v>8</v>
      </c>
      <c r="AA2230" t="s">
        <v>9686</v>
      </c>
      <c r="AB2230" t="s">
        <v>9687</v>
      </c>
      <c r="AC2230" t="s">
        <v>9688</v>
      </c>
      <c r="AE2230" t="s">
        <v>51</v>
      </c>
      <c r="AF2230" t="s">
        <v>5419</v>
      </c>
      <c r="AG2230" t="s">
        <v>9689</v>
      </c>
      <c r="AH2230" t="s">
        <v>9690</v>
      </c>
      <c r="AI2230">
        <v>0</v>
      </c>
      <c r="AJ2230">
        <v>0</v>
      </c>
      <c r="AL2230">
        <v>0</v>
      </c>
      <c r="AM2230">
        <v>0</v>
      </c>
      <c r="AN2230">
        <v>0</v>
      </c>
      <c r="AO2230" t="s">
        <v>51</v>
      </c>
      <c r="AP2230" t="s">
        <v>51</v>
      </c>
      <c r="AQ2230" t="s">
        <v>51</v>
      </c>
      <c r="AR2230" t="s">
        <v>51</v>
      </c>
      <c r="AS2230" t="s">
        <v>51</v>
      </c>
      <c r="AT2230" t="s">
        <v>51</v>
      </c>
      <c r="AU2230" t="s">
        <v>58</v>
      </c>
      <c r="AV2230" t="s">
        <v>7625</v>
      </c>
      <c r="AW2230" t="s">
        <v>51</v>
      </c>
      <c r="AX2230" s="1">
        <v>42831.608734027781</v>
      </c>
      <c r="AY2230" t="s">
        <v>51</v>
      </c>
    </row>
    <row r="2231" spans="1:51" x14ac:dyDescent="0.35">
      <c r="A2231">
        <v>2137</v>
      </c>
      <c r="B2231">
        <v>0</v>
      </c>
      <c r="C2231" t="s">
        <v>51</v>
      </c>
      <c r="D2231" t="s">
        <v>52</v>
      </c>
      <c r="E2231" t="s">
        <v>51</v>
      </c>
      <c r="F2231" t="s">
        <v>51</v>
      </c>
      <c r="G2231" t="s">
        <v>9691</v>
      </c>
      <c r="H2231" t="s">
        <v>9692</v>
      </c>
      <c r="I2231" t="s">
        <v>56</v>
      </c>
      <c r="J2231" t="s">
        <v>5419</v>
      </c>
      <c r="O2231" t="s">
        <v>56</v>
      </c>
      <c r="S2231" t="s">
        <v>9693</v>
      </c>
      <c r="T2231" t="s">
        <v>9694</v>
      </c>
      <c r="U2231" t="s">
        <v>51</v>
      </c>
      <c r="V2231" t="s">
        <v>9695</v>
      </c>
      <c r="W2231" t="s">
        <v>62</v>
      </c>
      <c r="X2231" t="s">
        <v>51</v>
      </c>
      <c r="Y2231" t="s">
        <v>9696</v>
      </c>
      <c r="Z2231">
        <v>8</v>
      </c>
      <c r="AA2231" t="s">
        <v>9697</v>
      </c>
      <c r="AD2231" t="s">
        <v>9698</v>
      </c>
      <c r="AE2231" t="s">
        <v>51</v>
      </c>
      <c r="AF2231" t="s">
        <v>5419</v>
      </c>
      <c r="AG2231">
        <v>19542392024</v>
      </c>
      <c r="AH2231">
        <v>19542392024</v>
      </c>
      <c r="AI2231">
        <v>0</v>
      </c>
      <c r="AJ2231">
        <v>0</v>
      </c>
      <c r="AL2231">
        <v>0</v>
      </c>
      <c r="AM2231">
        <v>0</v>
      </c>
      <c r="AN2231">
        <v>0</v>
      </c>
      <c r="AO2231" t="s">
        <v>51</v>
      </c>
      <c r="AP2231" t="s">
        <v>51</v>
      </c>
      <c r="AQ2231" t="s">
        <v>51</v>
      </c>
      <c r="AR2231" t="s">
        <v>51</v>
      </c>
      <c r="AS2231" t="s">
        <v>51</v>
      </c>
      <c r="AT2231" t="s">
        <v>51</v>
      </c>
      <c r="AU2231" t="s">
        <v>58</v>
      </c>
      <c r="AV2231" t="s">
        <v>7625</v>
      </c>
      <c r="AW2231" t="s">
        <v>51</v>
      </c>
      <c r="AX2231" s="1">
        <v>42831.474962731481</v>
      </c>
      <c r="AY2231" t="s">
        <v>51</v>
      </c>
    </row>
    <row r="2232" spans="1:51" x14ac:dyDescent="0.35">
      <c r="A2232">
        <v>2136</v>
      </c>
      <c r="B2232">
        <v>0</v>
      </c>
      <c r="C2232" t="s">
        <v>51</v>
      </c>
      <c r="D2232" t="s">
        <v>52</v>
      </c>
      <c r="E2232" t="s">
        <v>51</v>
      </c>
      <c r="F2232" t="s">
        <v>51</v>
      </c>
      <c r="G2232" t="s">
        <v>9699</v>
      </c>
      <c r="H2232" t="s">
        <v>9700</v>
      </c>
      <c r="I2232" t="s">
        <v>56</v>
      </c>
      <c r="J2232" t="s">
        <v>5419</v>
      </c>
      <c r="S2232" t="s">
        <v>9701</v>
      </c>
      <c r="T2232" t="s">
        <v>9702</v>
      </c>
      <c r="U2232" t="s">
        <v>51</v>
      </c>
      <c r="X2232" t="s">
        <v>51</v>
      </c>
      <c r="Y2232" t="s">
        <v>9703</v>
      </c>
      <c r="Z2232">
        <v>8</v>
      </c>
      <c r="AA2232" t="s">
        <v>9704</v>
      </c>
      <c r="AB2232" t="s">
        <v>9705</v>
      </c>
      <c r="AC2232" t="s">
        <v>9706</v>
      </c>
      <c r="AD2232" t="s">
        <v>9707</v>
      </c>
      <c r="AE2232" t="s">
        <v>51</v>
      </c>
      <c r="AF2232" t="s">
        <v>5419</v>
      </c>
      <c r="AG2232" t="s">
        <v>9708</v>
      </c>
      <c r="AH2232" t="s">
        <v>9709</v>
      </c>
      <c r="AI2232">
        <v>0</v>
      </c>
      <c r="AJ2232">
        <v>0</v>
      </c>
      <c r="AL2232">
        <v>0</v>
      </c>
      <c r="AM2232">
        <v>0</v>
      </c>
      <c r="AN2232">
        <v>0</v>
      </c>
      <c r="AO2232" t="s">
        <v>51</v>
      </c>
      <c r="AP2232" t="s">
        <v>51</v>
      </c>
      <c r="AQ2232" t="s">
        <v>51</v>
      </c>
      <c r="AR2232" t="s">
        <v>51</v>
      </c>
      <c r="AS2232" t="s">
        <v>51</v>
      </c>
      <c r="AT2232" t="s">
        <v>51</v>
      </c>
      <c r="AU2232" t="s">
        <v>58</v>
      </c>
      <c r="AV2232" t="s">
        <v>7625</v>
      </c>
      <c r="AW2232" t="s">
        <v>51</v>
      </c>
      <c r="AX2232" s="1">
        <v>42829.705083217596</v>
      </c>
      <c r="AY2232" t="s">
        <v>51</v>
      </c>
    </row>
    <row r="2233" spans="1:51" x14ac:dyDescent="0.35">
      <c r="A2233">
        <v>2135</v>
      </c>
      <c r="B2233">
        <v>0</v>
      </c>
      <c r="C2233" t="s">
        <v>51</v>
      </c>
      <c r="D2233" t="s">
        <v>85</v>
      </c>
      <c r="E2233" t="s">
        <v>51</v>
      </c>
      <c r="F2233" t="s">
        <v>51</v>
      </c>
      <c r="G2233" t="s">
        <v>9710</v>
      </c>
      <c r="H2233" t="s">
        <v>9711</v>
      </c>
      <c r="I2233" t="s">
        <v>56</v>
      </c>
      <c r="J2233" t="s">
        <v>5419</v>
      </c>
      <c r="S2233" t="s">
        <v>9712</v>
      </c>
      <c r="T2233" t="s">
        <v>51</v>
      </c>
      <c r="U2233" t="s">
        <v>51</v>
      </c>
      <c r="V2233" t="s">
        <v>9713</v>
      </c>
      <c r="W2233">
        <v>9810269366</v>
      </c>
      <c r="Y2233" t="s">
        <v>9714</v>
      </c>
      <c r="Z2233">
        <v>8</v>
      </c>
      <c r="AE2233" t="s">
        <v>51</v>
      </c>
      <c r="AF2233" t="s">
        <v>5419</v>
      </c>
      <c r="AI2233">
        <v>0</v>
      </c>
      <c r="AJ2233">
        <v>0</v>
      </c>
      <c r="AL2233">
        <v>0</v>
      </c>
      <c r="AM2233">
        <v>0</v>
      </c>
      <c r="AN2233">
        <v>0</v>
      </c>
      <c r="AO2233" t="s">
        <v>230</v>
      </c>
      <c r="AP2233" t="s">
        <v>51</v>
      </c>
      <c r="AQ2233" t="s">
        <v>51</v>
      </c>
      <c r="AR2233" t="s">
        <v>51</v>
      </c>
      <c r="AS2233" t="s">
        <v>51</v>
      </c>
      <c r="AT2233" t="s">
        <v>51</v>
      </c>
      <c r="AU2233" t="s">
        <v>58</v>
      </c>
      <c r="AV2233" t="s">
        <v>4028</v>
      </c>
      <c r="AW2233" t="s">
        <v>51</v>
      </c>
      <c r="AX2233" s="1">
        <v>42828.698354942127</v>
      </c>
      <c r="AY2233" t="s">
        <v>51</v>
      </c>
    </row>
    <row r="2234" spans="1:51" x14ac:dyDescent="0.35">
      <c r="A2234">
        <v>2134</v>
      </c>
      <c r="B2234">
        <v>0</v>
      </c>
      <c r="C2234" t="s">
        <v>51</v>
      </c>
      <c r="D2234" t="s">
        <v>52</v>
      </c>
      <c r="E2234" t="s">
        <v>51</v>
      </c>
      <c r="F2234" t="s">
        <v>51</v>
      </c>
      <c r="G2234" t="s">
        <v>9715</v>
      </c>
      <c r="H2234" t="s">
        <v>9716</v>
      </c>
      <c r="I2234" t="s">
        <v>56</v>
      </c>
      <c r="J2234" t="s">
        <v>5419</v>
      </c>
      <c r="O2234" t="s">
        <v>62</v>
      </c>
      <c r="S2234" t="s">
        <v>9717</v>
      </c>
      <c r="T2234" t="s">
        <v>9718</v>
      </c>
      <c r="U2234" t="s">
        <v>51</v>
      </c>
      <c r="V2234" t="s">
        <v>9719</v>
      </c>
      <c r="W2234" t="s">
        <v>62</v>
      </c>
      <c r="X2234" t="s">
        <v>51</v>
      </c>
      <c r="Y2234" t="s">
        <v>9720</v>
      </c>
      <c r="Z2234">
        <v>8</v>
      </c>
      <c r="AA2234">
        <v>27</v>
      </c>
      <c r="AE2234" t="s">
        <v>51</v>
      </c>
      <c r="AF2234" t="s">
        <v>5419</v>
      </c>
      <c r="AG2234" t="s">
        <v>9721</v>
      </c>
      <c r="AH2234" t="s">
        <v>9722</v>
      </c>
      <c r="AI2234">
        <v>0</v>
      </c>
      <c r="AJ2234">
        <v>0</v>
      </c>
      <c r="AL2234">
        <v>0</v>
      </c>
      <c r="AM2234">
        <v>0</v>
      </c>
      <c r="AN2234">
        <v>0</v>
      </c>
      <c r="AO2234" t="s">
        <v>51</v>
      </c>
      <c r="AP2234" t="s">
        <v>51</v>
      </c>
      <c r="AQ2234" t="s">
        <v>51</v>
      </c>
      <c r="AR2234" t="s">
        <v>51</v>
      </c>
      <c r="AS2234" t="s">
        <v>51</v>
      </c>
      <c r="AT2234" t="s">
        <v>51</v>
      </c>
      <c r="AU2234" t="s">
        <v>58</v>
      </c>
      <c r="AV2234" t="s">
        <v>7625</v>
      </c>
      <c r="AW2234" t="s">
        <v>6927</v>
      </c>
      <c r="AX2234" s="1">
        <v>42825.753098611109</v>
      </c>
      <c r="AY2234" s="1">
        <v>43033.528377974537</v>
      </c>
    </row>
    <row r="2235" spans="1:51" x14ac:dyDescent="0.35">
      <c r="A2235">
        <v>2133</v>
      </c>
      <c r="B2235">
        <v>0</v>
      </c>
      <c r="C2235" t="s">
        <v>51</v>
      </c>
      <c r="D2235" t="s">
        <v>52</v>
      </c>
      <c r="E2235" t="s">
        <v>51</v>
      </c>
      <c r="F2235" t="s">
        <v>51</v>
      </c>
      <c r="G2235" t="s">
        <v>9723</v>
      </c>
      <c r="H2235" t="s">
        <v>9724</v>
      </c>
      <c r="I2235" t="s">
        <v>56</v>
      </c>
      <c r="J2235" t="s">
        <v>5419</v>
      </c>
      <c r="O2235" t="s">
        <v>56</v>
      </c>
      <c r="S2235" t="s">
        <v>9725</v>
      </c>
      <c r="T2235" t="s">
        <v>9726</v>
      </c>
      <c r="U2235" t="s">
        <v>51</v>
      </c>
      <c r="V2235" t="s">
        <v>62</v>
      </c>
      <c r="W2235" t="s">
        <v>62</v>
      </c>
      <c r="X2235" t="s">
        <v>51</v>
      </c>
      <c r="Y2235" t="s">
        <v>62</v>
      </c>
      <c r="Z2235">
        <v>8</v>
      </c>
      <c r="AD2235" t="s">
        <v>5219</v>
      </c>
      <c r="AE2235" t="s">
        <v>51</v>
      </c>
      <c r="AF2235" t="s">
        <v>5419</v>
      </c>
      <c r="AG2235" t="s">
        <v>9727</v>
      </c>
      <c r="AH2235" t="s">
        <v>9728</v>
      </c>
      <c r="AI2235">
        <v>0</v>
      </c>
      <c r="AJ2235">
        <v>0</v>
      </c>
      <c r="AL2235">
        <v>0</v>
      </c>
      <c r="AM2235">
        <v>0</v>
      </c>
      <c r="AN2235">
        <v>0</v>
      </c>
      <c r="AO2235" t="s">
        <v>51</v>
      </c>
      <c r="AP2235" t="s">
        <v>51</v>
      </c>
      <c r="AQ2235" t="s">
        <v>51</v>
      </c>
      <c r="AR2235" t="s">
        <v>51</v>
      </c>
      <c r="AS2235" t="s">
        <v>51</v>
      </c>
      <c r="AT2235" t="s">
        <v>51</v>
      </c>
      <c r="AU2235" t="s">
        <v>58</v>
      </c>
      <c r="AV2235" t="s">
        <v>7625</v>
      </c>
      <c r="AW2235" t="s">
        <v>51</v>
      </c>
      <c r="AX2235" s="1">
        <v>42825.745077662039</v>
      </c>
      <c r="AY2235" t="s">
        <v>51</v>
      </c>
    </row>
    <row r="2236" spans="1:51" x14ac:dyDescent="0.35">
      <c r="A2236">
        <v>2132</v>
      </c>
      <c r="B2236">
        <v>0</v>
      </c>
      <c r="C2236" t="s">
        <v>51</v>
      </c>
      <c r="D2236" t="s">
        <v>52</v>
      </c>
      <c r="E2236" t="s">
        <v>51</v>
      </c>
      <c r="F2236" t="s">
        <v>51</v>
      </c>
      <c r="G2236" t="s">
        <v>9729</v>
      </c>
      <c r="H2236" t="s">
        <v>9730</v>
      </c>
      <c r="I2236" t="s">
        <v>56</v>
      </c>
      <c r="O2236" t="s">
        <v>56</v>
      </c>
      <c r="S2236" t="s">
        <v>9731</v>
      </c>
      <c r="T2236" t="s">
        <v>9732</v>
      </c>
      <c r="U2236" t="s">
        <v>57</v>
      </c>
      <c r="V2236" t="s">
        <v>9731</v>
      </c>
      <c r="W2236">
        <v>9325636320</v>
      </c>
      <c r="Y2236" t="s">
        <v>9733</v>
      </c>
      <c r="Z2236">
        <v>8</v>
      </c>
      <c r="AA2236">
        <v>27</v>
      </c>
      <c r="AE2236" t="s">
        <v>9529</v>
      </c>
      <c r="AF2236" t="s">
        <v>143</v>
      </c>
      <c r="AG2236" t="s">
        <v>9734</v>
      </c>
      <c r="AH2236" t="s">
        <v>9529</v>
      </c>
      <c r="AI2236">
        <v>0</v>
      </c>
      <c r="AJ2236">
        <v>0</v>
      </c>
      <c r="AL2236">
        <v>0</v>
      </c>
      <c r="AM2236">
        <v>0</v>
      </c>
      <c r="AN2236">
        <v>0</v>
      </c>
      <c r="AO2236" t="s">
        <v>51</v>
      </c>
      <c r="AP2236" t="s">
        <v>51</v>
      </c>
      <c r="AQ2236" t="s">
        <v>51</v>
      </c>
      <c r="AR2236" t="s">
        <v>51</v>
      </c>
      <c r="AS2236" t="s">
        <v>51</v>
      </c>
      <c r="AT2236" t="s">
        <v>51</v>
      </c>
      <c r="AU2236" t="s">
        <v>58</v>
      </c>
      <c r="AV2236" t="s">
        <v>7625</v>
      </c>
      <c r="AW2236" t="s">
        <v>2842</v>
      </c>
      <c r="AX2236" s="1">
        <v>42825.443181828705</v>
      </c>
      <c r="AY2236" s="1">
        <v>43500.666232291667</v>
      </c>
    </row>
    <row r="2237" spans="1:51" x14ac:dyDescent="0.35">
      <c r="A2237">
        <v>2131</v>
      </c>
      <c r="B2237">
        <v>0</v>
      </c>
      <c r="C2237" t="s">
        <v>51</v>
      </c>
      <c r="D2237" t="s">
        <v>52</v>
      </c>
      <c r="E2237" t="s">
        <v>51</v>
      </c>
      <c r="F2237" t="s">
        <v>51</v>
      </c>
      <c r="G2237" t="s">
        <v>9735</v>
      </c>
      <c r="H2237" t="s">
        <v>9736</v>
      </c>
      <c r="I2237" t="s">
        <v>56</v>
      </c>
      <c r="M2237" t="s">
        <v>9735</v>
      </c>
      <c r="N2237" t="s">
        <v>9736</v>
      </c>
      <c r="O2237" t="s">
        <v>56</v>
      </c>
      <c r="S2237" t="s">
        <v>9737</v>
      </c>
      <c r="T2237" t="s">
        <v>9738</v>
      </c>
      <c r="U2237" t="s">
        <v>57</v>
      </c>
      <c r="V2237" t="s">
        <v>9739</v>
      </c>
      <c r="W2237">
        <v>9314089895</v>
      </c>
      <c r="Y2237" t="s">
        <v>9740</v>
      </c>
      <c r="Z2237">
        <v>8</v>
      </c>
      <c r="AA2237">
        <v>8</v>
      </c>
      <c r="AD2237" t="s">
        <v>9741</v>
      </c>
      <c r="AE2237" t="s">
        <v>9742</v>
      </c>
      <c r="AF2237" t="s">
        <v>2041</v>
      </c>
      <c r="AG2237" t="s">
        <v>9743</v>
      </c>
      <c r="AH2237" t="s">
        <v>9742</v>
      </c>
      <c r="AI2237">
        <v>0</v>
      </c>
      <c r="AJ2237">
        <v>0</v>
      </c>
      <c r="AL2237">
        <v>0</v>
      </c>
      <c r="AM2237">
        <v>0</v>
      </c>
      <c r="AN2237">
        <v>0</v>
      </c>
      <c r="AO2237" t="s">
        <v>51</v>
      </c>
      <c r="AP2237" t="s">
        <v>51</v>
      </c>
      <c r="AQ2237" t="s">
        <v>51</v>
      </c>
      <c r="AR2237" t="s">
        <v>51</v>
      </c>
      <c r="AS2237" t="s">
        <v>51</v>
      </c>
      <c r="AT2237" t="s">
        <v>51</v>
      </c>
      <c r="AU2237" t="s">
        <v>58</v>
      </c>
      <c r="AV2237" t="s">
        <v>7625</v>
      </c>
      <c r="AW2237" t="s">
        <v>919</v>
      </c>
      <c r="AX2237" s="1">
        <v>42824.746019907405</v>
      </c>
      <c r="AY2237" s="1">
        <v>44987.640935266201</v>
      </c>
    </row>
    <row r="2238" spans="1:51" x14ac:dyDescent="0.35">
      <c r="A2238">
        <v>2130</v>
      </c>
      <c r="B2238">
        <v>0</v>
      </c>
      <c r="C2238" t="s">
        <v>51</v>
      </c>
      <c r="D2238" t="s">
        <v>52</v>
      </c>
      <c r="E2238" t="s">
        <v>51</v>
      </c>
      <c r="F2238" t="s">
        <v>51</v>
      </c>
      <c r="G2238" t="s">
        <v>9744</v>
      </c>
      <c r="H2238" t="s">
        <v>9745</v>
      </c>
      <c r="I2238" t="s">
        <v>56</v>
      </c>
      <c r="J2238" t="s">
        <v>5419</v>
      </c>
      <c r="O2238" t="s">
        <v>56</v>
      </c>
      <c r="S2238" t="s">
        <v>9746</v>
      </c>
      <c r="T2238" t="s">
        <v>9747</v>
      </c>
      <c r="U2238" t="s">
        <v>51</v>
      </c>
      <c r="V2238" t="s">
        <v>9748</v>
      </c>
      <c r="W2238">
        <f>91-9423003641</f>
        <v>-9423003550</v>
      </c>
      <c r="X2238" t="s">
        <v>51</v>
      </c>
      <c r="Y2238" t="s">
        <v>9749</v>
      </c>
      <c r="Z2238">
        <v>8</v>
      </c>
      <c r="AA2238">
        <v>27</v>
      </c>
      <c r="AE2238" t="s">
        <v>51</v>
      </c>
      <c r="AF2238" t="s">
        <v>5419</v>
      </c>
      <c r="AG2238" t="s">
        <v>9750</v>
      </c>
      <c r="AH2238" t="s">
        <v>9751</v>
      </c>
      <c r="AI2238">
        <v>0</v>
      </c>
      <c r="AJ2238">
        <v>0</v>
      </c>
      <c r="AL2238">
        <v>0</v>
      </c>
      <c r="AM2238">
        <v>0</v>
      </c>
      <c r="AN2238">
        <v>0</v>
      </c>
      <c r="AO2238" t="s">
        <v>51</v>
      </c>
      <c r="AP2238" t="s">
        <v>51</v>
      </c>
      <c r="AQ2238" t="s">
        <v>51</v>
      </c>
      <c r="AR2238" t="s">
        <v>51</v>
      </c>
      <c r="AS2238" t="s">
        <v>51</v>
      </c>
      <c r="AT2238" t="s">
        <v>51</v>
      </c>
      <c r="AU2238" t="s">
        <v>58</v>
      </c>
      <c r="AV2238" t="s">
        <v>7625</v>
      </c>
      <c r="AW2238" t="s">
        <v>6927</v>
      </c>
      <c r="AX2238" s="1">
        <v>42823.646380011574</v>
      </c>
      <c r="AY2238" s="1">
        <v>43218.533626076387</v>
      </c>
    </row>
    <row r="2239" spans="1:51" x14ac:dyDescent="0.35">
      <c r="A2239">
        <v>2129</v>
      </c>
      <c r="B2239">
        <v>0</v>
      </c>
      <c r="C2239" t="s">
        <v>51</v>
      </c>
      <c r="D2239" t="s">
        <v>52</v>
      </c>
      <c r="E2239" t="s">
        <v>51</v>
      </c>
      <c r="F2239" t="s">
        <v>51</v>
      </c>
      <c r="G2239" t="s">
        <v>9752</v>
      </c>
      <c r="H2239" t="s">
        <v>9753</v>
      </c>
      <c r="I2239" t="s">
        <v>56</v>
      </c>
      <c r="J2239" t="s">
        <v>5419</v>
      </c>
      <c r="O2239" t="s">
        <v>56</v>
      </c>
      <c r="S2239" t="s">
        <v>9754</v>
      </c>
      <c r="T2239" t="s">
        <v>9755</v>
      </c>
      <c r="U2239" t="s">
        <v>51</v>
      </c>
      <c r="V2239" t="s">
        <v>62</v>
      </c>
      <c r="W2239" t="s">
        <v>9756</v>
      </c>
      <c r="X2239" t="s">
        <v>51</v>
      </c>
      <c r="Y2239" t="s">
        <v>9757</v>
      </c>
      <c r="Z2239">
        <v>8</v>
      </c>
      <c r="AA2239" t="s">
        <v>62</v>
      </c>
      <c r="AD2239" t="s">
        <v>9758</v>
      </c>
      <c r="AE2239" t="s">
        <v>51</v>
      </c>
      <c r="AF2239" t="s">
        <v>5419</v>
      </c>
      <c r="AG2239">
        <v>6681826382</v>
      </c>
      <c r="AH2239">
        <v>6681826382</v>
      </c>
      <c r="AI2239">
        <v>0</v>
      </c>
      <c r="AJ2239">
        <v>0</v>
      </c>
      <c r="AL2239">
        <v>0</v>
      </c>
      <c r="AM2239">
        <v>0</v>
      </c>
      <c r="AN2239">
        <v>0</v>
      </c>
      <c r="AO2239" t="s">
        <v>51</v>
      </c>
      <c r="AP2239" t="s">
        <v>51</v>
      </c>
      <c r="AQ2239" t="s">
        <v>51</v>
      </c>
      <c r="AR2239" t="s">
        <v>51</v>
      </c>
      <c r="AS2239" t="s">
        <v>51</v>
      </c>
      <c r="AT2239" t="s">
        <v>51</v>
      </c>
      <c r="AU2239" t="s">
        <v>58</v>
      </c>
      <c r="AV2239" t="s">
        <v>7625</v>
      </c>
      <c r="AW2239" t="s">
        <v>7625</v>
      </c>
      <c r="AX2239" s="1">
        <v>42823.414063344906</v>
      </c>
      <c r="AY2239" s="1">
        <v>42823.536620752318</v>
      </c>
    </row>
    <row r="2240" spans="1:51" x14ac:dyDescent="0.35">
      <c r="A2240">
        <v>2128</v>
      </c>
      <c r="B2240">
        <v>0</v>
      </c>
      <c r="C2240" t="s">
        <v>51</v>
      </c>
      <c r="D2240" t="s">
        <v>52</v>
      </c>
      <c r="E2240" t="s">
        <v>51</v>
      </c>
      <c r="F2240" t="s">
        <v>51</v>
      </c>
      <c r="G2240" t="s">
        <v>9759</v>
      </c>
      <c r="H2240" t="s">
        <v>9760</v>
      </c>
      <c r="I2240" t="s">
        <v>56</v>
      </c>
      <c r="J2240" t="s">
        <v>5419</v>
      </c>
      <c r="S2240" t="s">
        <v>62</v>
      </c>
      <c r="T2240" t="s">
        <v>9761</v>
      </c>
      <c r="U2240" t="s">
        <v>51</v>
      </c>
      <c r="V2240" t="s">
        <v>62</v>
      </c>
      <c r="W2240">
        <v>8308272095</v>
      </c>
      <c r="X2240" t="s">
        <v>51</v>
      </c>
      <c r="Y2240" t="s">
        <v>9762</v>
      </c>
      <c r="Z2240">
        <v>8</v>
      </c>
      <c r="AA2240" t="s">
        <v>62</v>
      </c>
      <c r="AB2240" t="s">
        <v>62</v>
      </c>
      <c r="AC2240" t="s">
        <v>62</v>
      </c>
      <c r="AD2240" t="s">
        <v>62</v>
      </c>
      <c r="AE2240" t="s">
        <v>51</v>
      </c>
      <c r="AF2240" t="s">
        <v>5419</v>
      </c>
      <c r="AG2240" t="s">
        <v>62</v>
      </c>
      <c r="AH2240" t="s">
        <v>62</v>
      </c>
      <c r="AI2240">
        <v>0</v>
      </c>
      <c r="AJ2240">
        <v>0</v>
      </c>
      <c r="AL2240">
        <v>0</v>
      </c>
      <c r="AM2240">
        <v>0</v>
      </c>
      <c r="AN2240">
        <v>0</v>
      </c>
      <c r="AO2240" t="s">
        <v>51</v>
      </c>
      <c r="AP2240" t="s">
        <v>51</v>
      </c>
      <c r="AQ2240" t="s">
        <v>51</v>
      </c>
      <c r="AR2240" t="s">
        <v>51</v>
      </c>
      <c r="AS2240" t="s">
        <v>51</v>
      </c>
      <c r="AT2240" t="s">
        <v>51</v>
      </c>
      <c r="AU2240" t="s">
        <v>58</v>
      </c>
      <c r="AV2240" t="s">
        <v>7625</v>
      </c>
      <c r="AW2240" t="s">
        <v>51</v>
      </c>
      <c r="AX2240" s="1">
        <v>42822.42417604167</v>
      </c>
      <c r="AY2240" t="s">
        <v>51</v>
      </c>
    </row>
    <row r="2241" spans="1:51" x14ac:dyDescent="0.35">
      <c r="A2241">
        <v>2127</v>
      </c>
      <c r="B2241">
        <v>0</v>
      </c>
      <c r="C2241" t="s">
        <v>51</v>
      </c>
      <c r="D2241" t="s">
        <v>85</v>
      </c>
      <c r="E2241" t="s">
        <v>51</v>
      </c>
      <c r="F2241" t="s">
        <v>51</v>
      </c>
      <c r="G2241" t="s">
        <v>9763</v>
      </c>
      <c r="H2241" t="s">
        <v>19169</v>
      </c>
      <c r="I2241" t="s">
        <v>56</v>
      </c>
      <c r="J2241" t="s">
        <v>5419</v>
      </c>
      <c r="S2241" t="s">
        <v>9764</v>
      </c>
      <c r="T2241" t="s">
        <v>51</v>
      </c>
      <c r="U2241" t="s">
        <v>51</v>
      </c>
      <c r="V2241" t="s">
        <v>9765</v>
      </c>
      <c r="W2241">
        <v>9833230273</v>
      </c>
      <c r="Y2241" t="s">
        <v>9347</v>
      </c>
      <c r="Z2241">
        <v>8</v>
      </c>
      <c r="AE2241" t="s">
        <v>51</v>
      </c>
      <c r="AF2241" t="s">
        <v>5419</v>
      </c>
      <c r="AI2241">
        <v>0</v>
      </c>
      <c r="AJ2241">
        <v>0</v>
      </c>
      <c r="AL2241">
        <v>0</v>
      </c>
      <c r="AM2241">
        <v>0</v>
      </c>
      <c r="AN2241">
        <v>0</v>
      </c>
      <c r="AO2241" t="s">
        <v>4181</v>
      </c>
      <c r="AP2241" t="s">
        <v>51</v>
      </c>
      <c r="AQ2241" t="s">
        <v>51</v>
      </c>
      <c r="AR2241" t="s">
        <v>51</v>
      </c>
      <c r="AS2241" t="s">
        <v>51</v>
      </c>
      <c r="AT2241" t="s">
        <v>51</v>
      </c>
      <c r="AU2241" t="s">
        <v>58</v>
      </c>
      <c r="AV2241" t="s">
        <v>4028</v>
      </c>
      <c r="AW2241" t="s">
        <v>51</v>
      </c>
      <c r="AX2241" s="1">
        <v>42821.644213969907</v>
      </c>
      <c r="AY2241" t="s">
        <v>51</v>
      </c>
    </row>
    <row r="2242" spans="1:51" x14ac:dyDescent="0.35">
      <c r="A2242">
        <v>2126</v>
      </c>
      <c r="B2242">
        <v>0</v>
      </c>
      <c r="C2242" t="s">
        <v>51</v>
      </c>
      <c r="D2242" t="s">
        <v>52</v>
      </c>
      <c r="E2242" t="s">
        <v>51</v>
      </c>
      <c r="F2242" t="s">
        <v>51</v>
      </c>
      <c r="G2242" t="s">
        <v>9766</v>
      </c>
      <c r="H2242" t="s">
        <v>9767</v>
      </c>
      <c r="I2242" t="s">
        <v>56</v>
      </c>
      <c r="O2242" t="s">
        <v>56</v>
      </c>
      <c r="S2242" t="s">
        <v>9768</v>
      </c>
      <c r="T2242" t="s">
        <v>9769</v>
      </c>
      <c r="U2242" t="s">
        <v>57</v>
      </c>
      <c r="V2242">
        <f>91-120-2424166</f>
        <v>-2424195</v>
      </c>
      <c r="W2242" t="s">
        <v>9770</v>
      </c>
      <c r="Y2242" t="s">
        <v>9771</v>
      </c>
      <c r="Z2242">
        <v>8</v>
      </c>
      <c r="AA2242">
        <v>9</v>
      </c>
      <c r="AB2242" t="s">
        <v>9772</v>
      </c>
      <c r="AC2242" t="s">
        <v>9773</v>
      </c>
      <c r="AD2242" t="s">
        <v>213</v>
      </c>
      <c r="AE2242" t="s">
        <v>9774</v>
      </c>
      <c r="AF2242" t="s">
        <v>376</v>
      </c>
      <c r="AG2242" t="s">
        <v>9775</v>
      </c>
      <c r="AH2242" t="s">
        <v>9774</v>
      </c>
      <c r="AI2242">
        <v>0</v>
      </c>
      <c r="AJ2242">
        <v>0</v>
      </c>
      <c r="AL2242">
        <v>0</v>
      </c>
      <c r="AM2242">
        <v>0</v>
      </c>
      <c r="AN2242">
        <v>0</v>
      </c>
      <c r="AO2242" t="s">
        <v>51</v>
      </c>
      <c r="AP2242" t="s">
        <v>51</v>
      </c>
      <c r="AQ2242" t="s">
        <v>51</v>
      </c>
      <c r="AR2242" t="s">
        <v>51</v>
      </c>
      <c r="AS2242" t="s">
        <v>51</v>
      </c>
      <c r="AT2242" t="s">
        <v>51</v>
      </c>
      <c r="AU2242" t="s">
        <v>58</v>
      </c>
      <c r="AV2242" t="s">
        <v>7625</v>
      </c>
      <c r="AW2242" t="s">
        <v>6927</v>
      </c>
      <c r="AX2242" s="1">
        <v>42818.442245405095</v>
      </c>
      <c r="AY2242" s="1">
        <v>43549.662096377317</v>
      </c>
    </row>
    <row r="2243" spans="1:51" x14ac:dyDescent="0.35">
      <c r="A2243">
        <v>2125</v>
      </c>
      <c r="B2243">
        <v>0</v>
      </c>
      <c r="C2243" t="s">
        <v>51</v>
      </c>
      <c r="D2243" t="s">
        <v>52</v>
      </c>
      <c r="E2243" t="s">
        <v>51</v>
      </c>
      <c r="F2243" t="s">
        <v>51</v>
      </c>
      <c r="G2243" t="s">
        <v>9776</v>
      </c>
      <c r="H2243" t="s">
        <v>9777</v>
      </c>
      <c r="I2243" t="s">
        <v>56</v>
      </c>
      <c r="O2243" t="s">
        <v>56</v>
      </c>
      <c r="S2243" t="s">
        <v>9768</v>
      </c>
      <c r="T2243" t="s">
        <v>9769</v>
      </c>
      <c r="U2243" t="s">
        <v>57</v>
      </c>
      <c r="V2243">
        <f>91-120-2424166</f>
        <v>-2424195</v>
      </c>
      <c r="W2243" t="s">
        <v>9770</v>
      </c>
      <c r="Y2243" t="s">
        <v>9771</v>
      </c>
      <c r="Z2243">
        <v>8</v>
      </c>
      <c r="AA2243">
        <v>9</v>
      </c>
      <c r="AB2243" t="s">
        <v>9778</v>
      </c>
      <c r="AC2243" t="s">
        <v>9779</v>
      </c>
      <c r="AD2243" t="s">
        <v>213</v>
      </c>
      <c r="AE2243" t="s">
        <v>9780</v>
      </c>
      <c r="AF2243" t="s">
        <v>376</v>
      </c>
      <c r="AG2243" t="s">
        <v>9775</v>
      </c>
      <c r="AH2243" t="s">
        <v>9780</v>
      </c>
      <c r="AI2243">
        <v>0</v>
      </c>
      <c r="AJ2243">
        <v>0</v>
      </c>
      <c r="AL2243">
        <v>0</v>
      </c>
      <c r="AM2243">
        <v>0</v>
      </c>
      <c r="AN2243">
        <v>0</v>
      </c>
      <c r="AO2243" t="s">
        <v>51</v>
      </c>
      <c r="AP2243" t="s">
        <v>51</v>
      </c>
      <c r="AQ2243" t="s">
        <v>51</v>
      </c>
      <c r="AR2243" t="s">
        <v>51</v>
      </c>
      <c r="AS2243" t="s">
        <v>51</v>
      </c>
      <c r="AT2243" t="s">
        <v>51</v>
      </c>
      <c r="AU2243" t="s">
        <v>58</v>
      </c>
      <c r="AV2243" t="s">
        <v>7625</v>
      </c>
      <c r="AW2243" t="s">
        <v>6927</v>
      </c>
      <c r="AX2243" s="1">
        <v>42818.437815393518</v>
      </c>
      <c r="AY2243" s="1">
        <v>43591.626171180556</v>
      </c>
    </row>
    <row r="2244" spans="1:51" x14ac:dyDescent="0.35">
      <c r="A2244">
        <v>2124</v>
      </c>
      <c r="B2244">
        <v>0</v>
      </c>
      <c r="C2244" t="s">
        <v>51</v>
      </c>
      <c r="D2244" t="s">
        <v>85</v>
      </c>
      <c r="E2244" t="s">
        <v>51</v>
      </c>
      <c r="F2244" t="s">
        <v>51</v>
      </c>
      <c r="G2244" t="s">
        <v>9781</v>
      </c>
      <c r="H2244" t="s">
        <v>9782</v>
      </c>
      <c r="I2244" t="s">
        <v>56</v>
      </c>
      <c r="J2244" t="s">
        <v>5419</v>
      </c>
      <c r="T2244" t="s">
        <v>51</v>
      </c>
      <c r="U2244" t="s">
        <v>51</v>
      </c>
      <c r="W2244">
        <v>7700908996</v>
      </c>
      <c r="Y2244" t="s">
        <v>9783</v>
      </c>
      <c r="Z2244">
        <v>8</v>
      </c>
      <c r="AE2244" t="s">
        <v>51</v>
      </c>
      <c r="AF2244" t="s">
        <v>5419</v>
      </c>
      <c r="AI2244">
        <v>0</v>
      </c>
      <c r="AJ2244">
        <v>0</v>
      </c>
      <c r="AL2244">
        <v>0</v>
      </c>
      <c r="AM2244">
        <v>0</v>
      </c>
      <c r="AN2244">
        <v>0</v>
      </c>
      <c r="AO2244" t="s">
        <v>230</v>
      </c>
      <c r="AP2244" t="s">
        <v>51</v>
      </c>
      <c r="AQ2244" t="s">
        <v>51</v>
      </c>
      <c r="AR2244" t="s">
        <v>51</v>
      </c>
      <c r="AS2244" t="s">
        <v>51</v>
      </c>
      <c r="AT2244" t="s">
        <v>51</v>
      </c>
      <c r="AU2244" t="s">
        <v>58</v>
      </c>
      <c r="AV2244" t="s">
        <v>4028</v>
      </c>
      <c r="AW2244" t="s">
        <v>51</v>
      </c>
      <c r="AX2244" s="1">
        <v>42817.604588969909</v>
      </c>
      <c r="AY2244" t="s">
        <v>51</v>
      </c>
    </row>
    <row r="2245" spans="1:51" x14ac:dyDescent="0.35">
      <c r="A2245">
        <v>2123</v>
      </c>
      <c r="B2245">
        <v>0</v>
      </c>
      <c r="C2245" t="s">
        <v>51</v>
      </c>
      <c r="D2245" t="s">
        <v>52</v>
      </c>
      <c r="E2245" t="s">
        <v>51</v>
      </c>
      <c r="F2245" t="s">
        <v>51</v>
      </c>
      <c r="G2245" t="s">
        <v>19170</v>
      </c>
      <c r="H2245" t="s">
        <v>9784</v>
      </c>
      <c r="I2245" t="s">
        <v>56</v>
      </c>
      <c r="J2245" t="s">
        <v>5419</v>
      </c>
      <c r="M2245" t="s">
        <v>19171</v>
      </c>
      <c r="O2245" t="s">
        <v>56</v>
      </c>
      <c r="T2245" t="s">
        <v>9785</v>
      </c>
      <c r="U2245" t="s">
        <v>51</v>
      </c>
      <c r="W2245">
        <v>7710004052</v>
      </c>
      <c r="X2245" t="s">
        <v>51</v>
      </c>
      <c r="Z2245">
        <v>8</v>
      </c>
      <c r="AE2245" t="s">
        <v>51</v>
      </c>
      <c r="AF2245" t="s">
        <v>5419</v>
      </c>
      <c r="AI2245">
        <v>0</v>
      </c>
      <c r="AJ2245">
        <v>0</v>
      </c>
      <c r="AL2245">
        <v>0</v>
      </c>
      <c r="AM2245">
        <v>0</v>
      </c>
      <c r="AN2245">
        <v>0</v>
      </c>
      <c r="AO2245" t="s">
        <v>51</v>
      </c>
      <c r="AP2245" t="s">
        <v>51</v>
      </c>
      <c r="AQ2245" t="s">
        <v>51</v>
      </c>
      <c r="AR2245" t="s">
        <v>51</v>
      </c>
      <c r="AS2245" t="s">
        <v>51</v>
      </c>
      <c r="AT2245" t="s">
        <v>51</v>
      </c>
      <c r="AU2245" t="s">
        <v>58</v>
      </c>
      <c r="AV2245" t="s">
        <v>7625</v>
      </c>
      <c r="AW2245" t="s">
        <v>51</v>
      </c>
      <c r="AX2245" s="1">
        <v>42817.535012187502</v>
      </c>
      <c r="AY2245" t="s">
        <v>51</v>
      </c>
    </row>
    <row r="2246" spans="1:51" x14ac:dyDescent="0.35">
      <c r="A2246">
        <v>2122</v>
      </c>
      <c r="B2246">
        <v>0</v>
      </c>
      <c r="C2246" t="s">
        <v>51</v>
      </c>
      <c r="D2246" t="s">
        <v>85</v>
      </c>
      <c r="E2246">
        <v>3</v>
      </c>
      <c r="F2246" t="s">
        <v>1049</v>
      </c>
      <c r="G2246" t="s">
        <v>9786</v>
      </c>
      <c r="H2246" t="s">
        <v>9787</v>
      </c>
      <c r="I2246" t="s">
        <v>56</v>
      </c>
      <c r="T2246" t="s">
        <v>51</v>
      </c>
      <c r="U2246" t="s">
        <v>51</v>
      </c>
      <c r="W2246">
        <v>9881733701</v>
      </c>
      <c r="Y2246" t="s">
        <v>9788</v>
      </c>
      <c r="Z2246">
        <v>8</v>
      </c>
      <c r="AE2246" t="s">
        <v>51</v>
      </c>
      <c r="AI2246">
        <v>0</v>
      </c>
      <c r="AJ2246">
        <v>30</v>
      </c>
      <c r="AL2246">
        <v>0</v>
      </c>
      <c r="AM2246">
        <v>0</v>
      </c>
      <c r="AN2246">
        <v>0</v>
      </c>
      <c r="AO2246" t="s">
        <v>9789</v>
      </c>
      <c r="AP2246" t="s">
        <v>121</v>
      </c>
      <c r="AQ2246" t="s">
        <v>122</v>
      </c>
      <c r="AR2246" t="s">
        <v>123</v>
      </c>
      <c r="AS2246" t="s">
        <v>89</v>
      </c>
      <c r="AT2246" t="s">
        <v>90</v>
      </c>
      <c r="AU2246" t="s">
        <v>58</v>
      </c>
      <c r="AV2246" t="s">
        <v>4028</v>
      </c>
      <c r="AW2246" t="s">
        <v>5181</v>
      </c>
      <c r="AX2246" s="1">
        <v>42812.7510440162</v>
      </c>
      <c r="AY2246" s="1">
        <v>44141.657302928237</v>
      </c>
    </row>
    <row r="2247" spans="1:51" x14ac:dyDescent="0.35">
      <c r="A2247">
        <v>2121</v>
      </c>
      <c r="B2247">
        <v>0</v>
      </c>
      <c r="C2247" t="s">
        <v>51</v>
      </c>
      <c r="D2247" t="s">
        <v>52</v>
      </c>
      <c r="E2247" t="s">
        <v>51</v>
      </c>
      <c r="F2247" t="s">
        <v>51</v>
      </c>
      <c r="G2247" t="s">
        <v>9790</v>
      </c>
      <c r="H2247" t="s">
        <v>9791</v>
      </c>
      <c r="I2247" t="s">
        <v>56</v>
      </c>
      <c r="J2247" t="s">
        <v>5419</v>
      </c>
      <c r="M2247" t="s">
        <v>9790</v>
      </c>
      <c r="N2247" t="s">
        <v>9791</v>
      </c>
      <c r="O2247" t="s">
        <v>56</v>
      </c>
      <c r="S2247" t="s">
        <v>62</v>
      </c>
      <c r="T2247" t="s">
        <v>9792</v>
      </c>
      <c r="U2247" t="s">
        <v>51</v>
      </c>
      <c r="W2247">
        <v>9970371717</v>
      </c>
      <c r="X2247" t="s">
        <v>51</v>
      </c>
      <c r="Y2247" t="s">
        <v>9793</v>
      </c>
      <c r="Z2247">
        <v>8</v>
      </c>
      <c r="AE2247" t="s">
        <v>51</v>
      </c>
      <c r="AF2247" t="s">
        <v>5419</v>
      </c>
      <c r="AG2247" t="s">
        <v>9794</v>
      </c>
      <c r="AH2247" t="s">
        <v>9794</v>
      </c>
      <c r="AI2247">
        <v>0</v>
      </c>
      <c r="AJ2247">
        <v>0</v>
      </c>
      <c r="AL2247">
        <v>0</v>
      </c>
      <c r="AM2247">
        <v>0</v>
      </c>
      <c r="AN2247">
        <v>0</v>
      </c>
      <c r="AO2247" t="s">
        <v>51</v>
      </c>
      <c r="AP2247" t="s">
        <v>51</v>
      </c>
      <c r="AQ2247" t="s">
        <v>51</v>
      </c>
      <c r="AR2247" t="s">
        <v>51</v>
      </c>
      <c r="AS2247" t="s">
        <v>51</v>
      </c>
      <c r="AT2247" t="s">
        <v>51</v>
      </c>
      <c r="AU2247" t="s">
        <v>58</v>
      </c>
      <c r="AV2247" t="s">
        <v>7625</v>
      </c>
      <c r="AW2247" t="s">
        <v>51</v>
      </c>
      <c r="AX2247" s="1">
        <v>42811.702206793983</v>
      </c>
      <c r="AY2247" t="s">
        <v>51</v>
      </c>
    </row>
    <row r="2248" spans="1:51" x14ac:dyDescent="0.35">
      <c r="A2248">
        <v>2120</v>
      </c>
      <c r="B2248">
        <v>0</v>
      </c>
      <c r="C2248" t="s">
        <v>51</v>
      </c>
      <c r="D2248" t="s">
        <v>52</v>
      </c>
      <c r="E2248" t="s">
        <v>51</v>
      </c>
      <c r="F2248" t="s">
        <v>51</v>
      </c>
      <c r="G2248" t="s">
        <v>9795</v>
      </c>
      <c r="H2248" t="s">
        <v>9796</v>
      </c>
      <c r="I2248" t="s">
        <v>56</v>
      </c>
      <c r="J2248" t="s">
        <v>5419</v>
      </c>
      <c r="M2248" t="s">
        <v>9797</v>
      </c>
      <c r="N2248" t="s">
        <v>9798</v>
      </c>
      <c r="O2248" t="s">
        <v>56</v>
      </c>
      <c r="S2248" t="s">
        <v>62</v>
      </c>
      <c r="T2248" t="s">
        <v>9799</v>
      </c>
      <c r="U2248" t="s">
        <v>51</v>
      </c>
      <c r="V2248" t="s">
        <v>9800</v>
      </c>
      <c r="W2248">
        <v>9441247647</v>
      </c>
      <c r="X2248" t="s">
        <v>51</v>
      </c>
      <c r="Y2248" t="s">
        <v>9801</v>
      </c>
      <c r="Z2248">
        <v>8</v>
      </c>
      <c r="AA2248" t="s">
        <v>9802</v>
      </c>
      <c r="AE2248" t="s">
        <v>51</v>
      </c>
      <c r="AF2248" t="s">
        <v>5419</v>
      </c>
      <c r="AH2248" t="s">
        <v>9803</v>
      </c>
      <c r="AI2248">
        <v>0</v>
      </c>
      <c r="AJ2248">
        <v>0</v>
      </c>
      <c r="AL2248">
        <v>0</v>
      </c>
      <c r="AM2248">
        <v>0</v>
      </c>
      <c r="AN2248">
        <v>0</v>
      </c>
      <c r="AO2248" t="s">
        <v>51</v>
      </c>
      <c r="AP2248" t="s">
        <v>51</v>
      </c>
      <c r="AQ2248" t="s">
        <v>51</v>
      </c>
      <c r="AR2248" t="s">
        <v>51</v>
      </c>
      <c r="AS2248" t="s">
        <v>51</v>
      </c>
      <c r="AT2248" t="s">
        <v>51</v>
      </c>
      <c r="AU2248" t="s">
        <v>58</v>
      </c>
      <c r="AV2248" t="s">
        <v>7625</v>
      </c>
      <c r="AW2248" t="s">
        <v>7625</v>
      </c>
      <c r="AX2248" s="1">
        <v>42810.734214548611</v>
      </c>
      <c r="AY2248" s="1">
        <v>42810.734471840275</v>
      </c>
    </row>
    <row r="2249" spans="1:51" x14ac:dyDescent="0.35">
      <c r="A2249">
        <v>2119</v>
      </c>
      <c r="B2249">
        <v>0</v>
      </c>
      <c r="C2249" t="s">
        <v>51</v>
      </c>
      <c r="D2249" t="s">
        <v>52</v>
      </c>
      <c r="E2249" t="s">
        <v>51</v>
      </c>
      <c r="F2249" t="s">
        <v>51</v>
      </c>
      <c r="G2249" t="s">
        <v>19172</v>
      </c>
      <c r="H2249" t="s">
        <v>9804</v>
      </c>
      <c r="I2249" t="s">
        <v>56</v>
      </c>
      <c r="M2249" t="s">
        <v>9805</v>
      </c>
      <c r="N2249" t="s">
        <v>9804</v>
      </c>
      <c r="O2249" t="s">
        <v>56</v>
      </c>
      <c r="S2249" t="s">
        <v>7258</v>
      </c>
      <c r="T2249" t="s">
        <v>9806</v>
      </c>
      <c r="U2249" t="s">
        <v>202</v>
      </c>
      <c r="V2249" t="s">
        <v>7259</v>
      </c>
      <c r="W2249" t="s">
        <v>7260</v>
      </c>
      <c r="Y2249" t="s">
        <v>7262</v>
      </c>
      <c r="Z2249">
        <v>8</v>
      </c>
      <c r="AA2249">
        <v>36</v>
      </c>
      <c r="AE2249" t="s">
        <v>9807</v>
      </c>
      <c r="AF2249" t="s">
        <v>206</v>
      </c>
      <c r="AG2249" t="s">
        <v>9808</v>
      </c>
      <c r="AH2249" t="s">
        <v>9807</v>
      </c>
      <c r="AI2249">
        <v>0</v>
      </c>
      <c r="AJ2249">
        <v>0</v>
      </c>
      <c r="AL2249">
        <v>0</v>
      </c>
      <c r="AM2249">
        <v>0</v>
      </c>
      <c r="AN2249">
        <v>0</v>
      </c>
      <c r="AO2249" t="s">
        <v>51</v>
      </c>
      <c r="AP2249" t="s">
        <v>51</v>
      </c>
      <c r="AQ2249" t="s">
        <v>51</v>
      </c>
      <c r="AR2249" t="s">
        <v>51</v>
      </c>
      <c r="AS2249" t="s">
        <v>51</v>
      </c>
      <c r="AT2249" t="s">
        <v>51</v>
      </c>
      <c r="AU2249" t="s">
        <v>58</v>
      </c>
      <c r="AV2249" t="s">
        <v>7625</v>
      </c>
      <c r="AW2249" t="s">
        <v>6927</v>
      </c>
      <c r="AX2249" s="1">
        <v>42810.716459374999</v>
      </c>
      <c r="AY2249" s="1">
        <v>43508.462184953707</v>
      </c>
    </row>
    <row r="2250" spans="1:51" x14ac:dyDescent="0.35">
      <c r="A2250">
        <v>2118</v>
      </c>
      <c r="B2250">
        <v>0</v>
      </c>
      <c r="C2250" t="s">
        <v>51</v>
      </c>
      <c r="D2250" t="s">
        <v>52</v>
      </c>
      <c r="E2250" t="s">
        <v>51</v>
      </c>
      <c r="F2250" t="s">
        <v>51</v>
      </c>
      <c r="G2250" t="s">
        <v>9809</v>
      </c>
      <c r="H2250" t="s">
        <v>9810</v>
      </c>
      <c r="I2250" t="s">
        <v>56</v>
      </c>
      <c r="M2250" t="s">
        <v>9811</v>
      </c>
      <c r="N2250" t="s">
        <v>9810</v>
      </c>
      <c r="O2250" t="s">
        <v>56</v>
      </c>
      <c r="S2250" t="s">
        <v>4463</v>
      </c>
      <c r="T2250" t="s">
        <v>62</v>
      </c>
      <c r="U2250" t="s">
        <v>202</v>
      </c>
      <c r="V2250" t="s">
        <v>4464</v>
      </c>
      <c r="W2250" t="s">
        <v>62</v>
      </c>
      <c r="Y2250" t="s">
        <v>4465</v>
      </c>
      <c r="Z2250">
        <v>8</v>
      </c>
      <c r="AA2250">
        <v>24</v>
      </c>
      <c r="AE2250" t="s">
        <v>4466</v>
      </c>
      <c r="AF2250" t="s">
        <v>407</v>
      </c>
      <c r="AG2250" t="s">
        <v>350</v>
      </c>
      <c r="AH2250" t="s">
        <v>4466</v>
      </c>
      <c r="AI2250">
        <v>0</v>
      </c>
      <c r="AJ2250">
        <v>0</v>
      </c>
      <c r="AL2250">
        <v>0</v>
      </c>
      <c r="AM2250">
        <v>0</v>
      </c>
      <c r="AN2250">
        <v>0</v>
      </c>
      <c r="AO2250" t="s">
        <v>51</v>
      </c>
      <c r="AP2250" t="s">
        <v>51</v>
      </c>
      <c r="AQ2250" t="s">
        <v>51</v>
      </c>
      <c r="AR2250" t="s">
        <v>51</v>
      </c>
      <c r="AS2250" t="s">
        <v>51</v>
      </c>
      <c r="AT2250" t="s">
        <v>51</v>
      </c>
      <c r="AU2250" t="s">
        <v>58</v>
      </c>
      <c r="AV2250" t="s">
        <v>7625</v>
      </c>
      <c r="AW2250" t="s">
        <v>6927</v>
      </c>
      <c r="AX2250" s="1">
        <v>42810.683301817131</v>
      </c>
      <c r="AY2250" s="1">
        <v>43554.762054664352</v>
      </c>
    </row>
    <row r="2251" spans="1:51" x14ac:dyDescent="0.35">
      <c r="A2251">
        <v>2117</v>
      </c>
      <c r="B2251">
        <v>0</v>
      </c>
      <c r="C2251" t="s">
        <v>51</v>
      </c>
      <c r="D2251" t="s">
        <v>52</v>
      </c>
      <c r="E2251" t="s">
        <v>51</v>
      </c>
      <c r="F2251" t="s">
        <v>51</v>
      </c>
      <c r="G2251" t="s">
        <v>9812</v>
      </c>
      <c r="H2251" t="s">
        <v>9813</v>
      </c>
      <c r="I2251" t="s">
        <v>56</v>
      </c>
      <c r="J2251" t="s">
        <v>5419</v>
      </c>
      <c r="M2251" t="s">
        <v>9812</v>
      </c>
      <c r="N2251" t="s">
        <v>9813</v>
      </c>
      <c r="O2251" t="s">
        <v>56</v>
      </c>
      <c r="S2251" t="s">
        <v>9814</v>
      </c>
      <c r="T2251" t="s">
        <v>9815</v>
      </c>
      <c r="U2251" t="s">
        <v>51</v>
      </c>
      <c r="V2251" t="s">
        <v>62</v>
      </c>
      <c r="W2251">
        <f>91-7337343311</f>
        <v>-7337343220</v>
      </c>
      <c r="X2251" t="s">
        <v>51</v>
      </c>
      <c r="Y2251" t="s">
        <v>9816</v>
      </c>
      <c r="Z2251">
        <v>8</v>
      </c>
      <c r="AA2251" t="s">
        <v>9817</v>
      </c>
      <c r="AB2251" t="s">
        <v>9818</v>
      </c>
      <c r="AE2251" t="s">
        <v>51</v>
      </c>
      <c r="AF2251" t="s">
        <v>5419</v>
      </c>
      <c r="AG2251">
        <v>33720702509</v>
      </c>
      <c r="AH2251">
        <v>875571</v>
      </c>
      <c r="AI2251">
        <v>0</v>
      </c>
      <c r="AJ2251">
        <v>0</v>
      </c>
      <c r="AL2251">
        <v>0</v>
      </c>
      <c r="AM2251">
        <v>0</v>
      </c>
      <c r="AN2251">
        <v>0</v>
      </c>
      <c r="AO2251" t="s">
        <v>51</v>
      </c>
      <c r="AP2251" t="s">
        <v>51</v>
      </c>
      <c r="AQ2251" t="s">
        <v>51</v>
      </c>
      <c r="AR2251" t="s">
        <v>51</v>
      </c>
      <c r="AS2251" t="s">
        <v>51</v>
      </c>
      <c r="AT2251" t="s">
        <v>51</v>
      </c>
      <c r="AU2251" t="s">
        <v>58</v>
      </c>
      <c r="AV2251" t="s">
        <v>7625</v>
      </c>
      <c r="AW2251" t="s">
        <v>51</v>
      </c>
      <c r="AX2251" s="1">
        <v>42808.625432986111</v>
      </c>
      <c r="AY2251" t="s">
        <v>51</v>
      </c>
    </row>
    <row r="2252" spans="1:51" x14ac:dyDescent="0.35">
      <c r="A2252">
        <v>2116</v>
      </c>
      <c r="B2252">
        <v>0</v>
      </c>
      <c r="C2252" t="s">
        <v>51</v>
      </c>
      <c r="D2252" t="s">
        <v>85</v>
      </c>
      <c r="E2252" t="s">
        <v>51</v>
      </c>
      <c r="F2252" t="s">
        <v>51</v>
      </c>
      <c r="G2252" t="s">
        <v>9819</v>
      </c>
      <c r="H2252" t="s">
        <v>9820</v>
      </c>
      <c r="I2252" t="s">
        <v>56</v>
      </c>
      <c r="J2252" t="s">
        <v>5419</v>
      </c>
      <c r="T2252" t="s">
        <v>51</v>
      </c>
      <c r="U2252" t="s">
        <v>51</v>
      </c>
      <c r="W2252">
        <v>9825084526</v>
      </c>
      <c r="Y2252" t="s">
        <v>9821</v>
      </c>
      <c r="Z2252">
        <v>8</v>
      </c>
      <c r="AE2252" t="s">
        <v>51</v>
      </c>
      <c r="AF2252" t="s">
        <v>5419</v>
      </c>
      <c r="AI2252">
        <v>0</v>
      </c>
      <c r="AJ2252">
        <v>0</v>
      </c>
      <c r="AL2252">
        <v>0</v>
      </c>
      <c r="AM2252">
        <v>0</v>
      </c>
      <c r="AN2252">
        <v>0</v>
      </c>
      <c r="AO2252" t="s">
        <v>120</v>
      </c>
      <c r="AP2252" t="s">
        <v>51</v>
      </c>
      <c r="AQ2252" t="s">
        <v>51</v>
      </c>
      <c r="AR2252" t="s">
        <v>51</v>
      </c>
      <c r="AS2252" t="s">
        <v>51</v>
      </c>
      <c r="AT2252" t="s">
        <v>51</v>
      </c>
      <c r="AU2252" t="s">
        <v>58</v>
      </c>
      <c r="AV2252" t="s">
        <v>4028</v>
      </c>
      <c r="AW2252" t="s">
        <v>51</v>
      </c>
      <c r="AX2252" s="1">
        <v>42808.565189351852</v>
      </c>
      <c r="AY2252" t="s">
        <v>51</v>
      </c>
    </row>
    <row r="2253" spans="1:51" x14ac:dyDescent="0.35">
      <c r="A2253">
        <v>2115</v>
      </c>
      <c r="B2253">
        <v>0</v>
      </c>
      <c r="C2253" t="s">
        <v>51</v>
      </c>
      <c r="D2253" t="s">
        <v>52</v>
      </c>
      <c r="E2253" t="s">
        <v>51</v>
      </c>
      <c r="F2253" t="s">
        <v>51</v>
      </c>
      <c r="G2253" t="s">
        <v>19173</v>
      </c>
      <c r="H2253" t="s">
        <v>9822</v>
      </c>
      <c r="I2253" t="s">
        <v>56</v>
      </c>
      <c r="M2253" t="s">
        <v>19174</v>
      </c>
      <c r="N2253" t="s">
        <v>9822</v>
      </c>
      <c r="O2253" t="s">
        <v>56</v>
      </c>
      <c r="S2253" t="s">
        <v>9823</v>
      </c>
      <c r="T2253" t="s">
        <v>9824</v>
      </c>
      <c r="U2253" t="s">
        <v>202</v>
      </c>
      <c r="V2253" t="s">
        <v>9825</v>
      </c>
      <c r="W2253">
        <v>919342442806</v>
      </c>
      <c r="Y2253" t="s">
        <v>9826</v>
      </c>
      <c r="Z2253">
        <v>8</v>
      </c>
      <c r="AA2253">
        <v>36</v>
      </c>
      <c r="AD2253" t="s">
        <v>4056</v>
      </c>
      <c r="AE2253" t="s">
        <v>9827</v>
      </c>
      <c r="AF2253" t="s">
        <v>9828</v>
      </c>
      <c r="AG2253" t="s">
        <v>9829</v>
      </c>
      <c r="AH2253" t="s">
        <v>9827</v>
      </c>
      <c r="AI2253">
        <v>0</v>
      </c>
      <c r="AJ2253">
        <v>0</v>
      </c>
      <c r="AL2253">
        <v>0</v>
      </c>
      <c r="AM2253">
        <v>0</v>
      </c>
      <c r="AN2253">
        <v>0</v>
      </c>
      <c r="AO2253" t="s">
        <v>51</v>
      </c>
      <c r="AP2253" t="s">
        <v>51</v>
      </c>
      <c r="AQ2253" t="s">
        <v>51</v>
      </c>
      <c r="AR2253" t="s">
        <v>51</v>
      </c>
      <c r="AS2253" t="s">
        <v>51</v>
      </c>
      <c r="AT2253" t="s">
        <v>51</v>
      </c>
      <c r="AU2253" t="s">
        <v>58</v>
      </c>
      <c r="AV2253" t="s">
        <v>7625</v>
      </c>
      <c r="AW2253" t="s">
        <v>196</v>
      </c>
      <c r="AX2253" s="1">
        <v>42808.411112465277</v>
      </c>
      <c r="AY2253" s="1">
        <v>43705.530208761571</v>
      </c>
    </row>
    <row r="2254" spans="1:51" x14ac:dyDescent="0.35">
      <c r="A2254">
        <v>2114</v>
      </c>
      <c r="B2254">
        <v>0</v>
      </c>
      <c r="C2254" t="s">
        <v>51</v>
      </c>
      <c r="D2254" t="s">
        <v>52</v>
      </c>
      <c r="E2254" t="s">
        <v>51</v>
      </c>
      <c r="F2254" t="s">
        <v>51</v>
      </c>
      <c r="G2254" t="s">
        <v>9830</v>
      </c>
      <c r="H2254" t="s">
        <v>9831</v>
      </c>
      <c r="I2254" t="s">
        <v>149</v>
      </c>
      <c r="J2254" t="s">
        <v>5419</v>
      </c>
      <c r="M2254" t="s">
        <v>9830</v>
      </c>
      <c r="N2254" t="s">
        <v>9832</v>
      </c>
      <c r="O2254" t="s">
        <v>149</v>
      </c>
      <c r="S2254" t="s">
        <v>9833</v>
      </c>
      <c r="T2254" t="s">
        <v>9834</v>
      </c>
      <c r="U2254" t="s">
        <v>51</v>
      </c>
      <c r="V2254" t="s">
        <v>8129</v>
      </c>
      <c r="W2254" t="s">
        <v>9835</v>
      </c>
      <c r="X2254" t="s">
        <v>51</v>
      </c>
      <c r="Y2254" t="s">
        <v>9836</v>
      </c>
      <c r="Z2254">
        <v>2</v>
      </c>
      <c r="AA2254" t="s">
        <v>649</v>
      </c>
      <c r="AE2254" t="s">
        <v>51</v>
      </c>
      <c r="AF2254" t="s">
        <v>5419</v>
      </c>
      <c r="AG2254" t="s">
        <v>649</v>
      </c>
      <c r="AI2254">
        <v>0</v>
      </c>
      <c r="AJ2254">
        <v>0</v>
      </c>
      <c r="AL2254">
        <v>0</v>
      </c>
      <c r="AM2254">
        <v>0</v>
      </c>
      <c r="AN2254">
        <v>0</v>
      </c>
      <c r="AO2254" t="s">
        <v>51</v>
      </c>
      <c r="AP2254" t="s">
        <v>51</v>
      </c>
      <c r="AQ2254" t="s">
        <v>51</v>
      </c>
      <c r="AR2254" t="s">
        <v>51</v>
      </c>
      <c r="AS2254" t="s">
        <v>51</v>
      </c>
      <c r="AT2254" t="s">
        <v>51</v>
      </c>
      <c r="AU2254" t="s">
        <v>58</v>
      </c>
      <c r="AV2254" t="s">
        <v>7625</v>
      </c>
      <c r="AW2254" t="s">
        <v>6927</v>
      </c>
      <c r="AX2254" s="1">
        <v>42804.500240127316</v>
      </c>
      <c r="AY2254" s="1">
        <v>43195.470258877314</v>
      </c>
    </row>
    <row r="2255" spans="1:51" x14ac:dyDescent="0.35">
      <c r="A2255">
        <v>2113</v>
      </c>
      <c r="B2255">
        <v>0</v>
      </c>
      <c r="C2255" t="s">
        <v>51</v>
      </c>
      <c r="D2255" t="s">
        <v>52</v>
      </c>
      <c r="E2255" t="s">
        <v>51</v>
      </c>
      <c r="F2255" t="s">
        <v>51</v>
      </c>
      <c r="G2255" t="s">
        <v>9837</v>
      </c>
      <c r="H2255" t="s">
        <v>9838</v>
      </c>
      <c r="I2255" t="s">
        <v>56</v>
      </c>
      <c r="J2255" t="s">
        <v>5419</v>
      </c>
      <c r="M2255" t="s">
        <v>9837</v>
      </c>
      <c r="N2255" t="s">
        <v>9838</v>
      </c>
      <c r="O2255" t="s">
        <v>56</v>
      </c>
      <c r="S2255" t="s">
        <v>9048</v>
      </c>
      <c r="T2255" t="s">
        <v>9839</v>
      </c>
      <c r="U2255" t="s">
        <v>51</v>
      </c>
      <c r="V2255" t="s">
        <v>9840</v>
      </c>
      <c r="W2255">
        <v>9109973632</v>
      </c>
      <c r="X2255" t="s">
        <v>51</v>
      </c>
      <c r="Y2255" t="s">
        <v>9841</v>
      </c>
      <c r="Z2255">
        <v>8</v>
      </c>
      <c r="AA2255" t="s">
        <v>9842</v>
      </c>
      <c r="AB2255" t="s">
        <v>9843</v>
      </c>
      <c r="AC2255" t="s">
        <v>9844</v>
      </c>
      <c r="AD2255" t="s">
        <v>1316</v>
      </c>
      <c r="AE2255" t="s">
        <v>51</v>
      </c>
      <c r="AF2255" t="s">
        <v>5419</v>
      </c>
      <c r="AH2255">
        <v>22851308675</v>
      </c>
      <c r="AI2255">
        <v>0</v>
      </c>
      <c r="AJ2255">
        <v>0</v>
      </c>
      <c r="AL2255">
        <v>0</v>
      </c>
      <c r="AM2255">
        <v>0</v>
      </c>
      <c r="AN2255">
        <v>0</v>
      </c>
      <c r="AO2255" t="s">
        <v>51</v>
      </c>
      <c r="AP2255" t="s">
        <v>51</v>
      </c>
      <c r="AQ2255" t="s">
        <v>51</v>
      </c>
      <c r="AR2255" t="s">
        <v>51</v>
      </c>
      <c r="AS2255" t="s">
        <v>51</v>
      </c>
      <c r="AT2255" t="s">
        <v>51</v>
      </c>
      <c r="AU2255" t="s">
        <v>58</v>
      </c>
      <c r="AV2255" t="s">
        <v>7625</v>
      </c>
      <c r="AW2255" t="s">
        <v>7625</v>
      </c>
      <c r="AX2255" s="1">
        <v>42803.615846875</v>
      </c>
      <c r="AY2255" s="1">
        <v>42803.659062349536</v>
      </c>
    </row>
    <row r="2256" spans="1:51" x14ac:dyDescent="0.35">
      <c r="A2256">
        <v>2112</v>
      </c>
      <c r="B2256">
        <v>0</v>
      </c>
      <c r="C2256" t="s">
        <v>51</v>
      </c>
      <c r="D2256" t="s">
        <v>52</v>
      </c>
      <c r="E2256" t="s">
        <v>51</v>
      </c>
      <c r="F2256" t="s">
        <v>51</v>
      </c>
      <c r="G2256" t="s">
        <v>9845</v>
      </c>
      <c r="H2256" t="s">
        <v>9846</v>
      </c>
      <c r="I2256" t="s">
        <v>56</v>
      </c>
      <c r="J2256" t="s">
        <v>5419</v>
      </c>
      <c r="M2256" t="s">
        <v>9845</v>
      </c>
      <c r="N2256" t="s">
        <v>9847</v>
      </c>
      <c r="O2256" t="s">
        <v>56</v>
      </c>
      <c r="S2256" t="s">
        <v>9848</v>
      </c>
      <c r="T2256" t="s">
        <v>9849</v>
      </c>
      <c r="U2256" t="s">
        <v>51</v>
      </c>
      <c r="V2256" t="s">
        <v>9850</v>
      </c>
      <c r="W2256" t="s">
        <v>9851</v>
      </c>
      <c r="X2256" t="s">
        <v>51</v>
      </c>
      <c r="Y2256" t="s">
        <v>9852</v>
      </c>
      <c r="Z2256">
        <v>8</v>
      </c>
      <c r="AA2256">
        <v>33</v>
      </c>
      <c r="AD2256" t="s">
        <v>9853</v>
      </c>
      <c r="AE2256" t="s">
        <v>51</v>
      </c>
      <c r="AF2256" t="s">
        <v>5419</v>
      </c>
      <c r="AG2256" t="s">
        <v>9854</v>
      </c>
      <c r="AH2256">
        <v>33901465412</v>
      </c>
      <c r="AI2256">
        <v>0</v>
      </c>
      <c r="AJ2256">
        <v>0</v>
      </c>
      <c r="AL2256">
        <v>0</v>
      </c>
      <c r="AM2256">
        <v>0</v>
      </c>
      <c r="AN2256">
        <v>0</v>
      </c>
      <c r="AO2256" t="s">
        <v>51</v>
      </c>
      <c r="AP2256" t="s">
        <v>51</v>
      </c>
      <c r="AQ2256" t="s">
        <v>51</v>
      </c>
      <c r="AR2256" t="s">
        <v>51</v>
      </c>
      <c r="AS2256" t="s">
        <v>51</v>
      </c>
      <c r="AT2256" t="s">
        <v>51</v>
      </c>
      <c r="AU2256" t="s">
        <v>58</v>
      </c>
      <c r="AV2256" t="s">
        <v>7625</v>
      </c>
      <c r="AW2256" t="s">
        <v>6927</v>
      </c>
      <c r="AX2256" s="1">
        <v>42803.59755150463</v>
      </c>
      <c r="AY2256" s="1">
        <v>43190.697524768519</v>
      </c>
    </row>
    <row r="2257" spans="1:51" x14ac:dyDescent="0.35">
      <c r="A2257">
        <v>2111</v>
      </c>
      <c r="B2257">
        <v>0</v>
      </c>
      <c r="C2257" t="s">
        <v>51</v>
      </c>
      <c r="D2257" t="s">
        <v>85</v>
      </c>
      <c r="E2257" t="s">
        <v>51</v>
      </c>
      <c r="F2257" t="s">
        <v>51</v>
      </c>
      <c r="G2257" t="s">
        <v>9855</v>
      </c>
      <c r="H2257" t="s">
        <v>9856</v>
      </c>
      <c r="I2257" t="s">
        <v>56</v>
      </c>
      <c r="J2257" t="s">
        <v>5419</v>
      </c>
      <c r="S2257" t="s">
        <v>9857</v>
      </c>
      <c r="T2257" t="s">
        <v>51</v>
      </c>
      <c r="U2257" t="s">
        <v>51</v>
      </c>
      <c r="W2257">
        <v>7722087278</v>
      </c>
      <c r="Y2257" t="s">
        <v>9858</v>
      </c>
      <c r="Z2257">
        <v>8</v>
      </c>
      <c r="AE2257" t="s">
        <v>51</v>
      </c>
      <c r="AF2257" t="s">
        <v>5419</v>
      </c>
      <c r="AI2257">
        <v>0</v>
      </c>
      <c r="AJ2257">
        <v>0</v>
      </c>
      <c r="AL2257">
        <v>0</v>
      </c>
      <c r="AM2257">
        <v>0</v>
      </c>
      <c r="AN2257">
        <v>0</v>
      </c>
      <c r="AO2257" t="s">
        <v>230</v>
      </c>
      <c r="AP2257" t="s">
        <v>51</v>
      </c>
      <c r="AQ2257" t="s">
        <v>51</v>
      </c>
      <c r="AR2257" t="s">
        <v>51</v>
      </c>
      <c r="AS2257" t="s">
        <v>51</v>
      </c>
      <c r="AT2257" t="s">
        <v>51</v>
      </c>
      <c r="AU2257" t="s">
        <v>58</v>
      </c>
      <c r="AV2257" t="s">
        <v>4028</v>
      </c>
      <c r="AW2257" t="s">
        <v>4028</v>
      </c>
      <c r="AX2257" s="1">
        <v>42801.652642858797</v>
      </c>
      <c r="AY2257" s="1">
        <v>42801.74288017361</v>
      </c>
    </row>
    <row r="2258" spans="1:51" x14ac:dyDescent="0.35">
      <c r="A2258">
        <v>2110</v>
      </c>
      <c r="B2258">
        <v>0</v>
      </c>
      <c r="C2258" t="s">
        <v>51</v>
      </c>
      <c r="D2258" t="s">
        <v>52</v>
      </c>
      <c r="E2258" t="s">
        <v>51</v>
      </c>
      <c r="F2258" t="s">
        <v>51</v>
      </c>
      <c r="G2258" t="s">
        <v>9859</v>
      </c>
      <c r="H2258" t="s">
        <v>9860</v>
      </c>
      <c r="I2258" t="s">
        <v>56</v>
      </c>
      <c r="J2258" t="s">
        <v>5419</v>
      </c>
      <c r="S2258" t="s">
        <v>9861</v>
      </c>
      <c r="T2258" t="s">
        <v>9862</v>
      </c>
      <c r="U2258" t="s">
        <v>51</v>
      </c>
      <c r="V2258" t="s">
        <v>9863</v>
      </c>
      <c r="W2258">
        <v>8308807497</v>
      </c>
      <c r="X2258" t="s">
        <v>51</v>
      </c>
      <c r="Y2258" t="s">
        <v>9864</v>
      </c>
      <c r="Z2258">
        <v>8</v>
      </c>
      <c r="AE2258" t="s">
        <v>51</v>
      </c>
      <c r="AF2258" t="s">
        <v>5419</v>
      </c>
      <c r="AI2258">
        <v>0</v>
      </c>
      <c r="AJ2258">
        <v>0</v>
      </c>
      <c r="AL2258">
        <v>0</v>
      </c>
      <c r="AM2258">
        <v>0</v>
      </c>
      <c r="AN2258">
        <v>0</v>
      </c>
      <c r="AO2258" t="s">
        <v>51</v>
      </c>
      <c r="AP2258" t="s">
        <v>51</v>
      </c>
      <c r="AQ2258" t="s">
        <v>51</v>
      </c>
      <c r="AR2258" t="s">
        <v>51</v>
      </c>
      <c r="AS2258" t="s">
        <v>51</v>
      </c>
      <c r="AT2258" t="s">
        <v>51</v>
      </c>
      <c r="AU2258" t="s">
        <v>58</v>
      </c>
      <c r="AV2258" t="s">
        <v>7625</v>
      </c>
      <c r="AW2258" t="s">
        <v>51</v>
      </c>
      <c r="AX2258" s="1">
        <v>42801.42692943287</v>
      </c>
      <c r="AY2258" t="s">
        <v>51</v>
      </c>
    </row>
    <row r="2259" spans="1:51" x14ac:dyDescent="0.35">
      <c r="A2259">
        <v>2109</v>
      </c>
      <c r="B2259">
        <v>0</v>
      </c>
      <c r="C2259" t="s">
        <v>51</v>
      </c>
      <c r="D2259" t="s">
        <v>52</v>
      </c>
      <c r="E2259" t="s">
        <v>51</v>
      </c>
      <c r="F2259" t="s">
        <v>51</v>
      </c>
      <c r="G2259" t="s">
        <v>9865</v>
      </c>
      <c r="H2259" t="s">
        <v>9866</v>
      </c>
      <c r="I2259" t="s">
        <v>56</v>
      </c>
      <c r="J2259" t="s">
        <v>5419</v>
      </c>
      <c r="O2259" t="s">
        <v>56</v>
      </c>
      <c r="S2259" t="s">
        <v>9867</v>
      </c>
      <c r="T2259" t="s">
        <v>9868</v>
      </c>
      <c r="U2259" t="s">
        <v>51</v>
      </c>
      <c r="V2259" t="s">
        <v>9869</v>
      </c>
      <c r="W2259">
        <v>9865230088</v>
      </c>
      <c r="X2259" t="s">
        <v>51</v>
      </c>
      <c r="Y2259" t="s">
        <v>9870</v>
      </c>
      <c r="Z2259">
        <v>8</v>
      </c>
      <c r="AA2259" t="s">
        <v>9871</v>
      </c>
      <c r="AB2259" t="s">
        <v>9872</v>
      </c>
      <c r="AC2259" t="s">
        <v>9872</v>
      </c>
      <c r="AE2259" t="s">
        <v>51</v>
      </c>
      <c r="AF2259" t="s">
        <v>5419</v>
      </c>
      <c r="AH2259" t="s">
        <v>9873</v>
      </c>
      <c r="AI2259">
        <v>0</v>
      </c>
      <c r="AJ2259">
        <v>0</v>
      </c>
      <c r="AL2259">
        <v>0</v>
      </c>
      <c r="AM2259">
        <v>0</v>
      </c>
      <c r="AN2259">
        <v>0</v>
      </c>
      <c r="AO2259" t="s">
        <v>51</v>
      </c>
      <c r="AP2259" t="s">
        <v>51</v>
      </c>
      <c r="AQ2259" t="s">
        <v>51</v>
      </c>
      <c r="AR2259" t="s">
        <v>51</v>
      </c>
      <c r="AS2259" t="s">
        <v>51</v>
      </c>
      <c r="AT2259" t="s">
        <v>51</v>
      </c>
      <c r="AU2259" t="s">
        <v>58</v>
      </c>
      <c r="AV2259" t="s">
        <v>7625</v>
      </c>
      <c r="AW2259" t="s">
        <v>51</v>
      </c>
      <c r="AX2259" s="1">
        <v>42800.433601041666</v>
      </c>
      <c r="AY2259" t="s">
        <v>51</v>
      </c>
    </row>
    <row r="2260" spans="1:51" x14ac:dyDescent="0.35">
      <c r="A2260">
        <v>2108</v>
      </c>
      <c r="B2260">
        <v>0</v>
      </c>
      <c r="C2260" t="s">
        <v>51</v>
      </c>
      <c r="D2260" t="s">
        <v>52</v>
      </c>
      <c r="E2260" t="s">
        <v>51</v>
      </c>
      <c r="F2260" t="s">
        <v>51</v>
      </c>
      <c r="G2260" t="s">
        <v>9874</v>
      </c>
      <c r="H2260" t="s">
        <v>9875</v>
      </c>
      <c r="I2260" t="s">
        <v>56</v>
      </c>
      <c r="J2260" t="s">
        <v>5419</v>
      </c>
      <c r="S2260" t="s">
        <v>9876</v>
      </c>
      <c r="T2260" t="s">
        <v>9877</v>
      </c>
      <c r="U2260" t="s">
        <v>51</v>
      </c>
      <c r="V2260" t="s">
        <v>9878</v>
      </c>
      <c r="X2260" t="s">
        <v>51</v>
      </c>
      <c r="Y2260" t="s">
        <v>9879</v>
      </c>
      <c r="Z2260">
        <v>8</v>
      </c>
      <c r="AE2260" t="s">
        <v>51</v>
      </c>
      <c r="AF2260" t="s">
        <v>5419</v>
      </c>
      <c r="AI2260">
        <v>0</v>
      </c>
      <c r="AJ2260">
        <v>0</v>
      </c>
      <c r="AL2260">
        <v>0</v>
      </c>
      <c r="AM2260">
        <v>0</v>
      </c>
      <c r="AN2260">
        <v>0</v>
      </c>
      <c r="AO2260" t="s">
        <v>51</v>
      </c>
      <c r="AP2260" t="s">
        <v>51</v>
      </c>
      <c r="AQ2260" t="s">
        <v>51</v>
      </c>
      <c r="AR2260" t="s">
        <v>51</v>
      </c>
      <c r="AS2260" t="s">
        <v>51</v>
      </c>
      <c r="AT2260" t="s">
        <v>51</v>
      </c>
      <c r="AU2260" t="s">
        <v>58</v>
      </c>
      <c r="AV2260" t="s">
        <v>8906</v>
      </c>
      <c r="AW2260" t="s">
        <v>51</v>
      </c>
      <c r="AX2260" s="1">
        <v>42798.714399571756</v>
      </c>
      <c r="AY2260" t="s">
        <v>51</v>
      </c>
    </row>
    <row r="2261" spans="1:51" x14ac:dyDescent="0.35">
      <c r="A2261">
        <v>2107</v>
      </c>
      <c r="B2261">
        <v>0</v>
      </c>
      <c r="C2261" t="s">
        <v>51</v>
      </c>
      <c r="D2261" t="s">
        <v>52</v>
      </c>
      <c r="E2261" t="s">
        <v>51</v>
      </c>
      <c r="F2261" t="s">
        <v>51</v>
      </c>
      <c r="G2261" t="s">
        <v>9880</v>
      </c>
      <c r="H2261" t="s">
        <v>9881</v>
      </c>
      <c r="I2261" t="s">
        <v>56</v>
      </c>
      <c r="J2261" t="s">
        <v>5419</v>
      </c>
      <c r="M2261" t="s">
        <v>9882</v>
      </c>
      <c r="N2261" t="s">
        <v>9881</v>
      </c>
      <c r="O2261" t="s">
        <v>56</v>
      </c>
      <c r="S2261" t="s">
        <v>9883</v>
      </c>
      <c r="T2261" t="s">
        <v>9884</v>
      </c>
      <c r="U2261" t="s">
        <v>51</v>
      </c>
      <c r="V2261">
        <v>25941621</v>
      </c>
      <c r="X2261" t="s">
        <v>51</v>
      </c>
      <c r="Y2261" t="s">
        <v>9885</v>
      </c>
      <c r="Z2261">
        <v>8</v>
      </c>
      <c r="AA2261" t="s">
        <v>9886</v>
      </c>
      <c r="AE2261" t="s">
        <v>51</v>
      </c>
      <c r="AF2261" t="s">
        <v>5419</v>
      </c>
      <c r="AG2261">
        <v>33951080052</v>
      </c>
      <c r="AH2261" t="s">
        <v>9887</v>
      </c>
      <c r="AI2261">
        <v>0</v>
      </c>
      <c r="AJ2261">
        <v>0</v>
      </c>
      <c r="AL2261">
        <v>0</v>
      </c>
      <c r="AM2261">
        <v>0</v>
      </c>
      <c r="AN2261">
        <v>0</v>
      </c>
      <c r="AO2261" t="s">
        <v>51</v>
      </c>
      <c r="AP2261" t="s">
        <v>51</v>
      </c>
      <c r="AQ2261" t="s">
        <v>51</v>
      </c>
      <c r="AR2261" t="s">
        <v>51</v>
      </c>
      <c r="AS2261" t="s">
        <v>51</v>
      </c>
      <c r="AT2261" t="s">
        <v>51</v>
      </c>
      <c r="AU2261" t="s">
        <v>58</v>
      </c>
      <c r="AV2261" t="s">
        <v>7625</v>
      </c>
      <c r="AW2261" t="s">
        <v>7625</v>
      </c>
      <c r="AX2261" s="1">
        <v>42798.489142511571</v>
      </c>
      <c r="AY2261" s="1">
        <v>42798.4926533912</v>
      </c>
    </row>
    <row r="2262" spans="1:51" x14ac:dyDescent="0.35">
      <c r="A2262">
        <v>2106</v>
      </c>
      <c r="B2262">
        <v>0</v>
      </c>
      <c r="C2262" t="s">
        <v>51</v>
      </c>
      <c r="D2262" t="s">
        <v>52</v>
      </c>
      <c r="E2262" t="s">
        <v>51</v>
      </c>
      <c r="F2262" t="s">
        <v>51</v>
      </c>
      <c r="G2262" t="s">
        <v>9888</v>
      </c>
      <c r="H2262" t="s">
        <v>9889</v>
      </c>
      <c r="I2262" t="s">
        <v>56</v>
      </c>
      <c r="J2262" t="s">
        <v>5419</v>
      </c>
      <c r="M2262" t="s">
        <v>9888</v>
      </c>
      <c r="N2262" t="s">
        <v>9889</v>
      </c>
      <c r="O2262" t="s">
        <v>56</v>
      </c>
      <c r="S2262" t="s">
        <v>9890</v>
      </c>
      <c r="T2262" t="s">
        <v>9891</v>
      </c>
      <c r="U2262" t="s">
        <v>51</v>
      </c>
      <c r="W2262">
        <v>8082596611</v>
      </c>
      <c r="X2262" t="s">
        <v>51</v>
      </c>
      <c r="Y2262" t="s">
        <v>9892</v>
      </c>
      <c r="Z2262">
        <v>8</v>
      </c>
      <c r="AE2262" t="s">
        <v>51</v>
      </c>
      <c r="AF2262" t="s">
        <v>5419</v>
      </c>
      <c r="AG2262" t="s">
        <v>9893</v>
      </c>
      <c r="AH2262" t="s">
        <v>9894</v>
      </c>
      <c r="AI2262">
        <v>0</v>
      </c>
      <c r="AJ2262">
        <v>0</v>
      </c>
      <c r="AL2262">
        <v>0</v>
      </c>
      <c r="AM2262">
        <v>0</v>
      </c>
      <c r="AN2262">
        <v>0</v>
      </c>
      <c r="AO2262" t="s">
        <v>51</v>
      </c>
      <c r="AP2262" t="s">
        <v>51</v>
      </c>
      <c r="AQ2262" t="s">
        <v>51</v>
      </c>
      <c r="AR2262" t="s">
        <v>51</v>
      </c>
      <c r="AS2262" t="s">
        <v>51</v>
      </c>
      <c r="AT2262" t="s">
        <v>51</v>
      </c>
      <c r="AU2262" t="s">
        <v>58</v>
      </c>
      <c r="AV2262" t="s">
        <v>7625</v>
      </c>
      <c r="AW2262" t="s">
        <v>51</v>
      </c>
      <c r="AX2262" s="1">
        <v>42798.464961805556</v>
      </c>
      <c r="AY2262" t="s">
        <v>51</v>
      </c>
    </row>
    <row r="2263" spans="1:51" x14ac:dyDescent="0.35">
      <c r="A2263">
        <v>2105</v>
      </c>
      <c r="B2263">
        <v>0</v>
      </c>
      <c r="C2263" t="s">
        <v>51</v>
      </c>
      <c r="D2263" t="s">
        <v>52</v>
      </c>
      <c r="E2263" t="s">
        <v>51</v>
      </c>
      <c r="F2263" t="s">
        <v>51</v>
      </c>
      <c r="G2263" t="s">
        <v>9895</v>
      </c>
      <c r="H2263" t="s">
        <v>9896</v>
      </c>
      <c r="I2263" t="s">
        <v>56</v>
      </c>
      <c r="O2263" t="s">
        <v>56</v>
      </c>
      <c r="S2263" t="s">
        <v>9897</v>
      </c>
      <c r="T2263" t="s">
        <v>9898</v>
      </c>
      <c r="V2263" t="s">
        <v>9899</v>
      </c>
      <c r="W2263" t="s">
        <v>62</v>
      </c>
      <c r="Y2263" t="s">
        <v>9900</v>
      </c>
      <c r="Z2263">
        <v>8</v>
      </c>
      <c r="AA2263">
        <v>36</v>
      </c>
      <c r="AD2263" t="s">
        <v>3333</v>
      </c>
      <c r="AE2263" t="s">
        <v>6769</v>
      </c>
      <c r="AF2263" t="s">
        <v>3406</v>
      </c>
      <c r="AG2263" t="s">
        <v>3334</v>
      </c>
      <c r="AH2263" t="s">
        <v>6769</v>
      </c>
      <c r="AI2263">
        <v>0</v>
      </c>
      <c r="AJ2263">
        <v>0</v>
      </c>
      <c r="AL2263">
        <v>0</v>
      </c>
      <c r="AM2263">
        <v>0</v>
      </c>
      <c r="AN2263">
        <v>0</v>
      </c>
      <c r="AO2263" t="s">
        <v>51</v>
      </c>
      <c r="AP2263" t="s">
        <v>51</v>
      </c>
      <c r="AQ2263" t="s">
        <v>51</v>
      </c>
      <c r="AR2263" t="s">
        <v>51</v>
      </c>
      <c r="AS2263" t="s">
        <v>51</v>
      </c>
      <c r="AT2263" t="s">
        <v>51</v>
      </c>
      <c r="AU2263" t="s">
        <v>58</v>
      </c>
      <c r="AV2263" t="s">
        <v>7625</v>
      </c>
      <c r="AW2263" t="s">
        <v>919</v>
      </c>
      <c r="AX2263" s="1">
        <v>42797.746541319444</v>
      </c>
      <c r="AY2263" s="1">
        <v>45293.738848032408</v>
      </c>
    </row>
    <row r="2264" spans="1:51" x14ac:dyDescent="0.35">
      <c r="A2264">
        <v>2104</v>
      </c>
      <c r="B2264">
        <v>0</v>
      </c>
      <c r="C2264" t="s">
        <v>51</v>
      </c>
      <c r="D2264" t="s">
        <v>64</v>
      </c>
      <c r="E2264" t="s">
        <v>51</v>
      </c>
      <c r="F2264" t="s">
        <v>51</v>
      </c>
      <c r="G2264" t="s">
        <v>9901</v>
      </c>
      <c r="H2264" t="s">
        <v>9902</v>
      </c>
      <c r="I2264" t="s">
        <v>56</v>
      </c>
      <c r="J2264" t="s">
        <v>5419</v>
      </c>
      <c r="O2264" t="s">
        <v>56</v>
      </c>
      <c r="S2264" t="s">
        <v>9768</v>
      </c>
      <c r="T2264" t="s">
        <v>9769</v>
      </c>
      <c r="U2264" t="s">
        <v>51</v>
      </c>
      <c r="V2264">
        <f>91-120-2427166</f>
        <v>-2427195</v>
      </c>
      <c r="W2264" t="s">
        <v>9770</v>
      </c>
      <c r="X2264" t="s">
        <v>51</v>
      </c>
      <c r="Y2264" t="s">
        <v>9771</v>
      </c>
      <c r="Z2264">
        <v>8</v>
      </c>
      <c r="AA2264" t="s">
        <v>62</v>
      </c>
      <c r="AB2264" t="s">
        <v>62</v>
      </c>
      <c r="AC2264" t="s">
        <v>62</v>
      </c>
      <c r="AD2264" t="s">
        <v>62</v>
      </c>
      <c r="AE2264" t="s">
        <v>51</v>
      </c>
      <c r="AF2264" t="s">
        <v>5419</v>
      </c>
      <c r="AG2264" t="s">
        <v>62</v>
      </c>
      <c r="AH2264" t="s">
        <v>62</v>
      </c>
      <c r="AI2264">
        <v>0</v>
      </c>
      <c r="AJ2264">
        <v>0</v>
      </c>
      <c r="AL2264">
        <v>0</v>
      </c>
      <c r="AM2264">
        <v>0</v>
      </c>
      <c r="AN2264">
        <v>0</v>
      </c>
      <c r="AO2264" t="s">
        <v>51</v>
      </c>
      <c r="AP2264" t="s">
        <v>51</v>
      </c>
      <c r="AQ2264" t="s">
        <v>51</v>
      </c>
      <c r="AR2264" t="s">
        <v>51</v>
      </c>
      <c r="AS2264" t="s">
        <v>51</v>
      </c>
      <c r="AT2264" t="s">
        <v>51</v>
      </c>
      <c r="AU2264" t="s">
        <v>58</v>
      </c>
      <c r="AV2264" t="s">
        <v>7625</v>
      </c>
      <c r="AW2264" t="s">
        <v>51</v>
      </c>
      <c r="AX2264" s="1">
        <v>42788.669178506942</v>
      </c>
      <c r="AY2264" t="s">
        <v>51</v>
      </c>
    </row>
    <row r="2265" spans="1:51" x14ac:dyDescent="0.35">
      <c r="A2265">
        <v>2103</v>
      </c>
      <c r="B2265">
        <v>0</v>
      </c>
      <c r="C2265" t="s">
        <v>51</v>
      </c>
      <c r="D2265" t="s">
        <v>52</v>
      </c>
      <c r="E2265" t="s">
        <v>51</v>
      </c>
      <c r="F2265" t="s">
        <v>51</v>
      </c>
      <c r="G2265" t="s">
        <v>19175</v>
      </c>
      <c r="H2265" t="s">
        <v>9903</v>
      </c>
      <c r="I2265" t="s">
        <v>56</v>
      </c>
      <c r="J2265" t="s">
        <v>5419</v>
      </c>
      <c r="M2265" t="s">
        <v>19176</v>
      </c>
      <c r="N2265" t="s">
        <v>9903</v>
      </c>
      <c r="O2265" t="s">
        <v>56</v>
      </c>
      <c r="S2265" t="s">
        <v>62</v>
      </c>
      <c r="T2265" t="s">
        <v>9904</v>
      </c>
      <c r="U2265" t="s">
        <v>51</v>
      </c>
      <c r="V2265" t="s">
        <v>62</v>
      </c>
      <c r="X2265" t="s">
        <v>51</v>
      </c>
      <c r="Y2265" t="s">
        <v>62</v>
      </c>
      <c r="Z2265">
        <v>8</v>
      </c>
      <c r="AA2265" t="s">
        <v>62</v>
      </c>
      <c r="AB2265" t="s">
        <v>62</v>
      </c>
      <c r="AC2265" t="s">
        <v>62</v>
      </c>
      <c r="AD2265" t="s">
        <v>62</v>
      </c>
      <c r="AE2265" t="s">
        <v>51</v>
      </c>
      <c r="AF2265" t="s">
        <v>5419</v>
      </c>
      <c r="AG2265" t="s">
        <v>62</v>
      </c>
      <c r="AH2265" t="s">
        <v>62</v>
      </c>
      <c r="AI2265">
        <v>0</v>
      </c>
      <c r="AJ2265">
        <v>0</v>
      </c>
      <c r="AL2265">
        <v>0</v>
      </c>
      <c r="AM2265">
        <v>0</v>
      </c>
      <c r="AN2265">
        <v>0</v>
      </c>
      <c r="AO2265" t="s">
        <v>51</v>
      </c>
      <c r="AP2265" t="s">
        <v>51</v>
      </c>
      <c r="AQ2265" t="s">
        <v>51</v>
      </c>
      <c r="AR2265" t="s">
        <v>51</v>
      </c>
      <c r="AS2265" t="s">
        <v>51</v>
      </c>
      <c r="AT2265" t="s">
        <v>51</v>
      </c>
      <c r="AU2265" t="s">
        <v>58</v>
      </c>
      <c r="AV2265" t="s">
        <v>6593</v>
      </c>
      <c r="AW2265" t="s">
        <v>6593</v>
      </c>
      <c r="AX2265" s="1">
        <v>42788.618872997686</v>
      </c>
      <c r="AY2265" s="1">
        <v>42788.619956365743</v>
      </c>
    </row>
    <row r="2266" spans="1:51" x14ac:dyDescent="0.35">
      <c r="A2266">
        <v>2102</v>
      </c>
      <c r="B2266">
        <v>0</v>
      </c>
      <c r="C2266" t="s">
        <v>51</v>
      </c>
      <c r="D2266" t="s">
        <v>85</v>
      </c>
      <c r="E2266" t="s">
        <v>51</v>
      </c>
      <c r="F2266" t="s">
        <v>51</v>
      </c>
      <c r="G2266" t="s">
        <v>9905</v>
      </c>
      <c r="H2266" t="s">
        <v>9906</v>
      </c>
      <c r="I2266" t="s">
        <v>56</v>
      </c>
      <c r="J2266" t="s">
        <v>5419</v>
      </c>
      <c r="S2266" t="s">
        <v>9907</v>
      </c>
      <c r="T2266" t="s">
        <v>51</v>
      </c>
      <c r="U2266" t="s">
        <v>51</v>
      </c>
      <c r="W2266">
        <v>9823989898</v>
      </c>
      <c r="Y2266" t="s">
        <v>9908</v>
      </c>
      <c r="Z2266">
        <v>8</v>
      </c>
      <c r="AE2266" t="s">
        <v>51</v>
      </c>
      <c r="AF2266" t="s">
        <v>5419</v>
      </c>
      <c r="AI2266">
        <v>0</v>
      </c>
      <c r="AJ2266">
        <v>0</v>
      </c>
      <c r="AL2266">
        <v>0</v>
      </c>
      <c r="AM2266">
        <v>0</v>
      </c>
      <c r="AN2266">
        <v>0</v>
      </c>
      <c r="AO2266" t="s">
        <v>230</v>
      </c>
      <c r="AP2266" t="s">
        <v>51</v>
      </c>
      <c r="AQ2266" t="s">
        <v>51</v>
      </c>
      <c r="AR2266" t="s">
        <v>51</v>
      </c>
      <c r="AS2266" t="s">
        <v>51</v>
      </c>
      <c r="AT2266" t="s">
        <v>51</v>
      </c>
      <c r="AU2266" t="s">
        <v>58</v>
      </c>
      <c r="AV2266" t="s">
        <v>4028</v>
      </c>
      <c r="AW2266" t="s">
        <v>51</v>
      </c>
      <c r="AX2266" s="1">
        <v>42786.624333912034</v>
      </c>
      <c r="AY2266" t="s">
        <v>51</v>
      </c>
    </row>
    <row r="2267" spans="1:51" x14ac:dyDescent="0.35">
      <c r="A2267">
        <v>2101</v>
      </c>
      <c r="B2267">
        <v>0</v>
      </c>
      <c r="C2267" t="s">
        <v>51</v>
      </c>
      <c r="D2267" t="s">
        <v>52</v>
      </c>
      <c r="E2267" t="s">
        <v>51</v>
      </c>
      <c r="F2267" t="s">
        <v>51</v>
      </c>
      <c r="G2267" t="s">
        <v>9909</v>
      </c>
      <c r="H2267" t="s">
        <v>9910</v>
      </c>
      <c r="I2267" t="s">
        <v>56</v>
      </c>
      <c r="J2267" t="s">
        <v>5419</v>
      </c>
      <c r="S2267" t="s">
        <v>9911</v>
      </c>
      <c r="U2267" t="s">
        <v>51</v>
      </c>
      <c r="W2267">
        <v>919962649984</v>
      </c>
      <c r="X2267" t="s">
        <v>51</v>
      </c>
      <c r="Y2267" t="s">
        <v>9912</v>
      </c>
      <c r="Z2267">
        <v>8</v>
      </c>
      <c r="AE2267" t="s">
        <v>51</v>
      </c>
      <c r="AF2267" t="s">
        <v>5419</v>
      </c>
      <c r="AG2267">
        <v>33156263299</v>
      </c>
      <c r="AH2267">
        <v>1063531</v>
      </c>
      <c r="AI2267">
        <v>0</v>
      </c>
      <c r="AJ2267">
        <v>0</v>
      </c>
      <c r="AL2267">
        <v>0</v>
      </c>
      <c r="AM2267">
        <v>0</v>
      </c>
      <c r="AN2267">
        <v>0</v>
      </c>
      <c r="AO2267" t="s">
        <v>51</v>
      </c>
      <c r="AP2267" t="s">
        <v>51</v>
      </c>
      <c r="AQ2267" t="s">
        <v>51</v>
      </c>
      <c r="AR2267" t="s">
        <v>51</v>
      </c>
      <c r="AS2267" t="s">
        <v>51</v>
      </c>
      <c r="AT2267" t="s">
        <v>51</v>
      </c>
      <c r="AU2267" t="s">
        <v>58</v>
      </c>
      <c r="AV2267" t="s">
        <v>8906</v>
      </c>
      <c r="AW2267" t="s">
        <v>51</v>
      </c>
      <c r="AX2267" s="1">
        <v>42786.619239930558</v>
      </c>
      <c r="AY2267" t="s">
        <v>51</v>
      </c>
    </row>
    <row r="2268" spans="1:51" x14ac:dyDescent="0.35">
      <c r="A2268">
        <v>2100</v>
      </c>
      <c r="B2268">
        <v>0</v>
      </c>
      <c r="C2268" t="s">
        <v>51</v>
      </c>
      <c r="D2268" t="s">
        <v>52</v>
      </c>
      <c r="E2268" t="s">
        <v>51</v>
      </c>
      <c r="F2268" t="s">
        <v>51</v>
      </c>
      <c r="G2268" t="s">
        <v>9913</v>
      </c>
      <c r="H2268" t="s">
        <v>9914</v>
      </c>
      <c r="I2268" t="s">
        <v>56</v>
      </c>
      <c r="J2268" t="s">
        <v>5419</v>
      </c>
      <c r="M2268" t="s">
        <v>3780</v>
      </c>
      <c r="N2268" t="s">
        <v>9915</v>
      </c>
      <c r="O2268" t="s">
        <v>56</v>
      </c>
      <c r="U2268" t="s">
        <v>51</v>
      </c>
      <c r="X2268" t="s">
        <v>51</v>
      </c>
      <c r="Z2268">
        <v>8</v>
      </c>
      <c r="AE2268" t="s">
        <v>51</v>
      </c>
      <c r="AF2268" t="s">
        <v>5419</v>
      </c>
      <c r="AG2268" t="s">
        <v>9916</v>
      </c>
      <c r="AI2268">
        <v>0</v>
      </c>
      <c r="AJ2268">
        <v>0</v>
      </c>
      <c r="AL2268">
        <v>0</v>
      </c>
      <c r="AM2268">
        <v>0</v>
      </c>
      <c r="AN2268">
        <v>0</v>
      </c>
      <c r="AO2268" t="s">
        <v>51</v>
      </c>
      <c r="AP2268" t="s">
        <v>51</v>
      </c>
      <c r="AQ2268" t="s">
        <v>51</v>
      </c>
      <c r="AR2268" t="s">
        <v>51</v>
      </c>
      <c r="AS2268" t="s">
        <v>51</v>
      </c>
      <c r="AT2268" t="s">
        <v>51</v>
      </c>
      <c r="AU2268" t="s">
        <v>58</v>
      </c>
      <c r="AV2268" t="s">
        <v>6927</v>
      </c>
      <c r="AW2268" t="s">
        <v>6927</v>
      </c>
      <c r="AX2268" s="1">
        <v>42786.55047642361</v>
      </c>
      <c r="AY2268" s="1">
        <v>42786.551791006947</v>
      </c>
    </row>
    <row r="2269" spans="1:51" x14ac:dyDescent="0.35">
      <c r="A2269">
        <v>2099</v>
      </c>
      <c r="B2269">
        <v>0</v>
      </c>
      <c r="C2269" t="s">
        <v>51</v>
      </c>
      <c r="D2269" t="s">
        <v>52</v>
      </c>
      <c r="E2269" t="s">
        <v>51</v>
      </c>
      <c r="F2269" t="s">
        <v>51</v>
      </c>
      <c r="G2269" t="s">
        <v>9917</v>
      </c>
      <c r="H2269" t="s">
        <v>9918</v>
      </c>
      <c r="I2269" t="s">
        <v>56</v>
      </c>
      <c r="J2269" t="s">
        <v>5419</v>
      </c>
      <c r="S2269" t="s">
        <v>62</v>
      </c>
      <c r="T2269" t="s">
        <v>9919</v>
      </c>
      <c r="U2269" t="s">
        <v>51</v>
      </c>
      <c r="V2269" t="s">
        <v>62</v>
      </c>
      <c r="W2269">
        <v>8859008157</v>
      </c>
      <c r="X2269" t="s">
        <v>51</v>
      </c>
      <c r="Y2269" t="s">
        <v>9920</v>
      </c>
      <c r="Z2269">
        <v>8</v>
      </c>
      <c r="AE2269" t="s">
        <v>51</v>
      </c>
      <c r="AF2269" t="s">
        <v>5419</v>
      </c>
      <c r="AG2269">
        <v>9427601674</v>
      </c>
      <c r="AI2269">
        <v>0</v>
      </c>
      <c r="AJ2269">
        <v>0</v>
      </c>
      <c r="AL2269">
        <v>0</v>
      </c>
      <c r="AM2269">
        <v>0</v>
      </c>
      <c r="AN2269">
        <v>0</v>
      </c>
      <c r="AO2269" t="s">
        <v>51</v>
      </c>
      <c r="AP2269" t="s">
        <v>51</v>
      </c>
      <c r="AQ2269" t="s">
        <v>51</v>
      </c>
      <c r="AR2269" t="s">
        <v>51</v>
      </c>
      <c r="AS2269" t="s">
        <v>51</v>
      </c>
      <c r="AT2269" t="s">
        <v>51</v>
      </c>
      <c r="AU2269" t="s">
        <v>58</v>
      </c>
      <c r="AV2269" t="s">
        <v>8906</v>
      </c>
      <c r="AW2269" t="s">
        <v>51</v>
      </c>
      <c r="AX2269" s="1">
        <v>42782.646633182871</v>
      </c>
      <c r="AY2269" t="s">
        <v>51</v>
      </c>
    </row>
    <row r="2270" spans="1:51" x14ac:dyDescent="0.35">
      <c r="A2270">
        <v>2098</v>
      </c>
      <c r="B2270">
        <v>0</v>
      </c>
      <c r="C2270" t="s">
        <v>51</v>
      </c>
      <c r="D2270" t="s">
        <v>52</v>
      </c>
      <c r="E2270" t="s">
        <v>51</v>
      </c>
      <c r="F2270" t="s">
        <v>51</v>
      </c>
      <c r="G2270" t="s">
        <v>9921</v>
      </c>
      <c r="H2270" t="s">
        <v>9922</v>
      </c>
      <c r="I2270" t="s">
        <v>9923</v>
      </c>
      <c r="J2270" t="s">
        <v>5419</v>
      </c>
      <c r="S2270" t="s">
        <v>9924</v>
      </c>
      <c r="T2270" t="s">
        <v>9925</v>
      </c>
      <c r="U2270" t="s">
        <v>51</v>
      </c>
      <c r="V2270" t="s">
        <v>9926</v>
      </c>
      <c r="W2270" t="s">
        <v>9927</v>
      </c>
      <c r="X2270" t="s">
        <v>51</v>
      </c>
      <c r="Y2270" t="s">
        <v>9928</v>
      </c>
      <c r="Z2270">
        <v>2</v>
      </c>
      <c r="AE2270" t="s">
        <v>51</v>
      </c>
      <c r="AF2270" t="s">
        <v>5419</v>
      </c>
      <c r="AI2270">
        <v>0</v>
      </c>
      <c r="AJ2270">
        <v>0</v>
      </c>
      <c r="AL2270">
        <v>0</v>
      </c>
      <c r="AM2270">
        <v>0</v>
      </c>
      <c r="AN2270">
        <v>0</v>
      </c>
      <c r="AO2270" t="s">
        <v>51</v>
      </c>
      <c r="AP2270" t="s">
        <v>51</v>
      </c>
      <c r="AQ2270" t="s">
        <v>51</v>
      </c>
      <c r="AR2270" t="s">
        <v>51</v>
      </c>
      <c r="AS2270" t="s">
        <v>51</v>
      </c>
      <c r="AT2270" t="s">
        <v>51</v>
      </c>
      <c r="AU2270" t="s">
        <v>58</v>
      </c>
      <c r="AV2270" t="s">
        <v>8906</v>
      </c>
      <c r="AW2270" t="s">
        <v>51</v>
      </c>
      <c r="AX2270" s="1">
        <v>42779.768843749996</v>
      </c>
      <c r="AY2270" t="s">
        <v>51</v>
      </c>
    </row>
    <row r="2271" spans="1:51" x14ac:dyDescent="0.35">
      <c r="A2271">
        <v>2097</v>
      </c>
      <c r="B2271">
        <v>0</v>
      </c>
      <c r="C2271" t="s">
        <v>51</v>
      </c>
      <c r="D2271" t="s">
        <v>85</v>
      </c>
      <c r="E2271" t="s">
        <v>51</v>
      </c>
      <c r="F2271" t="s">
        <v>51</v>
      </c>
      <c r="G2271" t="s">
        <v>9929</v>
      </c>
      <c r="H2271" t="s">
        <v>9930</v>
      </c>
      <c r="I2271" t="s">
        <v>56</v>
      </c>
      <c r="J2271" t="s">
        <v>5419</v>
      </c>
      <c r="T2271" t="s">
        <v>51</v>
      </c>
      <c r="U2271" t="s">
        <v>51</v>
      </c>
      <c r="Z2271">
        <v>8</v>
      </c>
      <c r="AE2271" t="s">
        <v>51</v>
      </c>
      <c r="AF2271" t="s">
        <v>5419</v>
      </c>
      <c r="AI2271">
        <v>0</v>
      </c>
      <c r="AJ2271">
        <v>0</v>
      </c>
      <c r="AL2271">
        <v>0</v>
      </c>
      <c r="AM2271">
        <v>0</v>
      </c>
      <c r="AN2271">
        <v>0</v>
      </c>
      <c r="AO2271" t="s">
        <v>230</v>
      </c>
      <c r="AP2271" t="s">
        <v>51</v>
      </c>
      <c r="AQ2271" t="s">
        <v>51</v>
      </c>
      <c r="AR2271" t="s">
        <v>51</v>
      </c>
      <c r="AS2271" t="s">
        <v>51</v>
      </c>
      <c r="AT2271" t="s">
        <v>51</v>
      </c>
      <c r="AU2271" t="s">
        <v>58</v>
      </c>
      <c r="AV2271" t="s">
        <v>4028</v>
      </c>
      <c r="AW2271" t="s">
        <v>51</v>
      </c>
      <c r="AX2271" s="1">
        <v>42773.681299305557</v>
      </c>
      <c r="AY2271" t="s">
        <v>51</v>
      </c>
    </row>
    <row r="2272" spans="1:51" x14ac:dyDescent="0.35">
      <c r="A2272">
        <v>2096</v>
      </c>
      <c r="B2272">
        <v>0</v>
      </c>
      <c r="C2272" t="s">
        <v>51</v>
      </c>
      <c r="D2272" t="s">
        <v>85</v>
      </c>
      <c r="E2272" t="s">
        <v>51</v>
      </c>
      <c r="F2272" t="s">
        <v>51</v>
      </c>
      <c r="G2272" t="s">
        <v>19177</v>
      </c>
      <c r="H2272" t="s">
        <v>56</v>
      </c>
      <c r="I2272" t="s">
        <v>56</v>
      </c>
      <c r="J2272" t="s">
        <v>5419</v>
      </c>
      <c r="T2272" t="s">
        <v>51</v>
      </c>
      <c r="U2272" t="s">
        <v>51</v>
      </c>
      <c r="W2272">
        <v>7774054930</v>
      </c>
      <c r="Y2272" t="s">
        <v>9931</v>
      </c>
      <c r="Z2272">
        <v>8</v>
      </c>
      <c r="AE2272" t="s">
        <v>51</v>
      </c>
      <c r="AF2272" t="s">
        <v>5419</v>
      </c>
      <c r="AI2272">
        <v>0</v>
      </c>
      <c r="AJ2272">
        <v>0</v>
      </c>
      <c r="AL2272">
        <v>0</v>
      </c>
      <c r="AM2272">
        <v>0</v>
      </c>
      <c r="AN2272">
        <v>0</v>
      </c>
      <c r="AO2272" t="s">
        <v>230</v>
      </c>
      <c r="AP2272" t="s">
        <v>51</v>
      </c>
      <c r="AQ2272" t="s">
        <v>51</v>
      </c>
      <c r="AR2272" t="s">
        <v>51</v>
      </c>
      <c r="AS2272" t="s">
        <v>51</v>
      </c>
      <c r="AT2272" t="s">
        <v>51</v>
      </c>
      <c r="AU2272" t="s">
        <v>58</v>
      </c>
      <c r="AV2272" t="s">
        <v>4028</v>
      </c>
      <c r="AW2272" t="s">
        <v>51</v>
      </c>
      <c r="AX2272" s="1">
        <v>42769.657116203707</v>
      </c>
      <c r="AY2272" t="s">
        <v>51</v>
      </c>
    </row>
    <row r="2273" spans="1:51" x14ac:dyDescent="0.35">
      <c r="A2273">
        <v>2095</v>
      </c>
      <c r="B2273">
        <v>0</v>
      </c>
      <c r="C2273" t="s">
        <v>51</v>
      </c>
      <c r="D2273" t="s">
        <v>52</v>
      </c>
      <c r="E2273" t="s">
        <v>51</v>
      </c>
      <c r="F2273" t="s">
        <v>51</v>
      </c>
      <c r="G2273" t="s">
        <v>9932</v>
      </c>
      <c r="H2273" t="s">
        <v>9933</v>
      </c>
      <c r="I2273" t="s">
        <v>56</v>
      </c>
      <c r="O2273" t="s">
        <v>1673</v>
      </c>
      <c r="S2273" t="s">
        <v>9934</v>
      </c>
      <c r="U2273" t="s">
        <v>202</v>
      </c>
      <c r="W2273">
        <v>918511590127</v>
      </c>
      <c r="Y2273" t="s">
        <v>9935</v>
      </c>
      <c r="Z2273">
        <v>8</v>
      </c>
      <c r="AA2273">
        <v>24</v>
      </c>
      <c r="AB2273" t="s">
        <v>62</v>
      </c>
      <c r="AC2273" t="s">
        <v>62</v>
      </c>
      <c r="AD2273" t="s">
        <v>62</v>
      </c>
      <c r="AE2273" t="s">
        <v>3786</v>
      </c>
      <c r="AF2273" t="s">
        <v>407</v>
      </c>
      <c r="AG2273" t="s">
        <v>6009</v>
      </c>
      <c r="AH2273" t="s">
        <v>3786</v>
      </c>
      <c r="AI2273">
        <v>0</v>
      </c>
      <c r="AJ2273">
        <v>0</v>
      </c>
      <c r="AL2273">
        <v>0</v>
      </c>
      <c r="AM2273">
        <v>0</v>
      </c>
      <c r="AN2273">
        <v>0</v>
      </c>
      <c r="AO2273" t="s">
        <v>51</v>
      </c>
      <c r="AP2273" t="s">
        <v>51</v>
      </c>
      <c r="AQ2273" t="s">
        <v>51</v>
      </c>
      <c r="AR2273" t="s">
        <v>51</v>
      </c>
      <c r="AS2273" t="s">
        <v>51</v>
      </c>
      <c r="AT2273" t="s">
        <v>51</v>
      </c>
      <c r="AU2273" t="s">
        <v>58</v>
      </c>
      <c r="AV2273" t="s">
        <v>8906</v>
      </c>
      <c r="AW2273" t="s">
        <v>6927</v>
      </c>
      <c r="AX2273" s="1">
        <v>42769.477775381944</v>
      </c>
      <c r="AY2273" s="1">
        <v>43551.633207407409</v>
      </c>
    </row>
    <row r="2274" spans="1:51" x14ac:dyDescent="0.35">
      <c r="A2274">
        <v>2094</v>
      </c>
      <c r="B2274">
        <v>0</v>
      </c>
      <c r="C2274" t="s">
        <v>51</v>
      </c>
      <c r="D2274" t="s">
        <v>85</v>
      </c>
      <c r="E2274" t="s">
        <v>51</v>
      </c>
      <c r="F2274" t="s">
        <v>51</v>
      </c>
      <c r="G2274" t="s">
        <v>9936</v>
      </c>
      <c r="H2274" t="s">
        <v>9937</v>
      </c>
      <c r="I2274" t="s">
        <v>56</v>
      </c>
      <c r="J2274" t="s">
        <v>5419</v>
      </c>
      <c r="T2274" t="s">
        <v>51</v>
      </c>
      <c r="U2274" t="s">
        <v>51</v>
      </c>
      <c r="W2274">
        <v>9011096975</v>
      </c>
      <c r="Y2274" t="s">
        <v>9938</v>
      </c>
      <c r="Z2274">
        <v>8</v>
      </c>
      <c r="AE2274" t="s">
        <v>51</v>
      </c>
      <c r="AF2274" t="s">
        <v>5419</v>
      </c>
      <c r="AG2274" t="s">
        <v>9939</v>
      </c>
      <c r="AI2274">
        <v>0</v>
      </c>
      <c r="AJ2274">
        <v>0</v>
      </c>
      <c r="AL2274">
        <v>0</v>
      </c>
      <c r="AM2274">
        <v>0</v>
      </c>
      <c r="AN2274">
        <v>0</v>
      </c>
      <c r="AO2274" t="s">
        <v>9940</v>
      </c>
      <c r="AP2274" t="s">
        <v>51</v>
      </c>
      <c r="AQ2274" t="s">
        <v>51</v>
      </c>
      <c r="AR2274" t="s">
        <v>51</v>
      </c>
      <c r="AS2274" t="s">
        <v>51</v>
      </c>
      <c r="AT2274" t="s">
        <v>51</v>
      </c>
      <c r="AU2274" t="s">
        <v>58</v>
      </c>
      <c r="AV2274" t="s">
        <v>4028</v>
      </c>
      <c r="AW2274" t="s">
        <v>4028</v>
      </c>
      <c r="AX2274" s="1">
        <v>42768.640562731482</v>
      </c>
      <c r="AY2274" s="1">
        <v>42768.656912500002</v>
      </c>
    </row>
    <row r="2275" spans="1:51" x14ac:dyDescent="0.35">
      <c r="A2275">
        <v>2093</v>
      </c>
      <c r="B2275">
        <v>0</v>
      </c>
      <c r="C2275" t="s">
        <v>51</v>
      </c>
      <c r="D2275" t="s">
        <v>52</v>
      </c>
      <c r="E2275" t="s">
        <v>51</v>
      </c>
      <c r="F2275" t="s">
        <v>51</v>
      </c>
      <c r="G2275" t="s">
        <v>9941</v>
      </c>
      <c r="H2275" t="s">
        <v>9942</v>
      </c>
      <c r="I2275" t="s">
        <v>56</v>
      </c>
      <c r="J2275" t="s">
        <v>5419</v>
      </c>
      <c r="S2275" t="s">
        <v>9943</v>
      </c>
      <c r="U2275" t="s">
        <v>51</v>
      </c>
      <c r="V2275" t="s">
        <v>9944</v>
      </c>
      <c r="X2275" t="s">
        <v>51</v>
      </c>
      <c r="Z2275">
        <v>8</v>
      </c>
      <c r="AA2275" t="s">
        <v>9945</v>
      </c>
      <c r="AE2275" t="s">
        <v>51</v>
      </c>
      <c r="AF2275" t="s">
        <v>5419</v>
      </c>
      <c r="AG2275" t="s">
        <v>9946</v>
      </c>
      <c r="AH2275" t="s">
        <v>9947</v>
      </c>
      <c r="AI2275">
        <v>0</v>
      </c>
      <c r="AJ2275">
        <v>0</v>
      </c>
      <c r="AL2275">
        <v>0</v>
      </c>
      <c r="AM2275">
        <v>0</v>
      </c>
      <c r="AN2275">
        <v>0</v>
      </c>
      <c r="AO2275" t="s">
        <v>51</v>
      </c>
      <c r="AP2275" t="s">
        <v>51</v>
      </c>
      <c r="AQ2275" t="s">
        <v>51</v>
      </c>
      <c r="AR2275" t="s">
        <v>51</v>
      </c>
      <c r="AS2275" t="s">
        <v>51</v>
      </c>
      <c r="AT2275" t="s">
        <v>51</v>
      </c>
      <c r="AU2275" t="s">
        <v>58</v>
      </c>
      <c r="AV2275" t="s">
        <v>8906</v>
      </c>
      <c r="AW2275" t="s">
        <v>51</v>
      </c>
      <c r="AX2275" s="1">
        <v>42767.618298414352</v>
      </c>
      <c r="AY2275" t="s">
        <v>51</v>
      </c>
    </row>
    <row r="2276" spans="1:51" x14ac:dyDescent="0.35">
      <c r="A2276">
        <v>2092</v>
      </c>
      <c r="B2276">
        <v>0</v>
      </c>
      <c r="C2276" t="s">
        <v>51</v>
      </c>
      <c r="D2276" t="s">
        <v>85</v>
      </c>
      <c r="E2276" t="s">
        <v>51</v>
      </c>
      <c r="F2276" t="s">
        <v>51</v>
      </c>
      <c r="G2276" t="s">
        <v>9948</v>
      </c>
      <c r="H2276" t="s">
        <v>9949</v>
      </c>
      <c r="I2276" t="s">
        <v>13177</v>
      </c>
      <c r="J2276" t="s">
        <v>5419</v>
      </c>
      <c r="T2276" t="s">
        <v>51</v>
      </c>
      <c r="U2276" t="s">
        <v>51</v>
      </c>
      <c r="Y2276" t="s">
        <v>9951</v>
      </c>
      <c r="Z2276">
        <v>12</v>
      </c>
      <c r="AE2276" t="s">
        <v>51</v>
      </c>
      <c r="AF2276" t="s">
        <v>5419</v>
      </c>
      <c r="AI2276">
        <v>0</v>
      </c>
      <c r="AJ2276">
        <v>0</v>
      </c>
      <c r="AL2276">
        <v>0</v>
      </c>
      <c r="AM2276">
        <v>0</v>
      </c>
      <c r="AN2276">
        <v>0</v>
      </c>
      <c r="AO2276" t="s">
        <v>538</v>
      </c>
      <c r="AP2276" t="s">
        <v>51</v>
      </c>
      <c r="AQ2276" t="s">
        <v>51</v>
      </c>
      <c r="AR2276" t="s">
        <v>51</v>
      </c>
      <c r="AS2276" t="s">
        <v>51</v>
      </c>
      <c r="AT2276" t="s">
        <v>51</v>
      </c>
      <c r="AU2276" t="s">
        <v>58</v>
      </c>
      <c r="AV2276" t="s">
        <v>4028</v>
      </c>
      <c r="AW2276" t="s">
        <v>51</v>
      </c>
      <c r="AX2276" s="1">
        <v>42766.682541006943</v>
      </c>
      <c r="AY2276" t="s">
        <v>51</v>
      </c>
    </row>
    <row r="2277" spans="1:51" x14ac:dyDescent="0.35">
      <c r="A2277">
        <v>2091</v>
      </c>
      <c r="B2277">
        <v>0</v>
      </c>
      <c r="C2277" t="s">
        <v>51</v>
      </c>
      <c r="D2277" t="s">
        <v>85</v>
      </c>
      <c r="E2277" t="s">
        <v>51</v>
      </c>
      <c r="F2277" t="s">
        <v>51</v>
      </c>
      <c r="G2277" t="s">
        <v>9952</v>
      </c>
      <c r="H2277" t="s">
        <v>9953</v>
      </c>
      <c r="I2277" t="s">
        <v>56</v>
      </c>
      <c r="J2277" t="s">
        <v>5419</v>
      </c>
      <c r="S2277" t="s">
        <v>9954</v>
      </c>
      <c r="T2277" t="s">
        <v>51</v>
      </c>
      <c r="U2277" t="s">
        <v>51</v>
      </c>
      <c r="Y2277" t="s">
        <v>9955</v>
      </c>
      <c r="Z2277">
        <v>8</v>
      </c>
      <c r="AE2277" t="s">
        <v>51</v>
      </c>
      <c r="AF2277" t="s">
        <v>5419</v>
      </c>
      <c r="AI2277">
        <v>0</v>
      </c>
      <c r="AJ2277">
        <v>0</v>
      </c>
      <c r="AL2277">
        <v>0</v>
      </c>
      <c r="AM2277">
        <v>0</v>
      </c>
      <c r="AN2277">
        <v>0</v>
      </c>
      <c r="AO2277" t="s">
        <v>230</v>
      </c>
      <c r="AP2277" t="s">
        <v>51</v>
      </c>
      <c r="AQ2277" t="s">
        <v>51</v>
      </c>
      <c r="AR2277" t="s">
        <v>51</v>
      </c>
      <c r="AS2277" t="s">
        <v>51</v>
      </c>
      <c r="AT2277" t="s">
        <v>51</v>
      </c>
      <c r="AU2277" t="s">
        <v>58</v>
      </c>
      <c r="AV2277" t="s">
        <v>4028</v>
      </c>
      <c r="AW2277" t="s">
        <v>51</v>
      </c>
      <c r="AX2277" s="1">
        <v>42766.663276388892</v>
      </c>
      <c r="AY2277" t="s">
        <v>51</v>
      </c>
    </row>
    <row r="2278" spans="1:51" x14ac:dyDescent="0.35">
      <c r="A2278">
        <v>2090</v>
      </c>
      <c r="B2278">
        <v>0</v>
      </c>
      <c r="C2278" t="s">
        <v>51</v>
      </c>
      <c r="D2278" t="s">
        <v>85</v>
      </c>
      <c r="E2278" t="s">
        <v>51</v>
      </c>
      <c r="F2278" t="s">
        <v>51</v>
      </c>
      <c r="G2278" t="s">
        <v>9956</v>
      </c>
      <c r="H2278" t="s">
        <v>9957</v>
      </c>
      <c r="I2278" t="s">
        <v>56</v>
      </c>
      <c r="J2278" t="s">
        <v>5419</v>
      </c>
      <c r="S2278">
        <v>30553936</v>
      </c>
      <c r="T2278" t="s">
        <v>51</v>
      </c>
      <c r="U2278" t="s">
        <v>51</v>
      </c>
      <c r="W2278">
        <v>7875440101</v>
      </c>
      <c r="Y2278" t="s">
        <v>9958</v>
      </c>
      <c r="Z2278">
        <v>8</v>
      </c>
      <c r="AE2278" t="s">
        <v>51</v>
      </c>
      <c r="AF2278" t="s">
        <v>5419</v>
      </c>
      <c r="AI2278">
        <v>0</v>
      </c>
      <c r="AJ2278">
        <v>0</v>
      </c>
      <c r="AL2278">
        <v>0</v>
      </c>
      <c r="AM2278">
        <v>0</v>
      </c>
      <c r="AN2278">
        <v>0</v>
      </c>
      <c r="AO2278" t="s">
        <v>9959</v>
      </c>
      <c r="AP2278" t="s">
        <v>51</v>
      </c>
      <c r="AQ2278" t="s">
        <v>51</v>
      </c>
      <c r="AR2278" t="s">
        <v>51</v>
      </c>
      <c r="AS2278" t="s">
        <v>51</v>
      </c>
      <c r="AT2278" t="s">
        <v>51</v>
      </c>
      <c r="AU2278" t="s">
        <v>58</v>
      </c>
      <c r="AV2278" t="s">
        <v>4028</v>
      </c>
      <c r="AW2278" t="s">
        <v>51</v>
      </c>
      <c r="AX2278" s="1">
        <v>42766.653719212962</v>
      </c>
      <c r="AY2278" t="s">
        <v>51</v>
      </c>
    </row>
    <row r="2279" spans="1:51" x14ac:dyDescent="0.35">
      <c r="A2279">
        <v>2089</v>
      </c>
      <c r="B2279">
        <v>0</v>
      </c>
      <c r="C2279" t="s">
        <v>51</v>
      </c>
      <c r="D2279" t="s">
        <v>85</v>
      </c>
      <c r="E2279" t="s">
        <v>51</v>
      </c>
      <c r="F2279" t="s">
        <v>51</v>
      </c>
      <c r="G2279" t="s">
        <v>9960</v>
      </c>
      <c r="H2279" t="s">
        <v>9961</v>
      </c>
      <c r="I2279" t="s">
        <v>56</v>
      </c>
      <c r="J2279" t="s">
        <v>5419</v>
      </c>
      <c r="S2279" t="s">
        <v>9962</v>
      </c>
      <c r="T2279" t="s">
        <v>51</v>
      </c>
      <c r="U2279" t="s">
        <v>51</v>
      </c>
      <c r="Y2279" t="s">
        <v>9963</v>
      </c>
      <c r="Z2279">
        <v>2</v>
      </c>
      <c r="AD2279" t="s">
        <v>9964</v>
      </c>
      <c r="AE2279" t="s">
        <v>51</v>
      </c>
      <c r="AF2279" t="s">
        <v>5419</v>
      </c>
      <c r="AG2279">
        <v>29911279281</v>
      </c>
      <c r="AH2279">
        <v>29911279281</v>
      </c>
      <c r="AI2279">
        <v>0</v>
      </c>
      <c r="AJ2279">
        <v>0</v>
      </c>
      <c r="AL2279">
        <v>0</v>
      </c>
      <c r="AM2279">
        <v>0</v>
      </c>
      <c r="AN2279">
        <v>0</v>
      </c>
      <c r="AO2279" t="s">
        <v>586</v>
      </c>
      <c r="AP2279" t="s">
        <v>51</v>
      </c>
      <c r="AQ2279" t="s">
        <v>51</v>
      </c>
      <c r="AR2279" t="s">
        <v>51</v>
      </c>
      <c r="AS2279" t="s">
        <v>51</v>
      </c>
      <c r="AT2279" t="s">
        <v>51</v>
      </c>
      <c r="AU2279" t="s">
        <v>58</v>
      </c>
      <c r="AV2279" t="s">
        <v>8906</v>
      </c>
      <c r="AW2279" t="s">
        <v>4028</v>
      </c>
      <c r="AX2279" s="1">
        <v>42766.414438425927</v>
      </c>
      <c r="AY2279" s="1">
        <v>43582.576485995371</v>
      </c>
    </row>
    <row r="2280" spans="1:51" x14ac:dyDescent="0.35">
      <c r="A2280">
        <v>2088</v>
      </c>
      <c r="B2280">
        <v>0</v>
      </c>
      <c r="C2280" t="s">
        <v>51</v>
      </c>
      <c r="D2280" t="s">
        <v>85</v>
      </c>
      <c r="E2280" t="s">
        <v>51</v>
      </c>
      <c r="F2280" t="s">
        <v>51</v>
      </c>
      <c r="G2280" t="s">
        <v>9965</v>
      </c>
      <c r="H2280" t="s">
        <v>9966</v>
      </c>
      <c r="I2280" t="s">
        <v>56</v>
      </c>
      <c r="J2280" t="s">
        <v>5419</v>
      </c>
      <c r="T2280" t="s">
        <v>51</v>
      </c>
      <c r="U2280" t="s">
        <v>51</v>
      </c>
      <c r="W2280" t="s">
        <v>9967</v>
      </c>
      <c r="Y2280" t="s">
        <v>9968</v>
      </c>
      <c r="Z2280">
        <v>8</v>
      </c>
      <c r="AD2280" t="s">
        <v>9969</v>
      </c>
      <c r="AE2280" t="s">
        <v>51</v>
      </c>
      <c r="AF2280" t="s">
        <v>5419</v>
      </c>
      <c r="AI2280">
        <v>0</v>
      </c>
      <c r="AJ2280">
        <v>0</v>
      </c>
      <c r="AL2280">
        <v>0</v>
      </c>
      <c r="AM2280">
        <v>0</v>
      </c>
      <c r="AN2280">
        <v>0</v>
      </c>
      <c r="AO2280" t="s">
        <v>230</v>
      </c>
      <c r="AP2280" t="s">
        <v>51</v>
      </c>
      <c r="AQ2280" t="s">
        <v>51</v>
      </c>
      <c r="AR2280" t="s">
        <v>51</v>
      </c>
      <c r="AS2280" t="s">
        <v>51</v>
      </c>
      <c r="AT2280" t="s">
        <v>51</v>
      </c>
      <c r="AU2280" t="s">
        <v>58</v>
      </c>
      <c r="AV2280" t="s">
        <v>4028</v>
      </c>
      <c r="AW2280" t="s">
        <v>4028</v>
      </c>
      <c r="AX2280" s="1">
        <v>42760.623931365742</v>
      </c>
      <c r="AY2280" s="1">
        <v>42760.63362951389</v>
      </c>
    </row>
    <row r="2281" spans="1:51" x14ac:dyDescent="0.35">
      <c r="A2281">
        <v>2087</v>
      </c>
      <c r="B2281">
        <v>0</v>
      </c>
      <c r="C2281" t="s">
        <v>51</v>
      </c>
      <c r="D2281" t="s">
        <v>85</v>
      </c>
      <c r="E2281" t="s">
        <v>51</v>
      </c>
      <c r="F2281" t="s">
        <v>51</v>
      </c>
      <c r="G2281" t="s">
        <v>9970</v>
      </c>
      <c r="H2281" t="s">
        <v>9971</v>
      </c>
      <c r="I2281" t="s">
        <v>56</v>
      </c>
      <c r="J2281" t="s">
        <v>5419</v>
      </c>
      <c r="T2281" t="s">
        <v>51</v>
      </c>
      <c r="U2281" t="s">
        <v>51</v>
      </c>
      <c r="W2281">
        <v>8007224527</v>
      </c>
      <c r="Y2281" t="s">
        <v>9972</v>
      </c>
      <c r="Z2281">
        <v>8</v>
      </c>
      <c r="AE2281" t="s">
        <v>51</v>
      </c>
      <c r="AF2281" t="s">
        <v>5419</v>
      </c>
      <c r="AI2281">
        <v>0</v>
      </c>
      <c r="AJ2281">
        <v>0</v>
      </c>
      <c r="AL2281">
        <v>0</v>
      </c>
      <c r="AM2281">
        <v>0</v>
      </c>
      <c r="AN2281">
        <v>0</v>
      </c>
      <c r="AO2281" t="s">
        <v>230</v>
      </c>
      <c r="AP2281" t="s">
        <v>51</v>
      </c>
      <c r="AQ2281" t="s">
        <v>51</v>
      </c>
      <c r="AR2281" t="s">
        <v>51</v>
      </c>
      <c r="AS2281" t="s">
        <v>51</v>
      </c>
      <c r="AT2281" t="s">
        <v>51</v>
      </c>
      <c r="AU2281" t="s">
        <v>58</v>
      </c>
      <c r="AV2281" t="s">
        <v>4028</v>
      </c>
      <c r="AW2281" t="s">
        <v>51</v>
      </c>
      <c r="AX2281" s="1">
        <v>42760.584659803244</v>
      </c>
      <c r="AY2281" t="s">
        <v>51</v>
      </c>
    </row>
    <row r="2282" spans="1:51" x14ac:dyDescent="0.35">
      <c r="A2282">
        <v>2086</v>
      </c>
      <c r="B2282">
        <v>0</v>
      </c>
      <c r="C2282" t="s">
        <v>51</v>
      </c>
      <c r="D2282" t="s">
        <v>52</v>
      </c>
      <c r="E2282" t="s">
        <v>51</v>
      </c>
      <c r="F2282" t="s">
        <v>51</v>
      </c>
      <c r="G2282" t="s">
        <v>9973</v>
      </c>
      <c r="H2282" t="s">
        <v>9974</v>
      </c>
      <c r="I2282" t="s">
        <v>149</v>
      </c>
      <c r="J2282" t="s">
        <v>5419</v>
      </c>
      <c r="S2282" t="s">
        <v>9975</v>
      </c>
      <c r="T2282" t="s">
        <v>9976</v>
      </c>
      <c r="U2282" t="s">
        <v>51</v>
      </c>
      <c r="V2282" t="s">
        <v>9977</v>
      </c>
      <c r="W2282" t="s">
        <v>9978</v>
      </c>
      <c r="X2282" t="s">
        <v>51</v>
      </c>
      <c r="Y2282" t="s">
        <v>9979</v>
      </c>
      <c r="Z2282">
        <v>2</v>
      </c>
      <c r="AE2282" t="s">
        <v>51</v>
      </c>
      <c r="AF2282" t="s">
        <v>5419</v>
      </c>
      <c r="AI2282">
        <v>0</v>
      </c>
      <c r="AJ2282">
        <v>0</v>
      </c>
      <c r="AL2282">
        <v>0</v>
      </c>
      <c r="AM2282">
        <v>0</v>
      </c>
      <c r="AN2282">
        <v>0</v>
      </c>
      <c r="AO2282" t="s">
        <v>51</v>
      </c>
      <c r="AP2282" t="s">
        <v>51</v>
      </c>
      <c r="AQ2282" t="s">
        <v>51</v>
      </c>
      <c r="AR2282" t="s">
        <v>51</v>
      </c>
      <c r="AS2282" t="s">
        <v>51</v>
      </c>
      <c r="AT2282" t="s">
        <v>51</v>
      </c>
      <c r="AU2282" t="s">
        <v>58</v>
      </c>
      <c r="AV2282" t="s">
        <v>8906</v>
      </c>
      <c r="AW2282" t="s">
        <v>51</v>
      </c>
      <c r="AX2282" s="1">
        <v>42760.490380358795</v>
      </c>
      <c r="AY2282" t="s">
        <v>51</v>
      </c>
    </row>
    <row r="2283" spans="1:51" x14ac:dyDescent="0.35">
      <c r="A2283">
        <v>2085</v>
      </c>
      <c r="B2283">
        <v>0</v>
      </c>
      <c r="C2283" t="s">
        <v>51</v>
      </c>
      <c r="D2283" t="s">
        <v>52</v>
      </c>
      <c r="E2283" t="s">
        <v>51</v>
      </c>
      <c r="F2283" t="s">
        <v>51</v>
      </c>
      <c r="G2283" t="s">
        <v>9980</v>
      </c>
      <c r="H2283" t="s">
        <v>9981</v>
      </c>
      <c r="I2283" t="s">
        <v>56</v>
      </c>
      <c r="O2283" t="s">
        <v>7341</v>
      </c>
      <c r="S2283">
        <v>2266062729</v>
      </c>
      <c r="U2283" t="s">
        <v>51</v>
      </c>
      <c r="W2283" t="s">
        <v>9982</v>
      </c>
      <c r="Y2283" t="s">
        <v>9983</v>
      </c>
      <c r="Z2283">
        <v>8</v>
      </c>
      <c r="AA2283">
        <v>27</v>
      </c>
      <c r="AB2283" t="s">
        <v>9984</v>
      </c>
      <c r="AC2283" t="s">
        <v>9985</v>
      </c>
      <c r="AD2283" t="s">
        <v>9986</v>
      </c>
      <c r="AE2283" t="s">
        <v>5482</v>
      </c>
      <c r="AF2283" t="s">
        <v>280</v>
      </c>
      <c r="AG2283" t="s">
        <v>9987</v>
      </c>
      <c r="AH2283" t="s">
        <v>5482</v>
      </c>
      <c r="AI2283">
        <v>0</v>
      </c>
      <c r="AJ2283">
        <v>0</v>
      </c>
      <c r="AL2283">
        <v>0</v>
      </c>
      <c r="AM2283">
        <v>0</v>
      </c>
      <c r="AN2283">
        <v>0</v>
      </c>
      <c r="AO2283" t="s">
        <v>51</v>
      </c>
      <c r="AP2283" t="s">
        <v>51</v>
      </c>
      <c r="AQ2283" t="s">
        <v>51</v>
      </c>
      <c r="AR2283" t="s">
        <v>51</v>
      </c>
      <c r="AS2283" t="s">
        <v>51</v>
      </c>
      <c r="AT2283" t="s">
        <v>51</v>
      </c>
      <c r="AU2283" t="s">
        <v>58</v>
      </c>
      <c r="AV2283" t="s">
        <v>8906</v>
      </c>
      <c r="AW2283" t="s">
        <v>4707</v>
      </c>
      <c r="AX2283" s="1">
        <v>42760.486809259259</v>
      </c>
      <c r="AY2283" s="1">
        <v>43378.694329398146</v>
      </c>
    </row>
    <row r="2284" spans="1:51" x14ac:dyDescent="0.35">
      <c r="A2284">
        <v>2084</v>
      </c>
      <c r="B2284">
        <v>0</v>
      </c>
      <c r="C2284" t="s">
        <v>51</v>
      </c>
      <c r="D2284" t="s">
        <v>52</v>
      </c>
      <c r="E2284" t="s">
        <v>51</v>
      </c>
      <c r="F2284" t="s">
        <v>51</v>
      </c>
      <c r="G2284" t="s">
        <v>9988</v>
      </c>
      <c r="H2284" t="s">
        <v>9989</v>
      </c>
      <c r="I2284" t="s">
        <v>5315</v>
      </c>
      <c r="J2284" t="s">
        <v>5419</v>
      </c>
      <c r="S2284">
        <f>88-2-8011012-3</f>
        <v>-8010929</v>
      </c>
      <c r="U2284" t="s">
        <v>51</v>
      </c>
      <c r="X2284" t="s">
        <v>51</v>
      </c>
      <c r="Y2284" t="s">
        <v>9990</v>
      </c>
      <c r="Z2284">
        <v>2</v>
      </c>
      <c r="AE2284" t="s">
        <v>51</v>
      </c>
      <c r="AF2284" t="s">
        <v>5419</v>
      </c>
      <c r="AI2284">
        <v>0</v>
      </c>
      <c r="AJ2284">
        <v>0</v>
      </c>
      <c r="AL2284">
        <v>0</v>
      </c>
      <c r="AM2284">
        <v>0</v>
      </c>
      <c r="AN2284">
        <v>0</v>
      </c>
      <c r="AO2284" t="s">
        <v>51</v>
      </c>
      <c r="AP2284" t="s">
        <v>51</v>
      </c>
      <c r="AQ2284" t="s">
        <v>51</v>
      </c>
      <c r="AR2284" t="s">
        <v>51</v>
      </c>
      <c r="AS2284" t="s">
        <v>51</v>
      </c>
      <c r="AT2284" t="s">
        <v>51</v>
      </c>
      <c r="AU2284" t="s">
        <v>58</v>
      </c>
      <c r="AV2284" t="s">
        <v>8906</v>
      </c>
      <c r="AW2284" t="s">
        <v>51</v>
      </c>
      <c r="AX2284" s="1">
        <v>42760.479366006941</v>
      </c>
      <c r="AY2284" t="s">
        <v>51</v>
      </c>
    </row>
    <row r="2285" spans="1:51" x14ac:dyDescent="0.35">
      <c r="A2285">
        <v>2083</v>
      </c>
      <c r="B2285">
        <v>0</v>
      </c>
      <c r="C2285" t="s">
        <v>51</v>
      </c>
      <c r="D2285" t="s">
        <v>52</v>
      </c>
      <c r="E2285" t="s">
        <v>51</v>
      </c>
      <c r="F2285" t="s">
        <v>51</v>
      </c>
      <c r="G2285" t="s">
        <v>9991</v>
      </c>
      <c r="H2285" t="s">
        <v>9992</v>
      </c>
      <c r="I2285" t="s">
        <v>292</v>
      </c>
      <c r="J2285" t="s">
        <v>5419</v>
      </c>
      <c r="U2285" t="s">
        <v>51</v>
      </c>
      <c r="W2285" t="s">
        <v>9993</v>
      </c>
      <c r="X2285" t="s">
        <v>51</v>
      </c>
      <c r="Y2285" t="s">
        <v>9990</v>
      </c>
      <c r="Z2285">
        <v>2</v>
      </c>
      <c r="AE2285" t="s">
        <v>51</v>
      </c>
      <c r="AF2285" t="s">
        <v>5419</v>
      </c>
      <c r="AI2285">
        <v>0</v>
      </c>
      <c r="AJ2285">
        <v>0</v>
      </c>
      <c r="AL2285">
        <v>0</v>
      </c>
      <c r="AM2285">
        <v>0</v>
      </c>
      <c r="AN2285">
        <v>0</v>
      </c>
      <c r="AO2285" t="s">
        <v>51</v>
      </c>
      <c r="AP2285" t="s">
        <v>51</v>
      </c>
      <c r="AQ2285" t="s">
        <v>51</v>
      </c>
      <c r="AR2285" t="s">
        <v>51</v>
      </c>
      <c r="AS2285" t="s">
        <v>51</v>
      </c>
      <c r="AT2285" t="s">
        <v>51</v>
      </c>
      <c r="AU2285" t="s">
        <v>58</v>
      </c>
      <c r="AV2285" t="s">
        <v>8906</v>
      </c>
      <c r="AW2285" t="s">
        <v>51</v>
      </c>
      <c r="AX2285" s="1">
        <v>42760.476415011573</v>
      </c>
      <c r="AY2285" t="s">
        <v>51</v>
      </c>
    </row>
    <row r="2286" spans="1:51" x14ac:dyDescent="0.35">
      <c r="A2286">
        <v>2082</v>
      </c>
      <c r="B2286">
        <v>0</v>
      </c>
      <c r="C2286" t="s">
        <v>51</v>
      </c>
      <c r="D2286" t="s">
        <v>52</v>
      </c>
      <c r="E2286" t="s">
        <v>51</v>
      </c>
      <c r="F2286" t="s">
        <v>51</v>
      </c>
      <c r="G2286" t="s">
        <v>9994</v>
      </c>
      <c r="H2286" t="s">
        <v>9995</v>
      </c>
      <c r="I2286" t="s">
        <v>56</v>
      </c>
      <c r="O2286" t="s">
        <v>62</v>
      </c>
      <c r="S2286" t="s">
        <v>62</v>
      </c>
      <c r="U2286" t="s">
        <v>57</v>
      </c>
      <c r="V2286" t="s">
        <v>62</v>
      </c>
      <c r="W2286">
        <v>9746665989</v>
      </c>
      <c r="Y2286" t="s">
        <v>9996</v>
      </c>
      <c r="Z2286">
        <v>8</v>
      </c>
      <c r="AA2286">
        <v>29</v>
      </c>
      <c r="AE2286" t="s">
        <v>9997</v>
      </c>
      <c r="AF2286" t="s">
        <v>9998</v>
      </c>
      <c r="AG2286" t="s">
        <v>3977</v>
      </c>
      <c r="AH2286" t="s">
        <v>9997</v>
      </c>
      <c r="AI2286">
        <v>0</v>
      </c>
      <c r="AJ2286">
        <v>0</v>
      </c>
      <c r="AL2286">
        <v>0</v>
      </c>
      <c r="AM2286">
        <v>0</v>
      </c>
      <c r="AN2286">
        <v>0</v>
      </c>
      <c r="AO2286" t="s">
        <v>51</v>
      </c>
      <c r="AP2286" t="s">
        <v>51</v>
      </c>
      <c r="AQ2286" t="s">
        <v>51</v>
      </c>
      <c r="AR2286" t="s">
        <v>51</v>
      </c>
      <c r="AS2286" t="s">
        <v>51</v>
      </c>
      <c r="AT2286" t="s">
        <v>51</v>
      </c>
      <c r="AU2286" t="s">
        <v>58</v>
      </c>
      <c r="AV2286" t="s">
        <v>8906</v>
      </c>
      <c r="AW2286" t="s">
        <v>6927</v>
      </c>
      <c r="AX2286" s="1">
        <v>42759.694766782406</v>
      </c>
      <c r="AY2286" s="1">
        <v>43509.514708993054</v>
      </c>
    </row>
    <row r="2287" spans="1:51" x14ac:dyDescent="0.35">
      <c r="A2287">
        <v>2081</v>
      </c>
      <c r="B2287">
        <v>0</v>
      </c>
      <c r="C2287" t="s">
        <v>51</v>
      </c>
      <c r="D2287" t="s">
        <v>52</v>
      </c>
      <c r="E2287" t="s">
        <v>51</v>
      </c>
      <c r="F2287" t="s">
        <v>51</v>
      </c>
      <c r="G2287" t="s">
        <v>9999</v>
      </c>
      <c r="H2287" t="s">
        <v>10000</v>
      </c>
      <c r="I2287" t="s">
        <v>56</v>
      </c>
      <c r="J2287" t="s">
        <v>5419</v>
      </c>
      <c r="S2287" t="s">
        <v>10001</v>
      </c>
      <c r="U2287" t="s">
        <v>51</v>
      </c>
      <c r="V2287" t="s">
        <v>10002</v>
      </c>
      <c r="W2287" t="s">
        <v>10003</v>
      </c>
      <c r="X2287" t="s">
        <v>51</v>
      </c>
      <c r="Y2287" t="s">
        <v>10004</v>
      </c>
      <c r="Z2287">
        <v>8</v>
      </c>
      <c r="AA2287" t="s">
        <v>10005</v>
      </c>
      <c r="AD2287" t="s">
        <v>10006</v>
      </c>
      <c r="AE2287" t="s">
        <v>51</v>
      </c>
      <c r="AF2287" t="s">
        <v>5419</v>
      </c>
      <c r="AG2287">
        <v>37450287946</v>
      </c>
      <c r="AH2287">
        <v>37450287946</v>
      </c>
      <c r="AI2287">
        <v>0</v>
      </c>
      <c r="AJ2287">
        <v>0</v>
      </c>
      <c r="AL2287">
        <v>0</v>
      </c>
      <c r="AM2287">
        <v>0</v>
      </c>
      <c r="AN2287">
        <v>0</v>
      </c>
      <c r="AO2287" t="s">
        <v>51</v>
      </c>
      <c r="AP2287" t="s">
        <v>51</v>
      </c>
      <c r="AQ2287" t="s">
        <v>51</v>
      </c>
      <c r="AR2287" t="s">
        <v>51</v>
      </c>
      <c r="AS2287" t="s">
        <v>51</v>
      </c>
      <c r="AT2287" t="s">
        <v>51</v>
      </c>
      <c r="AU2287" t="s">
        <v>58</v>
      </c>
      <c r="AV2287" t="s">
        <v>8906</v>
      </c>
      <c r="AW2287" t="s">
        <v>51</v>
      </c>
      <c r="AX2287" s="1">
        <v>42759.682370833332</v>
      </c>
      <c r="AY2287" t="s">
        <v>51</v>
      </c>
    </row>
    <row r="2288" spans="1:51" x14ac:dyDescent="0.35">
      <c r="A2288">
        <v>2080</v>
      </c>
      <c r="B2288">
        <v>0</v>
      </c>
      <c r="C2288" t="s">
        <v>51</v>
      </c>
      <c r="D2288" t="s">
        <v>52</v>
      </c>
      <c r="E2288" t="s">
        <v>51</v>
      </c>
      <c r="F2288" t="s">
        <v>51</v>
      </c>
      <c r="G2288" t="s">
        <v>10007</v>
      </c>
      <c r="H2288" t="s">
        <v>10008</v>
      </c>
      <c r="I2288" t="s">
        <v>56</v>
      </c>
      <c r="O2288" t="s">
        <v>56</v>
      </c>
      <c r="S2288" t="s">
        <v>62</v>
      </c>
      <c r="U2288" t="s">
        <v>51</v>
      </c>
      <c r="V2288" t="s">
        <v>62</v>
      </c>
      <c r="Y2288" t="s">
        <v>10009</v>
      </c>
      <c r="Z2288">
        <v>8</v>
      </c>
      <c r="AA2288">
        <v>22</v>
      </c>
      <c r="AE2288" t="s">
        <v>10010</v>
      </c>
      <c r="AF2288" t="s">
        <v>3070</v>
      </c>
      <c r="AG2288" t="s">
        <v>10011</v>
      </c>
      <c r="AH2288" t="s">
        <v>10010</v>
      </c>
      <c r="AI2288">
        <v>0</v>
      </c>
      <c r="AJ2288">
        <v>0</v>
      </c>
      <c r="AL2288">
        <v>0</v>
      </c>
      <c r="AM2288">
        <v>0</v>
      </c>
      <c r="AN2288">
        <v>0</v>
      </c>
      <c r="AO2288" t="s">
        <v>51</v>
      </c>
      <c r="AP2288" t="s">
        <v>51</v>
      </c>
      <c r="AQ2288" t="s">
        <v>51</v>
      </c>
      <c r="AR2288" t="s">
        <v>51</v>
      </c>
      <c r="AS2288" t="s">
        <v>51</v>
      </c>
      <c r="AT2288" t="s">
        <v>51</v>
      </c>
      <c r="AU2288" t="s">
        <v>58</v>
      </c>
      <c r="AV2288" t="s">
        <v>8906</v>
      </c>
      <c r="AW2288" t="s">
        <v>6927</v>
      </c>
      <c r="AX2288" s="1">
        <v>42758.518779710648</v>
      </c>
      <c r="AY2288" s="1">
        <v>43322.731097569442</v>
      </c>
    </row>
    <row r="2289" spans="1:51" x14ac:dyDescent="0.35">
      <c r="A2289">
        <v>2079</v>
      </c>
      <c r="B2289">
        <v>0</v>
      </c>
      <c r="C2289" t="s">
        <v>51</v>
      </c>
      <c r="D2289" t="s">
        <v>52</v>
      </c>
      <c r="E2289" t="s">
        <v>51</v>
      </c>
      <c r="F2289" t="s">
        <v>51</v>
      </c>
      <c r="G2289" t="s">
        <v>10012</v>
      </c>
      <c r="H2289" t="s">
        <v>10013</v>
      </c>
      <c r="I2289" t="s">
        <v>8798</v>
      </c>
      <c r="J2289" t="s">
        <v>5419</v>
      </c>
      <c r="S2289" t="s">
        <v>10014</v>
      </c>
      <c r="U2289" t="s">
        <v>51</v>
      </c>
      <c r="V2289" t="s">
        <v>10015</v>
      </c>
      <c r="X2289" t="s">
        <v>51</v>
      </c>
      <c r="Y2289" t="s">
        <v>10016</v>
      </c>
      <c r="Z2289">
        <v>2</v>
      </c>
      <c r="AE2289" t="s">
        <v>51</v>
      </c>
      <c r="AF2289" t="s">
        <v>5419</v>
      </c>
      <c r="AG2289" t="s">
        <v>10017</v>
      </c>
      <c r="AI2289">
        <v>0</v>
      </c>
      <c r="AJ2289">
        <v>0</v>
      </c>
      <c r="AL2289">
        <v>0</v>
      </c>
      <c r="AM2289">
        <v>0</v>
      </c>
      <c r="AN2289">
        <v>0</v>
      </c>
      <c r="AO2289" t="s">
        <v>51</v>
      </c>
      <c r="AP2289" t="s">
        <v>51</v>
      </c>
      <c r="AQ2289" t="s">
        <v>51</v>
      </c>
      <c r="AR2289" t="s">
        <v>51</v>
      </c>
      <c r="AS2289" t="s">
        <v>51</v>
      </c>
      <c r="AT2289" t="s">
        <v>51</v>
      </c>
      <c r="AU2289" t="s">
        <v>58</v>
      </c>
      <c r="AV2289" t="s">
        <v>8906</v>
      </c>
      <c r="AW2289" t="s">
        <v>51</v>
      </c>
      <c r="AX2289" s="1">
        <v>42758.481571956021</v>
      </c>
      <c r="AY2289" t="s">
        <v>51</v>
      </c>
    </row>
    <row r="2290" spans="1:51" x14ac:dyDescent="0.35">
      <c r="A2290">
        <v>2078</v>
      </c>
      <c r="B2290">
        <v>0</v>
      </c>
      <c r="C2290" t="s">
        <v>51</v>
      </c>
      <c r="D2290" t="s">
        <v>52</v>
      </c>
      <c r="E2290" t="s">
        <v>51</v>
      </c>
      <c r="F2290" t="s">
        <v>51</v>
      </c>
      <c r="G2290" t="s">
        <v>10018</v>
      </c>
      <c r="H2290" t="s">
        <v>10019</v>
      </c>
      <c r="I2290" t="s">
        <v>56</v>
      </c>
      <c r="J2290" t="s">
        <v>5419</v>
      </c>
      <c r="M2290" t="s">
        <v>10020</v>
      </c>
      <c r="N2290" t="s">
        <v>10021</v>
      </c>
      <c r="O2290" t="s">
        <v>56</v>
      </c>
      <c r="S2290" t="s">
        <v>10022</v>
      </c>
      <c r="U2290" t="s">
        <v>51</v>
      </c>
      <c r="V2290" t="s">
        <v>10023</v>
      </c>
      <c r="X2290" t="s">
        <v>51</v>
      </c>
      <c r="Z2290">
        <v>8</v>
      </c>
      <c r="AE2290" t="s">
        <v>51</v>
      </c>
      <c r="AF2290" t="s">
        <v>5419</v>
      </c>
      <c r="AI2290">
        <v>0</v>
      </c>
      <c r="AJ2290">
        <v>0</v>
      </c>
      <c r="AL2290">
        <v>0</v>
      </c>
      <c r="AM2290">
        <v>0</v>
      </c>
      <c r="AN2290">
        <v>0</v>
      </c>
      <c r="AO2290" t="s">
        <v>51</v>
      </c>
      <c r="AP2290" t="s">
        <v>51</v>
      </c>
      <c r="AQ2290" t="s">
        <v>51</v>
      </c>
      <c r="AR2290" t="s">
        <v>51</v>
      </c>
      <c r="AS2290" t="s">
        <v>51</v>
      </c>
      <c r="AT2290" t="s">
        <v>51</v>
      </c>
      <c r="AU2290" t="s">
        <v>58</v>
      </c>
      <c r="AV2290" t="s">
        <v>6593</v>
      </c>
      <c r="AW2290" t="s">
        <v>51</v>
      </c>
      <c r="AX2290" s="1">
        <v>42756.490882719911</v>
      </c>
      <c r="AY2290" t="s">
        <v>51</v>
      </c>
    </row>
    <row r="2291" spans="1:51" x14ac:dyDescent="0.35">
      <c r="A2291">
        <v>2077</v>
      </c>
      <c r="B2291">
        <v>0</v>
      </c>
      <c r="C2291" t="s">
        <v>51</v>
      </c>
      <c r="D2291" t="s">
        <v>52</v>
      </c>
      <c r="E2291" t="s">
        <v>51</v>
      </c>
      <c r="F2291" t="s">
        <v>51</v>
      </c>
      <c r="G2291" t="s">
        <v>10024</v>
      </c>
      <c r="H2291" t="s">
        <v>10025</v>
      </c>
      <c r="I2291" t="s">
        <v>56</v>
      </c>
      <c r="J2291" t="s">
        <v>5419</v>
      </c>
      <c r="O2291" t="s">
        <v>56</v>
      </c>
      <c r="S2291">
        <f>91-80-41931000</f>
        <v>-41930989</v>
      </c>
      <c r="U2291" t="s">
        <v>51</v>
      </c>
      <c r="V2291">
        <f>91-80-28394874</f>
        <v>-28394863</v>
      </c>
      <c r="W2291" t="s">
        <v>62</v>
      </c>
      <c r="X2291" t="s">
        <v>51</v>
      </c>
      <c r="Y2291" t="s">
        <v>10026</v>
      </c>
      <c r="Z2291">
        <v>8</v>
      </c>
      <c r="AA2291">
        <v>29</v>
      </c>
      <c r="AB2291" t="s">
        <v>62</v>
      </c>
      <c r="AC2291" t="s">
        <v>62</v>
      </c>
      <c r="AD2291" t="s">
        <v>62</v>
      </c>
      <c r="AE2291" t="s">
        <v>51</v>
      </c>
      <c r="AF2291" t="s">
        <v>5419</v>
      </c>
      <c r="AG2291" t="s">
        <v>10027</v>
      </c>
      <c r="AH2291" t="s">
        <v>10028</v>
      </c>
      <c r="AI2291">
        <v>0</v>
      </c>
      <c r="AJ2291">
        <v>0</v>
      </c>
      <c r="AL2291">
        <v>0</v>
      </c>
      <c r="AM2291">
        <v>0</v>
      </c>
      <c r="AN2291">
        <v>0</v>
      </c>
      <c r="AO2291" t="s">
        <v>51</v>
      </c>
      <c r="AP2291" t="s">
        <v>51</v>
      </c>
      <c r="AQ2291" t="s">
        <v>51</v>
      </c>
      <c r="AR2291" t="s">
        <v>51</v>
      </c>
      <c r="AS2291" t="s">
        <v>51</v>
      </c>
      <c r="AT2291" t="s">
        <v>51</v>
      </c>
      <c r="AU2291" t="s">
        <v>58</v>
      </c>
      <c r="AV2291" t="s">
        <v>8906</v>
      </c>
      <c r="AW2291" t="s">
        <v>6927</v>
      </c>
      <c r="AX2291" s="1">
        <v>42745.449580324072</v>
      </c>
      <c r="AY2291" s="1">
        <v>43066.611981863425</v>
      </c>
    </row>
    <row r="2292" spans="1:51" x14ac:dyDescent="0.35">
      <c r="A2292">
        <v>2076</v>
      </c>
      <c r="B2292">
        <v>0</v>
      </c>
      <c r="C2292" t="s">
        <v>51</v>
      </c>
      <c r="D2292" t="s">
        <v>52</v>
      </c>
      <c r="E2292" t="s">
        <v>51</v>
      </c>
      <c r="F2292" t="s">
        <v>51</v>
      </c>
      <c r="G2292" t="s">
        <v>10029</v>
      </c>
      <c r="H2292" t="s">
        <v>10030</v>
      </c>
      <c r="I2292" t="s">
        <v>56</v>
      </c>
      <c r="O2292" t="s">
        <v>62</v>
      </c>
      <c r="S2292" t="s">
        <v>10031</v>
      </c>
      <c r="U2292" t="s">
        <v>202</v>
      </c>
      <c r="V2292" t="s">
        <v>10032</v>
      </c>
      <c r="W2292" t="s">
        <v>62</v>
      </c>
      <c r="Y2292" t="s">
        <v>10033</v>
      </c>
      <c r="Z2292">
        <v>8</v>
      </c>
      <c r="AA2292">
        <v>37</v>
      </c>
      <c r="AB2292" t="s">
        <v>62</v>
      </c>
      <c r="AC2292" t="s">
        <v>62</v>
      </c>
      <c r="AD2292" t="s">
        <v>10034</v>
      </c>
      <c r="AE2292" t="s">
        <v>133</v>
      </c>
      <c r="AF2292" t="s">
        <v>3406</v>
      </c>
      <c r="AG2292" t="s">
        <v>10035</v>
      </c>
      <c r="AH2292" t="s">
        <v>133</v>
      </c>
      <c r="AI2292">
        <v>0</v>
      </c>
      <c r="AJ2292">
        <v>0</v>
      </c>
      <c r="AL2292">
        <v>0</v>
      </c>
      <c r="AM2292">
        <v>0</v>
      </c>
      <c r="AN2292">
        <v>0</v>
      </c>
      <c r="AO2292" t="s">
        <v>51</v>
      </c>
      <c r="AP2292" t="s">
        <v>51</v>
      </c>
      <c r="AQ2292" t="s">
        <v>51</v>
      </c>
      <c r="AR2292" t="s">
        <v>51</v>
      </c>
      <c r="AS2292" t="s">
        <v>51</v>
      </c>
      <c r="AT2292" t="s">
        <v>51</v>
      </c>
      <c r="AU2292" t="s">
        <v>58</v>
      </c>
      <c r="AV2292" t="s">
        <v>8906</v>
      </c>
      <c r="AW2292" t="s">
        <v>196</v>
      </c>
      <c r="AX2292" s="1">
        <v>42744.725878206016</v>
      </c>
      <c r="AY2292" s="1">
        <v>43742.521112233793</v>
      </c>
    </row>
    <row r="2293" spans="1:51" x14ac:dyDescent="0.35">
      <c r="A2293">
        <v>2075</v>
      </c>
      <c r="B2293">
        <v>0</v>
      </c>
      <c r="C2293" t="s">
        <v>51</v>
      </c>
      <c r="D2293" t="s">
        <v>52</v>
      </c>
      <c r="E2293" t="s">
        <v>51</v>
      </c>
      <c r="F2293" t="s">
        <v>51</v>
      </c>
      <c r="G2293" t="s">
        <v>10036</v>
      </c>
      <c r="H2293" t="s">
        <v>10037</v>
      </c>
      <c r="I2293" t="s">
        <v>56</v>
      </c>
      <c r="J2293" t="s">
        <v>5419</v>
      </c>
      <c r="O2293" t="s">
        <v>62</v>
      </c>
      <c r="S2293" t="s">
        <v>10038</v>
      </c>
      <c r="U2293" t="s">
        <v>51</v>
      </c>
      <c r="V2293" t="s">
        <v>62</v>
      </c>
      <c r="W2293" t="s">
        <v>62</v>
      </c>
      <c r="X2293" t="s">
        <v>51</v>
      </c>
      <c r="Y2293" t="s">
        <v>10039</v>
      </c>
      <c r="Z2293">
        <v>8</v>
      </c>
      <c r="AA2293" t="s">
        <v>10040</v>
      </c>
      <c r="AB2293" t="s">
        <v>10041</v>
      </c>
      <c r="AC2293" t="s">
        <v>10042</v>
      </c>
      <c r="AD2293" t="s">
        <v>62</v>
      </c>
      <c r="AE2293" t="s">
        <v>51</v>
      </c>
      <c r="AF2293" t="s">
        <v>5419</v>
      </c>
      <c r="AG2293" t="s">
        <v>10043</v>
      </c>
      <c r="AH2293" t="s">
        <v>10044</v>
      </c>
      <c r="AI2293">
        <v>0</v>
      </c>
      <c r="AJ2293">
        <v>0</v>
      </c>
      <c r="AL2293">
        <v>0</v>
      </c>
      <c r="AM2293">
        <v>0</v>
      </c>
      <c r="AN2293">
        <v>0</v>
      </c>
      <c r="AO2293" t="s">
        <v>51</v>
      </c>
      <c r="AP2293" t="s">
        <v>51</v>
      </c>
      <c r="AQ2293" t="s">
        <v>51</v>
      </c>
      <c r="AR2293" t="s">
        <v>51</v>
      </c>
      <c r="AS2293" t="s">
        <v>51</v>
      </c>
      <c r="AT2293" t="s">
        <v>51</v>
      </c>
      <c r="AU2293" t="s">
        <v>58</v>
      </c>
      <c r="AV2293" t="s">
        <v>8906</v>
      </c>
      <c r="AW2293" t="s">
        <v>6927</v>
      </c>
      <c r="AX2293" s="1">
        <v>42742.736412002312</v>
      </c>
      <c r="AY2293" s="1">
        <v>42823.685944178244</v>
      </c>
    </row>
    <row r="2294" spans="1:51" x14ac:dyDescent="0.35">
      <c r="A2294">
        <v>2074</v>
      </c>
      <c r="B2294">
        <v>0</v>
      </c>
      <c r="C2294" t="s">
        <v>51</v>
      </c>
      <c r="D2294" t="s">
        <v>52</v>
      </c>
      <c r="E2294" t="s">
        <v>51</v>
      </c>
      <c r="F2294" t="s">
        <v>51</v>
      </c>
      <c r="G2294" t="s">
        <v>19178</v>
      </c>
      <c r="H2294" t="s">
        <v>10045</v>
      </c>
      <c r="I2294" t="s">
        <v>56</v>
      </c>
      <c r="J2294" t="s">
        <v>5419</v>
      </c>
      <c r="S2294" t="s">
        <v>10046</v>
      </c>
      <c r="U2294" t="s">
        <v>51</v>
      </c>
      <c r="V2294" t="s">
        <v>10047</v>
      </c>
      <c r="X2294" t="s">
        <v>51</v>
      </c>
      <c r="Y2294" t="s">
        <v>10048</v>
      </c>
      <c r="Z2294">
        <v>8</v>
      </c>
      <c r="AA2294" t="s">
        <v>10049</v>
      </c>
      <c r="AB2294" t="s">
        <v>62</v>
      </c>
      <c r="AC2294" t="s">
        <v>62</v>
      </c>
      <c r="AD2294" t="s">
        <v>62</v>
      </c>
      <c r="AE2294" t="s">
        <v>51</v>
      </c>
      <c r="AF2294" t="s">
        <v>5419</v>
      </c>
      <c r="AG2294">
        <v>24190101732</v>
      </c>
      <c r="AH2294">
        <v>24190101732</v>
      </c>
      <c r="AI2294">
        <v>0</v>
      </c>
      <c r="AJ2294">
        <v>0</v>
      </c>
      <c r="AL2294">
        <v>0</v>
      </c>
      <c r="AM2294">
        <v>0</v>
      </c>
      <c r="AN2294">
        <v>0</v>
      </c>
      <c r="AO2294" t="s">
        <v>51</v>
      </c>
      <c r="AP2294" t="s">
        <v>51</v>
      </c>
      <c r="AQ2294" t="s">
        <v>51</v>
      </c>
      <c r="AR2294" t="s">
        <v>51</v>
      </c>
      <c r="AS2294" t="s">
        <v>51</v>
      </c>
      <c r="AT2294" t="s">
        <v>51</v>
      </c>
      <c r="AU2294" t="s">
        <v>58</v>
      </c>
      <c r="AV2294" t="s">
        <v>8906</v>
      </c>
      <c r="AW2294" t="s">
        <v>51</v>
      </c>
      <c r="AX2294" s="1">
        <v>42742.672740972223</v>
      </c>
      <c r="AY2294" t="s">
        <v>51</v>
      </c>
    </row>
    <row r="2295" spans="1:51" x14ac:dyDescent="0.35">
      <c r="A2295">
        <v>2073</v>
      </c>
      <c r="B2295">
        <v>0</v>
      </c>
      <c r="C2295" t="s">
        <v>51</v>
      </c>
      <c r="D2295" t="s">
        <v>52</v>
      </c>
      <c r="E2295" t="s">
        <v>51</v>
      </c>
      <c r="F2295" t="s">
        <v>51</v>
      </c>
      <c r="G2295" t="s">
        <v>10050</v>
      </c>
      <c r="H2295" t="s">
        <v>10051</v>
      </c>
      <c r="I2295" t="s">
        <v>56</v>
      </c>
      <c r="J2295" t="s">
        <v>5419</v>
      </c>
      <c r="O2295" t="s">
        <v>62</v>
      </c>
      <c r="T2295" t="s">
        <v>10052</v>
      </c>
      <c r="U2295" t="s">
        <v>51</v>
      </c>
      <c r="W2295">
        <f>91-9820649110</f>
        <v>-9820649019</v>
      </c>
      <c r="X2295" t="s">
        <v>51</v>
      </c>
      <c r="Y2295" t="s">
        <v>10053</v>
      </c>
      <c r="Z2295">
        <v>8</v>
      </c>
      <c r="AA2295">
        <v>27</v>
      </c>
      <c r="AE2295" t="s">
        <v>51</v>
      </c>
      <c r="AF2295" t="s">
        <v>5419</v>
      </c>
      <c r="AG2295" t="s">
        <v>10054</v>
      </c>
      <c r="AI2295">
        <v>0</v>
      </c>
      <c r="AJ2295">
        <v>0</v>
      </c>
      <c r="AL2295">
        <v>0</v>
      </c>
      <c r="AM2295">
        <v>0</v>
      </c>
      <c r="AN2295">
        <v>0</v>
      </c>
      <c r="AO2295" t="s">
        <v>51</v>
      </c>
      <c r="AP2295" t="s">
        <v>51</v>
      </c>
      <c r="AQ2295" t="s">
        <v>51</v>
      </c>
      <c r="AR2295" t="s">
        <v>51</v>
      </c>
      <c r="AS2295" t="s">
        <v>51</v>
      </c>
      <c r="AT2295" t="s">
        <v>51</v>
      </c>
      <c r="AU2295" t="s">
        <v>58</v>
      </c>
      <c r="AV2295" t="s">
        <v>8906</v>
      </c>
      <c r="AW2295" t="s">
        <v>6927</v>
      </c>
      <c r="AX2295" s="1">
        <v>42737.673319062502</v>
      </c>
      <c r="AY2295" s="1">
        <v>43224.694430902775</v>
      </c>
    </row>
    <row r="2296" spans="1:51" x14ac:dyDescent="0.35">
      <c r="A2296">
        <v>2072</v>
      </c>
      <c r="B2296">
        <v>0</v>
      </c>
      <c r="C2296" t="s">
        <v>51</v>
      </c>
      <c r="D2296" t="s">
        <v>85</v>
      </c>
      <c r="E2296" t="s">
        <v>51</v>
      </c>
      <c r="F2296" t="s">
        <v>51</v>
      </c>
      <c r="G2296" t="s">
        <v>10055</v>
      </c>
      <c r="H2296" t="s">
        <v>10056</v>
      </c>
      <c r="I2296" t="s">
        <v>56</v>
      </c>
      <c r="J2296" t="s">
        <v>5419</v>
      </c>
      <c r="S2296">
        <v>27293001</v>
      </c>
      <c r="T2296" t="s">
        <v>51</v>
      </c>
      <c r="U2296" t="s">
        <v>51</v>
      </c>
      <c r="Y2296" t="s">
        <v>10057</v>
      </c>
      <c r="Z2296">
        <v>8</v>
      </c>
      <c r="AE2296" t="s">
        <v>51</v>
      </c>
      <c r="AF2296" t="s">
        <v>5419</v>
      </c>
      <c r="AI2296">
        <v>0</v>
      </c>
      <c r="AJ2296">
        <v>0</v>
      </c>
      <c r="AL2296">
        <v>0</v>
      </c>
      <c r="AM2296">
        <v>0</v>
      </c>
      <c r="AN2296">
        <v>0</v>
      </c>
      <c r="AO2296" t="s">
        <v>1651</v>
      </c>
      <c r="AP2296" t="s">
        <v>51</v>
      </c>
      <c r="AQ2296" t="s">
        <v>51</v>
      </c>
      <c r="AR2296" t="s">
        <v>51</v>
      </c>
      <c r="AS2296" t="s">
        <v>51</v>
      </c>
      <c r="AT2296" t="s">
        <v>51</v>
      </c>
      <c r="AU2296" t="s">
        <v>58</v>
      </c>
      <c r="AV2296" t="s">
        <v>4028</v>
      </c>
      <c r="AW2296" t="s">
        <v>51</v>
      </c>
      <c r="AX2296" s="1">
        <v>42737.670655902781</v>
      </c>
      <c r="AY2296" t="s">
        <v>51</v>
      </c>
    </row>
    <row r="2297" spans="1:51" x14ac:dyDescent="0.35">
      <c r="A2297">
        <v>2071</v>
      </c>
      <c r="B2297">
        <v>0</v>
      </c>
      <c r="C2297" t="s">
        <v>51</v>
      </c>
      <c r="D2297" t="s">
        <v>85</v>
      </c>
      <c r="E2297" t="s">
        <v>51</v>
      </c>
      <c r="F2297" t="s">
        <v>51</v>
      </c>
      <c r="G2297" t="s">
        <v>10058</v>
      </c>
      <c r="H2297" t="s">
        <v>10059</v>
      </c>
      <c r="I2297" t="s">
        <v>56</v>
      </c>
      <c r="J2297" t="s">
        <v>5419</v>
      </c>
      <c r="S2297" t="s">
        <v>10060</v>
      </c>
      <c r="T2297" t="s">
        <v>51</v>
      </c>
      <c r="U2297" t="s">
        <v>51</v>
      </c>
      <c r="W2297">
        <v>9922697619</v>
      </c>
      <c r="Y2297" t="s">
        <v>10061</v>
      </c>
      <c r="Z2297">
        <v>8</v>
      </c>
      <c r="AE2297" t="s">
        <v>51</v>
      </c>
      <c r="AF2297" t="s">
        <v>5419</v>
      </c>
      <c r="AI2297">
        <v>0</v>
      </c>
      <c r="AJ2297">
        <v>0</v>
      </c>
      <c r="AL2297">
        <v>0</v>
      </c>
      <c r="AM2297">
        <v>0</v>
      </c>
      <c r="AN2297">
        <v>0</v>
      </c>
      <c r="AO2297" t="s">
        <v>230</v>
      </c>
      <c r="AP2297" t="s">
        <v>51</v>
      </c>
      <c r="AQ2297" t="s">
        <v>51</v>
      </c>
      <c r="AR2297" t="s">
        <v>51</v>
      </c>
      <c r="AS2297" t="s">
        <v>51</v>
      </c>
      <c r="AT2297" t="s">
        <v>51</v>
      </c>
      <c r="AU2297" t="s">
        <v>58</v>
      </c>
      <c r="AV2297" t="s">
        <v>4028</v>
      </c>
      <c r="AW2297" t="s">
        <v>4028</v>
      </c>
      <c r="AX2297" s="1">
        <v>42734.59414212963</v>
      </c>
      <c r="AY2297" s="1">
        <v>42734.602536423612</v>
      </c>
    </row>
    <row r="2298" spans="1:51" x14ac:dyDescent="0.35">
      <c r="A2298">
        <v>2070</v>
      </c>
      <c r="B2298">
        <v>0</v>
      </c>
      <c r="C2298" t="s">
        <v>51</v>
      </c>
      <c r="D2298" t="s">
        <v>85</v>
      </c>
      <c r="E2298" t="s">
        <v>51</v>
      </c>
      <c r="F2298" t="s">
        <v>51</v>
      </c>
      <c r="G2298" t="s">
        <v>10062</v>
      </c>
      <c r="H2298" t="s">
        <v>10063</v>
      </c>
      <c r="I2298" t="s">
        <v>222</v>
      </c>
      <c r="J2298" t="s">
        <v>5419</v>
      </c>
      <c r="T2298" t="s">
        <v>51</v>
      </c>
      <c r="U2298" t="s">
        <v>51</v>
      </c>
      <c r="Y2298" t="s">
        <v>10064</v>
      </c>
      <c r="Z2298">
        <v>2</v>
      </c>
      <c r="AA2298" t="s">
        <v>10065</v>
      </c>
      <c r="AE2298" t="s">
        <v>51</v>
      </c>
      <c r="AF2298" t="s">
        <v>5419</v>
      </c>
      <c r="AI2298">
        <v>0</v>
      </c>
      <c r="AJ2298">
        <v>0</v>
      </c>
      <c r="AL2298">
        <v>0</v>
      </c>
      <c r="AM2298">
        <v>0</v>
      </c>
      <c r="AN2298">
        <v>0</v>
      </c>
      <c r="AO2298" t="s">
        <v>538</v>
      </c>
      <c r="AP2298" t="s">
        <v>51</v>
      </c>
      <c r="AQ2298" t="s">
        <v>51</v>
      </c>
      <c r="AR2298" t="s">
        <v>51</v>
      </c>
      <c r="AS2298" t="s">
        <v>51</v>
      </c>
      <c r="AT2298" t="s">
        <v>51</v>
      </c>
      <c r="AU2298" t="s">
        <v>58</v>
      </c>
      <c r="AV2298" t="s">
        <v>4028</v>
      </c>
      <c r="AW2298" t="s">
        <v>51</v>
      </c>
      <c r="AX2298" s="1">
        <v>42734.562369212967</v>
      </c>
      <c r="AY2298" t="s">
        <v>51</v>
      </c>
    </row>
    <row r="2299" spans="1:51" x14ac:dyDescent="0.35">
      <c r="A2299">
        <v>2069</v>
      </c>
      <c r="B2299">
        <v>0</v>
      </c>
      <c r="C2299" t="s">
        <v>51</v>
      </c>
      <c r="D2299" t="s">
        <v>52</v>
      </c>
      <c r="E2299" t="s">
        <v>51</v>
      </c>
      <c r="F2299" t="s">
        <v>51</v>
      </c>
      <c r="G2299" t="s">
        <v>10066</v>
      </c>
      <c r="H2299" t="s">
        <v>10067</v>
      </c>
      <c r="I2299" t="s">
        <v>56</v>
      </c>
      <c r="J2299" t="s">
        <v>5419</v>
      </c>
      <c r="M2299" t="s">
        <v>10066</v>
      </c>
      <c r="N2299" t="s">
        <v>10067</v>
      </c>
      <c r="U2299" t="s">
        <v>51</v>
      </c>
      <c r="X2299" t="s">
        <v>51</v>
      </c>
      <c r="Z2299">
        <v>8</v>
      </c>
      <c r="AE2299" t="s">
        <v>51</v>
      </c>
      <c r="AF2299" t="s">
        <v>5419</v>
      </c>
      <c r="AI2299">
        <v>0</v>
      </c>
      <c r="AJ2299">
        <v>0</v>
      </c>
      <c r="AL2299">
        <v>0</v>
      </c>
      <c r="AM2299">
        <v>0</v>
      </c>
      <c r="AN2299">
        <v>0</v>
      </c>
      <c r="AO2299" t="s">
        <v>51</v>
      </c>
      <c r="AP2299" t="s">
        <v>51</v>
      </c>
      <c r="AQ2299" t="s">
        <v>51</v>
      </c>
      <c r="AR2299" t="s">
        <v>51</v>
      </c>
      <c r="AS2299" t="s">
        <v>51</v>
      </c>
      <c r="AT2299" t="s">
        <v>51</v>
      </c>
      <c r="AU2299" t="s">
        <v>58</v>
      </c>
      <c r="AV2299" t="s">
        <v>4802</v>
      </c>
      <c r="AW2299" t="s">
        <v>51</v>
      </c>
      <c r="AX2299" s="1">
        <v>42731.685135497682</v>
      </c>
      <c r="AY2299" t="s">
        <v>51</v>
      </c>
    </row>
    <row r="2300" spans="1:51" x14ac:dyDescent="0.35">
      <c r="A2300">
        <v>2068</v>
      </c>
      <c r="B2300">
        <v>0</v>
      </c>
      <c r="C2300" t="s">
        <v>51</v>
      </c>
      <c r="D2300" t="s">
        <v>85</v>
      </c>
      <c r="E2300" t="s">
        <v>51</v>
      </c>
      <c r="F2300" t="s">
        <v>51</v>
      </c>
      <c r="G2300" t="s">
        <v>19179</v>
      </c>
      <c r="H2300" t="s">
        <v>10068</v>
      </c>
      <c r="I2300" t="s">
        <v>56</v>
      </c>
      <c r="J2300" t="s">
        <v>5419</v>
      </c>
      <c r="T2300" t="s">
        <v>51</v>
      </c>
      <c r="U2300" t="s">
        <v>51</v>
      </c>
      <c r="W2300">
        <v>8888862304</v>
      </c>
      <c r="Y2300" t="s">
        <v>10069</v>
      </c>
      <c r="Z2300">
        <v>8</v>
      </c>
      <c r="AE2300" t="s">
        <v>51</v>
      </c>
      <c r="AF2300" t="s">
        <v>5419</v>
      </c>
      <c r="AI2300">
        <v>0</v>
      </c>
      <c r="AJ2300">
        <v>0</v>
      </c>
      <c r="AL2300">
        <v>0</v>
      </c>
      <c r="AM2300">
        <v>0</v>
      </c>
      <c r="AN2300">
        <v>0</v>
      </c>
      <c r="AO2300" t="s">
        <v>230</v>
      </c>
      <c r="AP2300" t="s">
        <v>51</v>
      </c>
      <c r="AQ2300" t="s">
        <v>51</v>
      </c>
      <c r="AR2300" t="s">
        <v>51</v>
      </c>
      <c r="AS2300" t="s">
        <v>51</v>
      </c>
      <c r="AT2300" t="s">
        <v>51</v>
      </c>
      <c r="AU2300" t="s">
        <v>58</v>
      </c>
      <c r="AV2300" t="s">
        <v>4028</v>
      </c>
      <c r="AW2300" t="s">
        <v>51</v>
      </c>
      <c r="AX2300" s="1">
        <v>42727.793343518519</v>
      </c>
      <c r="AY2300" t="s">
        <v>51</v>
      </c>
    </row>
    <row r="2301" spans="1:51" x14ac:dyDescent="0.35">
      <c r="A2301">
        <v>2067</v>
      </c>
      <c r="B2301">
        <v>0</v>
      </c>
      <c r="C2301" t="s">
        <v>51</v>
      </c>
      <c r="D2301" t="s">
        <v>85</v>
      </c>
      <c r="E2301" t="s">
        <v>51</v>
      </c>
      <c r="F2301" t="s">
        <v>51</v>
      </c>
      <c r="G2301" t="s">
        <v>10070</v>
      </c>
      <c r="H2301" t="s">
        <v>10071</v>
      </c>
      <c r="I2301" t="s">
        <v>56</v>
      </c>
      <c r="J2301" t="s">
        <v>5419</v>
      </c>
      <c r="T2301" t="s">
        <v>51</v>
      </c>
      <c r="U2301" t="s">
        <v>51</v>
      </c>
      <c r="W2301">
        <v>9561096769</v>
      </c>
      <c r="Y2301" t="s">
        <v>10072</v>
      </c>
      <c r="Z2301">
        <v>8</v>
      </c>
      <c r="AD2301" t="s">
        <v>10073</v>
      </c>
      <c r="AE2301" t="s">
        <v>51</v>
      </c>
      <c r="AF2301" t="s">
        <v>5419</v>
      </c>
      <c r="AI2301">
        <v>0</v>
      </c>
      <c r="AJ2301">
        <v>0</v>
      </c>
      <c r="AL2301">
        <v>0</v>
      </c>
      <c r="AM2301">
        <v>0</v>
      </c>
      <c r="AN2301">
        <v>0</v>
      </c>
      <c r="AO2301" t="s">
        <v>230</v>
      </c>
      <c r="AP2301" t="s">
        <v>51</v>
      </c>
      <c r="AQ2301" t="s">
        <v>51</v>
      </c>
      <c r="AR2301" t="s">
        <v>51</v>
      </c>
      <c r="AS2301" t="s">
        <v>51</v>
      </c>
      <c r="AT2301" t="s">
        <v>51</v>
      </c>
      <c r="AU2301" t="s">
        <v>58</v>
      </c>
      <c r="AV2301" t="s">
        <v>4028</v>
      </c>
      <c r="AW2301" t="s">
        <v>51</v>
      </c>
      <c r="AX2301" s="1">
        <v>42727.531647534721</v>
      </c>
      <c r="AY2301" t="s">
        <v>51</v>
      </c>
    </row>
    <row r="2302" spans="1:51" x14ac:dyDescent="0.35">
      <c r="A2302">
        <v>2066</v>
      </c>
      <c r="B2302">
        <v>0</v>
      </c>
      <c r="C2302" t="s">
        <v>51</v>
      </c>
      <c r="D2302" t="s">
        <v>52</v>
      </c>
      <c r="E2302" t="s">
        <v>51</v>
      </c>
      <c r="F2302" t="s">
        <v>51</v>
      </c>
      <c r="G2302" t="s">
        <v>10074</v>
      </c>
      <c r="H2302" t="s">
        <v>10075</v>
      </c>
      <c r="I2302" t="s">
        <v>287</v>
      </c>
      <c r="J2302" t="s">
        <v>5419</v>
      </c>
      <c r="S2302" t="s">
        <v>10076</v>
      </c>
      <c r="T2302" t="s">
        <v>10077</v>
      </c>
      <c r="U2302" t="s">
        <v>51</v>
      </c>
      <c r="V2302" t="s">
        <v>10078</v>
      </c>
      <c r="W2302" t="s">
        <v>62</v>
      </c>
      <c r="X2302" t="s">
        <v>51</v>
      </c>
      <c r="Y2302" t="s">
        <v>10079</v>
      </c>
      <c r="Z2302">
        <v>2</v>
      </c>
      <c r="AE2302" t="s">
        <v>51</v>
      </c>
      <c r="AF2302" t="s">
        <v>5419</v>
      </c>
      <c r="AI2302">
        <v>0</v>
      </c>
      <c r="AJ2302">
        <v>0</v>
      </c>
      <c r="AL2302">
        <v>0</v>
      </c>
      <c r="AM2302">
        <v>0</v>
      </c>
      <c r="AN2302">
        <v>0</v>
      </c>
      <c r="AO2302" t="s">
        <v>51</v>
      </c>
      <c r="AP2302" t="s">
        <v>51</v>
      </c>
      <c r="AQ2302" t="s">
        <v>51</v>
      </c>
      <c r="AR2302" t="s">
        <v>51</v>
      </c>
      <c r="AS2302" t="s">
        <v>51</v>
      </c>
      <c r="AT2302" t="s">
        <v>51</v>
      </c>
      <c r="AU2302" t="s">
        <v>58</v>
      </c>
      <c r="AV2302" t="s">
        <v>8906</v>
      </c>
      <c r="AW2302" t="s">
        <v>51</v>
      </c>
      <c r="AX2302" s="1">
        <v>42724.439872418981</v>
      </c>
      <c r="AY2302" t="s">
        <v>51</v>
      </c>
    </row>
    <row r="2303" spans="1:51" x14ac:dyDescent="0.35">
      <c r="A2303">
        <v>2065</v>
      </c>
      <c r="B2303">
        <v>0</v>
      </c>
      <c r="C2303" t="s">
        <v>51</v>
      </c>
      <c r="D2303" t="s">
        <v>52</v>
      </c>
      <c r="E2303" t="s">
        <v>51</v>
      </c>
      <c r="F2303" t="s">
        <v>51</v>
      </c>
      <c r="G2303" t="s">
        <v>10080</v>
      </c>
      <c r="H2303" t="s">
        <v>10081</v>
      </c>
      <c r="I2303" t="s">
        <v>56</v>
      </c>
      <c r="J2303" t="s">
        <v>5419</v>
      </c>
      <c r="S2303" t="s">
        <v>10082</v>
      </c>
      <c r="U2303" t="s">
        <v>51</v>
      </c>
      <c r="W2303">
        <v>9881477570</v>
      </c>
      <c r="X2303" t="s">
        <v>51</v>
      </c>
      <c r="Y2303" t="s">
        <v>10083</v>
      </c>
      <c r="Z2303">
        <v>8</v>
      </c>
      <c r="AA2303" t="s">
        <v>10084</v>
      </c>
      <c r="AB2303" t="s">
        <v>10085</v>
      </c>
      <c r="AC2303" t="s">
        <v>10086</v>
      </c>
      <c r="AE2303" t="s">
        <v>51</v>
      </c>
      <c r="AF2303" t="s">
        <v>5419</v>
      </c>
      <c r="AG2303" t="s">
        <v>10087</v>
      </c>
      <c r="AH2303" t="s">
        <v>10088</v>
      </c>
      <c r="AI2303">
        <v>0</v>
      </c>
      <c r="AJ2303">
        <v>0</v>
      </c>
      <c r="AL2303">
        <v>0</v>
      </c>
      <c r="AM2303">
        <v>0</v>
      </c>
      <c r="AN2303">
        <v>0</v>
      </c>
      <c r="AO2303" t="s">
        <v>51</v>
      </c>
      <c r="AP2303" t="s">
        <v>51</v>
      </c>
      <c r="AQ2303" t="s">
        <v>51</v>
      </c>
      <c r="AR2303" t="s">
        <v>51</v>
      </c>
      <c r="AS2303" t="s">
        <v>51</v>
      </c>
      <c r="AT2303" t="s">
        <v>51</v>
      </c>
      <c r="AU2303" t="s">
        <v>58</v>
      </c>
      <c r="AV2303" t="s">
        <v>8906</v>
      </c>
      <c r="AW2303" t="s">
        <v>51</v>
      </c>
      <c r="AX2303" s="1">
        <v>42723.735055821759</v>
      </c>
      <c r="AY2303" t="s">
        <v>51</v>
      </c>
    </row>
    <row r="2304" spans="1:51" x14ac:dyDescent="0.35">
      <c r="A2304">
        <v>2064</v>
      </c>
      <c r="B2304">
        <v>0</v>
      </c>
      <c r="C2304" t="s">
        <v>51</v>
      </c>
      <c r="D2304" t="s">
        <v>52</v>
      </c>
      <c r="E2304" t="s">
        <v>51</v>
      </c>
      <c r="F2304" t="s">
        <v>51</v>
      </c>
      <c r="G2304" t="s">
        <v>10089</v>
      </c>
      <c r="H2304" t="s">
        <v>10090</v>
      </c>
      <c r="I2304" t="s">
        <v>56</v>
      </c>
      <c r="O2304" t="s">
        <v>62</v>
      </c>
      <c r="S2304" t="s">
        <v>10091</v>
      </c>
      <c r="U2304" t="s">
        <v>202</v>
      </c>
      <c r="V2304" t="s">
        <v>10092</v>
      </c>
      <c r="Y2304" t="s">
        <v>10093</v>
      </c>
      <c r="Z2304">
        <v>8</v>
      </c>
      <c r="AA2304">
        <v>27</v>
      </c>
      <c r="AE2304" t="s">
        <v>10094</v>
      </c>
      <c r="AF2304" t="s">
        <v>143</v>
      </c>
      <c r="AG2304" t="s">
        <v>323</v>
      </c>
      <c r="AH2304" t="s">
        <v>10094</v>
      </c>
      <c r="AI2304">
        <v>0</v>
      </c>
      <c r="AJ2304">
        <v>0</v>
      </c>
      <c r="AL2304">
        <v>0</v>
      </c>
      <c r="AM2304">
        <v>0</v>
      </c>
      <c r="AN2304">
        <v>0</v>
      </c>
      <c r="AO2304" t="s">
        <v>51</v>
      </c>
      <c r="AP2304" t="s">
        <v>51</v>
      </c>
      <c r="AQ2304" t="s">
        <v>51</v>
      </c>
      <c r="AR2304" t="s">
        <v>51</v>
      </c>
      <c r="AS2304" t="s">
        <v>51</v>
      </c>
      <c r="AT2304" t="s">
        <v>51</v>
      </c>
      <c r="AU2304" t="s">
        <v>58</v>
      </c>
      <c r="AV2304" t="s">
        <v>8906</v>
      </c>
      <c r="AW2304" t="s">
        <v>4802</v>
      </c>
      <c r="AX2304" s="1">
        <v>42723.726282870368</v>
      </c>
      <c r="AY2304" s="1">
        <v>43981.519948877314</v>
      </c>
    </row>
    <row r="2305" spans="1:51" x14ac:dyDescent="0.35">
      <c r="A2305">
        <v>2063</v>
      </c>
      <c r="B2305">
        <v>0</v>
      </c>
      <c r="C2305" t="s">
        <v>51</v>
      </c>
      <c r="D2305" t="s">
        <v>52</v>
      </c>
      <c r="E2305" t="s">
        <v>51</v>
      </c>
      <c r="F2305" t="s">
        <v>51</v>
      </c>
      <c r="G2305" t="s">
        <v>10095</v>
      </c>
      <c r="H2305" t="s">
        <v>10096</v>
      </c>
      <c r="I2305" t="s">
        <v>56</v>
      </c>
      <c r="O2305" t="s">
        <v>55</v>
      </c>
      <c r="S2305" t="s">
        <v>10097</v>
      </c>
      <c r="U2305" t="s">
        <v>57</v>
      </c>
      <c r="V2305" t="s">
        <v>10098</v>
      </c>
      <c r="W2305" t="s">
        <v>10099</v>
      </c>
      <c r="Y2305" t="s">
        <v>10100</v>
      </c>
      <c r="Z2305">
        <v>8</v>
      </c>
      <c r="AA2305">
        <v>33</v>
      </c>
      <c r="AD2305" t="s">
        <v>10101</v>
      </c>
      <c r="AE2305" t="s">
        <v>3557</v>
      </c>
      <c r="AF2305" t="s">
        <v>573</v>
      </c>
      <c r="AG2305" t="s">
        <v>10102</v>
      </c>
      <c r="AH2305" t="s">
        <v>3557</v>
      </c>
      <c r="AI2305">
        <v>0</v>
      </c>
      <c r="AJ2305">
        <v>0</v>
      </c>
      <c r="AL2305">
        <v>0</v>
      </c>
      <c r="AM2305">
        <v>0</v>
      </c>
      <c r="AN2305">
        <v>0</v>
      </c>
      <c r="AO2305" t="s">
        <v>51</v>
      </c>
      <c r="AP2305" t="s">
        <v>51</v>
      </c>
      <c r="AQ2305" t="s">
        <v>51</v>
      </c>
      <c r="AR2305" t="s">
        <v>51</v>
      </c>
      <c r="AS2305" t="s">
        <v>51</v>
      </c>
      <c r="AT2305" t="s">
        <v>51</v>
      </c>
      <c r="AU2305" t="s">
        <v>58</v>
      </c>
      <c r="AV2305" t="s">
        <v>8906</v>
      </c>
      <c r="AW2305" t="s">
        <v>196</v>
      </c>
      <c r="AX2305" s="1">
        <v>42721.442170486109</v>
      </c>
      <c r="AY2305" s="1">
        <v>44944.657508483797</v>
      </c>
    </row>
    <row r="2306" spans="1:51" x14ac:dyDescent="0.35">
      <c r="A2306">
        <v>2061</v>
      </c>
      <c r="B2306">
        <v>0</v>
      </c>
      <c r="C2306" t="s">
        <v>51</v>
      </c>
      <c r="D2306" t="s">
        <v>52</v>
      </c>
      <c r="E2306" t="s">
        <v>51</v>
      </c>
      <c r="F2306" t="s">
        <v>51</v>
      </c>
      <c r="G2306" t="s">
        <v>10103</v>
      </c>
      <c r="H2306" t="s">
        <v>10104</v>
      </c>
      <c r="I2306" t="s">
        <v>56</v>
      </c>
      <c r="J2306" t="s">
        <v>5419</v>
      </c>
      <c r="S2306" t="s">
        <v>10105</v>
      </c>
      <c r="T2306" t="s">
        <v>10106</v>
      </c>
      <c r="U2306" t="s">
        <v>51</v>
      </c>
      <c r="V2306" t="s">
        <v>10107</v>
      </c>
      <c r="W2306" t="s">
        <v>10108</v>
      </c>
      <c r="X2306" t="s">
        <v>51</v>
      </c>
      <c r="Y2306" t="s">
        <v>10109</v>
      </c>
      <c r="Z2306">
        <v>8</v>
      </c>
      <c r="AE2306" t="s">
        <v>51</v>
      </c>
      <c r="AF2306" t="s">
        <v>5419</v>
      </c>
      <c r="AI2306">
        <v>0</v>
      </c>
      <c r="AJ2306">
        <v>0</v>
      </c>
      <c r="AL2306">
        <v>0</v>
      </c>
      <c r="AM2306">
        <v>0</v>
      </c>
      <c r="AN2306">
        <v>0</v>
      </c>
      <c r="AO2306" t="s">
        <v>51</v>
      </c>
      <c r="AP2306" t="s">
        <v>51</v>
      </c>
      <c r="AQ2306" t="s">
        <v>51</v>
      </c>
      <c r="AR2306" t="s">
        <v>51</v>
      </c>
      <c r="AS2306" t="s">
        <v>51</v>
      </c>
      <c r="AT2306" t="s">
        <v>51</v>
      </c>
      <c r="AU2306" t="s">
        <v>58</v>
      </c>
      <c r="AV2306" t="s">
        <v>8906</v>
      </c>
      <c r="AW2306" t="s">
        <v>51</v>
      </c>
      <c r="AX2306" s="1">
        <v>42720.516629895836</v>
      </c>
      <c r="AY2306" t="s">
        <v>51</v>
      </c>
    </row>
    <row r="2307" spans="1:51" x14ac:dyDescent="0.35">
      <c r="A2307">
        <v>2060</v>
      </c>
      <c r="B2307">
        <v>0</v>
      </c>
      <c r="C2307" t="s">
        <v>51</v>
      </c>
      <c r="D2307" t="s">
        <v>52</v>
      </c>
      <c r="E2307" t="s">
        <v>51</v>
      </c>
      <c r="F2307" t="s">
        <v>51</v>
      </c>
      <c r="G2307" t="s">
        <v>10110</v>
      </c>
      <c r="H2307" t="s">
        <v>10111</v>
      </c>
      <c r="I2307" t="s">
        <v>56</v>
      </c>
      <c r="O2307" t="s">
        <v>2142</v>
      </c>
      <c r="V2307" t="s">
        <v>10112</v>
      </c>
      <c r="W2307" t="s">
        <v>10113</v>
      </c>
      <c r="Y2307" t="s">
        <v>10114</v>
      </c>
      <c r="Z2307">
        <v>8</v>
      </c>
      <c r="AA2307">
        <v>9</v>
      </c>
      <c r="AB2307" t="s">
        <v>10115</v>
      </c>
      <c r="AC2307" t="s">
        <v>10116</v>
      </c>
      <c r="AE2307" t="s">
        <v>10116</v>
      </c>
      <c r="AF2307" t="s">
        <v>376</v>
      </c>
      <c r="AG2307" t="s">
        <v>10117</v>
      </c>
      <c r="AH2307" t="s">
        <v>10116</v>
      </c>
      <c r="AI2307">
        <v>0</v>
      </c>
      <c r="AJ2307">
        <v>0</v>
      </c>
      <c r="AL2307">
        <v>0</v>
      </c>
      <c r="AM2307">
        <v>0</v>
      </c>
      <c r="AN2307">
        <v>0</v>
      </c>
      <c r="AO2307" t="s">
        <v>51</v>
      </c>
      <c r="AP2307" t="s">
        <v>51</v>
      </c>
      <c r="AQ2307" t="s">
        <v>51</v>
      </c>
      <c r="AR2307" t="s">
        <v>51</v>
      </c>
      <c r="AS2307" t="s">
        <v>51</v>
      </c>
      <c r="AT2307" t="s">
        <v>51</v>
      </c>
      <c r="AU2307" t="s">
        <v>58</v>
      </c>
      <c r="AV2307" t="s">
        <v>8906</v>
      </c>
      <c r="AW2307" t="s">
        <v>6927</v>
      </c>
      <c r="AX2307" s="1">
        <v>42716.699792280095</v>
      </c>
      <c r="AY2307" s="1">
        <v>43528.698034409725</v>
      </c>
    </row>
    <row r="2308" spans="1:51" x14ac:dyDescent="0.35">
      <c r="A2308">
        <v>2059</v>
      </c>
      <c r="B2308">
        <v>0</v>
      </c>
      <c r="C2308" t="s">
        <v>51</v>
      </c>
      <c r="D2308" t="s">
        <v>85</v>
      </c>
      <c r="E2308" t="s">
        <v>51</v>
      </c>
      <c r="F2308" t="s">
        <v>51</v>
      </c>
      <c r="G2308" t="s">
        <v>10118</v>
      </c>
      <c r="H2308" t="s">
        <v>10119</v>
      </c>
      <c r="I2308" t="s">
        <v>56</v>
      </c>
      <c r="J2308" t="s">
        <v>5419</v>
      </c>
      <c r="T2308" t="s">
        <v>51</v>
      </c>
      <c r="U2308" t="s">
        <v>51</v>
      </c>
      <c r="W2308">
        <v>9326414292</v>
      </c>
      <c r="Y2308" t="s">
        <v>10120</v>
      </c>
      <c r="Z2308">
        <v>8</v>
      </c>
      <c r="AD2308" t="s">
        <v>10121</v>
      </c>
      <c r="AE2308" t="s">
        <v>51</v>
      </c>
      <c r="AF2308" t="s">
        <v>5419</v>
      </c>
      <c r="AG2308">
        <v>27240062381</v>
      </c>
      <c r="AI2308">
        <v>0</v>
      </c>
      <c r="AJ2308">
        <v>0</v>
      </c>
      <c r="AL2308">
        <v>0</v>
      </c>
      <c r="AM2308">
        <v>0</v>
      </c>
      <c r="AN2308">
        <v>0</v>
      </c>
      <c r="AO2308" t="s">
        <v>230</v>
      </c>
      <c r="AP2308" t="s">
        <v>51</v>
      </c>
      <c r="AQ2308" t="s">
        <v>51</v>
      </c>
      <c r="AR2308" t="s">
        <v>51</v>
      </c>
      <c r="AS2308" t="s">
        <v>51</v>
      </c>
      <c r="AT2308" t="s">
        <v>51</v>
      </c>
      <c r="AU2308" t="s">
        <v>58</v>
      </c>
      <c r="AV2308" t="s">
        <v>4028</v>
      </c>
      <c r="AW2308" t="s">
        <v>51</v>
      </c>
      <c r="AX2308" s="1">
        <v>42716.620576076391</v>
      </c>
      <c r="AY2308" t="s">
        <v>51</v>
      </c>
    </row>
    <row r="2309" spans="1:51" x14ac:dyDescent="0.35">
      <c r="A2309">
        <v>2058</v>
      </c>
      <c r="B2309">
        <v>0</v>
      </c>
      <c r="C2309" t="s">
        <v>51</v>
      </c>
      <c r="D2309" t="s">
        <v>85</v>
      </c>
      <c r="E2309" t="s">
        <v>51</v>
      </c>
      <c r="F2309" t="s">
        <v>51</v>
      </c>
      <c r="G2309" t="s">
        <v>10122</v>
      </c>
      <c r="H2309" t="s">
        <v>10123</v>
      </c>
      <c r="I2309" t="s">
        <v>6854</v>
      </c>
      <c r="J2309" t="s">
        <v>5419</v>
      </c>
      <c r="T2309" t="s">
        <v>51</v>
      </c>
      <c r="U2309" t="s">
        <v>51</v>
      </c>
      <c r="Z2309">
        <v>2</v>
      </c>
      <c r="AE2309" t="s">
        <v>51</v>
      </c>
      <c r="AF2309" t="s">
        <v>5419</v>
      </c>
      <c r="AI2309">
        <v>0</v>
      </c>
      <c r="AJ2309">
        <v>0</v>
      </c>
      <c r="AL2309">
        <v>0</v>
      </c>
      <c r="AM2309">
        <v>0</v>
      </c>
      <c r="AN2309">
        <v>0</v>
      </c>
      <c r="AO2309" t="s">
        <v>230</v>
      </c>
      <c r="AP2309" t="s">
        <v>51</v>
      </c>
      <c r="AQ2309" t="s">
        <v>51</v>
      </c>
      <c r="AR2309" t="s">
        <v>51</v>
      </c>
      <c r="AS2309" t="s">
        <v>51</v>
      </c>
      <c r="AT2309" t="s">
        <v>51</v>
      </c>
      <c r="AU2309" t="s">
        <v>58</v>
      </c>
      <c r="AV2309" t="s">
        <v>4028</v>
      </c>
      <c r="AW2309" t="s">
        <v>51</v>
      </c>
      <c r="AX2309" s="1">
        <v>42716.609920104165</v>
      </c>
      <c r="AY2309" t="s">
        <v>51</v>
      </c>
    </row>
    <row r="2310" spans="1:51" x14ac:dyDescent="0.35">
      <c r="A2310">
        <v>2057</v>
      </c>
      <c r="B2310">
        <v>0</v>
      </c>
      <c r="C2310" t="s">
        <v>51</v>
      </c>
      <c r="D2310" t="s">
        <v>64</v>
      </c>
      <c r="E2310" t="s">
        <v>51</v>
      </c>
      <c r="F2310" t="s">
        <v>51</v>
      </c>
      <c r="G2310" t="s">
        <v>19180</v>
      </c>
      <c r="H2310" t="s">
        <v>10124</v>
      </c>
      <c r="I2310" t="s">
        <v>56</v>
      </c>
      <c r="O2310" t="s">
        <v>62</v>
      </c>
      <c r="U2310" t="s">
        <v>202</v>
      </c>
      <c r="V2310" t="s">
        <v>10125</v>
      </c>
      <c r="W2310">
        <v>9015658404</v>
      </c>
      <c r="X2310" t="s">
        <v>10126</v>
      </c>
      <c r="Y2310" t="s">
        <v>10127</v>
      </c>
      <c r="Z2310">
        <v>8</v>
      </c>
      <c r="AA2310">
        <v>29</v>
      </c>
      <c r="AE2310" t="s">
        <v>5602</v>
      </c>
      <c r="AF2310" t="s">
        <v>77</v>
      </c>
      <c r="AG2310" t="s">
        <v>10128</v>
      </c>
      <c r="AH2310" t="s">
        <v>5602</v>
      </c>
      <c r="AI2310">
        <v>0</v>
      </c>
      <c r="AJ2310">
        <v>0</v>
      </c>
      <c r="AL2310">
        <v>0</v>
      </c>
      <c r="AM2310">
        <v>0</v>
      </c>
      <c r="AN2310">
        <v>0</v>
      </c>
      <c r="AO2310" t="s">
        <v>51</v>
      </c>
      <c r="AP2310" t="s">
        <v>51</v>
      </c>
      <c r="AQ2310" t="s">
        <v>51</v>
      </c>
      <c r="AR2310" t="s">
        <v>51</v>
      </c>
      <c r="AS2310" t="s">
        <v>51</v>
      </c>
      <c r="AT2310" t="s">
        <v>51</v>
      </c>
      <c r="AU2310" t="s">
        <v>58</v>
      </c>
      <c r="AV2310" t="s">
        <v>4028</v>
      </c>
      <c r="AW2310" t="s">
        <v>196</v>
      </c>
      <c r="AX2310" s="1">
        <v>42712.81679730324</v>
      </c>
      <c r="AY2310" s="1">
        <v>44162.68229996528</v>
      </c>
    </row>
    <row r="2311" spans="1:51" x14ac:dyDescent="0.35">
      <c r="A2311">
        <v>2056</v>
      </c>
      <c r="B2311">
        <v>0</v>
      </c>
      <c r="C2311" t="s">
        <v>51</v>
      </c>
      <c r="D2311" t="s">
        <v>52</v>
      </c>
      <c r="E2311" t="s">
        <v>51</v>
      </c>
      <c r="F2311" t="s">
        <v>51</v>
      </c>
      <c r="G2311" t="s">
        <v>10129</v>
      </c>
      <c r="H2311" t="s">
        <v>10130</v>
      </c>
      <c r="I2311" t="s">
        <v>4842</v>
      </c>
      <c r="J2311" t="s">
        <v>5419</v>
      </c>
      <c r="S2311" t="s">
        <v>10131</v>
      </c>
      <c r="U2311" t="s">
        <v>51</v>
      </c>
      <c r="V2311" t="s">
        <v>10132</v>
      </c>
      <c r="X2311" t="s">
        <v>51</v>
      </c>
      <c r="Y2311" t="s">
        <v>10133</v>
      </c>
      <c r="Z2311">
        <v>2</v>
      </c>
      <c r="AE2311" t="s">
        <v>51</v>
      </c>
      <c r="AF2311" t="s">
        <v>5419</v>
      </c>
      <c r="AI2311">
        <v>0</v>
      </c>
      <c r="AJ2311">
        <v>0</v>
      </c>
      <c r="AL2311">
        <v>0</v>
      </c>
      <c r="AM2311">
        <v>0</v>
      </c>
      <c r="AN2311">
        <v>0</v>
      </c>
      <c r="AO2311" t="s">
        <v>51</v>
      </c>
      <c r="AP2311" t="s">
        <v>51</v>
      </c>
      <c r="AQ2311" t="s">
        <v>51</v>
      </c>
      <c r="AR2311" t="s">
        <v>51</v>
      </c>
      <c r="AS2311" t="s">
        <v>51</v>
      </c>
      <c r="AT2311" t="s">
        <v>51</v>
      </c>
      <c r="AU2311" t="s">
        <v>58</v>
      </c>
      <c r="AV2311" t="s">
        <v>8906</v>
      </c>
      <c r="AW2311" t="s">
        <v>51</v>
      </c>
      <c r="AX2311" s="1">
        <v>42710.64342403935</v>
      </c>
      <c r="AY2311" t="s">
        <v>51</v>
      </c>
    </row>
    <row r="2312" spans="1:51" x14ac:dyDescent="0.35">
      <c r="A2312">
        <v>2055</v>
      </c>
      <c r="B2312">
        <v>0</v>
      </c>
      <c r="C2312" t="s">
        <v>51</v>
      </c>
      <c r="D2312" t="s">
        <v>52</v>
      </c>
      <c r="E2312" t="s">
        <v>51</v>
      </c>
      <c r="F2312" t="s">
        <v>51</v>
      </c>
      <c r="G2312" t="s">
        <v>10134</v>
      </c>
      <c r="H2312" t="s">
        <v>10135</v>
      </c>
      <c r="I2312" t="s">
        <v>56</v>
      </c>
      <c r="J2312" t="s">
        <v>5419</v>
      </c>
      <c r="S2312" t="s">
        <v>10136</v>
      </c>
      <c r="U2312" t="s">
        <v>51</v>
      </c>
      <c r="V2312" t="s">
        <v>10137</v>
      </c>
      <c r="W2312" t="s">
        <v>10138</v>
      </c>
      <c r="X2312" t="s">
        <v>51</v>
      </c>
      <c r="Y2312" t="s">
        <v>10139</v>
      </c>
      <c r="Z2312">
        <v>8</v>
      </c>
      <c r="AE2312" t="s">
        <v>51</v>
      </c>
      <c r="AF2312" t="s">
        <v>5419</v>
      </c>
      <c r="AI2312">
        <v>0</v>
      </c>
      <c r="AJ2312">
        <v>0</v>
      </c>
      <c r="AL2312">
        <v>0</v>
      </c>
      <c r="AM2312">
        <v>0</v>
      </c>
      <c r="AN2312">
        <v>0</v>
      </c>
      <c r="AO2312" t="s">
        <v>51</v>
      </c>
      <c r="AP2312" t="s">
        <v>51</v>
      </c>
      <c r="AQ2312" t="s">
        <v>51</v>
      </c>
      <c r="AR2312" t="s">
        <v>51</v>
      </c>
      <c r="AS2312" t="s">
        <v>51</v>
      </c>
      <c r="AT2312" t="s">
        <v>51</v>
      </c>
      <c r="AU2312" t="s">
        <v>58</v>
      </c>
      <c r="AV2312" t="s">
        <v>8906</v>
      </c>
      <c r="AW2312" t="s">
        <v>51</v>
      </c>
      <c r="AX2312" s="1">
        <v>42710.486148344906</v>
      </c>
      <c r="AY2312" t="s">
        <v>51</v>
      </c>
    </row>
    <row r="2313" spans="1:51" x14ac:dyDescent="0.35">
      <c r="A2313">
        <v>2054</v>
      </c>
      <c r="B2313">
        <v>0</v>
      </c>
      <c r="C2313" t="s">
        <v>51</v>
      </c>
      <c r="D2313" t="s">
        <v>52</v>
      </c>
      <c r="E2313" t="s">
        <v>51</v>
      </c>
      <c r="F2313" t="s">
        <v>51</v>
      </c>
      <c r="G2313" t="s">
        <v>10140</v>
      </c>
      <c r="H2313" t="s">
        <v>10141</v>
      </c>
      <c r="I2313" t="s">
        <v>56</v>
      </c>
      <c r="J2313" t="s">
        <v>5419</v>
      </c>
      <c r="S2313" t="s">
        <v>10142</v>
      </c>
      <c r="T2313" t="s">
        <v>10143</v>
      </c>
      <c r="U2313" t="s">
        <v>51</v>
      </c>
      <c r="V2313" t="s">
        <v>10144</v>
      </c>
      <c r="X2313" t="s">
        <v>51</v>
      </c>
      <c r="Y2313" t="s">
        <v>10145</v>
      </c>
      <c r="Z2313">
        <v>8</v>
      </c>
      <c r="AE2313" t="s">
        <v>51</v>
      </c>
      <c r="AF2313" t="s">
        <v>5419</v>
      </c>
      <c r="AI2313">
        <v>0</v>
      </c>
      <c r="AJ2313">
        <v>0</v>
      </c>
      <c r="AL2313">
        <v>0</v>
      </c>
      <c r="AM2313">
        <v>0</v>
      </c>
      <c r="AN2313">
        <v>0</v>
      </c>
      <c r="AO2313" t="s">
        <v>51</v>
      </c>
      <c r="AP2313" t="s">
        <v>51</v>
      </c>
      <c r="AQ2313" t="s">
        <v>51</v>
      </c>
      <c r="AR2313" t="s">
        <v>51</v>
      </c>
      <c r="AS2313" t="s">
        <v>51</v>
      </c>
      <c r="AT2313" t="s">
        <v>51</v>
      </c>
      <c r="AU2313" t="s">
        <v>58</v>
      </c>
      <c r="AV2313" t="s">
        <v>8906</v>
      </c>
      <c r="AW2313" t="s">
        <v>51</v>
      </c>
      <c r="AX2313" s="1">
        <v>42710.48305934028</v>
      </c>
      <c r="AY2313" t="s">
        <v>51</v>
      </c>
    </row>
    <row r="2314" spans="1:51" x14ac:dyDescent="0.35">
      <c r="A2314">
        <v>2053</v>
      </c>
      <c r="B2314">
        <v>0</v>
      </c>
      <c r="C2314" t="s">
        <v>51</v>
      </c>
      <c r="D2314" t="s">
        <v>52</v>
      </c>
      <c r="E2314" t="s">
        <v>51</v>
      </c>
      <c r="F2314" t="s">
        <v>51</v>
      </c>
      <c r="G2314" t="s">
        <v>10146</v>
      </c>
      <c r="H2314" t="s">
        <v>10147</v>
      </c>
      <c r="I2314" t="s">
        <v>56</v>
      </c>
      <c r="J2314" t="s">
        <v>5419</v>
      </c>
      <c r="O2314" t="s">
        <v>62</v>
      </c>
      <c r="T2314" t="s">
        <v>10148</v>
      </c>
      <c r="U2314" t="s">
        <v>51</v>
      </c>
      <c r="X2314" t="s">
        <v>51</v>
      </c>
      <c r="Z2314">
        <v>8</v>
      </c>
      <c r="AE2314" t="s">
        <v>51</v>
      </c>
      <c r="AF2314" t="s">
        <v>5419</v>
      </c>
      <c r="AI2314">
        <v>0</v>
      </c>
      <c r="AJ2314">
        <v>0</v>
      </c>
      <c r="AL2314">
        <v>0</v>
      </c>
      <c r="AM2314">
        <v>0</v>
      </c>
      <c r="AN2314">
        <v>0</v>
      </c>
      <c r="AO2314" t="s">
        <v>51</v>
      </c>
      <c r="AP2314" t="s">
        <v>51</v>
      </c>
      <c r="AQ2314" t="s">
        <v>51</v>
      </c>
      <c r="AR2314" t="s">
        <v>51</v>
      </c>
      <c r="AS2314" t="s">
        <v>51</v>
      </c>
      <c r="AT2314" t="s">
        <v>51</v>
      </c>
      <c r="AU2314" t="s">
        <v>58</v>
      </c>
      <c r="AV2314" t="s">
        <v>6927</v>
      </c>
      <c r="AW2314" t="s">
        <v>6927</v>
      </c>
      <c r="AX2314" s="1">
        <v>42706.508588807868</v>
      </c>
      <c r="AY2314" s="1">
        <v>42706.51243047454</v>
      </c>
    </row>
    <row r="2315" spans="1:51" x14ac:dyDescent="0.35">
      <c r="A2315">
        <v>2052</v>
      </c>
      <c r="B2315">
        <v>0</v>
      </c>
      <c r="C2315" t="s">
        <v>51</v>
      </c>
      <c r="D2315" t="s">
        <v>85</v>
      </c>
      <c r="E2315" t="s">
        <v>51</v>
      </c>
      <c r="F2315" t="s">
        <v>51</v>
      </c>
      <c r="G2315" t="s">
        <v>10149</v>
      </c>
      <c r="H2315" t="s">
        <v>10150</v>
      </c>
      <c r="I2315" t="s">
        <v>56</v>
      </c>
      <c r="J2315" t="s">
        <v>5419</v>
      </c>
      <c r="S2315" t="s">
        <v>10151</v>
      </c>
      <c r="T2315" t="s">
        <v>51</v>
      </c>
      <c r="U2315" t="s">
        <v>51</v>
      </c>
      <c r="V2315" t="s">
        <v>10152</v>
      </c>
      <c r="Y2315" t="s">
        <v>10153</v>
      </c>
      <c r="Z2315">
        <v>2</v>
      </c>
      <c r="AE2315" t="s">
        <v>51</v>
      </c>
      <c r="AF2315" t="s">
        <v>5419</v>
      </c>
      <c r="AI2315">
        <v>0</v>
      </c>
      <c r="AJ2315">
        <v>0</v>
      </c>
      <c r="AK2315" t="s">
        <v>631</v>
      </c>
      <c r="AL2315">
        <v>0</v>
      </c>
      <c r="AM2315">
        <v>0</v>
      </c>
      <c r="AN2315">
        <v>0</v>
      </c>
      <c r="AO2315" t="s">
        <v>230</v>
      </c>
      <c r="AP2315" t="s">
        <v>51</v>
      </c>
      <c r="AQ2315" t="s">
        <v>51</v>
      </c>
      <c r="AR2315" t="s">
        <v>51</v>
      </c>
      <c r="AS2315" t="s">
        <v>51</v>
      </c>
      <c r="AT2315" t="s">
        <v>51</v>
      </c>
      <c r="AU2315" t="s">
        <v>58</v>
      </c>
      <c r="AV2315" t="s">
        <v>4028</v>
      </c>
      <c r="AW2315" t="s">
        <v>6803</v>
      </c>
      <c r="AX2315" s="1">
        <v>42704.746326655091</v>
      </c>
      <c r="AY2315" s="1">
        <v>42938.54667635417</v>
      </c>
    </row>
    <row r="2316" spans="1:51" x14ac:dyDescent="0.35">
      <c r="A2316">
        <v>2051</v>
      </c>
      <c r="B2316">
        <v>0</v>
      </c>
      <c r="C2316" t="s">
        <v>51</v>
      </c>
      <c r="D2316" t="s">
        <v>52</v>
      </c>
      <c r="E2316" t="s">
        <v>51</v>
      </c>
      <c r="F2316" t="s">
        <v>51</v>
      </c>
      <c r="G2316" t="s">
        <v>10154</v>
      </c>
      <c r="H2316" t="s">
        <v>10155</v>
      </c>
      <c r="I2316" t="s">
        <v>56</v>
      </c>
      <c r="O2316" t="s">
        <v>62</v>
      </c>
      <c r="T2316" t="s">
        <v>10156</v>
      </c>
      <c r="U2316" t="s">
        <v>51</v>
      </c>
      <c r="W2316">
        <v>8811085449</v>
      </c>
      <c r="Y2316" t="s">
        <v>10157</v>
      </c>
      <c r="Z2316">
        <v>8</v>
      </c>
      <c r="AA2316">
        <v>18</v>
      </c>
      <c r="AB2316" t="s">
        <v>10158</v>
      </c>
      <c r="AE2316" t="s">
        <v>10159</v>
      </c>
      <c r="AF2316" t="s">
        <v>1919</v>
      </c>
      <c r="AG2316" t="s">
        <v>9674</v>
      </c>
      <c r="AH2316" t="s">
        <v>10159</v>
      </c>
      <c r="AI2316">
        <v>0</v>
      </c>
      <c r="AJ2316">
        <v>0</v>
      </c>
      <c r="AL2316">
        <v>0</v>
      </c>
      <c r="AM2316">
        <v>0</v>
      </c>
      <c r="AN2316">
        <v>0</v>
      </c>
      <c r="AO2316" t="s">
        <v>51</v>
      </c>
      <c r="AP2316" t="s">
        <v>51</v>
      </c>
      <c r="AQ2316" t="s">
        <v>51</v>
      </c>
      <c r="AR2316" t="s">
        <v>51</v>
      </c>
      <c r="AS2316" t="s">
        <v>51</v>
      </c>
      <c r="AT2316" t="s">
        <v>51</v>
      </c>
      <c r="AU2316" t="s">
        <v>58</v>
      </c>
      <c r="AV2316" t="s">
        <v>8906</v>
      </c>
      <c r="AW2316" t="s">
        <v>3051</v>
      </c>
      <c r="AX2316" s="1">
        <v>42704.532768055557</v>
      </c>
      <c r="AY2316" s="1">
        <v>43439.502080439815</v>
      </c>
    </row>
    <row r="2317" spans="1:51" x14ac:dyDescent="0.35">
      <c r="A2317">
        <v>2050</v>
      </c>
      <c r="B2317">
        <v>0</v>
      </c>
      <c r="C2317" t="s">
        <v>51</v>
      </c>
      <c r="D2317" t="s">
        <v>52</v>
      </c>
      <c r="E2317" t="s">
        <v>51</v>
      </c>
      <c r="F2317" t="s">
        <v>51</v>
      </c>
      <c r="G2317" t="s">
        <v>10160</v>
      </c>
      <c r="H2317" t="s">
        <v>10161</v>
      </c>
      <c r="I2317" t="s">
        <v>56</v>
      </c>
      <c r="J2317" t="s">
        <v>5419</v>
      </c>
      <c r="S2317" t="s">
        <v>10162</v>
      </c>
      <c r="U2317" t="s">
        <v>51</v>
      </c>
      <c r="V2317" t="s">
        <v>10163</v>
      </c>
      <c r="X2317" t="s">
        <v>51</v>
      </c>
      <c r="Y2317" t="s">
        <v>10164</v>
      </c>
      <c r="Z2317">
        <v>8</v>
      </c>
      <c r="AA2317" t="s">
        <v>10165</v>
      </c>
      <c r="AB2317" t="s">
        <v>10166</v>
      </c>
      <c r="AC2317" t="s">
        <v>10116</v>
      </c>
      <c r="AE2317" t="s">
        <v>51</v>
      </c>
      <c r="AF2317" t="s">
        <v>5419</v>
      </c>
      <c r="AG2317">
        <v>9860500315</v>
      </c>
      <c r="AH2317" t="s">
        <v>10167</v>
      </c>
      <c r="AI2317">
        <v>0</v>
      </c>
      <c r="AJ2317">
        <v>0</v>
      </c>
      <c r="AL2317">
        <v>0</v>
      </c>
      <c r="AM2317">
        <v>0</v>
      </c>
      <c r="AN2317">
        <v>0</v>
      </c>
      <c r="AO2317" t="s">
        <v>51</v>
      </c>
      <c r="AP2317" t="s">
        <v>51</v>
      </c>
      <c r="AQ2317" t="s">
        <v>51</v>
      </c>
      <c r="AR2317" t="s">
        <v>51</v>
      </c>
      <c r="AS2317" t="s">
        <v>51</v>
      </c>
      <c r="AT2317" t="s">
        <v>51</v>
      </c>
      <c r="AU2317" t="s">
        <v>58</v>
      </c>
      <c r="AV2317" t="s">
        <v>8906</v>
      </c>
      <c r="AW2317" t="s">
        <v>51</v>
      </c>
      <c r="AX2317" s="1">
        <v>42704.497190509261</v>
      </c>
      <c r="AY2317" t="s">
        <v>51</v>
      </c>
    </row>
    <row r="2318" spans="1:51" x14ac:dyDescent="0.35">
      <c r="A2318">
        <v>2049</v>
      </c>
      <c r="B2318">
        <v>0</v>
      </c>
      <c r="C2318" t="s">
        <v>51</v>
      </c>
      <c r="D2318" t="s">
        <v>52</v>
      </c>
      <c r="E2318" t="s">
        <v>51</v>
      </c>
      <c r="F2318" t="s">
        <v>51</v>
      </c>
      <c r="G2318" t="s">
        <v>10168</v>
      </c>
      <c r="H2318" t="s">
        <v>10169</v>
      </c>
      <c r="I2318" t="s">
        <v>56</v>
      </c>
      <c r="J2318" t="s">
        <v>5419</v>
      </c>
      <c r="T2318" t="s">
        <v>10170</v>
      </c>
      <c r="U2318" t="s">
        <v>51</v>
      </c>
      <c r="W2318">
        <v>9552519529</v>
      </c>
      <c r="X2318" t="s">
        <v>51</v>
      </c>
      <c r="Y2318" t="s">
        <v>10171</v>
      </c>
      <c r="Z2318">
        <v>8</v>
      </c>
      <c r="AE2318" t="s">
        <v>51</v>
      </c>
      <c r="AF2318" t="s">
        <v>5419</v>
      </c>
      <c r="AI2318">
        <v>0</v>
      </c>
      <c r="AJ2318">
        <v>0</v>
      </c>
      <c r="AL2318">
        <v>0</v>
      </c>
      <c r="AM2318">
        <v>0</v>
      </c>
      <c r="AN2318">
        <v>0</v>
      </c>
      <c r="AO2318" t="s">
        <v>51</v>
      </c>
      <c r="AP2318" t="s">
        <v>51</v>
      </c>
      <c r="AQ2318" t="s">
        <v>51</v>
      </c>
      <c r="AR2318" t="s">
        <v>51</v>
      </c>
      <c r="AS2318" t="s">
        <v>51</v>
      </c>
      <c r="AT2318" t="s">
        <v>51</v>
      </c>
      <c r="AU2318" t="s">
        <v>58</v>
      </c>
      <c r="AV2318" t="s">
        <v>8906</v>
      </c>
      <c r="AW2318" t="s">
        <v>51</v>
      </c>
      <c r="AX2318" s="1">
        <v>42703.59257951389</v>
      </c>
      <c r="AY2318" t="s">
        <v>51</v>
      </c>
    </row>
    <row r="2319" spans="1:51" x14ac:dyDescent="0.35">
      <c r="A2319">
        <v>2048</v>
      </c>
      <c r="B2319">
        <v>0</v>
      </c>
      <c r="C2319" t="s">
        <v>51</v>
      </c>
      <c r="D2319" t="s">
        <v>52</v>
      </c>
      <c r="E2319" t="s">
        <v>51</v>
      </c>
      <c r="F2319" t="s">
        <v>51</v>
      </c>
      <c r="G2319" t="s">
        <v>10172</v>
      </c>
      <c r="H2319" t="s">
        <v>10173</v>
      </c>
      <c r="I2319" t="s">
        <v>56</v>
      </c>
      <c r="O2319" t="s">
        <v>62</v>
      </c>
      <c r="T2319" t="s">
        <v>10174</v>
      </c>
      <c r="U2319" t="s">
        <v>57</v>
      </c>
      <c r="W2319">
        <f>91-9935543611</f>
        <v>-9935543520</v>
      </c>
      <c r="Y2319" t="s">
        <v>10175</v>
      </c>
      <c r="Z2319">
        <v>8</v>
      </c>
      <c r="AA2319">
        <v>9</v>
      </c>
      <c r="AE2319" t="s">
        <v>5363</v>
      </c>
      <c r="AF2319" t="s">
        <v>376</v>
      </c>
      <c r="AG2319" t="s">
        <v>10176</v>
      </c>
      <c r="AH2319" t="s">
        <v>5363</v>
      </c>
      <c r="AI2319">
        <v>0</v>
      </c>
      <c r="AJ2319">
        <v>0</v>
      </c>
      <c r="AL2319">
        <v>0</v>
      </c>
      <c r="AM2319">
        <v>0</v>
      </c>
      <c r="AN2319">
        <v>0</v>
      </c>
      <c r="AO2319" t="s">
        <v>51</v>
      </c>
      <c r="AP2319" t="s">
        <v>51</v>
      </c>
      <c r="AQ2319" t="s">
        <v>51</v>
      </c>
      <c r="AR2319" t="s">
        <v>51</v>
      </c>
      <c r="AS2319" t="s">
        <v>51</v>
      </c>
      <c r="AT2319" t="s">
        <v>51</v>
      </c>
      <c r="AU2319" t="s">
        <v>58</v>
      </c>
      <c r="AV2319" t="s">
        <v>8906</v>
      </c>
      <c r="AW2319" t="s">
        <v>196</v>
      </c>
      <c r="AX2319" s="1">
        <v>42699.416544907406</v>
      </c>
      <c r="AY2319" s="1">
        <v>44497.45479560185</v>
      </c>
    </row>
    <row r="2320" spans="1:51" x14ac:dyDescent="0.35">
      <c r="A2320">
        <v>2047</v>
      </c>
      <c r="B2320">
        <v>0</v>
      </c>
      <c r="C2320" t="s">
        <v>51</v>
      </c>
      <c r="D2320" t="s">
        <v>85</v>
      </c>
      <c r="E2320" t="s">
        <v>51</v>
      </c>
      <c r="F2320" t="s">
        <v>51</v>
      </c>
      <c r="G2320" t="s">
        <v>10177</v>
      </c>
      <c r="H2320" t="s">
        <v>10178</v>
      </c>
      <c r="I2320" t="s">
        <v>56</v>
      </c>
      <c r="J2320" t="s">
        <v>5419</v>
      </c>
      <c r="S2320" t="s">
        <v>10179</v>
      </c>
      <c r="T2320" t="s">
        <v>51</v>
      </c>
      <c r="U2320" t="s">
        <v>51</v>
      </c>
      <c r="W2320">
        <v>9833959515</v>
      </c>
      <c r="Y2320" t="s">
        <v>10180</v>
      </c>
      <c r="Z2320">
        <v>8</v>
      </c>
      <c r="AE2320" t="s">
        <v>51</v>
      </c>
      <c r="AF2320" t="s">
        <v>5419</v>
      </c>
      <c r="AI2320">
        <v>0</v>
      </c>
      <c r="AJ2320">
        <v>0</v>
      </c>
      <c r="AL2320">
        <v>0</v>
      </c>
      <c r="AM2320">
        <v>0</v>
      </c>
      <c r="AN2320">
        <v>0</v>
      </c>
      <c r="AO2320" t="s">
        <v>120</v>
      </c>
      <c r="AP2320" t="s">
        <v>51</v>
      </c>
      <c r="AQ2320" t="s">
        <v>51</v>
      </c>
      <c r="AR2320" t="s">
        <v>51</v>
      </c>
      <c r="AS2320" t="s">
        <v>51</v>
      </c>
      <c r="AT2320" t="s">
        <v>51</v>
      </c>
      <c r="AU2320" t="s">
        <v>58</v>
      </c>
      <c r="AV2320" t="s">
        <v>4028</v>
      </c>
      <c r="AW2320" t="s">
        <v>51</v>
      </c>
      <c r="AX2320" s="1">
        <v>42698.709900266207</v>
      </c>
      <c r="AY2320" t="s">
        <v>51</v>
      </c>
    </row>
    <row r="2321" spans="1:51" x14ac:dyDescent="0.35">
      <c r="A2321">
        <v>2046</v>
      </c>
      <c r="B2321">
        <v>0</v>
      </c>
      <c r="C2321" t="s">
        <v>51</v>
      </c>
      <c r="D2321" t="s">
        <v>85</v>
      </c>
      <c r="E2321" t="s">
        <v>51</v>
      </c>
      <c r="F2321" t="s">
        <v>51</v>
      </c>
      <c r="G2321" t="s">
        <v>19181</v>
      </c>
      <c r="H2321" t="s">
        <v>10181</v>
      </c>
      <c r="I2321" t="s">
        <v>56</v>
      </c>
      <c r="J2321" t="s">
        <v>5419</v>
      </c>
      <c r="T2321" t="s">
        <v>51</v>
      </c>
      <c r="U2321" t="s">
        <v>51</v>
      </c>
      <c r="W2321">
        <v>66131800</v>
      </c>
      <c r="Y2321" t="s">
        <v>10182</v>
      </c>
      <c r="Z2321">
        <v>8</v>
      </c>
      <c r="AE2321" t="s">
        <v>51</v>
      </c>
      <c r="AF2321" t="s">
        <v>5419</v>
      </c>
      <c r="AI2321">
        <v>0</v>
      </c>
      <c r="AJ2321">
        <v>0</v>
      </c>
      <c r="AL2321">
        <v>0</v>
      </c>
      <c r="AM2321">
        <v>0</v>
      </c>
      <c r="AN2321">
        <v>0</v>
      </c>
      <c r="AO2321" t="s">
        <v>1651</v>
      </c>
      <c r="AP2321" t="s">
        <v>51</v>
      </c>
      <c r="AQ2321" t="s">
        <v>51</v>
      </c>
      <c r="AR2321" t="s">
        <v>51</v>
      </c>
      <c r="AS2321" t="s">
        <v>51</v>
      </c>
      <c r="AT2321" t="s">
        <v>51</v>
      </c>
      <c r="AU2321" t="s">
        <v>58</v>
      </c>
      <c r="AV2321" t="s">
        <v>4028</v>
      </c>
      <c r="AW2321" t="s">
        <v>51</v>
      </c>
      <c r="AX2321" s="1">
        <v>42698.678273645834</v>
      </c>
      <c r="AY2321" t="s">
        <v>51</v>
      </c>
    </row>
    <row r="2322" spans="1:51" x14ac:dyDescent="0.35">
      <c r="A2322">
        <v>2045</v>
      </c>
      <c r="B2322">
        <v>0</v>
      </c>
      <c r="C2322" t="s">
        <v>51</v>
      </c>
      <c r="D2322" t="s">
        <v>52</v>
      </c>
      <c r="E2322" t="s">
        <v>51</v>
      </c>
      <c r="F2322" t="s">
        <v>51</v>
      </c>
      <c r="G2322" t="s">
        <v>10183</v>
      </c>
      <c r="H2322" t="s">
        <v>10184</v>
      </c>
      <c r="I2322" t="s">
        <v>56</v>
      </c>
      <c r="J2322" t="s">
        <v>5419</v>
      </c>
      <c r="T2322" t="s">
        <v>10185</v>
      </c>
      <c r="U2322" t="s">
        <v>51</v>
      </c>
      <c r="W2322" t="s">
        <v>10186</v>
      </c>
      <c r="X2322" t="s">
        <v>51</v>
      </c>
      <c r="Y2322" t="s">
        <v>6459</v>
      </c>
      <c r="Z2322">
        <v>8</v>
      </c>
      <c r="AE2322" t="s">
        <v>51</v>
      </c>
      <c r="AF2322" t="s">
        <v>5419</v>
      </c>
      <c r="AI2322">
        <v>0</v>
      </c>
      <c r="AJ2322">
        <v>0</v>
      </c>
      <c r="AL2322">
        <v>0</v>
      </c>
      <c r="AM2322">
        <v>0</v>
      </c>
      <c r="AN2322">
        <v>0</v>
      </c>
      <c r="AO2322" t="s">
        <v>51</v>
      </c>
      <c r="AP2322" t="s">
        <v>51</v>
      </c>
      <c r="AQ2322" t="s">
        <v>51</v>
      </c>
      <c r="AR2322" t="s">
        <v>51</v>
      </c>
      <c r="AS2322" t="s">
        <v>51</v>
      </c>
      <c r="AT2322" t="s">
        <v>51</v>
      </c>
      <c r="AU2322" t="s">
        <v>58</v>
      </c>
      <c r="AV2322" t="s">
        <v>8906</v>
      </c>
      <c r="AW2322" t="s">
        <v>51</v>
      </c>
      <c r="AX2322" s="1">
        <v>42698.665124768515</v>
      </c>
      <c r="AY2322" t="s">
        <v>51</v>
      </c>
    </row>
    <row r="2323" spans="1:51" x14ac:dyDescent="0.35">
      <c r="A2323">
        <v>2044</v>
      </c>
      <c r="B2323">
        <v>0</v>
      </c>
      <c r="C2323" t="s">
        <v>51</v>
      </c>
      <c r="D2323" t="s">
        <v>52</v>
      </c>
      <c r="E2323" t="s">
        <v>51</v>
      </c>
      <c r="F2323" t="s">
        <v>51</v>
      </c>
      <c r="G2323" t="s">
        <v>10187</v>
      </c>
      <c r="H2323" t="s">
        <v>10188</v>
      </c>
      <c r="I2323" t="s">
        <v>56</v>
      </c>
      <c r="J2323" t="s">
        <v>5419</v>
      </c>
      <c r="S2323" t="s">
        <v>10189</v>
      </c>
      <c r="U2323" t="s">
        <v>51</v>
      </c>
      <c r="V2323" t="s">
        <v>10190</v>
      </c>
      <c r="W2323">
        <v>9452102348</v>
      </c>
      <c r="X2323" t="s">
        <v>51</v>
      </c>
      <c r="Y2323" t="s">
        <v>10191</v>
      </c>
      <c r="Z2323">
        <v>8</v>
      </c>
      <c r="AE2323" t="s">
        <v>51</v>
      </c>
      <c r="AF2323" t="s">
        <v>5419</v>
      </c>
      <c r="AG2323">
        <v>9518605044</v>
      </c>
      <c r="AH2323" t="s">
        <v>10192</v>
      </c>
      <c r="AI2323">
        <v>0</v>
      </c>
      <c r="AJ2323">
        <v>0</v>
      </c>
      <c r="AL2323">
        <v>0</v>
      </c>
      <c r="AM2323">
        <v>0</v>
      </c>
      <c r="AN2323">
        <v>0</v>
      </c>
      <c r="AO2323" t="s">
        <v>51</v>
      </c>
      <c r="AP2323" t="s">
        <v>51</v>
      </c>
      <c r="AQ2323" t="s">
        <v>51</v>
      </c>
      <c r="AR2323" t="s">
        <v>51</v>
      </c>
      <c r="AS2323" t="s">
        <v>51</v>
      </c>
      <c r="AT2323" t="s">
        <v>51</v>
      </c>
      <c r="AU2323" t="s">
        <v>58</v>
      </c>
      <c r="AV2323" t="s">
        <v>8906</v>
      </c>
      <c r="AW2323" t="s">
        <v>51</v>
      </c>
      <c r="AX2323" s="1">
        <v>42697.423743634259</v>
      </c>
      <c r="AY2323" t="s">
        <v>51</v>
      </c>
    </row>
    <row r="2324" spans="1:51" x14ac:dyDescent="0.35">
      <c r="A2324">
        <v>2043</v>
      </c>
      <c r="B2324">
        <v>0</v>
      </c>
      <c r="C2324" t="s">
        <v>51</v>
      </c>
      <c r="D2324" t="s">
        <v>52</v>
      </c>
      <c r="E2324" t="s">
        <v>51</v>
      </c>
      <c r="F2324" t="s">
        <v>51</v>
      </c>
      <c r="G2324" t="s">
        <v>10193</v>
      </c>
      <c r="H2324" t="s">
        <v>10194</v>
      </c>
      <c r="I2324" t="s">
        <v>56</v>
      </c>
      <c r="J2324" t="s">
        <v>5419</v>
      </c>
      <c r="S2324">
        <f>91-891-2719251</f>
        <v>-2720051</v>
      </c>
      <c r="T2324" t="s">
        <v>10195</v>
      </c>
      <c r="U2324" t="s">
        <v>51</v>
      </c>
      <c r="V2324" t="s">
        <v>62</v>
      </c>
      <c r="W2324" t="s">
        <v>10196</v>
      </c>
      <c r="X2324" t="s">
        <v>51</v>
      </c>
      <c r="Y2324" t="s">
        <v>10197</v>
      </c>
      <c r="Z2324">
        <v>8</v>
      </c>
      <c r="AD2324" t="s">
        <v>10198</v>
      </c>
      <c r="AE2324" t="s">
        <v>51</v>
      </c>
      <c r="AF2324" t="s">
        <v>5419</v>
      </c>
      <c r="AG2324">
        <v>37897538649</v>
      </c>
      <c r="AH2324">
        <v>37897538649</v>
      </c>
      <c r="AI2324">
        <v>0</v>
      </c>
      <c r="AJ2324">
        <v>0</v>
      </c>
      <c r="AL2324">
        <v>0</v>
      </c>
      <c r="AM2324">
        <v>0</v>
      </c>
      <c r="AN2324">
        <v>0</v>
      </c>
      <c r="AO2324" t="s">
        <v>51</v>
      </c>
      <c r="AP2324" t="s">
        <v>51</v>
      </c>
      <c r="AQ2324" t="s">
        <v>51</v>
      </c>
      <c r="AR2324" t="s">
        <v>51</v>
      </c>
      <c r="AS2324" t="s">
        <v>51</v>
      </c>
      <c r="AT2324" t="s">
        <v>51</v>
      </c>
      <c r="AU2324" t="s">
        <v>58</v>
      </c>
      <c r="AV2324" t="s">
        <v>8906</v>
      </c>
      <c r="AW2324" t="s">
        <v>51</v>
      </c>
      <c r="AX2324" s="1">
        <v>42696.408128124996</v>
      </c>
      <c r="AY2324" t="s">
        <v>51</v>
      </c>
    </row>
    <row r="2325" spans="1:51" x14ac:dyDescent="0.35">
      <c r="A2325">
        <v>2042</v>
      </c>
      <c r="B2325">
        <v>0</v>
      </c>
      <c r="C2325" t="s">
        <v>51</v>
      </c>
      <c r="D2325" t="s">
        <v>85</v>
      </c>
      <c r="E2325" t="s">
        <v>51</v>
      </c>
      <c r="F2325" t="s">
        <v>51</v>
      </c>
      <c r="G2325" t="s">
        <v>10199</v>
      </c>
      <c r="H2325" t="s">
        <v>10200</v>
      </c>
      <c r="I2325" t="s">
        <v>56</v>
      </c>
      <c r="J2325" t="s">
        <v>5419</v>
      </c>
      <c r="T2325" t="s">
        <v>51</v>
      </c>
      <c r="U2325" t="s">
        <v>51</v>
      </c>
      <c r="W2325">
        <v>9545556185</v>
      </c>
      <c r="Y2325" t="s">
        <v>10201</v>
      </c>
      <c r="Z2325">
        <v>8</v>
      </c>
      <c r="AD2325" t="s">
        <v>10202</v>
      </c>
      <c r="AE2325" t="s">
        <v>51</v>
      </c>
      <c r="AF2325" t="s">
        <v>5419</v>
      </c>
      <c r="AI2325">
        <v>0</v>
      </c>
      <c r="AJ2325">
        <v>0</v>
      </c>
      <c r="AL2325">
        <v>0</v>
      </c>
      <c r="AM2325">
        <v>0</v>
      </c>
      <c r="AN2325">
        <v>0</v>
      </c>
      <c r="AO2325" t="s">
        <v>10203</v>
      </c>
      <c r="AP2325" t="s">
        <v>51</v>
      </c>
      <c r="AQ2325" t="s">
        <v>51</v>
      </c>
      <c r="AR2325" t="s">
        <v>51</v>
      </c>
      <c r="AS2325" t="s">
        <v>51</v>
      </c>
      <c r="AT2325" t="s">
        <v>51</v>
      </c>
      <c r="AU2325" t="s">
        <v>58</v>
      </c>
      <c r="AV2325" t="s">
        <v>4028</v>
      </c>
      <c r="AW2325" t="s">
        <v>51</v>
      </c>
      <c r="AX2325" s="1">
        <v>42691.608505787037</v>
      </c>
      <c r="AY2325" t="s">
        <v>51</v>
      </c>
    </row>
    <row r="2326" spans="1:51" x14ac:dyDescent="0.35">
      <c r="A2326">
        <v>2041</v>
      </c>
      <c r="B2326">
        <v>0</v>
      </c>
      <c r="C2326" t="s">
        <v>51</v>
      </c>
      <c r="D2326" t="s">
        <v>52</v>
      </c>
      <c r="E2326" t="s">
        <v>51</v>
      </c>
      <c r="F2326" t="s">
        <v>51</v>
      </c>
      <c r="G2326" t="s">
        <v>10204</v>
      </c>
      <c r="H2326" t="s">
        <v>10205</v>
      </c>
      <c r="I2326" t="s">
        <v>56</v>
      </c>
      <c r="J2326" t="s">
        <v>5419</v>
      </c>
      <c r="O2326" t="s">
        <v>62</v>
      </c>
      <c r="U2326" t="s">
        <v>51</v>
      </c>
      <c r="W2326">
        <f>91- 7709002450</f>
        <v>-7709002359</v>
      </c>
      <c r="X2326" t="s">
        <v>51</v>
      </c>
      <c r="Y2326" t="s">
        <v>10206</v>
      </c>
      <c r="Z2326">
        <v>8</v>
      </c>
      <c r="AA2326">
        <v>27</v>
      </c>
      <c r="AB2326" t="s">
        <v>10207</v>
      </c>
      <c r="AC2326" t="s">
        <v>10208</v>
      </c>
      <c r="AD2326" t="s">
        <v>10209</v>
      </c>
      <c r="AE2326" t="s">
        <v>51</v>
      </c>
      <c r="AF2326" t="s">
        <v>5419</v>
      </c>
      <c r="AG2326" t="s">
        <v>10210</v>
      </c>
      <c r="AH2326" t="s">
        <v>10211</v>
      </c>
      <c r="AI2326">
        <v>0</v>
      </c>
      <c r="AJ2326">
        <v>0</v>
      </c>
      <c r="AL2326">
        <v>0</v>
      </c>
      <c r="AM2326">
        <v>0</v>
      </c>
      <c r="AN2326">
        <v>0</v>
      </c>
      <c r="AO2326" t="s">
        <v>51</v>
      </c>
      <c r="AP2326" t="s">
        <v>51</v>
      </c>
      <c r="AQ2326" t="s">
        <v>51</v>
      </c>
      <c r="AR2326" t="s">
        <v>51</v>
      </c>
      <c r="AS2326" t="s">
        <v>51</v>
      </c>
      <c r="AT2326" t="s">
        <v>51</v>
      </c>
      <c r="AU2326" t="s">
        <v>58</v>
      </c>
      <c r="AV2326" t="s">
        <v>8906</v>
      </c>
      <c r="AW2326" t="s">
        <v>6927</v>
      </c>
      <c r="AX2326" s="1">
        <v>42690.484982870374</v>
      </c>
      <c r="AY2326" s="1">
        <v>43105.518640046299</v>
      </c>
    </row>
    <row r="2327" spans="1:51" x14ac:dyDescent="0.35">
      <c r="A2327">
        <v>2040</v>
      </c>
      <c r="B2327">
        <v>0</v>
      </c>
      <c r="C2327" t="s">
        <v>51</v>
      </c>
      <c r="D2327" t="s">
        <v>52</v>
      </c>
      <c r="E2327" t="s">
        <v>51</v>
      </c>
      <c r="F2327" t="s">
        <v>51</v>
      </c>
      <c r="G2327" t="s">
        <v>10212</v>
      </c>
      <c r="H2327" t="s">
        <v>10213</v>
      </c>
      <c r="I2327" t="s">
        <v>56</v>
      </c>
      <c r="J2327" t="s">
        <v>5419</v>
      </c>
      <c r="S2327" t="s">
        <v>10214</v>
      </c>
      <c r="U2327" t="s">
        <v>51</v>
      </c>
      <c r="V2327" t="s">
        <v>10215</v>
      </c>
      <c r="W2327" t="s">
        <v>10216</v>
      </c>
      <c r="X2327" t="s">
        <v>51</v>
      </c>
      <c r="Y2327" t="s">
        <v>10217</v>
      </c>
      <c r="Z2327">
        <v>8</v>
      </c>
      <c r="AA2327" t="s">
        <v>10218</v>
      </c>
      <c r="AE2327" t="s">
        <v>51</v>
      </c>
      <c r="AF2327" t="s">
        <v>5419</v>
      </c>
      <c r="AG2327">
        <v>2030100467</v>
      </c>
      <c r="AI2327">
        <v>0</v>
      </c>
      <c r="AJ2327">
        <v>0</v>
      </c>
      <c r="AL2327">
        <v>0</v>
      </c>
      <c r="AM2327">
        <v>0</v>
      </c>
      <c r="AN2327">
        <v>0</v>
      </c>
      <c r="AO2327" t="s">
        <v>51</v>
      </c>
      <c r="AP2327" t="s">
        <v>51</v>
      </c>
      <c r="AQ2327" t="s">
        <v>51</v>
      </c>
      <c r="AR2327" t="s">
        <v>51</v>
      </c>
      <c r="AS2327" t="s">
        <v>51</v>
      </c>
      <c r="AT2327" t="s">
        <v>51</v>
      </c>
      <c r="AU2327" t="s">
        <v>58</v>
      </c>
      <c r="AV2327" t="s">
        <v>8906</v>
      </c>
      <c r="AW2327" t="s">
        <v>51</v>
      </c>
      <c r="AX2327" s="1">
        <v>42689.459263773148</v>
      </c>
      <c r="AY2327" t="s">
        <v>51</v>
      </c>
    </row>
    <row r="2328" spans="1:51" x14ac:dyDescent="0.35">
      <c r="A2328">
        <v>2039</v>
      </c>
      <c r="B2328">
        <v>0</v>
      </c>
      <c r="C2328" t="s">
        <v>51</v>
      </c>
      <c r="D2328" t="s">
        <v>52</v>
      </c>
      <c r="E2328" t="s">
        <v>51</v>
      </c>
      <c r="F2328" t="s">
        <v>51</v>
      </c>
      <c r="G2328" t="s">
        <v>19182</v>
      </c>
      <c r="H2328" t="s">
        <v>10219</v>
      </c>
      <c r="I2328" t="s">
        <v>56</v>
      </c>
      <c r="J2328" t="s">
        <v>5419</v>
      </c>
      <c r="S2328" t="s">
        <v>10220</v>
      </c>
      <c r="U2328" t="s">
        <v>51</v>
      </c>
      <c r="V2328" t="s">
        <v>10221</v>
      </c>
      <c r="W2328" t="s">
        <v>9137</v>
      </c>
      <c r="X2328" t="s">
        <v>51</v>
      </c>
      <c r="Y2328" t="s">
        <v>10222</v>
      </c>
      <c r="Z2328">
        <v>8</v>
      </c>
      <c r="AA2328" t="s">
        <v>10223</v>
      </c>
      <c r="AB2328" t="s">
        <v>9139</v>
      </c>
      <c r="AC2328" t="s">
        <v>9139</v>
      </c>
      <c r="AD2328" t="s">
        <v>9140</v>
      </c>
      <c r="AE2328" t="s">
        <v>51</v>
      </c>
      <c r="AF2328" t="s">
        <v>5419</v>
      </c>
      <c r="AG2328" t="s">
        <v>10224</v>
      </c>
      <c r="AH2328" t="s">
        <v>10225</v>
      </c>
      <c r="AI2328">
        <v>0</v>
      </c>
      <c r="AJ2328">
        <v>0</v>
      </c>
      <c r="AL2328">
        <v>0</v>
      </c>
      <c r="AM2328">
        <v>0</v>
      </c>
      <c r="AN2328">
        <v>0</v>
      </c>
      <c r="AO2328" t="s">
        <v>51</v>
      </c>
      <c r="AP2328" t="s">
        <v>51</v>
      </c>
      <c r="AQ2328" t="s">
        <v>51</v>
      </c>
      <c r="AR2328" t="s">
        <v>51</v>
      </c>
      <c r="AS2328" t="s">
        <v>51</v>
      </c>
      <c r="AT2328" t="s">
        <v>51</v>
      </c>
      <c r="AU2328" t="s">
        <v>58</v>
      </c>
      <c r="AV2328" t="s">
        <v>8906</v>
      </c>
      <c r="AW2328" t="s">
        <v>51</v>
      </c>
      <c r="AX2328" s="1">
        <v>42684.475349884262</v>
      </c>
      <c r="AY2328" t="s">
        <v>51</v>
      </c>
    </row>
    <row r="2329" spans="1:51" x14ac:dyDescent="0.35">
      <c r="A2329">
        <v>2038</v>
      </c>
      <c r="B2329">
        <v>0</v>
      </c>
      <c r="C2329" t="s">
        <v>51</v>
      </c>
      <c r="D2329" t="s">
        <v>52</v>
      </c>
      <c r="E2329" t="s">
        <v>51</v>
      </c>
      <c r="F2329" t="s">
        <v>51</v>
      </c>
      <c r="G2329" t="s">
        <v>10226</v>
      </c>
      <c r="H2329" t="s">
        <v>10227</v>
      </c>
      <c r="I2329" t="s">
        <v>56</v>
      </c>
      <c r="J2329" t="s">
        <v>5419</v>
      </c>
      <c r="O2329" t="s">
        <v>62</v>
      </c>
      <c r="S2329" t="s">
        <v>10228</v>
      </c>
      <c r="U2329" t="s">
        <v>51</v>
      </c>
      <c r="V2329" t="s">
        <v>10229</v>
      </c>
      <c r="W2329">
        <v>9500050370</v>
      </c>
      <c r="X2329" t="s">
        <v>51</v>
      </c>
      <c r="Y2329" t="s">
        <v>10230</v>
      </c>
      <c r="Z2329">
        <v>8</v>
      </c>
      <c r="AE2329" t="s">
        <v>51</v>
      </c>
      <c r="AF2329" t="s">
        <v>5419</v>
      </c>
      <c r="AG2329">
        <v>33541383645</v>
      </c>
      <c r="AH2329" t="s">
        <v>10231</v>
      </c>
      <c r="AI2329">
        <v>0</v>
      </c>
      <c r="AJ2329">
        <v>0</v>
      </c>
      <c r="AL2329">
        <v>0</v>
      </c>
      <c r="AM2329">
        <v>0</v>
      </c>
      <c r="AN2329">
        <v>0</v>
      </c>
      <c r="AO2329" t="s">
        <v>51</v>
      </c>
      <c r="AP2329" t="s">
        <v>51</v>
      </c>
      <c r="AQ2329" t="s">
        <v>51</v>
      </c>
      <c r="AR2329" t="s">
        <v>51</v>
      </c>
      <c r="AS2329" t="s">
        <v>51</v>
      </c>
      <c r="AT2329" t="s">
        <v>51</v>
      </c>
      <c r="AU2329" t="s">
        <v>58</v>
      </c>
      <c r="AV2329" t="s">
        <v>8906</v>
      </c>
      <c r="AW2329" t="s">
        <v>51</v>
      </c>
      <c r="AX2329" s="1">
        <v>42683.768128506941</v>
      </c>
      <c r="AY2329" t="s">
        <v>51</v>
      </c>
    </row>
    <row r="2330" spans="1:51" x14ac:dyDescent="0.35">
      <c r="A2330">
        <v>2037</v>
      </c>
      <c r="B2330">
        <v>0</v>
      </c>
      <c r="C2330" t="s">
        <v>51</v>
      </c>
      <c r="D2330" t="s">
        <v>52</v>
      </c>
      <c r="E2330" t="s">
        <v>51</v>
      </c>
      <c r="F2330" t="s">
        <v>51</v>
      </c>
      <c r="G2330" t="s">
        <v>10232</v>
      </c>
      <c r="H2330" t="s">
        <v>10233</v>
      </c>
      <c r="I2330" t="s">
        <v>56</v>
      </c>
      <c r="J2330" t="s">
        <v>5419</v>
      </c>
      <c r="S2330" t="s">
        <v>10234</v>
      </c>
      <c r="U2330" t="s">
        <v>51</v>
      </c>
      <c r="V2330" t="s">
        <v>10234</v>
      </c>
      <c r="W2330">
        <v>9831098652</v>
      </c>
      <c r="X2330" t="s">
        <v>51</v>
      </c>
      <c r="Y2330" t="s">
        <v>10235</v>
      </c>
      <c r="Z2330">
        <v>8</v>
      </c>
      <c r="AA2330" t="s">
        <v>10236</v>
      </c>
      <c r="AB2330" t="s">
        <v>62</v>
      </c>
      <c r="AC2330" t="s">
        <v>62</v>
      </c>
      <c r="AD2330" t="s">
        <v>10237</v>
      </c>
      <c r="AE2330" t="s">
        <v>51</v>
      </c>
      <c r="AF2330" t="s">
        <v>5419</v>
      </c>
      <c r="AG2330">
        <v>19619725080</v>
      </c>
      <c r="AH2330">
        <v>19619725080</v>
      </c>
      <c r="AI2330">
        <v>0</v>
      </c>
      <c r="AJ2330">
        <v>0</v>
      </c>
      <c r="AL2330">
        <v>0</v>
      </c>
      <c r="AM2330">
        <v>0</v>
      </c>
      <c r="AN2330">
        <v>0</v>
      </c>
      <c r="AO2330" t="s">
        <v>51</v>
      </c>
      <c r="AP2330" t="s">
        <v>51</v>
      </c>
      <c r="AQ2330" t="s">
        <v>51</v>
      </c>
      <c r="AR2330" t="s">
        <v>51</v>
      </c>
      <c r="AS2330" t="s">
        <v>51</v>
      </c>
      <c r="AT2330" t="s">
        <v>51</v>
      </c>
      <c r="AU2330" t="s">
        <v>58</v>
      </c>
      <c r="AV2330" t="s">
        <v>8906</v>
      </c>
      <c r="AW2330" t="s">
        <v>51</v>
      </c>
      <c r="AX2330" s="1">
        <v>42682.454340937496</v>
      </c>
      <c r="AY2330" t="s">
        <v>51</v>
      </c>
    </row>
    <row r="2331" spans="1:51" x14ac:dyDescent="0.35">
      <c r="A2331">
        <v>2036</v>
      </c>
      <c r="B2331">
        <v>0</v>
      </c>
      <c r="C2331" t="s">
        <v>51</v>
      </c>
      <c r="D2331" t="s">
        <v>85</v>
      </c>
      <c r="E2331" t="s">
        <v>51</v>
      </c>
      <c r="F2331" t="s">
        <v>51</v>
      </c>
      <c r="G2331" t="s">
        <v>10238</v>
      </c>
      <c r="H2331" t="s">
        <v>10239</v>
      </c>
      <c r="I2331" t="s">
        <v>56</v>
      </c>
      <c r="J2331" t="s">
        <v>5419</v>
      </c>
      <c r="T2331" t="s">
        <v>51</v>
      </c>
      <c r="U2331" t="s">
        <v>51</v>
      </c>
      <c r="V2331" t="s">
        <v>10240</v>
      </c>
      <c r="Y2331" t="s">
        <v>10241</v>
      </c>
      <c r="Z2331">
        <v>8</v>
      </c>
      <c r="AE2331" t="s">
        <v>51</v>
      </c>
      <c r="AF2331" t="s">
        <v>5419</v>
      </c>
      <c r="AI2331">
        <v>0</v>
      </c>
      <c r="AJ2331">
        <v>0</v>
      </c>
      <c r="AL2331">
        <v>0</v>
      </c>
      <c r="AM2331">
        <v>0</v>
      </c>
      <c r="AN2331">
        <v>0</v>
      </c>
      <c r="AO2331" t="s">
        <v>1032</v>
      </c>
      <c r="AP2331" t="s">
        <v>51</v>
      </c>
      <c r="AQ2331" t="s">
        <v>51</v>
      </c>
      <c r="AR2331" t="s">
        <v>51</v>
      </c>
      <c r="AS2331" t="s">
        <v>51</v>
      </c>
      <c r="AT2331" t="s">
        <v>51</v>
      </c>
      <c r="AU2331" t="s">
        <v>58</v>
      </c>
      <c r="AV2331" t="s">
        <v>4028</v>
      </c>
      <c r="AW2331" t="s">
        <v>51</v>
      </c>
      <c r="AX2331" s="1">
        <v>42681.48375821759</v>
      </c>
      <c r="AY2331" t="s">
        <v>51</v>
      </c>
    </row>
    <row r="2332" spans="1:51" x14ac:dyDescent="0.35">
      <c r="A2332">
        <v>2034</v>
      </c>
      <c r="B2332">
        <v>0</v>
      </c>
      <c r="C2332" t="s">
        <v>51</v>
      </c>
      <c r="D2332" t="s">
        <v>52</v>
      </c>
      <c r="E2332" t="s">
        <v>51</v>
      </c>
      <c r="F2332" t="s">
        <v>51</v>
      </c>
      <c r="G2332" t="s">
        <v>10242</v>
      </c>
      <c r="H2332" t="s">
        <v>10243</v>
      </c>
      <c r="I2332" t="s">
        <v>149</v>
      </c>
      <c r="J2332" t="s">
        <v>5419</v>
      </c>
      <c r="S2332" t="s">
        <v>10244</v>
      </c>
      <c r="U2332" t="s">
        <v>51</v>
      </c>
      <c r="V2332" t="s">
        <v>10245</v>
      </c>
      <c r="W2332" t="s">
        <v>10246</v>
      </c>
      <c r="X2332" t="s">
        <v>51</v>
      </c>
      <c r="Y2332" t="s">
        <v>10247</v>
      </c>
      <c r="Z2332">
        <v>2</v>
      </c>
      <c r="AE2332" t="s">
        <v>51</v>
      </c>
      <c r="AF2332" t="s">
        <v>5419</v>
      </c>
      <c r="AI2332">
        <v>0</v>
      </c>
      <c r="AJ2332">
        <v>0</v>
      </c>
      <c r="AL2332">
        <v>0</v>
      </c>
      <c r="AM2332">
        <v>0</v>
      </c>
      <c r="AN2332">
        <v>0</v>
      </c>
      <c r="AO2332" t="s">
        <v>51</v>
      </c>
      <c r="AP2332" t="s">
        <v>51</v>
      </c>
      <c r="AQ2332" t="s">
        <v>51</v>
      </c>
      <c r="AR2332" t="s">
        <v>51</v>
      </c>
      <c r="AS2332" t="s">
        <v>51</v>
      </c>
      <c r="AT2332" t="s">
        <v>51</v>
      </c>
      <c r="AU2332" t="s">
        <v>58</v>
      </c>
      <c r="AV2332" t="s">
        <v>8906</v>
      </c>
      <c r="AW2332" t="s">
        <v>51</v>
      </c>
      <c r="AX2332" s="1">
        <v>42678.589027696762</v>
      </c>
      <c r="AY2332" t="s">
        <v>51</v>
      </c>
    </row>
    <row r="2333" spans="1:51" x14ac:dyDescent="0.35">
      <c r="A2333">
        <v>2033</v>
      </c>
      <c r="B2333">
        <v>0</v>
      </c>
      <c r="C2333" t="s">
        <v>51</v>
      </c>
      <c r="D2333" t="s">
        <v>52</v>
      </c>
      <c r="E2333" t="s">
        <v>51</v>
      </c>
      <c r="F2333" t="s">
        <v>51</v>
      </c>
      <c r="G2333" t="s">
        <v>10248</v>
      </c>
      <c r="H2333" t="s">
        <v>10249</v>
      </c>
      <c r="I2333" t="s">
        <v>56</v>
      </c>
      <c r="J2333" t="s">
        <v>5419</v>
      </c>
      <c r="O2333" t="s">
        <v>62</v>
      </c>
      <c r="S2333" t="s">
        <v>10250</v>
      </c>
      <c r="U2333" t="s">
        <v>51</v>
      </c>
      <c r="W2333" t="s">
        <v>10251</v>
      </c>
      <c r="X2333" t="s">
        <v>51</v>
      </c>
      <c r="Y2333" t="s">
        <v>10252</v>
      </c>
      <c r="Z2333">
        <v>8</v>
      </c>
      <c r="AE2333" t="s">
        <v>51</v>
      </c>
      <c r="AF2333" t="s">
        <v>5419</v>
      </c>
      <c r="AI2333">
        <v>0</v>
      </c>
      <c r="AJ2333">
        <v>0</v>
      </c>
      <c r="AL2333">
        <v>0</v>
      </c>
      <c r="AM2333">
        <v>0</v>
      </c>
      <c r="AN2333">
        <v>0</v>
      </c>
      <c r="AO2333" t="s">
        <v>51</v>
      </c>
      <c r="AP2333" t="s">
        <v>51</v>
      </c>
      <c r="AQ2333" t="s">
        <v>51</v>
      </c>
      <c r="AR2333" t="s">
        <v>51</v>
      </c>
      <c r="AS2333" t="s">
        <v>51</v>
      </c>
      <c r="AT2333" t="s">
        <v>51</v>
      </c>
      <c r="AU2333" t="s">
        <v>58</v>
      </c>
      <c r="AV2333" t="s">
        <v>8906</v>
      </c>
      <c r="AW2333" t="s">
        <v>6927</v>
      </c>
      <c r="AX2333" s="1">
        <v>42671.596301157406</v>
      </c>
      <c r="AY2333" s="1">
        <v>42788.456028356479</v>
      </c>
    </row>
    <row r="2334" spans="1:51" x14ac:dyDescent="0.35">
      <c r="A2334">
        <v>2032</v>
      </c>
      <c r="B2334">
        <v>0</v>
      </c>
      <c r="C2334" t="s">
        <v>51</v>
      </c>
      <c r="D2334" t="s">
        <v>52</v>
      </c>
      <c r="E2334" t="s">
        <v>51</v>
      </c>
      <c r="F2334" t="s">
        <v>51</v>
      </c>
      <c r="G2334" t="s">
        <v>10253</v>
      </c>
      <c r="H2334" t="s">
        <v>10254</v>
      </c>
      <c r="I2334" t="s">
        <v>56</v>
      </c>
      <c r="O2334" t="s">
        <v>56</v>
      </c>
      <c r="S2334" t="s">
        <v>10255</v>
      </c>
      <c r="U2334" t="s">
        <v>51</v>
      </c>
      <c r="V2334" t="s">
        <v>10256</v>
      </c>
      <c r="W2334">
        <f>91-9873820927</f>
        <v>-9873820836</v>
      </c>
      <c r="Y2334" t="s">
        <v>10257</v>
      </c>
      <c r="Z2334">
        <v>8</v>
      </c>
      <c r="AA2334">
        <v>21</v>
      </c>
      <c r="AE2334" t="s">
        <v>6814</v>
      </c>
      <c r="AF2334" t="s">
        <v>10258</v>
      </c>
      <c r="AG2334" t="s">
        <v>6815</v>
      </c>
      <c r="AH2334" t="s">
        <v>6814</v>
      </c>
      <c r="AI2334">
        <v>0</v>
      </c>
      <c r="AJ2334">
        <v>0</v>
      </c>
      <c r="AL2334">
        <v>0</v>
      </c>
      <c r="AM2334">
        <v>0</v>
      </c>
      <c r="AN2334">
        <v>0</v>
      </c>
      <c r="AO2334" t="s">
        <v>51</v>
      </c>
      <c r="AP2334" t="s">
        <v>51</v>
      </c>
      <c r="AQ2334" t="s">
        <v>51</v>
      </c>
      <c r="AR2334" t="s">
        <v>51</v>
      </c>
      <c r="AS2334" t="s">
        <v>51</v>
      </c>
      <c r="AT2334" t="s">
        <v>51</v>
      </c>
      <c r="AU2334" t="s">
        <v>58</v>
      </c>
      <c r="AV2334" t="s">
        <v>8906</v>
      </c>
      <c r="AW2334" t="s">
        <v>6927</v>
      </c>
      <c r="AX2334" s="1">
        <v>42670.672542939814</v>
      </c>
      <c r="AY2334" s="1">
        <v>43293.543903935184</v>
      </c>
    </row>
    <row r="2335" spans="1:51" x14ac:dyDescent="0.35">
      <c r="A2335">
        <v>2031</v>
      </c>
      <c r="B2335">
        <v>0</v>
      </c>
      <c r="C2335" t="s">
        <v>51</v>
      </c>
      <c r="D2335" t="s">
        <v>85</v>
      </c>
      <c r="E2335" t="s">
        <v>51</v>
      </c>
      <c r="F2335" t="s">
        <v>51</v>
      </c>
      <c r="G2335" t="s">
        <v>10259</v>
      </c>
      <c r="H2335" t="s">
        <v>10260</v>
      </c>
      <c r="I2335" t="s">
        <v>56</v>
      </c>
      <c r="J2335" t="s">
        <v>5419</v>
      </c>
      <c r="T2335" t="s">
        <v>51</v>
      </c>
      <c r="U2335" t="s">
        <v>51</v>
      </c>
      <c r="W2335">
        <v>9811080055</v>
      </c>
      <c r="Y2335" t="s">
        <v>10261</v>
      </c>
      <c r="Z2335">
        <v>8</v>
      </c>
      <c r="AE2335" t="s">
        <v>51</v>
      </c>
      <c r="AF2335" t="s">
        <v>5419</v>
      </c>
      <c r="AI2335">
        <v>0</v>
      </c>
      <c r="AJ2335">
        <v>0</v>
      </c>
      <c r="AL2335">
        <v>0</v>
      </c>
      <c r="AM2335">
        <v>0</v>
      </c>
      <c r="AN2335">
        <v>0</v>
      </c>
      <c r="AO2335" t="s">
        <v>1032</v>
      </c>
      <c r="AP2335" t="s">
        <v>51</v>
      </c>
      <c r="AQ2335" t="s">
        <v>51</v>
      </c>
      <c r="AR2335" t="s">
        <v>51</v>
      </c>
      <c r="AS2335" t="s">
        <v>51</v>
      </c>
      <c r="AT2335" t="s">
        <v>51</v>
      </c>
      <c r="AU2335" t="s">
        <v>58</v>
      </c>
      <c r="AV2335" t="s">
        <v>4028</v>
      </c>
      <c r="AW2335" t="s">
        <v>51</v>
      </c>
      <c r="AX2335" s="1">
        <v>42670.666409178244</v>
      </c>
      <c r="AY2335" t="s">
        <v>51</v>
      </c>
    </row>
    <row r="2336" spans="1:51" x14ac:dyDescent="0.35">
      <c r="A2336">
        <v>2030</v>
      </c>
      <c r="B2336">
        <v>0</v>
      </c>
      <c r="C2336" t="s">
        <v>51</v>
      </c>
      <c r="D2336" t="s">
        <v>52</v>
      </c>
      <c r="E2336" t="s">
        <v>51</v>
      </c>
      <c r="F2336" t="s">
        <v>51</v>
      </c>
      <c r="G2336" t="s">
        <v>19162</v>
      </c>
      <c r="H2336" t="s">
        <v>10262</v>
      </c>
      <c r="I2336" t="s">
        <v>56</v>
      </c>
      <c r="O2336" t="s">
        <v>56</v>
      </c>
      <c r="S2336" t="s">
        <v>10263</v>
      </c>
      <c r="T2336" t="s">
        <v>10264</v>
      </c>
      <c r="U2336" t="s">
        <v>51</v>
      </c>
      <c r="V2336" t="s">
        <v>62</v>
      </c>
      <c r="W2336" t="s">
        <v>10265</v>
      </c>
      <c r="Y2336" t="s">
        <v>10266</v>
      </c>
      <c r="Z2336">
        <v>8</v>
      </c>
      <c r="AA2336">
        <v>29</v>
      </c>
      <c r="AE2336" t="s">
        <v>3786</v>
      </c>
      <c r="AF2336" t="s">
        <v>407</v>
      </c>
      <c r="AG2336" t="s">
        <v>9545</v>
      </c>
      <c r="AH2336" t="s">
        <v>3786</v>
      </c>
      <c r="AI2336">
        <v>0</v>
      </c>
      <c r="AJ2336">
        <v>0</v>
      </c>
      <c r="AL2336">
        <v>0</v>
      </c>
      <c r="AM2336">
        <v>0</v>
      </c>
      <c r="AN2336">
        <v>0</v>
      </c>
      <c r="AO2336" t="s">
        <v>51</v>
      </c>
      <c r="AP2336" t="s">
        <v>51</v>
      </c>
      <c r="AQ2336" t="s">
        <v>51</v>
      </c>
      <c r="AR2336" t="s">
        <v>51</v>
      </c>
      <c r="AS2336" t="s">
        <v>51</v>
      </c>
      <c r="AT2336" t="s">
        <v>51</v>
      </c>
      <c r="AU2336" t="s">
        <v>58</v>
      </c>
      <c r="AV2336" t="s">
        <v>8906</v>
      </c>
      <c r="AW2336" t="s">
        <v>6927</v>
      </c>
      <c r="AX2336" s="1">
        <v>42669.462982488425</v>
      </c>
      <c r="AY2336" s="1">
        <v>43461.827349074076</v>
      </c>
    </row>
    <row r="2337" spans="1:51" x14ac:dyDescent="0.35">
      <c r="A2337">
        <v>2029</v>
      </c>
      <c r="B2337">
        <v>0</v>
      </c>
      <c r="C2337" t="s">
        <v>51</v>
      </c>
      <c r="D2337" t="s">
        <v>52</v>
      </c>
      <c r="E2337" t="s">
        <v>51</v>
      </c>
      <c r="F2337" t="s">
        <v>51</v>
      </c>
      <c r="G2337" t="s">
        <v>7800</v>
      </c>
      <c r="H2337" t="s">
        <v>10267</v>
      </c>
      <c r="I2337" t="s">
        <v>56</v>
      </c>
      <c r="O2337" t="s">
        <v>62</v>
      </c>
      <c r="S2337" t="s">
        <v>10268</v>
      </c>
      <c r="U2337" t="s">
        <v>202</v>
      </c>
      <c r="V2337" t="s">
        <v>10269</v>
      </c>
      <c r="W2337" t="s">
        <v>10270</v>
      </c>
      <c r="Y2337" t="s">
        <v>10271</v>
      </c>
      <c r="Z2337">
        <v>8</v>
      </c>
      <c r="AA2337">
        <v>24</v>
      </c>
      <c r="AB2337" t="s">
        <v>9984</v>
      </c>
      <c r="AC2337" t="s">
        <v>3545</v>
      </c>
      <c r="AD2337" t="s">
        <v>62</v>
      </c>
      <c r="AE2337" t="s">
        <v>4466</v>
      </c>
      <c r="AF2337" t="s">
        <v>407</v>
      </c>
      <c r="AG2337" t="s">
        <v>139</v>
      </c>
      <c r="AH2337" t="s">
        <v>4466</v>
      </c>
      <c r="AI2337">
        <v>0</v>
      </c>
      <c r="AJ2337">
        <v>0</v>
      </c>
      <c r="AL2337">
        <v>0</v>
      </c>
      <c r="AM2337">
        <v>0</v>
      </c>
      <c r="AN2337">
        <v>0</v>
      </c>
      <c r="AO2337" t="s">
        <v>51</v>
      </c>
      <c r="AP2337" t="s">
        <v>51</v>
      </c>
      <c r="AQ2337" t="s">
        <v>51</v>
      </c>
      <c r="AR2337" t="s">
        <v>51</v>
      </c>
      <c r="AS2337" t="s">
        <v>51</v>
      </c>
      <c r="AT2337" t="s">
        <v>51</v>
      </c>
      <c r="AU2337" t="s">
        <v>58</v>
      </c>
      <c r="AV2337" t="s">
        <v>8906</v>
      </c>
      <c r="AW2337" t="s">
        <v>6586</v>
      </c>
      <c r="AX2337" s="1">
        <v>42668.491435497686</v>
      </c>
      <c r="AY2337" s="1">
        <v>43691.715005057871</v>
      </c>
    </row>
    <row r="2338" spans="1:51" x14ac:dyDescent="0.35">
      <c r="A2338">
        <v>2028</v>
      </c>
      <c r="B2338">
        <v>0</v>
      </c>
      <c r="C2338" t="s">
        <v>51</v>
      </c>
      <c r="D2338" t="s">
        <v>52</v>
      </c>
      <c r="E2338" t="s">
        <v>51</v>
      </c>
      <c r="F2338" t="s">
        <v>51</v>
      </c>
      <c r="G2338" t="s">
        <v>10272</v>
      </c>
      <c r="H2338" t="s">
        <v>10273</v>
      </c>
      <c r="I2338" t="s">
        <v>56</v>
      </c>
      <c r="J2338" t="s">
        <v>5419</v>
      </c>
      <c r="S2338" t="s">
        <v>10274</v>
      </c>
      <c r="U2338" t="s">
        <v>51</v>
      </c>
      <c r="V2338" t="s">
        <v>10275</v>
      </c>
      <c r="W2338" t="s">
        <v>62</v>
      </c>
      <c r="X2338" t="s">
        <v>51</v>
      </c>
      <c r="Y2338" t="s">
        <v>10276</v>
      </c>
      <c r="Z2338">
        <v>8</v>
      </c>
      <c r="AE2338" t="s">
        <v>51</v>
      </c>
      <c r="AF2338" t="s">
        <v>5419</v>
      </c>
      <c r="AI2338">
        <v>0</v>
      </c>
      <c r="AJ2338">
        <v>0</v>
      </c>
      <c r="AL2338">
        <v>0</v>
      </c>
      <c r="AM2338">
        <v>0</v>
      </c>
      <c r="AN2338">
        <v>0</v>
      </c>
      <c r="AO2338" t="s">
        <v>51</v>
      </c>
      <c r="AP2338" t="s">
        <v>51</v>
      </c>
      <c r="AQ2338" t="s">
        <v>51</v>
      </c>
      <c r="AR2338" t="s">
        <v>51</v>
      </c>
      <c r="AS2338" t="s">
        <v>51</v>
      </c>
      <c r="AT2338" t="s">
        <v>51</v>
      </c>
      <c r="AU2338" t="s">
        <v>58</v>
      </c>
      <c r="AV2338" t="s">
        <v>8906</v>
      </c>
      <c r="AW2338" t="s">
        <v>51</v>
      </c>
      <c r="AX2338" s="1">
        <v>42668.485521678238</v>
      </c>
      <c r="AY2338" t="s">
        <v>51</v>
      </c>
    </row>
    <row r="2339" spans="1:51" x14ac:dyDescent="0.35">
      <c r="A2339">
        <v>2027</v>
      </c>
      <c r="B2339">
        <v>0</v>
      </c>
      <c r="C2339" t="s">
        <v>51</v>
      </c>
      <c r="D2339" t="s">
        <v>52</v>
      </c>
      <c r="E2339" t="s">
        <v>51</v>
      </c>
      <c r="F2339" t="s">
        <v>51</v>
      </c>
      <c r="G2339" t="s">
        <v>10277</v>
      </c>
      <c r="H2339" t="s">
        <v>10278</v>
      </c>
      <c r="I2339" t="s">
        <v>56</v>
      </c>
      <c r="J2339" t="s">
        <v>5419</v>
      </c>
      <c r="S2339" t="s">
        <v>10279</v>
      </c>
      <c r="U2339" t="s">
        <v>51</v>
      </c>
      <c r="V2339" t="s">
        <v>10280</v>
      </c>
      <c r="X2339" t="s">
        <v>51</v>
      </c>
      <c r="Y2339" t="s">
        <v>10281</v>
      </c>
      <c r="Z2339">
        <v>8</v>
      </c>
      <c r="AA2339" t="s">
        <v>10282</v>
      </c>
      <c r="AB2339" t="s">
        <v>9985</v>
      </c>
      <c r="AD2339" t="s">
        <v>10283</v>
      </c>
      <c r="AE2339" t="s">
        <v>51</v>
      </c>
      <c r="AF2339" t="s">
        <v>5419</v>
      </c>
      <c r="AG2339" t="s">
        <v>10284</v>
      </c>
      <c r="AH2339" t="s">
        <v>10285</v>
      </c>
      <c r="AI2339">
        <v>0</v>
      </c>
      <c r="AJ2339">
        <v>0</v>
      </c>
      <c r="AL2339">
        <v>0</v>
      </c>
      <c r="AM2339">
        <v>0</v>
      </c>
      <c r="AN2339">
        <v>0</v>
      </c>
      <c r="AO2339" t="s">
        <v>51</v>
      </c>
      <c r="AP2339" t="s">
        <v>51</v>
      </c>
      <c r="AQ2339" t="s">
        <v>51</v>
      </c>
      <c r="AR2339" t="s">
        <v>51</v>
      </c>
      <c r="AS2339" t="s">
        <v>51</v>
      </c>
      <c r="AT2339" t="s">
        <v>51</v>
      </c>
      <c r="AU2339" t="s">
        <v>58</v>
      </c>
      <c r="AV2339" t="s">
        <v>8906</v>
      </c>
      <c r="AW2339" t="s">
        <v>51</v>
      </c>
      <c r="AX2339" s="1">
        <v>42662.48582696759</v>
      </c>
      <c r="AY2339" t="s">
        <v>51</v>
      </c>
    </row>
    <row r="2340" spans="1:51" x14ac:dyDescent="0.35">
      <c r="A2340">
        <v>2026</v>
      </c>
      <c r="B2340">
        <v>0</v>
      </c>
      <c r="C2340" t="s">
        <v>51</v>
      </c>
      <c r="D2340" t="s">
        <v>85</v>
      </c>
      <c r="E2340" t="s">
        <v>51</v>
      </c>
      <c r="F2340" t="s">
        <v>51</v>
      </c>
      <c r="G2340" t="s">
        <v>10286</v>
      </c>
      <c r="H2340" t="s">
        <v>10287</v>
      </c>
      <c r="I2340" t="s">
        <v>3876</v>
      </c>
      <c r="J2340" t="s">
        <v>5419</v>
      </c>
      <c r="S2340" t="s">
        <v>10288</v>
      </c>
      <c r="T2340" t="s">
        <v>51</v>
      </c>
      <c r="U2340" t="s">
        <v>51</v>
      </c>
      <c r="V2340" t="s">
        <v>10289</v>
      </c>
      <c r="W2340">
        <v>639175636924</v>
      </c>
      <c r="Y2340" t="s">
        <v>10290</v>
      </c>
      <c r="Z2340">
        <v>2</v>
      </c>
      <c r="AE2340" t="s">
        <v>51</v>
      </c>
      <c r="AF2340" t="s">
        <v>5419</v>
      </c>
      <c r="AI2340">
        <v>0</v>
      </c>
      <c r="AJ2340">
        <v>0</v>
      </c>
      <c r="AL2340">
        <v>0</v>
      </c>
      <c r="AM2340">
        <v>0</v>
      </c>
      <c r="AN2340">
        <v>0</v>
      </c>
      <c r="AO2340" t="s">
        <v>10291</v>
      </c>
      <c r="AP2340" t="s">
        <v>51</v>
      </c>
      <c r="AQ2340" t="s">
        <v>51</v>
      </c>
      <c r="AR2340" t="s">
        <v>51</v>
      </c>
      <c r="AS2340" t="s">
        <v>51</v>
      </c>
      <c r="AT2340" t="s">
        <v>51</v>
      </c>
      <c r="AU2340" t="s">
        <v>58</v>
      </c>
      <c r="AV2340" t="s">
        <v>4028</v>
      </c>
      <c r="AW2340" t="s">
        <v>51</v>
      </c>
      <c r="AX2340" s="1">
        <v>42660.535921840281</v>
      </c>
      <c r="AY2340" t="s">
        <v>51</v>
      </c>
    </row>
    <row r="2341" spans="1:51" x14ac:dyDescent="0.35">
      <c r="A2341">
        <v>2025</v>
      </c>
      <c r="B2341">
        <v>0</v>
      </c>
      <c r="C2341" t="s">
        <v>51</v>
      </c>
      <c r="D2341" t="s">
        <v>85</v>
      </c>
      <c r="E2341" t="s">
        <v>51</v>
      </c>
      <c r="F2341" t="s">
        <v>51</v>
      </c>
      <c r="G2341" t="s">
        <v>10292</v>
      </c>
      <c r="H2341" t="s">
        <v>10293</v>
      </c>
      <c r="I2341" t="s">
        <v>15600</v>
      </c>
      <c r="J2341" t="s">
        <v>5419</v>
      </c>
      <c r="S2341" t="s">
        <v>10294</v>
      </c>
      <c r="T2341" t="s">
        <v>51</v>
      </c>
      <c r="U2341" t="s">
        <v>51</v>
      </c>
      <c r="W2341" t="s">
        <v>10295</v>
      </c>
      <c r="Y2341" t="s">
        <v>10296</v>
      </c>
      <c r="Z2341">
        <v>2</v>
      </c>
      <c r="AE2341" t="s">
        <v>51</v>
      </c>
      <c r="AF2341" t="s">
        <v>5419</v>
      </c>
      <c r="AI2341">
        <v>0</v>
      </c>
      <c r="AJ2341">
        <v>0</v>
      </c>
      <c r="AL2341">
        <v>0</v>
      </c>
      <c r="AM2341">
        <v>0</v>
      </c>
      <c r="AN2341">
        <v>0</v>
      </c>
      <c r="AO2341" t="s">
        <v>10297</v>
      </c>
      <c r="AP2341" t="s">
        <v>51</v>
      </c>
      <c r="AQ2341" t="s">
        <v>51</v>
      </c>
      <c r="AR2341" t="s">
        <v>51</v>
      </c>
      <c r="AS2341" t="s">
        <v>51</v>
      </c>
      <c r="AT2341" t="s">
        <v>51</v>
      </c>
      <c r="AU2341" t="s">
        <v>58</v>
      </c>
      <c r="AV2341" t="s">
        <v>4028</v>
      </c>
      <c r="AW2341" t="s">
        <v>51</v>
      </c>
      <c r="AX2341" s="1">
        <v>42660.506353124998</v>
      </c>
      <c r="AY2341" t="s">
        <v>51</v>
      </c>
    </row>
    <row r="2342" spans="1:51" x14ac:dyDescent="0.35">
      <c r="A2342">
        <v>2024</v>
      </c>
      <c r="B2342">
        <v>0</v>
      </c>
      <c r="C2342" t="s">
        <v>51</v>
      </c>
      <c r="D2342" t="s">
        <v>85</v>
      </c>
      <c r="E2342" t="s">
        <v>51</v>
      </c>
      <c r="F2342" t="s">
        <v>51</v>
      </c>
      <c r="G2342" t="s">
        <v>10298</v>
      </c>
      <c r="H2342" t="s">
        <v>10299</v>
      </c>
      <c r="I2342" t="s">
        <v>56</v>
      </c>
      <c r="S2342" t="s">
        <v>10300</v>
      </c>
      <c r="T2342" t="s">
        <v>51</v>
      </c>
      <c r="U2342" t="s">
        <v>51</v>
      </c>
      <c r="W2342">
        <v>9607918289</v>
      </c>
      <c r="Y2342" t="s">
        <v>10301</v>
      </c>
      <c r="Z2342">
        <v>8</v>
      </c>
      <c r="AE2342" t="s">
        <v>51</v>
      </c>
      <c r="AI2342">
        <v>0</v>
      </c>
      <c r="AJ2342">
        <v>0</v>
      </c>
      <c r="AL2342">
        <v>0</v>
      </c>
      <c r="AM2342">
        <v>0</v>
      </c>
      <c r="AN2342">
        <v>0</v>
      </c>
      <c r="AO2342" t="s">
        <v>1032</v>
      </c>
      <c r="AP2342" t="s">
        <v>51</v>
      </c>
      <c r="AQ2342" t="s">
        <v>51</v>
      </c>
      <c r="AR2342" t="s">
        <v>51</v>
      </c>
      <c r="AS2342" t="s">
        <v>51</v>
      </c>
      <c r="AT2342" t="s">
        <v>51</v>
      </c>
      <c r="AU2342" t="s">
        <v>58</v>
      </c>
      <c r="AV2342" t="s">
        <v>4028</v>
      </c>
      <c r="AW2342" t="s">
        <v>5181</v>
      </c>
      <c r="AX2342" s="1">
        <v>42657.639243750004</v>
      </c>
      <c r="AY2342" s="1">
        <v>43511.524246643516</v>
      </c>
    </row>
    <row r="2343" spans="1:51" x14ac:dyDescent="0.35">
      <c r="A2343">
        <v>2023</v>
      </c>
      <c r="B2343">
        <v>0</v>
      </c>
      <c r="C2343" t="s">
        <v>51</v>
      </c>
      <c r="D2343" t="s">
        <v>52</v>
      </c>
      <c r="E2343" t="s">
        <v>51</v>
      </c>
      <c r="F2343" t="s">
        <v>51</v>
      </c>
      <c r="G2343" t="s">
        <v>10302</v>
      </c>
      <c r="H2343" t="s">
        <v>10303</v>
      </c>
      <c r="I2343" t="s">
        <v>56</v>
      </c>
      <c r="O2343" t="s">
        <v>56</v>
      </c>
      <c r="S2343" t="s">
        <v>10304</v>
      </c>
      <c r="U2343" t="s">
        <v>57</v>
      </c>
      <c r="V2343" t="s">
        <v>10305</v>
      </c>
      <c r="W2343" t="s">
        <v>10306</v>
      </c>
      <c r="Y2343" t="s">
        <v>10307</v>
      </c>
      <c r="Z2343">
        <v>8</v>
      </c>
      <c r="AA2343">
        <v>27</v>
      </c>
      <c r="AB2343" t="s">
        <v>10308</v>
      </c>
      <c r="AC2343" t="s">
        <v>10309</v>
      </c>
      <c r="AD2343" t="s">
        <v>62</v>
      </c>
      <c r="AG2343" t="s">
        <v>10310</v>
      </c>
      <c r="AI2343">
        <v>0</v>
      </c>
      <c r="AJ2343">
        <v>0</v>
      </c>
      <c r="AL2343">
        <v>0</v>
      </c>
      <c r="AM2343">
        <v>0</v>
      </c>
      <c r="AN2343">
        <v>0</v>
      </c>
      <c r="AO2343" t="s">
        <v>51</v>
      </c>
      <c r="AP2343" t="s">
        <v>51</v>
      </c>
      <c r="AQ2343" t="s">
        <v>51</v>
      </c>
      <c r="AR2343" t="s">
        <v>51</v>
      </c>
      <c r="AS2343" t="s">
        <v>51</v>
      </c>
      <c r="AT2343" t="s">
        <v>51</v>
      </c>
      <c r="AU2343" t="s">
        <v>58</v>
      </c>
      <c r="AV2343" t="s">
        <v>8906</v>
      </c>
      <c r="AW2343" t="s">
        <v>196</v>
      </c>
      <c r="AX2343" s="1">
        <v>42656.655415312503</v>
      </c>
      <c r="AY2343" s="1">
        <v>45241.690328321762</v>
      </c>
    </row>
    <row r="2344" spans="1:51" x14ac:dyDescent="0.35">
      <c r="A2344">
        <v>2022</v>
      </c>
      <c r="B2344">
        <v>0</v>
      </c>
      <c r="C2344" t="s">
        <v>51</v>
      </c>
      <c r="D2344" t="s">
        <v>52</v>
      </c>
      <c r="E2344" t="s">
        <v>51</v>
      </c>
      <c r="F2344" t="s">
        <v>51</v>
      </c>
      <c r="G2344" t="s">
        <v>10311</v>
      </c>
      <c r="H2344" t="s">
        <v>10312</v>
      </c>
      <c r="I2344" t="s">
        <v>56</v>
      </c>
      <c r="J2344" t="s">
        <v>5419</v>
      </c>
      <c r="S2344" t="s">
        <v>10313</v>
      </c>
      <c r="T2344" t="s">
        <v>10314</v>
      </c>
      <c r="U2344" t="s">
        <v>51</v>
      </c>
      <c r="V2344" t="s">
        <v>10315</v>
      </c>
      <c r="W2344">
        <v>8498090357</v>
      </c>
      <c r="X2344" t="s">
        <v>51</v>
      </c>
      <c r="Y2344" t="s">
        <v>10316</v>
      </c>
      <c r="Z2344">
        <v>8</v>
      </c>
      <c r="AE2344" t="s">
        <v>51</v>
      </c>
      <c r="AF2344" t="s">
        <v>5419</v>
      </c>
      <c r="AG2344">
        <v>37370185743</v>
      </c>
      <c r="AI2344">
        <v>0</v>
      </c>
      <c r="AJ2344">
        <v>0</v>
      </c>
      <c r="AL2344">
        <v>0</v>
      </c>
      <c r="AM2344">
        <v>0</v>
      </c>
      <c r="AN2344">
        <v>0</v>
      </c>
      <c r="AO2344" t="s">
        <v>51</v>
      </c>
      <c r="AP2344" t="s">
        <v>51</v>
      </c>
      <c r="AQ2344" t="s">
        <v>51</v>
      </c>
      <c r="AR2344" t="s">
        <v>51</v>
      </c>
      <c r="AS2344" t="s">
        <v>51</v>
      </c>
      <c r="AT2344" t="s">
        <v>51</v>
      </c>
      <c r="AU2344" t="s">
        <v>58</v>
      </c>
      <c r="AV2344" t="s">
        <v>8906</v>
      </c>
      <c r="AW2344" t="s">
        <v>51</v>
      </c>
      <c r="AX2344" s="1">
        <v>42656.625071527778</v>
      </c>
      <c r="AY2344" t="s">
        <v>51</v>
      </c>
    </row>
    <row r="2345" spans="1:51" x14ac:dyDescent="0.35">
      <c r="A2345">
        <v>2021</v>
      </c>
      <c r="B2345">
        <v>0</v>
      </c>
      <c r="C2345" t="s">
        <v>51</v>
      </c>
      <c r="D2345" t="s">
        <v>52</v>
      </c>
      <c r="E2345" t="s">
        <v>51</v>
      </c>
      <c r="F2345" t="s">
        <v>51</v>
      </c>
      <c r="G2345" t="s">
        <v>10317</v>
      </c>
      <c r="H2345" t="s">
        <v>10318</v>
      </c>
      <c r="I2345" t="s">
        <v>3876</v>
      </c>
      <c r="O2345" t="s">
        <v>56</v>
      </c>
      <c r="S2345">
        <f>63-2-4149405</f>
        <v>-4149344</v>
      </c>
      <c r="T2345" t="s">
        <v>10319</v>
      </c>
      <c r="U2345" t="s">
        <v>51</v>
      </c>
      <c r="V2345">
        <f>63-2-4115855</f>
        <v>-4115794</v>
      </c>
      <c r="Y2345" t="s">
        <v>10320</v>
      </c>
      <c r="Z2345">
        <v>2</v>
      </c>
      <c r="AE2345" t="s">
        <v>10321</v>
      </c>
      <c r="AF2345" t="s">
        <v>10322</v>
      </c>
      <c r="AH2345" t="s">
        <v>10321</v>
      </c>
      <c r="AI2345">
        <v>0</v>
      </c>
      <c r="AJ2345">
        <v>0</v>
      </c>
      <c r="AL2345">
        <v>0</v>
      </c>
      <c r="AM2345">
        <v>0</v>
      </c>
      <c r="AN2345">
        <v>0</v>
      </c>
      <c r="AO2345" t="s">
        <v>51</v>
      </c>
      <c r="AP2345" t="s">
        <v>51</v>
      </c>
      <c r="AQ2345" t="s">
        <v>51</v>
      </c>
      <c r="AR2345" t="s">
        <v>51</v>
      </c>
      <c r="AS2345" t="s">
        <v>51</v>
      </c>
      <c r="AT2345" t="s">
        <v>51</v>
      </c>
      <c r="AU2345" t="s">
        <v>58</v>
      </c>
      <c r="AV2345" t="s">
        <v>8906</v>
      </c>
      <c r="AW2345" t="s">
        <v>4707</v>
      </c>
      <c r="AX2345" s="1">
        <v>42656.575713854167</v>
      </c>
      <c r="AY2345" s="1">
        <v>43291.543311805559</v>
      </c>
    </row>
    <row r="2346" spans="1:51" x14ac:dyDescent="0.35">
      <c r="A2346">
        <v>2020</v>
      </c>
      <c r="B2346">
        <v>0</v>
      </c>
      <c r="C2346" t="s">
        <v>51</v>
      </c>
      <c r="D2346" t="s">
        <v>52</v>
      </c>
      <c r="E2346" t="s">
        <v>51</v>
      </c>
      <c r="F2346" t="s">
        <v>51</v>
      </c>
      <c r="G2346" t="s">
        <v>10323</v>
      </c>
      <c r="H2346" t="s">
        <v>10324</v>
      </c>
      <c r="I2346" t="s">
        <v>56</v>
      </c>
      <c r="O2346" t="s">
        <v>56</v>
      </c>
      <c r="S2346" t="s">
        <v>10325</v>
      </c>
      <c r="V2346">
        <v>2144260594</v>
      </c>
      <c r="Z2346">
        <v>8</v>
      </c>
      <c r="AA2346">
        <v>27</v>
      </c>
      <c r="AB2346" t="s">
        <v>10326</v>
      </c>
      <c r="AC2346" t="s">
        <v>10326</v>
      </c>
      <c r="AD2346" t="s">
        <v>10327</v>
      </c>
      <c r="AE2346" t="s">
        <v>6997</v>
      </c>
      <c r="AF2346" t="s">
        <v>143</v>
      </c>
      <c r="AG2346" t="s">
        <v>10328</v>
      </c>
      <c r="AH2346" t="s">
        <v>6997</v>
      </c>
      <c r="AI2346">
        <v>0</v>
      </c>
      <c r="AJ2346">
        <v>0</v>
      </c>
      <c r="AL2346">
        <v>0</v>
      </c>
      <c r="AM2346">
        <v>0</v>
      </c>
      <c r="AN2346">
        <v>0</v>
      </c>
      <c r="AO2346" t="s">
        <v>51</v>
      </c>
      <c r="AP2346" t="s">
        <v>51</v>
      </c>
      <c r="AQ2346" t="s">
        <v>51</v>
      </c>
      <c r="AR2346" t="s">
        <v>51</v>
      </c>
      <c r="AS2346" t="s">
        <v>51</v>
      </c>
      <c r="AT2346" t="s">
        <v>51</v>
      </c>
      <c r="AU2346" t="s">
        <v>58</v>
      </c>
      <c r="AV2346" t="s">
        <v>8906</v>
      </c>
      <c r="AW2346" t="s">
        <v>6927</v>
      </c>
      <c r="AX2346" s="1">
        <v>42656.541996840278</v>
      </c>
      <c r="AY2346" s="1">
        <v>43537.710820983797</v>
      </c>
    </row>
    <row r="2347" spans="1:51" x14ac:dyDescent="0.35">
      <c r="A2347">
        <v>2019</v>
      </c>
      <c r="B2347">
        <v>0</v>
      </c>
      <c r="C2347" t="s">
        <v>51</v>
      </c>
      <c r="D2347" t="s">
        <v>52</v>
      </c>
      <c r="E2347" t="s">
        <v>51</v>
      </c>
      <c r="F2347" t="s">
        <v>51</v>
      </c>
      <c r="G2347" t="s">
        <v>10329</v>
      </c>
      <c r="H2347" t="s">
        <v>10330</v>
      </c>
      <c r="I2347" t="s">
        <v>56</v>
      </c>
      <c r="J2347" t="s">
        <v>5419</v>
      </c>
      <c r="S2347" t="s">
        <v>10331</v>
      </c>
      <c r="T2347" t="s">
        <v>10332</v>
      </c>
      <c r="U2347" t="s">
        <v>51</v>
      </c>
      <c r="W2347" t="s">
        <v>10333</v>
      </c>
      <c r="X2347" t="s">
        <v>51</v>
      </c>
      <c r="Y2347" t="s">
        <v>10334</v>
      </c>
      <c r="Z2347">
        <v>8</v>
      </c>
      <c r="AE2347" t="s">
        <v>51</v>
      </c>
      <c r="AF2347" t="s">
        <v>5419</v>
      </c>
      <c r="AI2347">
        <v>0</v>
      </c>
      <c r="AJ2347">
        <v>0</v>
      </c>
      <c r="AL2347">
        <v>0</v>
      </c>
      <c r="AM2347">
        <v>0</v>
      </c>
      <c r="AN2347">
        <v>0</v>
      </c>
      <c r="AO2347" t="s">
        <v>51</v>
      </c>
      <c r="AP2347" t="s">
        <v>51</v>
      </c>
      <c r="AQ2347" t="s">
        <v>51</v>
      </c>
      <c r="AR2347" t="s">
        <v>51</v>
      </c>
      <c r="AS2347" t="s">
        <v>51</v>
      </c>
      <c r="AT2347" t="s">
        <v>51</v>
      </c>
      <c r="AU2347" t="s">
        <v>58</v>
      </c>
      <c r="AV2347" t="s">
        <v>8906</v>
      </c>
      <c r="AW2347" t="s">
        <v>51</v>
      </c>
      <c r="AX2347" s="1">
        <v>42655.749227974535</v>
      </c>
      <c r="AY2347" t="s">
        <v>51</v>
      </c>
    </row>
    <row r="2348" spans="1:51" x14ac:dyDescent="0.35">
      <c r="A2348">
        <v>2018</v>
      </c>
      <c r="B2348">
        <v>0</v>
      </c>
      <c r="C2348" t="s">
        <v>51</v>
      </c>
      <c r="D2348" t="s">
        <v>52</v>
      </c>
      <c r="E2348" t="s">
        <v>51</v>
      </c>
      <c r="F2348" t="s">
        <v>51</v>
      </c>
      <c r="G2348" t="s">
        <v>10335</v>
      </c>
      <c r="H2348" t="s">
        <v>10336</v>
      </c>
      <c r="I2348" t="s">
        <v>56</v>
      </c>
      <c r="O2348" t="s">
        <v>56</v>
      </c>
      <c r="S2348" t="s">
        <v>10337</v>
      </c>
      <c r="U2348" t="s">
        <v>57</v>
      </c>
      <c r="V2348" t="s">
        <v>10338</v>
      </c>
      <c r="W2348">
        <v>918550991192</v>
      </c>
      <c r="Y2348" t="s">
        <v>10339</v>
      </c>
      <c r="Z2348">
        <v>8</v>
      </c>
      <c r="AA2348">
        <v>27</v>
      </c>
      <c r="AD2348" t="s">
        <v>505</v>
      </c>
      <c r="AE2348" t="s">
        <v>9529</v>
      </c>
      <c r="AF2348" t="s">
        <v>143</v>
      </c>
      <c r="AG2348" t="s">
        <v>506</v>
      </c>
      <c r="AH2348" t="s">
        <v>9529</v>
      </c>
      <c r="AI2348">
        <v>0</v>
      </c>
      <c r="AJ2348">
        <v>0</v>
      </c>
      <c r="AL2348">
        <v>0</v>
      </c>
      <c r="AM2348">
        <v>0</v>
      </c>
      <c r="AN2348">
        <v>0</v>
      </c>
      <c r="AO2348" t="s">
        <v>51</v>
      </c>
      <c r="AP2348" t="s">
        <v>51</v>
      </c>
      <c r="AQ2348" t="s">
        <v>51</v>
      </c>
      <c r="AR2348" t="s">
        <v>51</v>
      </c>
      <c r="AS2348" t="s">
        <v>51</v>
      </c>
      <c r="AT2348" t="s">
        <v>51</v>
      </c>
      <c r="AU2348" t="s">
        <v>58</v>
      </c>
      <c r="AV2348" t="s">
        <v>8906</v>
      </c>
      <c r="AW2348" t="s">
        <v>919</v>
      </c>
      <c r="AX2348" s="1">
        <v>42655.702130520833</v>
      </c>
      <c r="AY2348" s="1">
        <v>45551.723832175929</v>
      </c>
    </row>
    <row r="2349" spans="1:51" x14ac:dyDescent="0.35">
      <c r="A2349">
        <v>2017</v>
      </c>
      <c r="B2349">
        <v>0</v>
      </c>
      <c r="C2349" t="s">
        <v>51</v>
      </c>
      <c r="D2349" t="s">
        <v>52</v>
      </c>
      <c r="E2349" t="s">
        <v>51</v>
      </c>
      <c r="F2349" t="s">
        <v>51</v>
      </c>
      <c r="G2349" t="s">
        <v>10340</v>
      </c>
      <c r="H2349" t="s">
        <v>10341</v>
      </c>
      <c r="I2349" t="s">
        <v>56</v>
      </c>
      <c r="J2349" t="s">
        <v>5419</v>
      </c>
      <c r="S2349" t="s">
        <v>5261</v>
      </c>
      <c r="U2349" t="s">
        <v>51</v>
      </c>
      <c r="V2349" t="s">
        <v>5262</v>
      </c>
      <c r="X2349" t="s">
        <v>51</v>
      </c>
      <c r="Z2349">
        <v>8</v>
      </c>
      <c r="AE2349" t="s">
        <v>51</v>
      </c>
      <c r="AF2349" t="s">
        <v>5419</v>
      </c>
      <c r="AI2349">
        <v>0</v>
      </c>
      <c r="AJ2349">
        <v>0</v>
      </c>
      <c r="AL2349">
        <v>0</v>
      </c>
      <c r="AM2349">
        <v>0</v>
      </c>
      <c r="AN2349">
        <v>0</v>
      </c>
      <c r="AO2349" t="s">
        <v>51</v>
      </c>
      <c r="AP2349" t="s">
        <v>51</v>
      </c>
      <c r="AQ2349" t="s">
        <v>51</v>
      </c>
      <c r="AR2349" t="s">
        <v>51</v>
      </c>
      <c r="AS2349" t="s">
        <v>51</v>
      </c>
      <c r="AT2349" t="s">
        <v>51</v>
      </c>
      <c r="AU2349" t="s">
        <v>58</v>
      </c>
      <c r="AV2349" t="s">
        <v>8906</v>
      </c>
      <c r="AW2349" t="s">
        <v>51</v>
      </c>
      <c r="AX2349" s="1">
        <v>42650.731780289352</v>
      </c>
      <c r="AY2349" t="s">
        <v>51</v>
      </c>
    </row>
    <row r="2350" spans="1:51" x14ac:dyDescent="0.35">
      <c r="A2350">
        <v>2016</v>
      </c>
      <c r="B2350">
        <v>0</v>
      </c>
      <c r="C2350" t="s">
        <v>51</v>
      </c>
      <c r="D2350" t="s">
        <v>85</v>
      </c>
      <c r="E2350" t="s">
        <v>51</v>
      </c>
      <c r="F2350" t="s">
        <v>51</v>
      </c>
      <c r="G2350" t="s">
        <v>10342</v>
      </c>
      <c r="H2350" t="s">
        <v>10343</v>
      </c>
      <c r="I2350" t="s">
        <v>56</v>
      </c>
      <c r="J2350" t="s">
        <v>5419</v>
      </c>
      <c r="T2350" t="s">
        <v>51</v>
      </c>
      <c r="U2350" t="s">
        <v>51</v>
      </c>
      <c r="Y2350" t="s">
        <v>10344</v>
      </c>
      <c r="Z2350">
        <v>8</v>
      </c>
      <c r="AE2350" t="s">
        <v>51</v>
      </c>
      <c r="AF2350" t="s">
        <v>5419</v>
      </c>
      <c r="AG2350" t="s">
        <v>10345</v>
      </c>
      <c r="AH2350" t="s">
        <v>10346</v>
      </c>
      <c r="AI2350">
        <v>0</v>
      </c>
      <c r="AJ2350">
        <v>0</v>
      </c>
      <c r="AL2350">
        <v>0</v>
      </c>
      <c r="AM2350">
        <v>0</v>
      </c>
      <c r="AN2350">
        <v>0</v>
      </c>
      <c r="AO2350" t="s">
        <v>1032</v>
      </c>
      <c r="AP2350" t="s">
        <v>51</v>
      </c>
      <c r="AQ2350" t="s">
        <v>51</v>
      </c>
      <c r="AR2350" t="s">
        <v>51</v>
      </c>
      <c r="AS2350" t="s">
        <v>51</v>
      </c>
      <c r="AT2350" t="s">
        <v>51</v>
      </c>
      <c r="AU2350" t="s">
        <v>58</v>
      </c>
      <c r="AV2350" t="s">
        <v>4028</v>
      </c>
      <c r="AW2350" t="s">
        <v>51</v>
      </c>
      <c r="AX2350" s="1">
        <v>42649.770957060187</v>
      </c>
      <c r="AY2350" t="s">
        <v>51</v>
      </c>
    </row>
    <row r="2351" spans="1:51" x14ac:dyDescent="0.35">
      <c r="A2351">
        <v>2015</v>
      </c>
      <c r="B2351">
        <v>0</v>
      </c>
      <c r="C2351" t="s">
        <v>51</v>
      </c>
      <c r="D2351" t="s">
        <v>52</v>
      </c>
      <c r="E2351" t="s">
        <v>51</v>
      </c>
      <c r="F2351" t="s">
        <v>51</v>
      </c>
      <c r="G2351" t="s">
        <v>10347</v>
      </c>
      <c r="H2351" t="s">
        <v>10348</v>
      </c>
      <c r="I2351" t="s">
        <v>56</v>
      </c>
      <c r="J2351" t="s">
        <v>5419</v>
      </c>
      <c r="T2351" t="s">
        <v>10349</v>
      </c>
      <c r="U2351" t="s">
        <v>51</v>
      </c>
      <c r="X2351" t="s">
        <v>51</v>
      </c>
      <c r="Z2351">
        <v>2</v>
      </c>
      <c r="AE2351" t="s">
        <v>51</v>
      </c>
      <c r="AF2351" t="s">
        <v>5419</v>
      </c>
      <c r="AI2351">
        <v>0</v>
      </c>
      <c r="AJ2351">
        <v>0</v>
      </c>
      <c r="AL2351">
        <v>0</v>
      </c>
      <c r="AM2351">
        <v>0</v>
      </c>
      <c r="AN2351">
        <v>0</v>
      </c>
      <c r="AO2351" t="s">
        <v>51</v>
      </c>
      <c r="AP2351" t="s">
        <v>51</v>
      </c>
      <c r="AQ2351" t="s">
        <v>51</v>
      </c>
      <c r="AR2351" t="s">
        <v>51</v>
      </c>
      <c r="AS2351" t="s">
        <v>51</v>
      </c>
      <c r="AT2351" t="s">
        <v>51</v>
      </c>
      <c r="AU2351" t="s">
        <v>58</v>
      </c>
      <c r="AV2351" t="s">
        <v>8906</v>
      </c>
      <c r="AW2351" t="s">
        <v>51</v>
      </c>
      <c r="AX2351" s="1">
        <v>42649.421558946757</v>
      </c>
      <c r="AY2351" t="s">
        <v>51</v>
      </c>
    </row>
    <row r="2352" spans="1:51" x14ac:dyDescent="0.35">
      <c r="A2352">
        <v>2014</v>
      </c>
      <c r="B2352">
        <v>0</v>
      </c>
      <c r="C2352" t="s">
        <v>51</v>
      </c>
      <c r="D2352" t="s">
        <v>52</v>
      </c>
      <c r="E2352" t="s">
        <v>51</v>
      </c>
      <c r="F2352" t="s">
        <v>51</v>
      </c>
      <c r="G2352" t="s">
        <v>10350</v>
      </c>
      <c r="H2352" t="s">
        <v>10351</v>
      </c>
      <c r="I2352" t="s">
        <v>56</v>
      </c>
      <c r="J2352" t="s">
        <v>5419</v>
      </c>
      <c r="O2352" t="s">
        <v>55</v>
      </c>
      <c r="S2352" t="s">
        <v>10352</v>
      </c>
      <c r="U2352" t="s">
        <v>51</v>
      </c>
      <c r="V2352" t="s">
        <v>10353</v>
      </c>
      <c r="W2352">
        <v>9000280678</v>
      </c>
      <c r="X2352" t="s">
        <v>51</v>
      </c>
      <c r="Y2352" t="s">
        <v>10354</v>
      </c>
      <c r="Z2352">
        <v>8</v>
      </c>
      <c r="AA2352">
        <v>36</v>
      </c>
      <c r="AB2352" t="s">
        <v>10355</v>
      </c>
      <c r="AC2352" t="s">
        <v>10356</v>
      </c>
      <c r="AD2352" t="s">
        <v>1139</v>
      </c>
      <c r="AE2352" t="s">
        <v>51</v>
      </c>
      <c r="AF2352" t="s">
        <v>5419</v>
      </c>
      <c r="AG2352" t="s">
        <v>10357</v>
      </c>
      <c r="AH2352">
        <v>36410177044</v>
      </c>
      <c r="AI2352">
        <v>0</v>
      </c>
      <c r="AJ2352">
        <v>0</v>
      </c>
      <c r="AL2352">
        <v>0</v>
      </c>
      <c r="AM2352">
        <v>0</v>
      </c>
      <c r="AN2352">
        <v>0</v>
      </c>
      <c r="AO2352" t="s">
        <v>51</v>
      </c>
      <c r="AP2352" t="s">
        <v>51</v>
      </c>
      <c r="AQ2352" t="s">
        <v>51</v>
      </c>
      <c r="AR2352" t="s">
        <v>51</v>
      </c>
      <c r="AS2352" t="s">
        <v>51</v>
      </c>
      <c r="AT2352" t="s">
        <v>51</v>
      </c>
      <c r="AU2352" t="s">
        <v>58</v>
      </c>
      <c r="AV2352" t="s">
        <v>8906</v>
      </c>
      <c r="AW2352" t="s">
        <v>6927</v>
      </c>
      <c r="AX2352" s="1">
        <v>42647.632386574071</v>
      </c>
      <c r="AY2352" s="1">
        <v>43228.60629895833</v>
      </c>
    </row>
    <row r="2353" spans="1:51" x14ac:dyDescent="0.35">
      <c r="A2353">
        <v>2013</v>
      </c>
      <c r="B2353">
        <v>0</v>
      </c>
      <c r="C2353" t="s">
        <v>51</v>
      </c>
      <c r="D2353" t="s">
        <v>52</v>
      </c>
      <c r="E2353" t="s">
        <v>51</v>
      </c>
      <c r="F2353" t="s">
        <v>51</v>
      </c>
      <c r="G2353" t="s">
        <v>10358</v>
      </c>
      <c r="H2353" t="s">
        <v>10359</v>
      </c>
      <c r="I2353" t="s">
        <v>56</v>
      </c>
      <c r="O2353" t="s">
        <v>62</v>
      </c>
      <c r="U2353" t="s">
        <v>51</v>
      </c>
      <c r="W2353">
        <v>9822228447</v>
      </c>
      <c r="Y2353" t="s">
        <v>10360</v>
      </c>
      <c r="Z2353">
        <v>8</v>
      </c>
      <c r="AA2353">
        <v>27</v>
      </c>
      <c r="AD2353" t="s">
        <v>10361</v>
      </c>
      <c r="AE2353" t="s">
        <v>5439</v>
      </c>
      <c r="AF2353" t="s">
        <v>280</v>
      </c>
      <c r="AG2353" t="s">
        <v>10362</v>
      </c>
      <c r="AH2353" t="s">
        <v>5439</v>
      </c>
      <c r="AI2353">
        <v>0</v>
      </c>
      <c r="AJ2353">
        <v>0</v>
      </c>
      <c r="AL2353">
        <v>0</v>
      </c>
      <c r="AM2353">
        <v>0</v>
      </c>
      <c r="AN2353">
        <v>0</v>
      </c>
      <c r="AO2353" t="s">
        <v>51</v>
      </c>
      <c r="AP2353" t="s">
        <v>51</v>
      </c>
      <c r="AQ2353" t="s">
        <v>51</v>
      </c>
      <c r="AR2353" t="s">
        <v>51</v>
      </c>
      <c r="AS2353" t="s">
        <v>51</v>
      </c>
      <c r="AT2353" t="s">
        <v>51</v>
      </c>
      <c r="AU2353" t="s">
        <v>58</v>
      </c>
      <c r="AV2353" t="s">
        <v>8906</v>
      </c>
      <c r="AW2353" t="s">
        <v>4215</v>
      </c>
      <c r="AX2353" s="1">
        <v>42647.597495636575</v>
      </c>
      <c r="AY2353" s="1">
        <v>43294.736105358796</v>
      </c>
    </row>
    <row r="2354" spans="1:51" x14ac:dyDescent="0.35">
      <c r="A2354">
        <v>2012</v>
      </c>
      <c r="B2354">
        <v>0</v>
      </c>
      <c r="C2354" t="s">
        <v>51</v>
      </c>
      <c r="D2354" t="s">
        <v>52</v>
      </c>
      <c r="E2354" t="s">
        <v>51</v>
      </c>
      <c r="F2354" t="s">
        <v>51</v>
      </c>
      <c r="G2354" t="s">
        <v>10363</v>
      </c>
      <c r="H2354" t="s">
        <v>10364</v>
      </c>
      <c r="I2354" t="s">
        <v>56</v>
      </c>
      <c r="J2354" t="s">
        <v>5419</v>
      </c>
      <c r="S2354">
        <v>917118271401</v>
      </c>
      <c r="U2354" t="s">
        <v>51</v>
      </c>
      <c r="V2354">
        <v>917118271128</v>
      </c>
      <c r="X2354" t="s">
        <v>51</v>
      </c>
      <c r="Z2354">
        <v>8</v>
      </c>
      <c r="AA2354" t="s">
        <v>10365</v>
      </c>
      <c r="AB2354" t="s">
        <v>10366</v>
      </c>
      <c r="AC2354" t="s">
        <v>10366</v>
      </c>
      <c r="AD2354" t="s">
        <v>10367</v>
      </c>
      <c r="AE2354" t="s">
        <v>51</v>
      </c>
      <c r="AF2354" t="s">
        <v>5419</v>
      </c>
      <c r="AG2354" t="s">
        <v>10368</v>
      </c>
      <c r="AH2354" t="s">
        <v>10369</v>
      </c>
      <c r="AI2354">
        <v>0</v>
      </c>
      <c r="AJ2354">
        <v>0</v>
      </c>
      <c r="AL2354">
        <v>0</v>
      </c>
      <c r="AM2354">
        <v>0</v>
      </c>
      <c r="AN2354">
        <v>0</v>
      </c>
      <c r="AO2354" t="s">
        <v>51</v>
      </c>
      <c r="AP2354" t="s">
        <v>51</v>
      </c>
      <c r="AQ2354" t="s">
        <v>51</v>
      </c>
      <c r="AR2354" t="s">
        <v>51</v>
      </c>
      <c r="AS2354" t="s">
        <v>51</v>
      </c>
      <c r="AT2354" t="s">
        <v>51</v>
      </c>
      <c r="AU2354" t="s">
        <v>58</v>
      </c>
      <c r="AV2354" t="s">
        <v>8906</v>
      </c>
      <c r="AW2354" t="s">
        <v>51</v>
      </c>
      <c r="AX2354" s="1">
        <v>42646.737602928239</v>
      </c>
      <c r="AY2354" t="s">
        <v>51</v>
      </c>
    </row>
    <row r="2355" spans="1:51" x14ac:dyDescent="0.35">
      <c r="A2355">
        <v>2011</v>
      </c>
      <c r="B2355">
        <v>0</v>
      </c>
      <c r="C2355" t="s">
        <v>51</v>
      </c>
      <c r="D2355" t="s">
        <v>52</v>
      </c>
      <c r="E2355" t="s">
        <v>51</v>
      </c>
      <c r="F2355" t="s">
        <v>51</v>
      </c>
      <c r="G2355" t="s">
        <v>10370</v>
      </c>
      <c r="H2355" t="s">
        <v>7340</v>
      </c>
      <c r="I2355" t="s">
        <v>56</v>
      </c>
      <c r="J2355" t="s">
        <v>5419</v>
      </c>
      <c r="M2355" t="s">
        <v>10370</v>
      </c>
      <c r="N2355" t="s">
        <v>10371</v>
      </c>
      <c r="O2355" t="s">
        <v>56</v>
      </c>
      <c r="T2355" t="s">
        <v>10372</v>
      </c>
      <c r="U2355" t="s">
        <v>51</v>
      </c>
      <c r="W2355">
        <v>7767953351</v>
      </c>
      <c r="X2355" t="s">
        <v>51</v>
      </c>
      <c r="Y2355" t="s">
        <v>10373</v>
      </c>
      <c r="Z2355">
        <v>8</v>
      </c>
      <c r="AE2355" t="s">
        <v>51</v>
      </c>
      <c r="AF2355" t="s">
        <v>5419</v>
      </c>
      <c r="AI2355">
        <v>0</v>
      </c>
      <c r="AJ2355">
        <v>0</v>
      </c>
      <c r="AL2355">
        <v>0</v>
      </c>
      <c r="AM2355">
        <v>0</v>
      </c>
      <c r="AN2355">
        <v>0</v>
      </c>
      <c r="AO2355" t="s">
        <v>51</v>
      </c>
      <c r="AP2355" t="s">
        <v>51</v>
      </c>
      <c r="AQ2355" t="s">
        <v>51</v>
      </c>
      <c r="AR2355" t="s">
        <v>51</v>
      </c>
      <c r="AS2355" t="s">
        <v>51</v>
      </c>
      <c r="AT2355" t="s">
        <v>51</v>
      </c>
      <c r="AU2355" t="s">
        <v>58</v>
      </c>
      <c r="AV2355" t="s">
        <v>7625</v>
      </c>
      <c r="AW2355" t="s">
        <v>7625</v>
      </c>
      <c r="AX2355" s="1">
        <v>42646.708717673609</v>
      </c>
      <c r="AY2355" s="1">
        <v>42647.428442013887</v>
      </c>
    </row>
    <row r="2356" spans="1:51" x14ac:dyDescent="0.35">
      <c r="A2356">
        <v>2010</v>
      </c>
      <c r="B2356">
        <v>0</v>
      </c>
      <c r="C2356" t="s">
        <v>51</v>
      </c>
      <c r="D2356" t="s">
        <v>85</v>
      </c>
      <c r="E2356" t="s">
        <v>51</v>
      </c>
      <c r="F2356" t="s">
        <v>51</v>
      </c>
      <c r="G2356" t="s">
        <v>10374</v>
      </c>
      <c r="H2356" t="s">
        <v>10375</v>
      </c>
      <c r="I2356" t="s">
        <v>5222</v>
      </c>
      <c r="J2356" t="s">
        <v>5419</v>
      </c>
      <c r="T2356" t="s">
        <v>51</v>
      </c>
      <c r="U2356" t="s">
        <v>51</v>
      </c>
      <c r="W2356" t="s">
        <v>10376</v>
      </c>
      <c r="Z2356">
        <v>2</v>
      </c>
      <c r="AE2356" t="s">
        <v>51</v>
      </c>
      <c r="AF2356" t="s">
        <v>5419</v>
      </c>
      <c r="AI2356">
        <v>0</v>
      </c>
      <c r="AJ2356">
        <v>0</v>
      </c>
      <c r="AL2356">
        <v>0</v>
      </c>
      <c r="AM2356">
        <v>0</v>
      </c>
      <c r="AN2356">
        <v>0</v>
      </c>
      <c r="AO2356" t="s">
        <v>1032</v>
      </c>
      <c r="AP2356" t="s">
        <v>51</v>
      </c>
      <c r="AQ2356" t="s">
        <v>51</v>
      </c>
      <c r="AR2356" t="s">
        <v>51</v>
      </c>
      <c r="AS2356" t="s">
        <v>51</v>
      </c>
      <c r="AT2356" t="s">
        <v>51</v>
      </c>
      <c r="AU2356" t="s">
        <v>58</v>
      </c>
      <c r="AV2356" t="s">
        <v>4028</v>
      </c>
      <c r="AW2356" t="s">
        <v>51</v>
      </c>
      <c r="AX2356" s="1">
        <v>42641.517755208333</v>
      </c>
      <c r="AY2356" t="s">
        <v>51</v>
      </c>
    </row>
    <row r="2357" spans="1:51" x14ac:dyDescent="0.35">
      <c r="A2357">
        <v>2009</v>
      </c>
      <c r="B2357">
        <v>0</v>
      </c>
      <c r="C2357" t="s">
        <v>51</v>
      </c>
      <c r="D2357" t="s">
        <v>52</v>
      </c>
      <c r="E2357" t="s">
        <v>51</v>
      </c>
      <c r="F2357" t="s">
        <v>51</v>
      </c>
      <c r="G2357" t="s">
        <v>10377</v>
      </c>
      <c r="H2357" t="s">
        <v>10378</v>
      </c>
      <c r="I2357" t="s">
        <v>56</v>
      </c>
      <c r="O2357" t="s">
        <v>62</v>
      </c>
      <c r="S2357" t="s">
        <v>10379</v>
      </c>
      <c r="T2357" t="s">
        <v>10380</v>
      </c>
      <c r="U2357" t="s">
        <v>57</v>
      </c>
      <c r="V2357" t="s">
        <v>10381</v>
      </c>
      <c r="W2357">
        <v>7836063373</v>
      </c>
      <c r="Y2357" t="s">
        <v>10382</v>
      </c>
      <c r="Z2357">
        <v>8</v>
      </c>
      <c r="AA2357">
        <v>9</v>
      </c>
      <c r="AB2357" t="s">
        <v>10383</v>
      </c>
      <c r="AC2357" t="s">
        <v>7402</v>
      </c>
      <c r="AD2357" t="s">
        <v>356</v>
      </c>
      <c r="AE2357" t="s">
        <v>8589</v>
      </c>
      <c r="AF2357" t="s">
        <v>376</v>
      </c>
      <c r="AG2357" t="s">
        <v>357</v>
      </c>
      <c r="AH2357" t="s">
        <v>8589</v>
      </c>
      <c r="AI2357">
        <v>0</v>
      </c>
      <c r="AJ2357">
        <v>0</v>
      </c>
      <c r="AL2357">
        <v>0</v>
      </c>
      <c r="AM2357">
        <v>0</v>
      </c>
      <c r="AN2357">
        <v>0</v>
      </c>
      <c r="AO2357" t="s">
        <v>51</v>
      </c>
      <c r="AP2357" t="s">
        <v>51</v>
      </c>
      <c r="AQ2357" t="s">
        <v>51</v>
      </c>
      <c r="AR2357" t="s">
        <v>51</v>
      </c>
      <c r="AS2357" t="s">
        <v>51</v>
      </c>
      <c r="AT2357" t="s">
        <v>51</v>
      </c>
      <c r="AU2357" t="s">
        <v>58</v>
      </c>
      <c r="AV2357" t="s">
        <v>8906</v>
      </c>
      <c r="AW2357" t="s">
        <v>196</v>
      </c>
      <c r="AX2357" s="1">
        <v>42641.466744560188</v>
      </c>
      <c r="AY2357" s="1">
        <v>43796.628923993056</v>
      </c>
    </row>
    <row r="2358" spans="1:51" x14ac:dyDescent="0.35">
      <c r="A2358">
        <v>2008</v>
      </c>
      <c r="B2358">
        <v>0</v>
      </c>
      <c r="C2358" t="s">
        <v>51</v>
      </c>
      <c r="D2358" t="s">
        <v>52</v>
      </c>
      <c r="E2358" t="s">
        <v>51</v>
      </c>
      <c r="F2358" t="s">
        <v>51</v>
      </c>
      <c r="G2358" t="s">
        <v>19183</v>
      </c>
      <c r="H2358" t="s">
        <v>10384</v>
      </c>
      <c r="I2358" t="s">
        <v>56</v>
      </c>
      <c r="J2358" t="s">
        <v>5419</v>
      </c>
      <c r="S2358" t="s">
        <v>10385</v>
      </c>
      <c r="U2358" t="s">
        <v>51</v>
      </c>
      <c r="V2358" t="s">
        <v>62</v>
      </c>
      <c r="W2358">
        <v>9379631072</v>
      </c>
      <c r="X2358" t="s">
        <v>51</v>
      </c>
      <c r="Y2358" t="s">
        <v>10386</v>
      </c>
      <c r="Z2358">
        <v>8</v>
      </c>
      <c r="AA2358" t="s">
        <v>10387</v>
      </c>
      <c r="AD2358" t="s">
        <v>4056</v>
      </c>
      <c r="AE2358" t="s">
        <v>51</v>
      </c>
      <c r="AF2358" t="s">
        <v>5419</v>
      </c>
      <c r="AG2358">
        <v>20911001476</v>
      </c>
      <c r="AH2358" t="s">
        <v>10388</v>
      </c>
      <c r="AI2358">
        <v>0</v>
      </c>
      <c r="AJ2358">
        <v>0</v>
      </c>
      <c r="AL2358">
        <v>0</v>
      </c>
      <c r="AM2358">
        <v>0</v>
      </c>
      <c r="AN2358">
        <v>0</v>
      </c>
      <c r="AO2358" t="s">
        <v>51</v>
      </c>
      <c r="AP2358" t="s">
        <v>51</v>
      </c>
      <c r="AQ2358" t="s">
        <v>51</v>
      </c>
      <c r="AR2358" t="s">
        <v>51</v>
      </c>
      <c r="AS2358" t="s">
        <v>51</v>
      </c>
      <c r="AT2358" t="s">
        <v>51</v>
      </c>
      <c r="AU2358" t="s">
        <v>58</v>
      </c>
      <c r="AV2358" t="s">
        <v>8906</v>
      </c>
      <c r="AW2358" t="s">
        <v>51</v>
      </c>
      <c r="AX2358" s="1">
        <v>42640.648798923612</v>
      </c>
      <c r="AY2358" t="s">
        <v>51</v>
      </c>
    </row>
    <row r="2359" spans="1:51" x14ac:dyDescent="0.35">
      <c r="A2359">
        <v>2007</v>
      </c>
      <c r="B2359">
        <v>0</v>
      </c>
      <c r="C2359" t="s">
        <v>51</v>
      </c>
      <c r="D2359" t="s">
        <v>52</v>
      </c>
      <c r="E2359" t="s">
        <v>51</v>
      </c>
      <c r="F2359" t="s">
        <v>51</v>
      </c>
      <c r="G2359" t="s">
        <v>19184</v>
      </c>
      <c r="H2359" t="s">
        <v>10389</v>
      </c>
      <c r="I2359" t="s">
        <v>56</v>
      </c>
      <c r="J2359" t="s">
        <v>5419</v>
      </c>
      <c r="S2359" t="s">
        <v>10390</v>
      </c>
      <c r="U2359" t="s">
        <v>51</v>
      </c>
      <c r="V2359" t="s">
        <v>10391</v>
      </c>
      <c r="W2359">
        <v>918897755657</v>
      </c>
      <c r="X2359" t="s">
        <v>51</v>
      </c>
      <c r="Y2359" t="s">
        <v>10392</v>
      </c>
      <c r="Z2359">
        <v>8</v>
      </c>
      <c r="AE2359" t="s">
        <v>51</v>
      </c>
      <c r="AF2359" t="s">
        <v>5419</v>
      </c>
      <c r="AI2359">
        <v>0</v>
      </c>
      <c r="AJ2359">
        <v>0</v>
      </c>
      <c r="AL2359">
        <v>0</v>
      </c>
      <c r="AM2359">
        <v>0</v>
      </c>
      <c r="AN2359">
        <v>0</v>
      </c>
      <c r="AO2359" t="s">
        <v>51</v>
      </c>
      <c r="AP2359" t="s">
        <v>51</v>
      </c>
      <c r="AQ2359" t="s">
        <v>51</v>
      </c>
      <c r="AR2359" t="s">
        <v>51</v>
      </c>
      <c r="AS2359" t="s">
        <v>51</v>
      </c>
      <c r="AT2359" t="s">
        <v>51</v>
      </c>
      <c r="AU2359" t="s">
        <v>58</v>
      </c>
      <c r="AV2359" t="s">
        <v>8906</v>
      </c>
      <c r="AW2359" t="s">
        <v>51</v>
      </c>
      <c r="AX2359" s="1">
        <v>42640.49625625</v>
      </c>
      <c r="AY2359" t="s">
        <v>51</v>
      </c>
    </row>
    <row r="2360" spans="1:51" x14ac:dyDescent="0.35">
      <c r="A2360">
        <v>2006</v>
      </c>
      <c r="B2360">
        <v>0</v>
      </c>
      <c r="C2360" t="s">
        <v>51</v>
      </c>
      <c r="D2360" t="s">
        <v>85</v>
      </c>
      <c r="E2360" t="s">
        <v>51</v>
      </c>
      <c r="F2360" t="s">
        <v>51</v>
      </c>
      <c r="G2360" t="s">
        <v>10393</v>
      </c>
      <c r="H2360" t="s">
        <v>10394</v>
      </c>
      <c r="I2360" t="s">
        <v>56</v>
      </c>
      <c r="J2360" t="s">
        <v>5419</v>
      </c>
      <c r="T2360" t="s">
        <v>51</v>
      </c>
      <c r="U2360" t="s">
        <v>51</v>
      </c>
      <c r="X2360" t="s">
        <v>10395</v>
      </c>
      <c r="Y2360" t="s">
        <v>10396</v>
      </c>
      <c r="Z2360">
        <v>8</v>
      </c>
      <c r="AE2360" t="s">
        <v>51</v>
      </c>
      <c r="AF2360" t="s">
        <v>5419</v>
      </c>
      <c r="AI2360">
        <v>0</v>
      </c>
      <c r="AJ2360">
        <v>0</v>
      </c>
      <c r="AL2360">
        <v>0</v>
      </c>
      <c r="AM2360">
        <v>0</v>
      </c>
      <c r="AN2360">
        <v>0</v>
      </c>
      <c r="AO2360" t="s">
        <v>1032</v>
      </c>
      <c r="AP2360" t="s">
        <v>51</v>
      </c>
      <c r="AQ2360" t="s">
        <v>51</v>
      </c>
      <c r="AR2360" t="s">
        <v>51</v>
      </c>
      <c r="AS2360" t="s">
        <v>51</v>
      </c>
      <c r="AT2360" t="s">
        <v>51</v>
      </c>
      <c r="AU2360" t="s">
        <v>58</v>
      </c>
      <c r="AV2360" t="s">
        <v>10397</v>
      </c>
      <c r="AW2360" t="s">
        <v>51</v>
      </c>
      <c r="AX2360" s="1">
        <v>42637.710653969909</v>
      </c>
      <c r="AY2360" t="s">
        <v>51</v>
      </c>
    </row>
    <row r="2361" spans="1:51" x14ac:dyDescent="0.35">
      <c r="A2361">
        <v>2005</v>
      </c>
      <c r="B2361">
        <v>0</v>
      </c>
      <c r="C2361" t="s">
        <v>51</v>
      </c>
      <c r="D2361" t="s">
        <v>52</v>
      </c>
      <c r="E2361" t="s">
        <v>51</v>
      </c>
      <c r="F2361" t="s">
        <v>51</v>
      </c>
      <c r="G2361" t="s">
        <v>10398</v>
      </c>
      <c r="H2361" t="s">
        <v>10399</v>
      </c>
      <c r="I2361" t="s">
        <v>56</v>
      </c>
      <c r="J2361" t="s">
        <v>5419</v>
      </c>
      <c r="S2361" t="s">
        <v>10400</v>
      </c>
      <c r="U2361" t="s">
        <v>51</v>
      </c>
      <c r="V2361" t="s">
        <v>10401</v>
      </c>
      <c r="W2361">
        <v>9431344938</v>
      </c>
      <c r="X2361" t="s">
        <v>51</v>
      </c>
      <c r="Y2361" t="s">
        <v>10402</v>
      </c>
      <c r="Z2361">
        <v>8</v>
      </c>
      <c r="AE2361" t="s">
        <v>51</v>
      </c>
      <c r="AF2361" t="s">
        <v>5419</v>
      </c>
      <c r="AG2361" t="s">
        <v>10403</v>
      </c>
      <c r="AH2361">
        <v>20230801739</v>
      </c>
      <c r="AI2361">
        <v>0</v>
      </c>
      <c r="AJ2361">
        <v>0</v>
      </c>
      <c r="AL2361">
        <v>0</v>
      </c>
      <c r="AM2361">
        <v>0</v>
      </c>
      <c r="AN2361">
        <v>0</v>
      </c>
      <c r="AO2361" t="s">
        <v>51</v>
      </c>
      <c r="AP2361" t="s">
        <v>51</v>
      </c>
      <c r="AQ2361" t="s">
        <v>51</v>
      </c>
      <c r="AR2361" t="s">
        <v>51</v>
      </c>
      <c r="AS2361" t="s">
        <v>51</v>
      </c>
      <c r="AT2361" t="s">
        <v>51</v>
      </c>
      <c r="AU2361" t="s">
        <v>58</v>
      </c>
      <c r="AV2361" t="s">
        <v>8906</v>
      </c>
      <c r="AW2361" t="s">
        <v>51</v>
      </c>
      <c r="AX2361" s="1">
        <v>42636.770633101849</v>
      </c>
      <c r="AY2361" t="s">
        <v>51</v>
      </c>
    </row>
    <row r="2362" spans="1:51" x14ac:dyDescent="0.35">
      <c r="A2362">
        <v>2004</v>
      </c>
      <c r="B2362">
        <v>0</v>
      </c>
      <c r="C2362" t="s">
        <v>51</v>
      </c>
      <c r="D2362" t="s">
        <v>85</v>
      </c>
      <c r="E2362" t="s">
        <v>51</v>
      </c>
      <c r="F2362" t="s">
        <v>51</v>
      </c>
      <c r="G2362" t="s">
        <v>19185</v>
      </c>
      <c r="H2362" t="s">
        <v>10404</v>
      </c>
      <c r="I2362" t="s">
        <v>56</v>
      </c>
      <c r="J2362" t="s">
        <v>5419</v>
      </c>
      <c r="S2362" t="s">
        <v>10405</v>
      </c>
      <c r="T2362" t="s">
        <v>51</v>
      </c>
      <c r="U2362" t="s">
        <v>51</v>
      </c>
      <c r="W2362">
        <v>9810699113</v>
      </c>
      <c r="Y2362" t="s">
        <v>10406</v>
      </c>
      <c r="Z2362">
        <v>8</v>
      </c>
      <c r="AA2362" t="s">
        <v>10407</v>
      </c>
      <c r="AD2362" t="s">
        <v>10408</v>
      </c>
      <c r="AE2362" t="s">
        <v>51</v>
      </c>
      <c r="AF2362" t="s">
        <v>5419</v>
      </c>
      <c r="AG2362">
        <v>8210702620</v>
      </c>
      <c r="AI2362">
        <v>0</v>
      </c>
      <c r="AJ2362">
        <v>0</v>
      </c>
      <c r="AL2362">
        <v>0</v>
      </c>
      <c r="AM2362">
        <v>0</v>
      </c>
      <c r="AN2362">
        <v>0</v>
      </c>
      <c r="AO2362" t="s">
        <v>672</v>
      </c>
      <c r="AP2362" t="s">
        <v>51</v>
      </c>
      <c r="AQ2362" t="s">
        <v>51</v>
      </c>
      <c r="AR2362" t="s">
        <v>51</v>
      </c>
      <c r="AS2362" t="s">
        <v>51</v>
      </c>
      <c r="AT2362" t="s">
        <v>51</v>
      </c>
      <c r="AU2362" t="s">
        <v>58</v>
      </c>
      <c r="AV2362" t="s">
        <v>4028</v>
      </c>
      <c r="AW2362" t="s">
        <v>51</v>
      </c>
      <c r="AX2362" s="1">
        <v>42636.712419016207</v>
      </c>
      <c r="AY2362" t="s">
        <v>51</v>
      </c>
    </row>
    <row r="2363" spans="1:51" x14ac:dyDescent="0.35">
      <c r="A2363">
        <v>2003</v>
      </c>
      <c r="B2363">
        <v>0</v>
      </c>
      <c r="C2363" t="s">
        <v>51</v>
      </c>
      <c r="D2363" t="s">
        <v>52</v>
      </c>
      <c r="E2363" t="s">
        <v>51</v>
      </c>
      <c r="F2363" t="s">
        <v>51</v>
      </c>
      <c r="G2363" t="s">
        <v>10409</v>
      </c>
      <c r="H2363" t="s">
        <v>10410</v>
      </c>
      <c r="I2363" t="s">
        <v>56</v>
      </c>
      <c r="J2363" t="s">
        <v>5419</v>
      </c>
      <c r="S2363" t="s">
        <v>10411</v>
      </c>
      <c r="T2363" t="s">
        <v>10412</v>
      </c>
      <c r="U2363" t="s">
        <v>51</v>
      </c>
      <c r="V2363" t="s">
        <v>10413</v>
      </c>
      <c r="X2363" t="s">
        <v>51</v>
      </c>
      <c r="Y2363" t="s">
        <v>10414</v>
      </c>
      <c r="Z2363">
        <v>8</v>
      </c>
      <c r="AA2363" t="s">
        <v>10415</v>
      </c>
      <c r="AE2363" t="s">
        <v>51</v>
      </c>
      <c r="AF2363" t="s">
        <v>5419</v>
      </c>
      <c r="AH2363">
        <v>24691900028</v>
      </c>
      <c r="AI2363">
        <v>0</v>
      </c>
      <c r="AJ2363">
        <v>0</v>
      </c>
      <c r="AL2363">
        <v>0</v>
      </c>
      <c r="AM2363">
        <v>0</v>
      </c>
      <c r="AN2363">
        <v>0</v>
      </c>
      <c r="AO2363" t="s">
        <v>51</v>
      </c>
      <c r="AP2363" t="s">
        <v>51</v>
      </c>
      <c r="AQ2363" t="s">
        <v>51</v>
      </c>
      <c r="AR2363" t="s">
        <v>51</v>
      </c>
      <c r="AS2363" t="s">
        <v>51</v>
      </c>
      <c r="AT2363" t="s">
        <v>51</v>
      </c>
      <c r="AU2363" t="s">
        <v>58</v>
      </c>
      <c r="AV2363" t="s">
        <v>8906</v>
      </c>
      <c r="AW2363" t="s">
        <v>51</v>
      </c>
      <c r="AX2363" s="1">
        <v>42635.536565891205</v>
      </c>
      <c r="AY2363" t="s">
        <v>51</v>
      </c>
    </row>
    <row r="2364" spans="1:51" x14ac:dyDescent="0.35">
      <c r="A2364">
        <v>2002</v>
      </c>
      <c r="B2364">
        <v>0</v>
      </c>
      <c r="C2364" t="s">
        <v>51</v>
      </c>
      <c r="D2364" t="s">
        <v>52</v>
      </c>
      <c r="E2364" t="s">
        <v>51</v>
      </c>
      <c r="F2364" t="s">
        <v>51</v>
      </c>
      <c r="G2364" t="s">
        <v>10416</v>
      </c>
      <c r="H2364" t="s">
        <v>10417</v>
      </c>
      <c r="I2364" t="s">
        <v>56</v>
      </c>
      <c r="J2364" t="s">
        <v>5419</v>
      </c>
      <c r="M2364" t="s">
        <v>10416</v>
      </c>
      <c r="N2364" t="s">
        <v>10417</v>
      </c>
      <c r="O2364" t="s">
        <v>56</v>
      </c>
      <c r="U2364" t="s">
        <v>51</v>
      </c>
      <c r="X2364" t="s">
        <v>51</v>
      </c>
      <c r="Z2364">
        <v>8</v>
      </c>
      <c r="AA2364">
        <v>24</v>
      </c>
      <c r="AE2364" t="s">
        <v>51</v>
      </c>
      <c r="AF2364" t="s">
        <v>5419</v>
      </c>
      <c r="AG2364" t="s">
        <v>10418</v>
      </c>
      <c r="AH2364" t="s">
        <v>10419</v>
      </c>
      <c r="AI2364">
        <v>0</v>
      </c>
      <c r="AJ2364">
        <v>0</v>
      </c>
      <c r="AL2364">
        <v>0</v>
      </c>
      <c r="AM2364">
        <v>0</v>
      </c>
      <c r="AN2364">
        <v>0</v>
      </c>
      <c r="AO2364" t="s">
        <v>51</v>
      </c>
      <c r="AP2364" t="s">
        <v>51</v>
      </c>
      <c r="AQ2364" t="s">
        <v>51</v>
      </c>
      <c r="AR2364" t="s">
        <v>51</v>
      </c>
      <c r="AS2364" t="s">
        <v>51</v>
      </c>
      <c r="AT2364" t="s">
        <v>51</v>
      </c>
      <c r="AU2364" t="s">
        <v>58</v>
      </c>
      <c r="AV2364" t="s">
        <v>6927</v>
      </c>
      <c r="AW2364" t="s">
        <v>6927</v>
      </c>
      <c r="AX2364" s="1">
        <v>42634.512897835652</v>
      </c>
      <c r="AY2364" s="1">
        <v>43167.656061307869</v>
      </c>
    </row>
    <row r="2365" spans="1:51" x14ac:dyDescent="0.35">
      <c r="A2365">
        <v>2001</v>
      </c>
      <c r="B2365">
        <v>0</v>
      </c>
      <c r="C2365" t="s">
        <v>51</v>
      </c>
      <c r="D2365" t="s">
        <v>52</v>
      </c>
      <c r="E2365" t="s">
        <v>51</v>
      </c>
      <c r="F2365" t="s">
        <v>51</v>
      </c>
      <c r="G2365" t="s">
        <v>10420</v>
      </c>
      <c r="H2365" t="s">
        <v>10421</v>
      </c>
      <c r="I2365" t="s">
        <v>56</v>
      </c>
      <c r="O2365" t="s">
        <v>62</v>
      </c>
      <c r="S2365" t="s">
        <v>10422</v>
      </c>
      <c r="T2365" t="s">
        <v>10423</v>
      </c>
      <c r="U2365" t="s">
        <v>202</v>
      </c>
      <c r="V2365" t="s">
        <v>10424</v>
      </c>
      <c r="W2365">
        <v>9903942584</v>
      </c>
      <c r="Y2365" t="s">
        <v>10425</v>
      </c>
      <c r="Z2365">
        <v>8</v>
      </c>
      <c r="AA2365">
        <v>21</v>
      </c>
      <c r="AB2365" t="s">
        <v>10426</v>
      </c>
      <c r="AC2365" t="s">
        <v>10427</v>
      </c>
      <c r="AD2365" t="s">
        <v>10428</v>
      </c>
      <c r="AE2365" t="s">
        <v>2283</v>
      </c>
      <c r="AF2365" t="s">
        <v>2284</v>
      </c>
      <c r="AG2365" t="s">
        <v>10429</v>
      </c>
      <c r="AH2365" t="s">
        <v>2283</v>
      </c>
      <c r="AI2365">
        <v>0</v>
      </c>
      <c r="AJ2365">
        <v>0</v>
      </c>
      <c r="AL2365">
        <v>0</v>
      </c>
      <c r="AM2365">
        <v>0</v>
      </c>
      <c r="AN2365">
        <v>0</v>
      </c>
      <c r="AO2365" t="s">
        <v>51</v>
      </c>
      <c r="AP2365" t="s">
        <v>51</v>
      </c>
      <c r="AQ2365" t="s">
        <v>51</v>
      </c>
      <c r="AR2365" t="s">
        <v>51</v>
      </c>
      <c r="AS2365" t="s">
        <v>51</v>
      </c>
      <c r="AT2365" t="s">
        <v>51</v>
      </c>
      <c r="AU2365" t="s">
        <v>58</v>
      </c>
      <c r="AV2365" t="s">
        <v>8906</v>
      </c>
      <c r="AW2365" t="s">
        <v>3051</v>
      </c>
      <c r="AX2365" s="1">
        <v>42629.483538576387</v>
      </c>
      <c r="AY2365" s="1">
        <v>45322.477115706017</v>
      </c>
    </row>
    <row r="2366" spans="1:51" x14ac:dyDescent="0.35">
      <c r="A2366">
        <v>2000</v>
      </c>
      <c r="B2366">
        <v>0</v>
      </c>
      <c r="C2366" t="s">
        <v>51</v>
      </c>
      <c r="D2366" t="s">
        <v>52</v>
      </c>
      <c r="E2366" t="s">
        <v>51</v>
      </c>
      <c r="F2366" t="s">
        <v>51</v>
      </c>
      <c r="G2366" t="s">
        <v>10430</v>
      </c>
      <c r="H2366" t="s">
        <v>10431</v>
      </c>
      <c r="I2366" t="s">
        <v>56</v>
      </c>
      <c r="J2366" t="s">
        <v>5419</v>
      </c>
      <c r="S2366">
        <f>91-89255-98072</f>
        <v>-187236</v>
      </c>
      <c r="U2366" t="s">
        <v>51</v>
      </c>
      <c r="W2366">
        <v>9907433858</v>
      </c>
      <c r="X2366" t="s">
        <v>51</v>
      </c>
      <c r="Y2366" t="s">
        <v>10432</v>
      </c>
      <c r="Z2366">
        <v>8</v>
      </c>
      <c r="AD2366" t="s">
        <v>10433</v>
      </c>
      <c r="AE2366" t="s">
        <v>51</v>
      </c>
      <c r="AF2366" t="s">
        <v>5419</v>
      </c>
      <c r="AH2366">
        <v>23479101264</v>
      </c>
      <c r="AI2366">
        <v>0</v>
      </c>
      <c r="AJ2366">
        <v>0</v>
      </c>
      <c r="AL2366">
        <v>0</v>
      </c>
      <c r="AM2366">
        <v>0</v>
      </c>
      <c r="AN2366">
        <v>0</v>
      </c>
      <c r="AO2366" t="s">
        <v>51</v>
      </c>
      <c r="AP2366" t="s">
        <v>51</v>
      </c>
      <c r="AQ2366" t="s">
        <v>51</v>
      </c>
      <c r="AR2366" t="s">
        <v>51</v>
      </c>
      <c r="AS2366" t="s">
        <v>51</v>
      </c>
      <c r="AT2366" t="s">
        <v>51</v>
      </c>
      <c r="AU2366" t="s">
        <v>58</v>
      </c>
      <c r="AV2366" t="s">
        <v>8906</v>
      </c>
      <c r="AW2366" t="s">
        <v>51</v>
      </c>
      <c r="AX2366" s="1">
        <v>42628.535475810182</v>
      </c>
      <c r="AY2366" t="s">
        <v>51</v>
      </c>
    </row>
    <row r="2367" spans="1:51" x14ac:dyDescent="0.35">
      <c r="A2367">
        <v>1999</v>
      </c>
      <c r="B2367">
        <v>0</v>
      </c>
      <c r="C2367" t="s">
        <v>51</v>
      </c>
      <c r="D2367" t="s">
        <v>85</v>
      </c>
      <c r="E2367" t="s">
        <v>51</v>
      </c>
      <c r="F2367" t="s">
        <v>51</v>
      </c>
      <c r="G2367" t="s">
        <v>10434</v>
      </c>
      <c r="H2367" t="s">
        <v>10435</v>
      </c>
      <c r="I2367" t="s">
        <v>56</v>
      </c>
      <c r="J2367" t="s">
        <v>5419</v>
      </c>
      <c r="T2367" t="s">
        <v>51</v>
      </c>
      <c r="U2367" t="s">
        <v>51</v>
      </c>
      <c r="W2367">
        <v>779994409</v>
      </c>
      <c r="Y2367" t="s">
        <v>10436</v>
      </c>
      <c r="Z2367">
        <v>8</v>
      </c>
      <c r="AE2367" t="s">
        <v>51</v>
      </c>
      <c r="AF2367" t="s">
        <v>5419</v>
      </c>
      <c r="AI2367">
        <v>0</v>
      </c>
      <c r="AJ2367">
        <v>0</v>
      </c>
      <c r="AL2367">
        <v>0</v>
      </c>
      <c r="AM2367">
        <v>0</v>
      </c>
      <c r="AN2367">
        <v>0</v>
      </c>
      <c r="AO2367" t="s">
        <v>1032</v>
      </c>
      <c r="AP2367" t="s">
        <v>51</v>
      </c>
      <c r="AQ2367" t="s">
        <v>51</v>
      </c>
      <c r="AR2367" t="s">
        <v>51</v>
      </c>
      <c r="AS2367" t="s">
        <v>51</v>
      </c>
      <c r="AT2367" t="s">
        <v>51</v>
      </c>
      <c r="AU2367" t="s">
        <v>58</v>
      </c>
      <c r="AV2367" t="s">
        <v>4028</v>
      </c>
      <c r="AW2367" t="s">
        <v>51</v>
      </c>
      <c r="AX2367" s="1">
        <v>42627.721642442128</v>
      </c>
      <c r="AY2367" t="s">
        <v>51</v>
      </c>
    </row>
    <row r="2368" spans="1:51" x14ac:dyDescent="0.35">
      <c r="A2368">
        <v>1998</v>
      </c>
      <c r="B2368">
        <v>0</v>
      </c>
      <c r="C2368" t="s">
        <v>51</v>
      </c>
      <c r="D2368" t="s">
        <v>52</v>
      </c>
      <c r="E2368" t="s">
        <v>51</v>
      </c>
      <c r="F2368" t="s">
        <v>51</v>
      </c>
      <c r="G2368" t="s">
        <v>10437</v>
      </c>
      <c r="H2368" t="s">
        <v>10438</v>
      </c>
      <c r="I2368" t="s">
        <v>56</v>
      </c>
      <c r="J2368" t="s">
        <v>5419</v>
      </c>
      <c r="O2368" t="s">
        <v>56</v>
      </c>
      <c r="S2368" t="s">
        <v>4981</v>
      </c>
      <c r="U2368" t="s">
        <v>51</v>
      </c>
      <c r="V2368" t="s">
        <v>4982</v>
      </c>
      <c r="W2368" t="s">
        <v>10439</v>
      </c>
      <c r="X2368" t="s">
        <v>51</v>
      </c>
      <c r="Y2368" t="s">
        <v>10440</v>
      </c>
      <c r="Z2368">
        <v>8</v>
      </c>
      <c r="AA2368">
        <v>37</v>
      </c>
      <c r="AE2368" t="s">
        <v>51</v>
      </c>
      <c r="AF2368" t="s">
        <v>5419</v>
      </c>
      <c r="AG2368" t="s">
        <v>10441</v>
      </c>
      <c r="AI2368">
        <v>0</v>
      </c>
      <c r="AJ2368">
        <v>0</v>
      </c>
      <c r="AL2368">
        <v>0</v>
      </c>
      <c r="AM2368">
        <v>0</v>
      </c>
      <c r="AN2368">
        <v>0</v>
      </c>
      <c r="AO2368" t="s">
        <v>51</v>
      </c>
      <c r="AP2368" t="s">
        <v>51</v>
      </c>
      <c r="AQ2368" t="s">
        <v>51</v>
      </c>
      <c r="AR2368" t="s">
        <v>51</v>
      </c>
      <c r="AS2368" t="s">
        <v>51</v>
      </c>
      <c r="AT2368" t="s">
        <v>51</v>
      </c>
      <c r="AU2368" t="s">
        <v>58</v>
      </c>
      <c r="AV2368" t="s">
        <v>8906</v>
      </c>
      <c r="AW2368" t="s">
        <v>6927</v>
      </c>
      <c r="AX2368" s="1">
        <v>42627.705634027778</v>
      </c>
      <c r="AY2368" s="1">
        <v>43190.649969293983</v>
      </c>
    </row>
    <row r="2369" spans="1:51" x14ac:dyDescent="0.35">
      <c r="A2369">
        <v>1997</v>
      </c>
      <c r="B2369">
        <v>0</v>
      </c>
      <c r="C2369" t="s">
        <v>51</v>
      </c>
      <c r="D2369" t="s">
        <v>52</v>
      </c>
      <c r="E2369" t="s">
        <v>51</v>
      </c>
      <c r="F2369" t="s">
        <v>51</v>
      </c>
      <c r="G2369" t="s">
        <v>10442</v>
      </c>
      <c r="H2369" t="s">
        <v>10443</v>
      </c>
      <c r="I2369" t="s">
        <v>56</v>
      </c>
      <c r="O2369" t="s">
        <v>62</v>
      </c>
      <c r="S2369" t="s">
        <v>10444</v>
      </c>
      <c r="T2369" t="s">
        <v>10445</v>
      </c>
      <c r="U2369" t="s">
        <v>202</v>
      </c>
      <c r="V2369" t="s">
        <v>10446</v>
      </c>
      <c r="Y2369" t="s">
        <v>10447</v>
      </c>
      <c r="Z2369">
        <v>8</v>
      </c>
      <c r="AA2369">
        <v>8</v>
      </c>
      <c r="AB2369" t="s">
        <v>10448</v>
      </c>
      <c r="AC2369" t="s">
        <v>10449</v>
      </c>
      <c r="AD2369" t="s">
        <v>10450</v>
      </c>
      <c r="AG2369" t="s">
        <v>10451</v>
      </c>
      <c r="AI2369">
        <v>0</v>
      </c>
      <c r="AJ2369">
        <v>0</v>
      </c>
      <c r="AL2369">
        <v>0</v>
      </c>
      <c r="AM2369">
        <v>0</v>
      </c>
      <c r="AN2369">
        <v>0</v>
      </c>
      <c r="AO2369" t="s">
        <v>51</v>
      </c>
      <c r="AP2369" t="s">
        <v>51</v>
      </c>
      <c r="AQ2369" t="s">
        <v>51</v>
      </c>
      <c r="AR2369" t="s">
        <v>51</v>
      </c>
      <c r="AS2369" t="s">
        <v>51</v>
      </c>
      <c r="AT2369" t="s">
        <v>51</v>
      </c>
      <c r="AU2369" t="s">
        <v>58</v>
      </c>
      <c r="AV2369" t="s">
        <v>8906</v>
      </c>
      <c r="AW2369" t="s">
        <v>4802</v>
      </c>
      <c r="AX2369" s="1">
        <v>42627.69854996528</v>
      </c>
      <c r="AY2369" s="1">
        <v>44407.660102928239</v>
      </c>
    </row>
    <row r="2370" spans="1:51" x14ac:dyDescent="0.35">
      <c r="A2370">
        <v>1996</v>
      </c>
      <c r="B2370">
        <v>0</v>
      </c>
      <c r="C2370" t="s">
        <v>51</v>
      </c>
      <c r="D2370" t="s">
        <v>52</v>
      </c>
      <c r="E2370" t="s">
        <v>51</v>
      </c>
      <c r="F2370" t="s">
        <v>51</v>
      </c>
      <c r="G2370" t="s">
        <v>19186</v>
      </c>
      <c r="H2370" t="s">
        <v>10452</v>
      </c>
      <c r="I2370" t="s">
        <v>56</v>
      </c>
      <c r="J2370" t="s">
        <v>5419</v>
      </c>
      <c r="O2370" t="s">
        <v>62</v>
      </c>
      <c r="S2370" t="s">
        <v>10453</v>
      </c>
      <c r="U2370" t="s">
        <v>51</v>
      </c>
      <c r="V2370" t="s">
        <v>10454</v>
      </c>
      <c r="W2370">
        <v>9437036612</v>
      </c>
      <c r="X2370" t="s">
        <v>51</v>
      </c>
      <c r="Y2370" t="s">
        <v>10455</v>
      </c>
      <c r="Z2370">
        <v>8</v>
      </c>
      <c r="AA2370">
        <v>21</v>
      </c>
      <c r="AE2370" t="s">
        <v>51</v>
      </c>
      <c r="AF2370" t="s">
        <v>5419</v>
      </c>
      <c r="AG2370" t="s">
        <v>10456</v>
      </c>
      <c r="AI2370">
        <v>0</v>
      </c>
      <c r="AJ2370">
        <v>0</v>
      </c>
      <c r="AL2370">
        <v>0</v>
      </c>
      <c r="AM2370">
        <v>0</v>
      </c>
      <c r="AN2370">
        <v>0</v>
      </c>
      <c r="AO2370" t="s">
        <v>51</v>
      </c>
      <c r="AP2370" t="s">
        <v>51</v>
      </c>
      <c r="AQ2370" t="s">
        <v>51</v>
      </c>
      <c r="AR2370" t="s">
        <v>51</v>
      </c>
      <c r="AS2370" t="s">
        <v>51</v>
      </c>
      <c r="AT2370" t="s">
        <v>51</v>
      </c>
      <c r="AU2370" t="s">
        <v>58</v>
      </c>
      <c r="AV2370" t="s">
        <v>8906</v>
      </c>
      <c r="AW2370" t="s">
        <v>6927</v>
      </c>
      <c r="AX2370" s="1">
        <v>42620.692021875002</v>
      </c>
      <c r="AY2370" s="1">
        <v>43185.540652546297</v>
      </c>
    </row>
    <row r="2371" spans="1:51" x14ac:dyDescent="0.35">
      <c r="A2371">
        <v>1995</v>
      </c>
      <c r="B2371">
        <v>0</v>
      </c>
      <c r="C2371" t="s">
        <v>51</v>
      </c>
      <c r="D2371" t="s">
        <v>85</v>
      </c>
      <c r="E2371" t="s">
        <v>51</v>
      </c>
      <c r="F2371" t="s">
        <v>51</v>
      </c>
      <c r="G2371" t="s">
        <v>10457</v>
      </c>
      <c r="H2371" t="s">
        <v>10458</v>
      </c>
      <c r="I2371" t="s">
        <v>15600</v>
      </c>
      <c r="J2371" t="s">
        <v>5419</v>
      </c>
      <c r="T2371" t="s">
        <v>51</v>
      </c>
      <c r="U2371" t="s">
        <v>51</v>
      </c>
      <c r="W2371" t="s">
        <v>10459</v>
      </c>
      <c r="Y2371" t="s">
        <v>10460</v>
      </c>
      <c r="Z2371">
        <v>2</v>
      </c>
      <c r="AE2371" t="s">
        <v>51</v>
      </c>
      <c r="AF2371" t="s">
        <v>5419</v>
      </c>
      <c r="AI2371">
        <v>0</v>
      </c>
      <c r="AJ2371">
        <v>0</v>
      </c>
      <c r="AL2371">
        <v>0</v>
      </c>
      <c r="AM2371">
        <v>0</v>
      </c>
      <c r="AN2371">
        <v>0</v>
      </c>
      <c r="AO2371" t="s">
        <v>1032</v>
      </c>
      <c r="AP2371" t="s">
        <v>51</v>
      </c>
      <c r="AQ2371" t="s">
        <v>51</v>
      </c>
      <c r="AR2371" t="s">
        <v>51</v>
      </c>
      <c r="AS2371" t="s">
        <v>51</v>
      </c>
      <c r="AT2371" t="s">
        <v>51</v>
      </c>
      <c r="AU2371" t="s">
        <v>58</v>
      </c>
      <c r="AV2371" t="s">
        <v>4028</v>
      </c>
      <c r="AW2371" t="s">
        <v>51</v>
      </c>
      <c r="AX2371" s="1">
        <v>42619.802348807869</v>
      </c>
      <c r="AY2371" t="s">
        <v>51</v>
      </c>
    </row>
    <row r="2372" spans="1:51" x14ac:dyDescent="0.35">
      <c r="A2372">
        <v>1994</v>
      </c>
      <c r="B2372">
        <v>0</v>
      </c>
      <c r="C2372" t="s">
        <v>51</v>
      </c>
      <c r="D2372" t="s">
        <v>52</v>
      </c>
      <c r="E2372" t="s">
        <v>51</v>
      </c>
      <c r="F2372" t="s">
        <v>51</v>
      </c>
      <c r="G2372" t="s">
        <v>10461</v>
      </c>
      <c r="H2372" t="s">
        <v>10462</v>
      </c>
      <c r="I2372" t="s">
        <v>56</v>
      </c>
      <c r="J2372" t="s">
        <v>5419</v>
      </c>
      <c r="O2372" t="s">
        <v>62</v>
      </c>
      <c r="S2372" t="s">
        <v>10463</v>
      </c>
      <c r="U2372" t="s">
        <v>51</v>
      </c>
      <c r="V2372" t="s">
        <v>10464</v>
      </c>
      <c r="X2372" t="s">
        <v>51</v>
      </c>
      <c r="Y2372" t="s">
        <v>10465</v>
      </c>
      <c r="Z2372">
        <v>8</v>
      </c>
      <c r="AA2372">
        <v>27</v>
      </c>
      <c r="AE2372" t="s">
        <v>51</v>
      </c>
      <c r="AF2372" t="s">
        <v>5419</v>
      </c>
      <c r="AG2372" t="s">
        <v>10054</v>
      </c>
      <c r="AI2372">
        <v>0</v>
      </c>
      <c r="AJ2372">
        <v>0</v>
      </c>
      <c r="AL2372">
        <v>0</v>
      </c>
      <c r="AM2372">
        <v>0</v>
      </c>
      <c r="AN2372">
        <v>0</v>
      </c>
      <c r="AO2372" t="s">
        <v>51</v>
      </c>
      <c r="AP2372" t="s">
        <v>51</v>
      </c>
      <c r="AQ2372" t="s">
        <v>51</v>
      </c>
      <c r="AR2372" t="s">
        <v>51</v>
      </c>
      <c r="AS2372" t="s">
        <v>51</v>
      </c>
      <c r="AT2372" t="s">
        <v>51</v>
      </c>
      <c r="AU2372" t="s">
        <v>58</v>
      </c>
      <c r="AV2372" t="s">
        <v>8906</v>
      </c>
      <c r="AW2372" t="s">
        <v>6927</v>
      </c>
      <c r="AX2372" s="1">
        <v>42619.495457326389</v>
      </c>
      <c r="AY2372" s="1">
        <v>43224.69483197917</v>
      </c>
    </row>
    <row r="2373" spans="1:51" x14ac:dyDescent="0.35">
      <c r="A2373">
        <v>1993</v>
      </c>
      <c r="B2373">
        <v>0</v>
      </c>
      <c r="C2373" t="s">
        <v>51</v>
      </c>
      <c r="D2373" t="s">
        <v>52</v>
      </c>
      <c r="E2373" t="s">
        <v>51</v>
      </c>
      <c r="F2373" t="s">
        <v>51</v>
      </c>
      <c r="G2373" t="s">
        <v>10466</v>
      </c>
      <c r="H2373" t="s">
        <v>10467</v>
      </c>
      <c r="I2373" t="s">
        <v>56</v>
      </c>
      <c r="J2373" t="s">
        <v>5419</v>
      </c>
      <c r="O2373" t="s">
        <v>62</v>
      </c>
      <c r="S2373" t="s">
        <v>10468</v>
      </c>
      <c r="U2373" t="s">
        <v>51</v>
      </c>
      <c r="V2373" t="s">
        <v>10469</v>
      </c>
      <c r="X2373" t="s">
        <v>51</v>
      </c>
      <c r="Y2373" t="s">
        <v>10470</v>
      </c>
      <c r="Z2373">
        <v>8</v>
      </c>
      <c r="AE2373" t="s">
        <v>51</v>
      </c>
      <c r="AF2373" t="s">
        <v>5419</v>
      </c>
      <c r="AG2373">
        <v>3366821076</v>
      </c>
      <c r="AI2373">
        <v>0</v>
      </c>
      <c r="AJ2373">
        <v>0</v>
      </c>
      <c r="AL2373">
        <v>0</v>
      </c>
      <c r="AM2373">
        <v>0</v>
      </c>
      <c r="AN2373">
        <v>0</v>
      </c>
      <c r="AO2373" t="s">
        <v>51</v>
      </c>
      <c r="AP2373" t="s">
        <v>51</v>
      </c>
      <c r="AQ2373" t="s">
        <v>51</v>
      </c>
      <c r="AR2373" t="s">
        <v>51</v>
      </c>
      <c r="AS2373" t="s">
        <v>51</v>
      </c>
      <c r="AT2373" t="s">
        <v>51</v>
      </c>
      <c r="AU2373" t="s">
        <v>58</v>
      </c>
      <c r="AV2373" t="s">
        <v>8906</v>
      </c>
      <c r="AW2373" t="s">
        <v>8906</v>
      </c>
      <c r="AX2373" s="1">
        <v>42618.73913707176</v>
      </c>
      <c r="AY2373" s="1">
        <v>42618.741360034721</v>
      </c>
    </row>
    <row r="2374" spans="1:51" x14ac:dyDescent="0.35">
      <c r="A2374">
        <v>1992</v>
      </c>
      <c r="B2374">
        <v>0</v>
      </c>
      <c r="C2374" t="s">
        <v>51</v>
      </c>
      <c r="D2374" t="s">
        <v>52</v>
      </c>
      <c r="E2374" t="s">
        <v>51</v>
      </c>
      <c r="F2374" t="s">
        <v>51</v>
      </c>
      <c r="G2374" t="s">
        <v>19187</v>
      </c>
      <c r="H2374" t="s">
        <v>10471</v>
      </c>
      <c r="I2374" t="s">
        <v>56</v>
      </c>
      <c r="J2374" t="s">
        <v>5419</v>
      </c>
      <c r="M2374" t="s">
        <v>19187</v>
      </c>
      <c r="N2374" t="s">
        <v>10472</v>
      </c>
      <c r="O2374" t="s">
        <v>56</v>
      </c>
      <c r="T2374" t="s">
        <v>10473</v>
      </c>
      <c r="U2374" t="s">
        <v>51</v>
      </c>
      <c r="X2374" t="s">
        <v>51</v>
      </c>
      <c r="Y2374" t="s">
        <v>10474</v>
      </c>
      <c r="Z2374">
        <v>8</v>
      </c>
      <c r="AA2374" t="s">
        <v>10475</v>
      </c>
      <c r="AE2374" t="s">
        <v>51</v>
      </c>
      <c r="AF2374" t="s">
        <v>5419</v>
      </c>
      <c r="AG2374">
        <v>19200861038</v>
      </c>
      <c r="AH2374">
        <v>19200861232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 t="s">
        <v>51</v>
      </c>
      <c r="AP2374" t="s">
        <v>51</v>
      </c>
      <c r="AQ2374" t="s">
        <v>51</v>
      </c>
      <c r="AR2374" t="s">
        <v>51</v>
      </c>
      <c r="AS2374" t="s">
        <v>51</v>
      </c>
      <c r="AT2374" t="s">
        <v>51</v>
      </c>
      <c r="AU2374" t="s">
        <v>58</v>
      </c>
      <c r="AV2374" t="s">
        <v>6927</v>
      </c>
      <c r="AW2374" t="s">
        <v>51</v>
      </c>
      <c r="AX2374" s="1">
        <v>42618.515575775462</v>
      </c>
      <c r="AY2374" t="s">
        <v>51</v>
      </c>
    </row>
    <row r="2375" spans="1:51" x14ac:dyDescent="0.35">
      <c r="A2375">
        <v>1991</v>
      </c>
      <c r="B2375">
        <v>0</v>
      </c>
      <c r="C2375" t="s">
        <v>51</v>
      </c>
      <c r="D2375" t="s">
        <v>52</v>
      </c>
      <c r="E2375" t="s">
        <v>51</v>
      </c>
      <c r="F2375" t="s">
        <v>51</v>
      </c>
      <c r="G2375" t="s">
        <v>10476</v>
      </c>
      <c r="H2375" t="s">
        <v>10477</v>
      </c>
      <c r="I2375" t="s">
        <v>1923</v>
      </c>
      <c r="J2375" t="s">
        <v>5419</v>
      </c>
      <c r="S2375" t="s">
        <v>10478</v>
      </c>
      <c r="T2375" t="s">
        <v>10479</v>
      </c>
      <c r="U2375" t="s">
        <v>51</v>
      </c>
      <c r="V2375" t="s">
        <v>10480</v>
      </c>
      <c r="W2375">
        <v>989121094273</v>
      </c>
      <c r="X2375" t="s">
        <v>51</v>
      </c>
      <c r="Y2375" t="s">
        <v>10481</v>
      </c>
      <c r="Z2375">
        <v>2</v>
      </c>
      <c r="AE2375" t="s">
        <v>51</v>
      </c>
      <c r="AF2375" t="s">
        <v>5419</v>
      </c>
      <c r="AI2375">
        <v>0</v>
      </c>
      <c r="AJ2375">
        <v>0</v>
      </c>
      <c r="AL2375">
        <v>0</v>
      </c>
      <c r="AM2375">
        <v>0</v>
      </c>
      <c r="AN2375">
        <v>0</v>
      </c>
      <c r="AO2375" t="s">
        <v>51</v>
      </c>
      <c r="AP2375" t="s">
        <v>51</v>
      </c>
      <c r="AQ2375" t="s">
        <v>51</v>
      </c>
      <c r="AR2375" t="s">
        <v>51</v>
      </c>
      <c r="AS2375" t="s">
        <v>51</v>
      </c>
      <c r="AT2375" t="s">
        <v>51</v>
      </c>
      <c r="AU2375" t="s">
        <v>58</v>
      </c>
      <c r="AV2375" t="s">
        <v>8906</v>
      </c>
      <c r="AW2375" t="s">
        <v>51</v>
      </c>
      <c r="AX2375" s="1">
        <v>42612.699010266202</v>
      </c>
      <c r="AY2375" t="s">
        <v>51</v>
      </c>
    </row>
    <row r="2376" spans="1:51" x14ac:dyDescent="0.35">
      <c r="A2376">
        <v>1990</v>
      </c>
      <c r="B2376">
        <v>0</v>
      </c>
      <c r="C2376" t="s">
        <v>51</v>
      </c>
      <c r="D2376" t="s">
        <v>52</v>
      </c>
      <c r="E2376" t="s">
        <v>51</v>
      </c>
      <c r="F2376" t="s">
        <v>51</v>
      </c>
      <c r="G2376" t="s">
        <v>10482</v>
      </c>
      <c r="H2376" t="s">
        <v>10483</v>
      </c>
      <c r="I2376" t="s">
        <v>18804</v>
      </c>
      <c r="J2376" t="s">
        <v>5419</v>
      </c>
      <c r="S2376" t="s">
        <v>10484</v>
      </c>
      <c r="U2376" t="s">
        <v>51</v>
      </c>
      <c r="V2376" t="s">
        <v>10485</v>
      </c>
      <c r="X2376" t="s">
        <v>51</v>
      </c>
      <c r="Y2376" t="s">
        <v>10486</v>
      </c>
      <c r="Z2376">
        <v>2</v>
      </c>
      <c r="AE2376" t="s">
        <v>51</v>
      </c>
      <c r="AF2376" t="s">
        <v>5419</v>
      </c>
      <c r="AI2376">
        <v>0</v>
      </c>
      <c r="AJ2376">
        <v>0</v>
      </c>
      <c r="AL2376">
        <v>0</v>
      </c>
      <c r="AM2376">
        <v>0</v>
      </c>
      <c r="AN2376">
        <v>0</v>
      </c>
      <c r="AO2376" t="s">
        <v>51</v>
      </c>
      <c r="AP2376" t="s">
        <v>51</v>
      </c>
      <c r="AQ2376" t="s">
        <v>51</v>
      </c>
      <c r="AR2376" t="s">
        <v>51</v>
      </c>
      <c r="AS2376" t="s">
        <v>51</v>
      </c>
      <c r="AT2376" t="s">
        <v>51</v>
      </c>
      <c r="AU2376" t="s">
        <v>58</v>
      </c>
      <c r="AV2376" t="s">
        <v>8906</v>
      </c>
      <c r="AW2376" t="s">
        <v>51</v>
      </c>
      <c r="AX2376" s="1">
        <v>42612.482823344908</v>
      </c>
      <c r="AY2376" t="s">
        <v>51</v>
      </c>
    </row>
    <row r="2377" spans="1:51" x14ac:dyDescent="0.35">
      <c r="A2377">
        <v>1989</v>
      </c>
      <c r="B2377">
        <v>0</v>
      </c>
      <c r="C2377" t="s">
        <v>51</v>
      </c>
      <c r="D2377" t="s">
        <v>52</v>
      </c>
      <c r="E2377" t="s">
        <v>51</v>
      </c>
      <c r="F2377" t="s">
        <v>51</v>
      </c>
      <c r="G2377" t="s">
        <v>10487</v>
      </c>
      <c r="H2377" t="s">
        <v>10488</v>
      </c>
      <c r="I2377" t="s">
        <v>56</v>
      </c>
      <c r="J2377" t="s">
        <v>5419</v>
      </c>
      <c r="S2377" t="s">
        <v>10489</v>
      </c>
      <c r="T2377" t="s">
        <v>10490</v>
      </c>
      <c r="U2377" t="s">
        <v>51</v>
      </c>
      <c r="W2377">
        <v>9927710444</v>
      </c>
      <c r="X2377" t="s">
        <v>51</v>
      </c>
      <c r="Y2377" t="s">
        <v>10491</v>
      </c>
      <c r="Z2377">
        <v>8</v>
      </c>
      <c r="AE2377" t="s">
        <v>51</v>
      </c>
      <c r="AF2377" t="s">
        <v>5419</v>
      </c>
      <c r="AG2377" t="s">
        <v>10492</v>
      </c>
      <c r="AI2377">
        <v>0</v>
      </c>
      <c r="AJ2377">
        <v>0</v>
      </c>
      <c r="AL2377">
        <v>0</v>
      </c>
      <c r="AM2377">
        <v>0</v>
      </c>
      <c r="AN2377">
        <v>0</v>
      </c>
      <c r="AO2377" t="s">
        <v>51</v>
      </c>
      <c r="AP2377" t="s">
        <v>51</v>
      </c>
      <c r="AQ2377" t="s">
        <v>51</v>
      </c>
      <c r="AR2377" t="s">
        <v>51</v>
      </c>
      <c r="AS2377" t="s">
        <v>51</v>
      </c>
      <c r="AT2377" t="s">
        <v>51</v>
      </c>
      <c r="AU2377" t="s">
        <v>58</v>
      </c>
      <c r="AV2377" t="s">
        <v>8906</v>
      </c>
      <c r="AW2377" t="s">
        <v>51</v>
      </c>
      <c r="AX2377" s="1">
        <v>42612.462013194447</v>
      </c>
      <c r="AY2377" t="s">
        <v>51</v>
      </c>
    </row>
    <row r="2378" spans="1:51" x14ac:dyDescent="0.35">
      <c r="A2378">
        <v>1988</v>
      </c>
      <c r="B2378">
        <v>0</v>
      </c>
      <c r="C2378" t="s">
        <v>51</v>
      </c>
      <c r="D2378" t="s">
        <v>52</v>
      </c>
      <c r="E2378" t="s">
        <v>51</v>
      </c>
      <c r="F2378" t="s">
        <v>51</v>
      </c>
      <c r="G2378" t="s">
        <v>10493</v>
      </c>
      <c r="H2378" t="s">
        <v>10494</v>
      </c>
      <c r="I2378" t="s">
        <v>56</v>
      </c>
      <c r="J2378" t="s">
        <v>5419</v>
      </c>
      <c r="S2378" t="s">
        <v>10495</v>
      </c>
      <c r="U2378" t="s">
        <v>51</v>
      </c>
      <c r="X2378" t="s">
        <v>51</v>
      </c>
      <c r="Y2378" t="s">
        <v>10496</v>
      </c>
      <c r="Z2378">
        <v>8</v>
      </c>
      <c r="AA2378" t="s">
        <v>10497</v>
      </c>
      <c r="AE2378" t="s">
        <v>51</v>
      </c>
      <c r="AF2378" t="s">
        <v>5419</v>
      </c>
      <c r="AG2378" t="s">
        <v>10498</v>
      </c>
      <c r="AH2378" t="s">
        <v>10499</v>
      </c>
      <c r="AI2378">
        <v>0</v>
      </c>
      <c r="AJ2378">
        <v>0</v>
      </c>
      <c r="AL2378">
        <v>0</v>
      </c>
      <c r="AM2378">
        <v>0</v>
      </c>
      <c r="AN2378">
        <v>0</v>
      </c>
      <c r="AO2378" t="s">
        <v>51</v>
      </c>
      <c r="AP2378" t="s">
        <v>51</v>
      </c>
      <c r="AQ2378" t="s">
        <v>51</v>
      </c>
      <c r="AR2378" t="s">
        <v>51</v>
      </c>
      <c r="AS2378" t="s">
        <v>51</v>
      </c>
      <c r="AT2378" t="s">
        <v>51</v>
      </c>
      <c r="AU2378" t="s">
        <v>58</v>
      </c>
      <c r="AV2378" t="s">
        <v>8906</v>
      </c>
      <c r="AW2378" t="s">
        <v>51</v>
      </c>
      <c r="AX2378" s="1">
        <v>42612.449312349534</v>
      </c>
      <c r="AY2378" t="s">
        <v>51</v>
      </c>
    </row>
    <row r="2379" spans="1:51" x14ac:dyDescent="0.35">
      <c r="A2379">
        <v>1987</v>
      </c>
      <c r="B2379">
        <v>0</v>
      </c>
      <c r="C2379" t="s">
        <v>51</v>
      </c>
      <c r="D2379" t="s">
        <v>85</v>
      </c>
      <c r="E2379" t="s">
        <v>51</v>
      </c>
      <c r="F2379" t="s">
        <v>51</v>
      </c>
      <c r="G2379" t="s">
        <v>10500</v>
      </c>
      <c r="H2379" t="s">
        <v>10501</v>
      </c>
      <c r="I2379" t="s">
        <v>56</v>
      </c>
      <c r="J2379" t="s">
        <v>5419</v>
      </c>
      <c r="T2379" t="s">
        <v>51</v>
      </c>
      <c r="U2379" t="s">
        <v>51</v>
      </c>
      <c r="W2379">
        <v>7083156556</v>
      </c>
      <c r="Y2379" t="s">
        <v>10502</v>
      </c>
      <c r="Z2379">
        <v>8</v>
      </c>
      <c r="AE2379" t="s">
        <v>51</v>
      </c>
      <c r="AF2379" t="s">
        <v>5419</v>
      </c>
      <c r="AG2379" t="s">
        <v>10503</v>
      </c>
      <c r="AI2379">
        <v>0</v>
      </c>
      <c r="AJ2379">
        <v>0</v>
      </c>
      <c r="AL2379">
        <v>0</v>
      </c>
      <c r="AM2379">
        <v>0</v>
      </c>
      <c r="AN2379">
        <v>0</v>
      </c>
      <c r="AO2379" t="s">
        <v>120</v>
      </c>
      <c r="AP2379" t="s">
        <v>51</v>
      </c>
      <c r="AQ2379" t="s">
        <v>51</v>
      </c>
      <c r="AR2379" t="s">
        <v>51</v>
      </c>
      <c r="AS2379" t="s">
        <v>51</v>
      </c>
      <c r="AT2379" t="s">
        <v>51</v>
      </c>
      <c r="AU2379" t="s">
        <v>58</v>
      </c>
      <c r="AV2379" t="s">
        <v>4028</v>
      </c>
      <c r="AW2379" t="s">
        <v>51</v>
      </c>
      <c r="AX2379" s="1">
        <v>42611.559077118058</v>
      </c>
      <c r="AY2379" t="s">
        <v>51</v>
      </c>
    </row>
    <row r="2380" spans="1:51" x14ac:dyDescent="0.35">
      <c r="A2380">
        <v>1986</v>
      </c>
      <c r="B2380">
        <v>0</v>
      </c>
      <c r="C2380" t="s">
        <v>51</v>
      </c>
      <c r="D2380" t="s">
        <v>85</v>
      </c>
      <c r="E2380" t="s">
        <v>51</v>
      </c>
      <c r="F2380" t="s">
        <v>51</v>
      </c>
      <c r="G2380" t="s">
        <v>10504</v>
      </c>
      <c r="H2380" t="s">
        <v>2254</v>
      </c>
      <c r="I2380" t="s">
        <v>56</v>
      </c>
      <c r="J2380" t="s">
        <v>5419</v>
      </c>
      <c r="T2380" t="s">
        <v>51</v>
      </c>
      <c r="U2380" t="s">
        <v>51</v>
      </c>
      <c r="W2380">
        <v>9322972023</v>
      </c>
      <c r="Y2380" t="s">
        <v>10505</v>
      </c>
      <c r="Z2380">
        <v>8</v>
      </c>
      <c r="AE2380" t="s">
        <v>51</v>
      </c>
      <c r="AF2380" t="s">
        <v>5419</v>
      </c>
      <c r="AI2380">
        <v>0</v>
      </c>
      <c r="AJ2380">
        <v>0</v>
      </c>
      <c r="AL2380">
        <v>0</v>
      </c>
      <c r="AM2380">
        <v>0</v>
      </c>
      <c r="AN2380">
        <v>0</v>
      </c>
      <c r="AO2380" t="s">
        <v>120</v>
      </c>
      <c r="AP2380" t="s">
        <v>51</v>
      </c>
      <c r="AQ2380" t="s">
        <v>51</v>
      </c>
      <c r="AR2380" t="s">
        <v>51</v>
      </c>
      <c r="AS2380" t="s">
        <v>51</v>
      </c>
      <c r="AT2380" t="s">
        <v>51</v>
      </c>
      <c r="AU2380" t="s">
        <v>58</v>
      </c>
      <c r="AV2380" t="s">
        <v>4028</v>
      </c>
      <c r="AW2380" t="s">
        <v>51</v>
      </c>
      <c r="AX2380" s="1">
        <v>42607.615828784721</v>
      </c>
      <c r="AY2380" t="s">
        <v>51</v>
      </c>
    </row>
    <row r="2381" spans="1:51" x14ac:dyDescent="0.35">
      <c r="A2381">
        <v>1985</v>
      </c>
      <c r="B2381">
        <v>0</v>
      </c>
      <c r="C2381" t="s">
        <v>51</v>
      </c>
      <c r="D2381" t="s">
        <v>64</v>
      </c>
      <c r="E2381" t="s">
        <v>51</v>
      </c>
      <c r="F2381" t="s">
        <v>51</v>
      </c>
      <c r="G2381" t="s">
        <v>10506</v>
      </c>
      <c r="H2381" t="s">
        <v>10507</v>
      </c>
      <c r="I2381" t="s">
        <v>56</v>
      </c>
      <c r="J2381" t="s">
        <v>5419</v>
      </c>
      <c r="M2381" t="s">
        <v>10506</v>
      </c>
      <c r="N2381" t="s">
        <v>10507</v>
      </c>
      <c r="U2381" t="s">
        <v>51</v>
      </c>
      <c r="X2381" t="s">
        <v>51</v>
      </c>
      <c r="Z2381">
        <v>8</v>
      </c>
      <c r="AA2381" t="s">
        <v>10508</v>
      </c>
      <c r="AE2381" t="s">
        <v>51</v>
      </c>
      <c r="AF2381" t="s">
        <v>5419</v>
      </c>
      <c r="AI2381">
        <v>0</v>
      </c>
      <c r="AJ2381">
        <v>0</v>
      </c>
      <c r="AL2381">
        <v>0</v>
      </c>
      <c r="AM2381">
        <v>0</v>
      </c>
      <c r="AN2381">
        <v>0</v>
      </c>
      <c r="AO2381" t="s">
        <v>51</v>
      </c>
      <c r="AP2381" t="s">
        <v>51</v>
      </c>
      <c r="AQ2381" t="s">
        <v>51</v>
      </c>
      <c r="AR2381" t="s">
        <v>51</v>
      </c>
      <c r="AS2381" t="s">
        <v>51</v>
      </c>
      <c r="AT2381" t="s">
        <v>51</v>
      </c>
      <c r="AU2381" t="s">
        <v>58</v>
      </c>
      <c r="AV2381" t="s">
        <v>4802</v>
      </c>
      <c r="AW2381" t="s">
        <v>51</v>
      </c>
      <c r="AX2381" s="1">
        <v>42605.68340347222</v>
      </c>
      <c r="AY2381" t="s">
        <v>51</v>
      </c>
    </row>
    <row r="2382" spans="1:51" x14ac:dyDescent="0.35">
      <c r="A2382">
        <v>1984</v>
      </c>
      <c r="B2382">
        <v>0</v>
      </c>
      <c r="C2382" t="s">
        <v>51</v>
      </c>
      <c r="D2382" t="s">
        <v>52</v>
      </c>
      <c r="E2382" t="s">
        <v>51</v>
      </c>
      <c r="F2382" t="s">
        <v>51</v>
      </c>
      <c r="G2382" t="s">
        <v>19188</v>
      </c>
      <c r="H2382" t="s">
        <v>10509</v>
      </c>
      <c r="I2382" t="s">
        <v>56</v>
      </c>
      <c r="M2382" t="s">
        <v>19188</v>
      </c>
      <c r="N2382" t="s">
        <v>10509</v>
      </c>
      <c r="O2382" t="s">
        <v>56</v>
      </c>
      <c r="T2382" t="s">
        <v>10510</v>
      </c>
      <c r="W2382">
        <v>7710026389</v>
      </c>
      <c r="Y2382" t="s">
        <v>10511</v>
      </c>
      <c r="Z2382">
        <v>8</v>
      </c>
      <c r="AA2382">
        <v>27</v>
      </c>
      <c r="AD2382" t="s">
        <v>4056</v>
      </c>
      <c r="AG2382" t="s">
        <v>10512</v>
      </c>
      <c r="AI2382">
        <v>0</v>
      </c>
      <c r="AJ2382">
        <v>0</v>
      </c>
      <c r="AL2382">
        <v>0</v>
      </c>
      <c r="AM2382">
        <v>0</v>
      </c>
      <c r="AN2382">
        <v>0</v>
      </c>
      <c r="AO2382" t="s">
        <v>51</v>
      </c>
      <c r="AP2382" t="s">
        <v>51</v>
      </c>
      <c r="AQ2382" t="s">
        <v>51</v>
      </c>
      <c r="AR2382" t="s">
        <v>51</v>
      </c>
      <c r="AS2382" t="s">
        <v>51</v>
      </c>
      <c r="AT2382" t="s">
        <v>51</v>
      </c>
      <c r="AU2382" t="s">
        <v>58</v>
      </c>
      <c r="AV2382" t="s">
        <v>4250</v>
      </c>
      <c r="AW2382" t="s">
        <v>4802</v>
      </c>
      <c r="AX2382" s="1">
        <v>42605.465341469906</v>
      </c>
      <c r="AY2382" s="1">
        <v>43777.643152777775</v>
      </c>
    </row>
    <row r="2383" spans="1:51" x14ac:dyDescent="0.35">
      <c r="A2383">
        <v>1983</v>
      </c>
      <c r="B2383">
        <v>0</v>
      </c>
      <c r="C2383" t="s">
        <v>51</v>
      </c>
      <c r="D2383" t="s">
        <v>85</v>
      </c>
      <c r="E2383" t="s">
        <v>51</v>
      </c>
      <c r="F2383" t="s">
        <v>51</v>
      </c>
      <c r="G2383" t="s">
        <v>10513</v>
      </c>
      <c r="H2383" t="s">
        <v>10514</v>
      </c>
      <c r="I2383" t="s">
        <v>15600</v>
      </c>
      <c r="J2383" t="s">
        <v>5419</v>
      </c>
      <c r="T2383" t="s">
        <v>51</v>
      </c>
      <c r="U2383" t="s">
        <v>51</v>
      </c>
      <c r="Y2383" t="s">
        <v>10515</v>
      </c>
      <c r="Z2383">
        <v>2</v>
      </c>
      <c r="AE2383" t="s">
        <v>51</v>
      </c>
      <c r="AF2383" t="s">
        <v>5419</v>
      </c>
      <c r="AI2383">
        <v>0</v>
      </c>
      <c r="AJ2383">
        <v>0</v>
      </c>
      <c r="AL2383">
        <v>0</v>
      </c>
      <c r="AM2383">
        <v>0</v>
      </c>
      <c r="AN2383">
        <v>0</v>
      </c>
      <c r="AO2383" t="s">
        <v>538</v>
      </c>
      <c r="AP2383" t="s">
        <v>51</v>
      </c>
      <c r="AQ2383" t="s">
        <v>51</v>
      </c>
      <c r="AR2383" t="s">
        <v>51</v>
      </c>
      <c r="AS2383" t="s">
        <v>51</v>
      </c>
      <c r="AT2383" t="s">
        <v>51</v>
      </c>
      <c r="AU2383" t="s">
        <v>58</v>
      </c>
      <c r="AV2383" t="s">
        <v>4028</v>
      </c>
      <c r="AW2383" t="s">
        <v>51</v>
      </c>
      <c r="AX2383" s="1">
        <v>42604.68058734954</v>
      </c>
      <c r="AY2383" t="s">
        <v>51</v>
      </c>
    </row>
    <row r="2384" spans="1:51" x14ac:dyDescent="0.35">
      <c r="A2384">
        <v>1982</v>
      </c>
      <c r="B2384">
        <v>0</v>
      </c>
      <c r="C2384" t="s">
        <v>51</v>
      </c>
      <c r="D2384" t="s">
        <v>52</v>
      </c>
      <c r="E2384" t="s">
        <v>51</v>
      </c>
      <c r="F2384" t="s">
        <v>51</v>
      </c>
      <c r="G2384" t="s">
        <v>19189</v>
      </c>
      <c r="H2384" t="s">
        <v>10516</v>
      </c>
      <c r="I2384" t="s">
        <v>56</v>
      </c>
      <c r="M2384" t="s">
        <v>19190</v>
      </c>
      <c r="N2384" t="s">
        <v>10517</v>
      </c>
      <c r="O2384" t="s">
        <v>56</v>
      </c>
      <c r="S2384" t="s">
        <v>10518</v>
      </c>
      <c r="T2384" t="s">
        <v>10519</v>
      </c>
      <c r="U2384" t="s">
        <v>57</v>
      </c>
      <c r="W2384">
        <v>8146628342</v>
      </c>
      <c r="Z2384">
        <v>8</v>
      </c>
      <c r="AD2384" t="s">
        <v>10520</v>
      </c>
      <c r="AE2384" t="s">
        <v>10521</v>
      </c>
      <c r="AF2384" t="s">
        <v>1992</v>
      </c>
      <c r="AG2384" t="s">
        <v>10522</v>
      </c>
      <c r="AH2384" t="s">
        <v>10521</v>
      </c>
      <c r="AI2384">
        <v>0</v>
      </c>
      <c r="AJ2384">
        <v>0</v>
      </c>
      <c r="AL2384">
        <v>0</v>
      </c>
      <c r="AM2384">
        <v>0</v>
      </c>
      <c r="AN2384">
        <v>0</v>
      </c>
      <c r="AO2384" t="s">
        <v>51</v>
      </c>
      <c r="AP2384" t="s">
        <v>51</v>
      </c>
      <c r="AQ2384" t="s">
        <v>51</v>
      </c>
      <c r="AR2384" t="s">
        <v>51</v>
      </c>
      <c r="AS2384" t="s">
        <v>51</v>
      </c>
      <c r="AT2384" t="s">
        <v>51</v>
      </c>
      <c r="AU2384" t="s">
        <v>58</v>
      </c>
      <c r="AV2384" t="s">
        <v>4250</v>
      </c>
      <c r="AW2384" t="s">
        <v>919</v>
      </c>
      <c r="AX2384" s="1">
        <v>42602.817817673611</v>
      </c>
      <c r="AY2384" s="1">
        <v>45380.668266238426</v>
      </c>
    </row>
    <row r="2385" spans="1:51" x14ac:dyDescent="0.35">
      <c r="A2385">
        <v>1981</v>
      </c>
      <c r="B2385">
        <v>0</v>
      </c>
      <c r="C2385" t="s">
        <v>51</v>
      </c>
      <c r="D2385" t="s">
        <v>52</v>
      </c>
      <c r="E2385" t="s">
        <v>51</v>
      </c>
      <c r="F2385" t="s">
        <v>51</v>
      </c>
      <c r="G2385" t="s">
        <v>19130</v>
      </c>
      <c r="H2385" t="s">
        <v>10523</v>
      </c>
      <c r="I2385" t="s">
        <v>56</v>
      </c>
      <c r="M2385" t="s">
        <v>19130</v>
      </c>
      <c r="N2385" t="s">
        <v>10524</v>
      </c>
      <c r="O2385" t="s">
        <v>56</v>
      </c>
      <c r="S2385" t="s">
        <v>10525</v>
      </c>
      <c r="T2385" t="s">
        <v>10526</v>
      </c>
      <c r="U2385" t="s">
        <v>202</v>
      </c>
      <c r="Z2385">
        <v>8</v>
      </c>
      <c r="AA2385">
        <v>29</v>
      </c>
      <c r="AD2385" t="s">
        <v>7977</v>
      </c>
      <c r="AE2385" t="s">
        <v>10527</v>
      </c>
      <c r="AF2385" t="s">
        <v>5602</v>
      </c>
      <c r="AG2385" t="s">
        <v>8546</v>
      </c>
      <c r="AH2385" t="s">
        <v>10527</v>
      </c>
      <c r="AI2385">
        <v>0</v>
      </c>
      <c r="AJ2385">
        <v>0</v>
      </c>
      <c r="AL2385">
        <v>0</v>
      </c>
      <c r="AM2385">
        <v>0</v>
      </c>
      <c r="AN2385">
        <v>0</v>
      </c>
      <c r="AO2385" t="s">
        <v>51</v>
      </c>
      <c r="AP2385" t="s">
        <v>51</v>
      </c>
      <c r="AQ2385" t="s">
        <v>51</v>
      </c>
      <c r="AR2385" t="s">
        <v>51</v>
      </c>
      <c r="AS2385" t="s">
        <v>51</v>
      </c>
      <c r="AT2385" t="s">
        <v>51</v>
      </c>
      <c r="AU2385" t="s">
        <v>58</v>
      </c>
      <c r="AV2385" t="s">
        <v>4250</v>
      </c>
      <c r="AW2385" t="s">
        <v>196</v>
      </c>
      <c r="AX2385" s="1">
        <v>42602.779033182873</v>
      </c>
      <c r="AY2385" s="1">
        <v>44246.635087002316</v>
      </c>
    </row>
    <row r="2386" spans="1:51" x14ac:dyDescent="0.35">
      <c r="A2386">
        <v>1980</v>
      </c>
      <c r="B2386">
        <v>0</v>
      </c>
      <c r="C2386" t="s">
        <v>51</v>
      </c>
      <c r="D2386" t="s">
        <v>52</v>
      </c>
      <c r="E2386" t="s">
        <v>51</v>
      </c>
      <c r="F2386" t="s">
        <v>51</v>
      </c>
      <c r="G2386" t="s">
        <v>19191</v>
      </c>
      <c r="H2386" t="s">
        <v>10528</v>
      </c>
      <c r="I2386" t="s">
        <v>56</v>
      </c>
      <c r="J2386" t="s">
        <v>5419</v>
      </c>
      <c r="M2386" t="s">
        <v>10529</v>
      </c>
      <c r="N2386" t="s">
        <v>10530</v>
      </c>
      <c r="O2386" t="s">
        <v>56</v>
      </c>
      <c r="S2386" t="s">
        <v>62</v>
      </c>
      <c r="T2386" t="s">
        <v>10531</v>
      </c>
      <c r="U2386" t="s">
        <v>51</v>
      </c>
      <c r="V2386" t="s">
        <v>62</v>
      </c>
      <c r="W2386">
        <v>9343797984</v>
      </c>
      <c r="X2386" t="s">
        <v>51</v>
      </c>
      <c r="Y2386" t="s">
        <v>10532</v>
      </c>
      <c r="Z2386">
        <v>8</v>
      </c>
      <c r="AA2386">
        <v>29</v>
      </c>
      <c r="AD2386" t="s">
        <v>4056</v>
      </c>
      <c r="AE2386" t="s">
        <v>51</v>
      </c>
      <c r="AF2386" t="s">
        <v>5419</v>
      </c>
      <c r="AG2386" t="s">
        <v>4057</v>
      </c>
      <c r="AH2386">
        <v>29020085264</v>
      </c>
      <c r="AI2386">
        <v>0</v>
      </c>
      <c r="AJ2386">
        <v>0</v>
      </c>
      <c r="AL2386">
        <v>0</v>
      </c>
      <c r="AM2386">
        <v>0</v>
      </c>
      <c r="AN2386">
        <v>0</v>
      </c>
      <c r="AO2386" t="s">
        <v>51</v>
      </c>
      <c r="AP2386" t="s">
        <v>51</v>
      </c>
      <c r="AQ2386" t="s">
        <v>51</v>
      </c>
      <c r="AR2386" t="s">
        <v>51</v>
      </c>
      <c r="AS2386" t="s">
        <v>51</v>
      </c>
      <c r="AT2386" t="s">
        <v>51</v>
      </c>
      <c r="AU2386" t="s">
        <v>58</v>
      </c>
      <c r="AV2386" t="s">
        <v>10533</v>
      </c>
      <c r="AW2386" t="s">
        <v>6927</v>
      </c>
      <c r="AX2386" s="1">
        <v>42601.763327280096</v>
      </c>
      <c r="AY2386" s="1">
        <v>43119.498767245372</v>
      </c>
    </row>
    <row r="2387" spans="1:51" x14ac:dyDescent="0.35">
      <c r="A2387">
        <v>1979</v>
      </c>
      <c r="B2387">
        <v>0</v>
      </c>
      <c r="C2387" t="s">
        <v>51</v>
      </c>
      <c r="D2387" t="s">
        <v>52</v>
      </c>
      <c r="E2387" t="s">
        <v>51</v>
      </c>
      <c r="F2387" t="s">
        <v>51</v>
      </c>
      <c r="G2387" t="s">
        <v>19192</v>
      </c>
      <c r="H2387" t="s">
        <v>10534</v>
      </c>
      <c r="I2387" t="s">
        <v>56</v>
      </c>
      <c r="J2387" t="s">
        <v>5419</v>
      </c>
      <c r="S2387" t="s">
        <v>10535</v>
      </c>
      <c r="U2387" t="s">
        <v>51</v>
      </c>
      <c r="V2387" t="s">
        <v>10536</v>
      </c>
      <c r="X2387" t="s">
        <v>51</v>
      </c>
      <c r="Y2387" t="s">
        <v>10537</v>
      </c>
      <c r="Z2387">
        <v>8</v>
      </c>
      <c r="AE2387" t="s">
        <v>51</v>
      </c>
      <c r="AF2387" t="s">
        <v>5419</v>
      </c>
      <c r="AI2387">
        <v>0</v>
      </c>
      <c r="AJ2387">
        <v>0</v>
      </c>
      <c r="AL2387">
        <v>0</v>
      </c>
      <c r="AM2387">
        <v>0</v>
      </c>
      <c r="AN2387">
        <v>0</v>
      </c>
      <c r="AO2387" t="s">
        <v>51</v>
      </c>
      <c r="AP2387" t="s">
        <v>51</v>
      </c>
      <c r="AQ2387" t="s">
        <v>51</v>
      </c>
      <c r="AR2387" t="s">
        <v>51</v>
      </c>
      <c r="AS2387" t="s">
        <v>51</v>
      </c>
      <c r="AT2387" t="s">
        <v>51</v>
      </c>
      <c r="AU2387" t="s">
        <v>58</v>
      </c>
      <c r="AV2387" t="s">
        <v>8906</v>
      </c>
      <c r="AW2387" t="s">
        <v>51</v>
      </c>
      <c r="AX2387" s="1">
        <v>42599.691504826391</v>
      </c>
      <c r="AY2387" t="s">
        <v>51</v>
      </c>
    </row>
    <row r="2388" spans="1:51" x14ac:dyDescent="0.35">
      <c r="A2388">
        <v>1978</v>
      </c>
      <c r="B2388">
        <v>0</v>
      </c>
      <c r="C2388" t="s">
        <v>51</v>
      </c>
      <c r="D2388" t="s">
        <v>85</v>
      </c>
      <c r="E2388" t="s">
        <v>51</v>
      </c>
      <c r="F2388" t="s">
        <v>51</v>
      </c>
      <c r="G2388" t="s">
        <v>10538</v>
      </c>
      <c r="H2388" t="s">
        <v>10539</v>
      </c>
      <c r="I2388" t="s">
        <v>56</v>
      </c>
      <c r="J2388" t="s">
        <v>5419</v>
      </c>
      <c r="S2388" t="s">
        <v>10540</v>
      </c>
      <c r="T2388" t="s">
        <v>51</v>
      </c>
      <c r="U2388" t="s">
        <v>51</v>
      </c>
      <c r="V2388" t="s">
        <v>10541</v>
      </c>
      <c r="W2388" t="s">
        <v>10542</v>
      </c>
      <c r="Y2388" t="s">
        <v>10543</v>
      </c>
      <c r="Z2388">
        <v>8</v>
      </c>
      <c r="AE2388" t="s">
        <v>51</v>
      </c>
      <c r="AF2388" t="s">
        <v>5419</v>
      </c>
      <c r="AI2388">
        <v>0</v>
      </c>
      <c r="AJ2388">
        <v>0</v>
      </c>
      <c r="AL2388">
        <v>0</v>
      </c>
      <c r="AM2388">
        <v>0</v>
      </c>
      <c r="AN2388">
        <v>0</v>
      </c>
      <c r="AO2388" t="s">
        <v>1032</v>
      </c>
      <c r="AP2388" t="s">
        <v>51</v>
      </c>
      <c r="AQ2388" t="s">
        <v>51</v>
      </c>
      <c r="AR2388" t="s">
        <v>51</v>
      </c>
      <c r="AS2388" t="s">
        <v>51</v>
      </c>
      <c r="AT2388" t="s">
        <v>51</v>
      </c>
      <c r="AU2388" t="s">
        <v>58</v>
      </c>
      <c r="AV2388" t="s">
        <v>10544</v>
      </c>
      <c r="AW2388" t="s">
        <v>51</v>
      </c>
      <c r="AX2388" s="1">
        <v>42592.660151701391</v>
      </c>
      <c r="AY2388" t="s">
        <v>51</v>
      </c>
    </row>
    <row r="2389" spans="1:51" x14ac:dyDescent="0.35">
      <c r="A2389">
        <v>1977</v>
      </c>
      <c r="B2389">
        <v>0</v>
      </c>
      <c r="C2389" t="s">
        <v>51</v>
      </c>
      <c r="D2389" t="s">
        <v>52</v>
      </c>
      <c r="E2389" t="s">
        <v>51</v>
      </c>
      <c r="F2389" t="s">
        <v>51</v>
      </c>
      <c r="G2389" t="s">
        <v>19193</v>
      </c>
      <c r="H2389" t="s">
        <v>10545</v>
      </c>
      <c r="I2389" t="s">
        <v>56</v>
      </c>
      <c r="O2389" t="s">
        <v>56</v>
      </c>
      <c r="T2389" t="s">
        <v>10546</v>
      </c>
      <c r="Z2389">
        <v>8</v>
      </c>
      <c r="AA2389">
        <v>5</v>
      </c>
      <c r="AE2389" t="s">
        <v>10547</v>
      </c>
      <c r="AF2389" t="s">
        <v>9260</v>
      </c>
      <c r="AG2389" t="s">
        <v>10548</v>
      </c>
      <c r="AH2389" t="s">
        <v>10547</v>
      </c>
      <c r="AI2389">
        <v>0</v>
      </c>
      <c r="AJ2389">
        <v>0</v>
      </c>
      <c r="AL2389">
        <v>0</v>
      </c>
      <c r="AM2389">
        <v>0</v>
      </c>
      <c r="AN2389">
        <v>0</v>
      </c>
      <c r="AO2389" t="s">
        <v>51</v>
      </c>
      <c r="AP2389" t="s">
        <v>51</v>
      </c>
      <c r="AQ2389" t="s">
        <v>51</v>
      </c>
      <c r="AR2389" t="s">
        <v>51</v>
      </c>
      <c r="AS2389" t="s">
        <v>51</v>
      </c>
      <c r="AT2389" t="s">
        <v>51</v>
      </c>
      <c r="AU2389" t="s">
        <v>58</v>
      </c>
      <c r="AV2389" t="s">
        <v>6927</v>
      </c>
      <c r="AW2389" t="s">
        <v>6927</v>
      </c>
      <c r="AX2389" s="1">
        <v>42592.633602395836</v>
      </c>
      <c r="AY2389" s="1">
        <v>43503.507065046295</v>
      </c>
    </row>
    <row r="2390" spans="1:51" x14ac:dyDescent="0.35">
      <c r="A2390">
        <v>1976</v>
      </c>
      <c r="B2390">
        <v>0</v>
      </c>
      <c r="C2390" t="s">
        <v>51</v>
      </c>
      <c r="D2390" t="s">
        <v>52</v>
      </c>
      <c r="E2390" t="s">
        <v>51</v>
      </c>
      <c r="F2390" t="s">
        <v>51</v>
      </c>
      <c r="G2390" t="s">
        <v>19194</v>
      </c>
      <c r="H2390" t="s">
        <v>10549</v>
      </c>
      <c r="I2390" t="s">
        <v>56</v>
      </c>
      <c r="J2390" t="s">
        <v>5419</v>
      </c>
      <c r="O2390" t="s">
        <v>56</v>
      </c>
      <c r="S2390">
        <f>91-120-4523200/201</f>
        <v>-22532.482587064678</v>
      </c>
      <c r="U2390" t="s">
        <v>51</v>
      </c>
      <c r="V2390">
        <f>91-120-4523264</f>
        <v>-4523293</v>
      </c>
      <c r="X2390" t="s">
        <v>51</v>
      </c>
      <c r="Y2390" t="s">
        <v>10550</v>
      </c>
      <c r="Z2390">
        <v>8</v>
      </c>
      <c r="AA2390" t="s">
        <v>10551</v>
      </c>
      <c r="AE2390" t="s">
        <v>51</v>
      </c>
      <c r="AF2390" t="s">
        <v>5419</v>
      </c>
      <c r="AG2390">
        <v>9665713100</v>
      </c>
      <c r="AI2390">
        <v>0</v>
      </c>
      <c r="AJ2390">
        <v>0</v>
      </c>
      <c r="AL2390">
        <v>0</v>
      </c>
      <c r="AM2390">
        <v>0</v>
      </c>
      <c r="AN2390">
        <v>0</v>
      </c>
      <c r="AO2390" t="s">
        <v>51</v>
      </c>
      <c r="AP2390" t="s">
        <v>51</v>
      </c>
      <c r="AQ2390" t="s">
        <v>51</v>
      </c>
      <c r="AR2390" t="s">
        <v>51</v>
      </c>
      <c r="AS2390" t="s">
        <v>51</v>
      </c>
      <c r="AT2390" t="s">
        <v>51</v>
      </c>
      <c r="AU2390" t="s">
        <v>58</v>
      </c>
      <c r="AV2390" t="s">
        <v>8906</v>
      </c>
      <c r="AW2390" t="s">
        <v>51</v>
      </c>
      <c r="AX2390" s="1">
        <v>42591.609447418981</v>
      </c>
      <c r="AY2390" t="s">
        <v>51</v>
      </c>
    </row>
    <row r="2391" spans="1:51" x14ac:dyDescent="0.35">
      <c r="A2391">
        <v>1975</v>
      </c>
      <c r="B2391">
        <v>0</v>
      </c>
      <c r="C2391" t="s">
        <v>51</v>
      </c>
      <c r="D2391" t="s">
        <v>52</v>
      </c>
      <c r="E2391" t="s">
        <v>51</v>
      </c>
      <c r="F2391" t="s">
        <v>51</v>
      </c>
      <c r="G2391" t="s">
        <v>10552</v>
      </c>
      <c r="H2391" t="s">
        <v>10553</v>
      </c>
      <c r="I2391" t="s">
        <v>56</v>
      </c>
      <c r="M2391" t="s">
        <v>10554</v>
      </c>
      <c r="N2391" t="s">
        <v>10555</v>
      </c>
      <c r="O2391" t="s">
        <v>56</v>
      </c>
      <c r="S2391" t="s">
        <v>10556</v>
      </c>
      <c r="U2391" t="s">
        <v>202</v>
      </c>
      <c r="V2391" t="s">
        <v>10557</v>
      </c>
      <c r="W2391">
        <v>9792200987</v>
      </c>
      <c r="Y2391" t="s">
        <v>10558</v>
      </c>
      <c r="Z2391">
        <v>8</v>
      </c>
      <c r="AA2391">
        <v>9</v>
      </c>
      <c r="AE2391" t="s">
        <v>8060</v>
      </c>
      <c r="AF2391" t="s">
        <v>6525</v>
      </c>
      <c r="AG2391" t="s">
        <v>10559</v>
      </c>
      <c r="AH2391" t="s">
        <v>8060</v>
      </c>
      <c r="AI2391">
        <v>0</v>
      </c>
      <c r="AJ2391">
        <v>0</v>
      </c>
      <c r="AL2391">
        <v>0</v>
      </c>
      <c r="AM2391">
        <v>0</v>
      </c>
      <c r="AN2391">
        <v>0</v>
      </c>
      <c r="AO2391" t="s">
        <v>51</v>
      </c>
      <c r="AP2391" t="s">
        <v>51</v>
      </c>
      <c r="AQ2391" t="s">
        <v>51</v>
      </c>
      <c r="AR2391" t="s">
        <v>51</v>
      </c>
      <c r="AS2391" t="s">
        <v>51</v>
      </c>
      <c r="AT2391" t="s">
        <v>51</v>
      </c>
      <c r="AU2391" t="s">
        <v>58</v>
      </c>
      <c r="AV2391" t="s">
        <v>8906</v>
      </c>
      <c r="AW2391" t="s">
        <v>6927</v>
      </c>
      <c r="AX2391" s="1">
        <v>42591.600401932868</v>
      </c>
      <c r="AY2391" s="1">
        <v>43573.541738576387</v>
      </c>
    </row>
    <row r="2392" spans="1:51" x14ac:dyDescent="0.35">
      <c r="A2392">
        <v>1974</v>
      </c>
      <c r="B2392">
        <v>0</v>
      </c>
      <c r="C2392" t="s">
        <v>51</v>
      </c>
      <c r="D2392" t="s">
        <v>52</v>
      </c>
      <c r="E2392" t="s">
        <v>51</v>
      </c>
      <c r="F2392" t="s">
        <v>51</v>
      </c>
      <c r="G2392" t="s">
        <v>10560</v>
      </c>
      <c r="H2392" t="s">
        <v>10561</v>
      </c>
      <c r="I2392" t="s">
        <v>56</v>
      </c>
      <c r="O2392" t="s">
        <v>56</v>
      </c>
      <c r="T2392" t="s">
        <v>10562</v>
      </c>
      <c r="U2392" t="s">
        <v>51</v>
      </c>
      <c r="W2392">
        <v>9547985898</v>
      </c>
      <c r="Y2392" t="s">
        <v>10563</v>
      </c>
      <c r="Z2392">
        <v>8</v>
      </c>
      <c r="AA2392">
        <v>19</v>
      </c>
      <c r="AB2392" t="s">
        <v>10564</v>
      </c>
      <c r="AC2392" t="s">
        <v>10565</v>
      </c>
      <c r="AE2392" t="s">
        <v>10566</v>
      </c>
      <c r="AF2392" t="s">
        <v>3287</v>
      </c>
      <c r="AG2392" t="s">
        <v>10567</v>
      </c>
      <c r="AH2392" t="s">
        <v>10566</v>
      </c>
      <c r="AI2392">
        <v>0</v>
      </c>
      <c r="AJ2392">
        <v>0</v>
      </c>
      <c r="AL2392">
        <v>0</v>
      </c>
      <c r="AM2392">
        <v>0</v>
      </c>
      <c r="AN2392">
        <v>0</v>
      </c>
      <c r="AO2392" t="s">
        <v>51</v>
      </c>
      <c r="AP2392" t="s">
        <v>51</v>
      </c>
      <c r="AQ2392" t="s">
        <v>51</v>
      </c>
      <c r="AR2392" t="s">
        <v>51</v>
      </c>
      <c r="AS2392" t="s">
        <v>51</v>
      </c>
      <c r="AT2392" t="s">
        <v>51</v>
      </c>
      <c r="AU2392" t="s">
        <v>58</v>
      </c>
      <c r="AV2392" t="s">
        <v>8906</v>
      </c>
      <c r="AW2392" t="s">
        <v>6927</v>
      </c>
      <c r="AX2392" s="1">
        <v>42587.639188854169</v>
      </c>
      <c r="AY2392" s="1">
        <v>43298.487172650464</v>
      </c>
    </row>
    <row r="2393" spans="1:51" x14ac:dyDescent="0.35">
      <c r="A2393">
        <v>1973</v>
      </c>
      <c r="B2393">
        <v>0</v>
      </c>
      <c r="C2393" t="s">
        <v>51</v>
      </c>
      <c r="D2393" t="s">
        <v>52</v>
      </c>
      <c r="E2393" t="s">
        <v>51</v>
      </c>
      <c r="F2393" t="s">
        <v>51</v>
      </c>
      <c r="G2393" t="s">
        <v>10568</v>
      </c>
      <c r="H2393" t="s">
        <v>10569</v>
      </c>
      <c r="I2393" t="s">
        <v>3876</v>
      </c>
      <c r="J2393" t="s">
        <v>5419</v>
      </c>
      <c r="S2393" t="s">
        <v>10570</v>
      </c>
      <c r="T2393" t="s">
        <v>10571</v>
      </c>
      <c r="U2393" t="s">
        <v>51</v>
      </c>
      <c r="V2393" t="s">
        <v>10572</v>
      </c>
      <c r="W2393" t="s">
        <v>10573</v>
      </c>
      <c r="X2393" t="s">
        <v>51</v>
      </c>
      <c r="Y2393" t="s">
        <v>10574</v>
      </c>
      <c r="Z2393">
        <v>2</v>
      </c>
      <c r="AE2393" t="s">
        <v>51</v>
      </c>
      <c r="AF2393" t="s">
        <v>5419</v>
      </c>
      <c r="AI2393">
        <v>0</v>
      </c>
      <c r="AJ2393">
        <v>0</v>
      </c>
      <c r="AL2393">
        <v>0</v>
      </c>
      <c r="AM2393">
        <v>0</v>
      </c>
      <c r="AN2393">
        <v>0</v>
      </c>
      <c r="AO2393" t="s">
        <v>51</v>
      </c>
      <c r="AP2393" t="s">
        <v>51</v>
      </c>
      <c r="AQ2393" t="s">
        <v>51</v>
      </c>
      <c r="AR2393" t="s">
        <v>51</v>
      </c>
      <c r="AS2393" t="s">
        <v>51</v>
      </c>
      <c r="AT2393" t="s">
        <v>51</v>
      </c>
      <c r="AU2393" t="s">
        <v>58</v>
      </c>
      <c r="AV2393" t="s">
        <v>8906</v>
      </c>
      <c r="AW2393" t="s">
        <v>51</v>
      </c>
      <c r="AX2393" s="1">
        <v>42585.73023695602</v>
      </c>
      <c r="AY2393" t="s">
        <v>51</v>
      </c>
    </row>
    <row r="2394" spans="1:51" x14ac:dyDescent="0.35">
      <c r="A2394">
        <v>1972</v>
      </c>
      <c r="B2394">
        <v>0</v>
      </c>
      <c r="C2394" t="s">
        <v>51</v>
      </c>
      <c r="D2394" t="s">
        <v>52</v>
      </c>
      <c r="E2394" t="s">
        <v>51</v>
      </c>
      <c r="F2394" t="s">
        <v>51</v>
      </c>
      <c r="G2394" t="s">
        <v>10575</v>
      </c>
      <c r="H2394" t="s">
        <v>10576</v>
      </c>
      <c r="I2394" t="s">
        <v>56</v>
      </c>
      <c r="J2394" t="s">
        <v>5419</v>
      </c>
      <c r="T2394" t="s">
        <v>10577</v>
      </c>
      <c r="U2394" t="s">
        <v>51</v>
      </c>
      <c r="W2394">
        <v>9624031666</v>
      </c>
      <c r="X2394" t="s">
        <v>51</v>
      </c>
      <c r="Y2394" t="s">
        <v>10578</v>
      </c>
      <c r="Z2394">
        <v>8</v>
      </c>
      <c r="AA2394" t="s">
        <v>10579</v>
      </c>
      <c r="AE2394" t="s">
        <v>51</v>
      </c>
      <c r="AF2394" t="s">
        <v>5419</v>
      </c>
      <c r="AG2394">
        <v>26000000035</v>
      </c>
      <c r="AH2394" t="s">
        <v>10580</v>
      </c>
      <c r="AI2394">
        <v>0</v>
      </c>
      <c r="AJ2394">
        <v>0</v>
      </c>
      <c r="AL2394">
        <v>0</v>
      </c>
      <c r="AM2394">
        <v>0</v>
      </c>
      <c r="AN2394">
        <v>0</v>
      </c>
      <c r="AO2394" t="s">
        <v>51</v>
      </c>
      <c r="AP2394" t="s">
        <v>51</v>
      </c>
      <c r="AQ2394" t="s">
        <v>51</v>
      </c>
      <c r="AR2394" t="s">
        <v>51</v>
      </c>
      <c r="AS2394" t="s">
        <v>51</v>
      </c>
      <c r="AT2394" t="s">
        <v>51</v>
      </c>
      <c r="AU2394" t="s">
        <v>58</v>
      </c>
      <c r="AV2394" t="s">
        <v>8906</v>
      </c>
      <c r="AW2394" t="s">
        <v>51</v>
      </c>
      <c r="AX2394" s="1">
        <v>42583.745643020833</v>
      </c>
      <c r="AY2394" t="s">
        <v>51</v>
      </c>
    </row>
    <row r="2395" spans="1:51" x14ac:dyDescent="0.35">
      <c r="A2395">
        <v>1971</v>
      </c>
      <c r="B2395">
        <v>0</v>
      </c>
      <c r="C2395" t="s">
        <v>51</v>
      </c>
      <c r="D2395" t="s">
        <v>52</v>
      </c>
      <c r="E2395" t="s">
        <v>51</v>
      </c>
      <c r="F2395" t="s">
        <v>51</v>
      </c>
      <c r="G2395" t="s">
        <v>10581</v>
      </c>
      <c r="H2395" t="s">
        <v>10582</v>
      </c>
      <c r="I2395" t="s">
        <v>6933</v>
      </c>
      <c r="J2395" t="s">
        <v>5419</v>
      </c>
      <c r="S2395" t="s">
        <v>10583</v>
      </c>
      <c r="U2395" t="s">
        <v>51</v>
      </c>
      <c r="V2395" t="s">
        <v>10584</v>
      </c>
      <c r="W2395" t="s">
        <v>10585</v>
      </c>
      <c r="X2395" t="s">
        <v>51</v>
      </c>
      <c r="Y2395" t="s">
        <v>10586</v>
      </c>
      <c r="Z2395">
        <v>2</v>
      </c>
      <c r="AE2395" t="s">
        <v>51</v>
      </c>
      <c r="AF2395" t="s">
        <v>5419</v>
      </c>
      <c r="AI2395">
        <v>0</v>
      </c>
      <c r="AJ2395">
        <v>0</v>
      </c>
      <c r="AL2395">
        <v>0</v>
      </c>
      <c r="AM2395">
        <v>0</v>
      </c>
      <c r="AN2395">
        <v>0</v>
      </c>
      <c r="AO2395" t="s">
        <v>51</v>
      </c>
      <c r="AP2395" t="s">
        <v>51</v>
      </c>
      <c r="AQ2395" t="s">
        <v>51</v>
      </c>
      <c r="AR2395" t="s">
        <v>51</v>
      </c>
      <c r="AS2395" t="s">
        <v>51</v>
      </c>
      <c r="AT2395" t="s">
        <v>51</v>
      </c>
      <c r="AU2395" t="s">
        <v>58</v>
      </c>
      <c r="AV2395" t="s">
        <v>8906</v>
      </c>
      <c r="AW2395" t="s">
        <v>51</v>
      </c>
      <c r="AX2395" s="1">
        <v>42579.60635130787</v>
      </c>
      <c r="AY2395" t="s">
        <v>51</v>
      </c>
    </row>
    <row r="2396" spans="1:51" x14ac:dyDescent="0.35">
      <c r="A2396">
        <v>1970</v>
      </c>
      <c r="B2396">
        <v>0</v>
      </c>
      <c r="C2396" t="s">
        <v>51</v>
      </c>
      <c r="D2396" t="s">
        <v>85</v>
      </c>
      <c r="E2396" t="s">
        <v>51</v>
      </c>
      <c r="F2396" t="s">
        <v>51</v>
      </c>
      <c r="G2396" t="s">
        <v>19195</v>
      </c>
      <c r="H2396" t="s">
        <v>10587</v>
      </c>
      <c r="I2396" t="s">
        <v>56</v>
      </c>
      <c r="J2396" t="s">
        <v>5419</v>
      </c>
      <c r="T2396" t="s">
        <v>51</v>
      </c>
      <c r="U2396" t="s">
        <v>51</v>
      </c>
      <c r="Z2396">
        <v>8</v>
      </c>
      <c r="AE2396" t="s">
        <v>51</v>
      </c>
      <c r="AF2396" t="s">
        <v>5419</v>
      </c>
      <c r="AI2396">
        <v>0</v>
      </c>
      <c r="AJ2396">
        <v>0</v>
      </c>
      <c r="AL2396">
        <v>0</v>
      </c>
      <c r="AM2396">
        <v>0</v>
      </c>
      <c r="AN2396">
        <v>0</v>
      </c>
      <c r="AO2396" t="s">
        <v>1032</v>
      </c>
      <c r="AP2396" t="s">
        <v>51</v>
      </c>
      <c r="AQ2396" t="s">
        <v>51</v>
      </c>
      <c r="AR2396" t="s">
        <v>51</v>
      </c>
      <c r="AS2396" t="s">
        <v>51</v>
      </c>
      <c r="AT2396" t="s">
        <v>51</v>
      </c>
      <c r="AU2396" t="s">
        <v>58</v>
      </c>
      <c r="AV2396" t="s">
        <v>4028</v>
      </c>
      <c r="AW2396" t="s">
        <v>51</v>
      </c>
      <c r="AX2396" s="1">
        <v>42576.547019756945</v>
      </c>
      <c r="AY2396" t="s">
        <v>51</v>
      </c>
    </row>
    <row r="2397" spans="1:51" x14ac:dyDescent="0.35">
      <c r="A2397">
        <v>1969</v>
      </c>
      <c r="B2397">
        <v>0</v>
      </c>
      <c r="C2397" t="s">
        <v>51</v>
      </c>
      <c r="D2397" t="s">
        <v>52</v>
      </c>
      <c r="E2397" t="s">
        <v>51</v>
      </c>
      <c r="F2397" t="s">
        <v>51</v>
      </c>
      <c r="G2397" t="s">
        <v>19196</v>
      </c>
      <c r="H2397" t="s">
        <v>10588</v>
      </c>
      <c r="I2397" t="s">
        <v>56</v>
      </c>
      <c r="O2397" t="s">
        <v>62</v>
      </c>
      <c r="U2397" t="s">
        <v>202</v>
      </c>
      <c r="W2397" t="s">
        <v>10589</v>
      </c>
      <c r="Y2397" t="s">
        <v>10590</v>
      </c>
      <c r="Z2397">
        <v>8</v>
      </c>
      <c r="AA2397">
        <v>6</v>
      </c>
      <c r="AE2397" t="s">
        <v>10591</v>
      </c>
      <c r="AF2397" t="s">
        <v>115</v>
      </c>
      <c r="AG2397" t="s">
        <v>10592</v>
      </c>
      <c r="AH2397" t="s">
        <v>10591</v>
      </c>
      <c r="AI2397">
        <v>0</v>
      </c>
      <c r="AJ2397">
        <v>0</v>
      </c>
      <c r="AL2397">
        <v>0</v>
      </c>
      <c r="AM2397">
        <v>0</v>
      </c>
      <c r="AN2397">
        <v>0</v>
      </c>
      <c r="AO2397" t="s">
        <v>51</v>
      </c>
      <c r="AP2397" t="s">
        <v>51</v>
      </c>
      <c r="AQ2397" t="s">
        <v>51</v>
      </c>
      <c r="AR2397" t="s">
        <v>51</v>
      </c>
      <c r="AS2397" t="s">
        <v>51</v>
      </c>
      <c r="AT2397" t="s">
        <v>51</v>
      </c>
      <c r="AU2397" t="s">
        <v>58</v>
      </c>
      <c r="AV2397" t="s">
        <v>8906</v>
      </c>
      <c r="AW2397" t="s">
        <v>6927</v>
      </c>
      <c r="AX2397" s="1">
        <v>42576.476529826388</v>
      </c>
      <c r="AY2397" s="1">
        <v>43504.507593252318</v>
      </c>
    </row>
    <row r="2398" spans="1:51" x14ac:dyDescent="0.35">
      <c r="A2398">
        <v>1968</v>
      </c>
      <c r="B2398">
        <v>0</v>
      </c>
      <c r="C2398" t="s">
        <v>51</v>
      </c>
      <c r="D2398" t="s">
        <v>52</v>
      </c>
      <c r="E2398" t="s">
        <v>51</v>
      </c>
      <c r="F2398" t="s">
        <v>51</v>
      </c>
      <c r="G2398" t="s">
        <v>10593</v>
      </c>
      <c r="H2398" t="s">
        <v>10594</v>
      </c>
      <c r="I2398" t="s">
        <v>56</v>
      </c>
      <c r="J2398" t="s">
        <v>5419</v>
      </c>
      <c r="U2398" t="s">
        <v>51</v>
      </c>
      <c r="X2398" t="s">
        <v>51</v>
      </c>
      <c r="Z2398">
        <v>8</v>
      </c>
      <c r="AE2398" t="s">
        <v>51</v>
      </c>
      <c r="AF2398" t="s">
        <v>5419</v>
      </c>
      <c r="AI2398">
        <v>0</v>
      </c>
      <c r="AJ2398">
        <v>0</v>
      </c>
      <c r="AL2398">
        <v>0</v>
      </c>
      <c r="AM2398">
        <v>0</v>
      </c>
      <c r="AN2398">
        <v>0</v>
      </c>
      <c r="AO2398" t="s">
        <v>51</v>
      </c>
      <c r="AP2398" t="s">
        <v>51</v>
      </c>
      <c r="AQ2398" t="s">
        <v>51</v>
      </c>
      <c r="AR2398" t="s">
        <v>51</v>
      </c>
      <c r="AS2398" t="s">
        <v>51</v>
      </c>
      <c r="AT2398" t="s">
        <v>51</v>
      </c>
      <c r="AU2398" t="s">
        <v>58</v>
      </c>
      <c r="AV2398" t="s">
        <v>6927</v>
      </c>
      <c r="AW2398" t="s">
        <v>51</v>
      </c>
      <c r="AX2398" s="1">
        <v>42573.659700659722</v>
      </c>
      <c r="AY2398" t="s">
        <v>51</v>
      </c>
    </row>
    <row r="2399" spans="1:51" x14ac:dyDescent="0.35">
      <c r="A2399">
        <v>1966</v>
      </c>
      <c r="B2399">
        <v>0</v>
      </c>
      <c r="C2399" t="s">
        <v>51</v>
      </c>
      <c r="D2399" t="s">
        <v>52</v>
      </c>
      <c r="E2399" t="s">
        <v>51</v>
      </c>
      <c r="F2399" t="s">
        <v>51</v>
      </c>
      <c r="G2399" t="s">
        <v>10595</v>
      </c>
      <c r="H2399" t="s">
        <v>10596</v>
      </c>
      <c r="I2399" t="s">
        <v>56</v>
      </c>
      <c r="J2399" t="s">
        <v>5419</v>
      </c>
      <c r="S2399" t="s">
        <v>10597</v>
      </c>
      <c r="T2399" t="s">
        <v>10598</v>
      </c>
      <c r="U2399" t="s">
        <v>51</v>
      </c>
      <c r="V2399" t="s">
        <v>10599</v>
      </c>
      <c r="W2399" t="s">
        <v>10600</v>
      </c>
      <c r="X2399" t="s">
        <v>51</v>
      </c>
      <c r="Y2399" t="s">
        <v>10601</v>
      </c>
      <c r="Z2399">
        <v>8</v>
      </c>
      <c r="AA2399" t="s">
        <v>10602</v>
      </c>
      <c r="AE2399" t="s">
        <v>51</v>
      </c>
      <c r="AF2399" t="s">
        <v>5419</v>
      </c>
      <c r="AG2399">
        <v>33683560636</v>
      </c>
      <c r="AH2399" t="s">
        <v>10603</v>
      </c>
      <c r="AI2399">
        <v>0</v>
      </c>
      <c r="AJ2399">
        <v>0</v>
      </c>
      <c r="AL2399">
        <v>0</v>
      </c>
      <c r="AM2399">
        <v>0</v>
      </c>
      <c r="AN2399">
        <v>0</v>
      </c>
      <c r="AO2399" t="s">
        <v>51</v>
      </c>
      <c r="AP2399" t="s">
        <v>51</v>
      </c>
      <c r="AQ2399" t="s">
        <v>51</v>
      </c>
      <c r="AR2399" t="s">
        <v>51</v>
      </c>
      <c r="AS2399" t="s">
        <v>51</v>
      </c>
      <c r="AT2399" t="s">
        <v>51</v>
      </c>
      <c r="AU2399" t="s">
        <v>58</v>
      </c>
      <c r="AV2399" t="s">
        <v>8906</v>
      </c>
      <c r="AW2399" t="s">
        <v>51</v>
      </c>
      <c r="AX2399" s="1">
        <v>42573.640409803244</v>
      </c>
      <c r="AY2399" t="s">
        <v>51</v>
      </c>
    </row>
    <row r="2400" spans="1:51" x14ac:dyDescent="0.35">
      <c r="A2400">
        <v>1965</v>
      </c>
      <c r="B2400">
        <v>0</v>
      </c>
      <c r="C2400" t="s">
        <v>51</v>
      </c>
      <c r="D2400" t="s">
        <v>85</v>
      </c>
      <c r="E2400" t="s">
        <v>51</v>
      </c>
      <c r="F2400" t="s">
        <v>51</v>
      </c>
      <c r="G2400" t="s">
        <v>10604</v>
      </c>
      <c r="H2400" t="s">
        <v>10605</v>
      </c>
      <c r="I2400" t="s">
        <v>18763</v>
      </c>
      <c r="J2400" t="s">
        <v>5419</v>
      </c>
      <c r="T2400" t="s">
        <v>51</v>
      </c>
      <c r="U2400" t="s">
        <v>51</v>
      </c>
      <c r="W2400">
        <v>33677876300</v>
      </c>
      <c r="Y2400" t="s">
        <v>10606</v>
      </c>
      <c r="Z2400">
        <v>12</v>
      </c>
      <c r="AE2400" t="s">
        <v>51</v>
      </c>
      <c r="AF2400" t="s">
        <v>5419</v>
      </c>
      <c r="AI2400">
        <v>0</v>
      </c>
      <c r="AJ2400">
        <v>0</v>
      </c>
      <c r="AL2400">
        <v>0</v>
      </c>
      <c r="AM2400">
        <v>0</v>
      </c>
      <c r="AN2400">
        <v>0</v>
      </c>
      <c r="AO2400" t="s">
        <v>120</v>
      </c>
      <c r="AP2400" t="s">
        <v>51</v>
      </c>
      <c r="AQ2400" t="s">
        <v>51</v>
      </c>
      <c r="AR2400" t="s">
        <v>51</v>
      </c>
      <c r="AS2400" t="s">
        <v>51</v>
      </c>
      <c r="AT2400" t="s">
        <v>51</v>
      </c>
      <c r="AU2400" t="s">
        <v>58</v>
      </c>
      <c r="AV2400" t="s">
        <v>4028</v>
      </c>
      <c r="AW2400" t="s">
        <v>51</v>
      </c>
      <c r="AX2400" s="1">
        <v>42573.628743553243</v>
      </c>
      <c r="AY2400" t="s">
        <v>51</v>
      </c>
    </row>
    <row r="2401" spans="1:51" x14ac:dyDescent="0.35">
      <c r="A2401">
        <v>1964</v>
      </c>
      <c r="B2401">
        <v>0</v>
      </c>
      <c r="C2401" t="s">
        <v>51</v>
      </c>
      <c r="D2401" t="s">
        <v>52</v>
      </c>
      <c r="E2401" t="s">
        <v>51</v>
      </c>
      <c r="F2401" t="s">
        <v>51</v>
      </c>
      <c r="G2401" t="s">
        <v>10607</v>
      </c>
      <c r="H2401" t="s">
        <v>10608</v>
      </c>
      <c r="I2401" t="s">
        <v>56</v>
      </c>
      <c r="J2401" t="s">
        <v>5419</v>
      </c>
      <c r="M2401" t="s">
        <v>3780</v>
      </c>
      <c r="N2401" t="s">
        <v>10608</v>
      </c>
      <c r="U2401" t="s">
        <v>51</v>
      </c>
      <c r="X2401" t="s">
        <v>51</v>
      </c>
      <c r="Z2401">
        <v>8</v>
      </c>
      <c r="AE2401" t="s">
        <v>51</v>
      </c>
      <c r="AF2401" t="s">
        <v>5419</v>
      </c>
      <c r="AI2401">
        <v>0</v>
      </c>
      <c r="AJ2401">
        <v>0</v>
      </c>
      <c r="AL2401">
        <v>0</v>
      </c>
      <c r="AM2401">
        <v>0</v>
      </c>
      <c r="AN2401">
        <v>0</v>
      </c>
      <c r="AO2401" t="s">
        <v>51</v>
      </c>
      <c r="AP2401" t="s">
        <v>51</v>
      </c>
      <c r="AQ2401" t="s">
        <v>51</v>
      </c>
      <c r="AR2401" t="s">
        <v>51</v>
      </c>
      <c r="AS2401" t="s">
        <v>51</v>
      </c>
      <c r="AT2401" t="s">
        <v>51</v>
      </c>
      <c r="AU2401" t="s">
        <v>58</v>
      </c>
      <c r="AV2401" t="s">
        <v>6927</v>
      </c>
      <c r="AW2401" t="s">
        <v>51</v>
      </c>
      <c r="AX2401" s="1">
        <v>42570.689481979163</v>
      </c>
      <c r="AY2401" t="s">
        <v>51</v>
      </c>
    </row>
    <row r="2402" spans="1:51" x14ac:dyDescent="0.35">
      <c r="A2402">
        <v>1963</v>
      </c>
      <c r="B2402">
        <v>0</v>
      </c>
      <c r="C2402" t="s">
        <v>51</v>
      </c>
      <c r="D2402" t="s">
        <v>52</v>
      </c>
      <c r="E2402" t="s">
        <v>51</v>
      </c>
      <c r="F2402" t="s">
        <v>51</v>
      </c>
      <c r="G2402" t="s">
        <v>10609</v>
      </c>
      <c r="H2402" t="s">
        <v>10610</v>
      </c>
      <c r="I2402" t="s">
        <v>56</v>
      </c>
      <c r="J2402" t="s">
        <v>5419</v>
      </c>
      <c r="M2402" t="s">
        <v>10611</v>
      </c>
      <c r="N2402" t="s">
        <v>10612</v>
      </c>
      <c r="O2402" t="s">
        <v>56</v>
      </c>
      <c r="T2402" t="s">
        <v>10613</v>
      </c>
      <c r="U2402" t="s">
        <v>51</v>
      </c>
      <c r="X2402" t="s">
        <v>51</v>
      </c>
      <c r="Z2402">
        <v>8</v>
      </c>
      <c r="AA2402" t="s">
        <v>10614</v>
      </c>
      <c r="AE2402" t="s">
        <v>51</v>
      </c>
      <c r="AF2402" t="s">
        <v>5419</v>
      </c>
      <c r="AG2402" t="s">
        <v>10615</v>
      </c>
      <c r="AI2402">
        <v>0</v>
      </c>
      <c r="AJ2402">
        <v>0</v>
      </c>
      <c r="AL2402">
        <v>0</v>
      </c>
      <c r="AM2402">
        <v>0</v>
      </c>
      <c r="AN2402">
        <v>0</v>
      </c>
      <c r="AO2402" t="s">
        <v>51</v>
      </c>
      <c r="AP2402" t="s">
        <v>51</v>
      </c>
      <c r="AQ2402" t="s">
        <v>51</v>
      </c>
      <c r="AR2402" t="s">
        <v>51</v>
      </c>
      <c r="AS2402" t="s">
        <v>51</v>
      </c>
      <c r="AT2402" t="s">
        <v>51</v>
      </c>
      <c r="AU2402" t="s">
        <v>58</v>
      </c>
      <c r="AV2402" t="s">
        <v>6927</v>
      </c>
      <c r="AW2402" t="s">
        <v>6927</v>
      </c>
      <c r="AX2402" s="1">
        <v>42570.650815856483</v>
      </c>
      <c r="AY2402" s="1">
        <v>42570.65257604167</v>
      </c>
    </row>
    <row r="2403" spans="1:51" x14ac:dyDescent="0.35">
      <c r="A2403">
        <v>1962</v>
      </c>
      <c r="B2403">
        <v>0</v>
      </c>
      <c r="C2403" t="s">
        <v>51</v>
      </c>
      <c r="D2403" t="s">
        <v>85</v>
      </c>
      <c r="E2403" t="s">
        <v>51</v>
      </c>
      <c r="F2403" t="s">
        <v>51</v>
      </c>
      <c r="G2403" t="s">
        <v>10616</v>
      </c>
      <c r="H2403" t="s">
        <v>10617</v>
      </c>
      <c r="I2403" t="s">
        <v>56</v>
      </c>
      <c r="J2403" t="s">
        <v>5419</v>
      </c>
      <c r="S2403">
        <v>26386466</v>
      </c>
      <c r="T2403" t="s">
        <v>51</v>
      </c>
      <c r="U2403" t="s">
        <v>51</v>
      </c>
      <c r="W2403">
        <v>9823085816</v>
      </c>
      <c r="Y2403" t="s">
        <v>10618</v>
      </c>
      <c r="Z2403">
        <v>8</v>
      </c>
      <c r="AE2403" t="s">
        <v>51</v>
      </c>
      <c r="AF2403" t="s">
        <v>5419</v>
      </c>
      <c r="AI2403">
        <v>0</v>
      </c>
      <c r="AJ2403">
        <v>0</v>
      </c>
      <c r="AL2403">
        <v>0</v>
      </c>
      <c r="AM2403">
        <v>0</v>
      </c>
      <c r="AN2403">
        <v>0</v>
      </c>
      <c r="AO2403" t="s">
        <v>1032</v>
      </c>
      <c r="AP2403" t="s">
        <v>51</v>
      </c>
      <c r="AQ2403" t="s">
        <v>51</v>
      </c>
      <c r="AR2403" t="s">
        <v>51</v>
      </c>
      <c r="AS2403" t="s">
        <v>51</v>
      </c>
      <c r="AT2403" t="s">
        <v>51</v>
      </c>
      <c r="AU2403" t="s">
        <v>58</v>
      </c>
      <c r="AV2403" t="s">
        <v>4028</v>
      </c>
      <c r="AW2403" t="s">
        <v>51</v>
      </c>
      <c r="AX2403" s="1">
        <v>42569.766396840278</v>
      </c>
      <c r="AY2403" t="s">
        <v>51</v>
      </c>
    </row>
    <row r="2404" spans="1:51" x14ac:dyDescent="0.35">
      <c r="A2404">
        <v>1961</v>
      </c>
      <c r="B2404">
        <v>0</v>
      </c>
      <c r="C2404" t="s">
        <v>51</v>
      </c>
      <c r="D2404" t="s">
        <v>52</v>
      </c>
      <c r="E2404" t="s">
        <v>51</v>
      </c>
      <c r="F2404" t="s">
        <v>51</v>
      </c>
      <c r="G2404" t="s">
        <v>10619</v>
      </c>
      <c r="H2404" t="s">
        <v>10620</v>
      </c>
      <c r="I2404" t="s">
        <v>56</v>
      </c>
      <c r="O2404" t="s">
        <v>416</v>
      </c>
      <c r="Z2404">
        <v>8</v>
      </c>
      <c r="AA2404">
        <v>27</v>
      </c>
      <c r="AE2404" t="s">
        <v>563</v>
      </c>
      <c r="AF2404" t="s">
        <v>143</v>
      </c>
      <c r="AG2404" t="s">
        <v>10621</v>
      </c>
      <c r="AH2404" t="s">
        <v>563</v>
      </c>
      <c r="AI2404">
        <v>0</v>
      </c>
      <c r="AJ2404">
        <v>0</v>
      </c>
      <c r="AL2404">
        <v>0</v>
      </c>
      <c r="AM2404">
        <v>0</v>
      </c>
      <c r="AN2404">
        <v>0</v>
      </c>
      <c r="AO2404" t="s">
        <v>51</v>
      </c>
      <c r="AP2404" t="s">
        <v>51</v>
      </c>
      <c r="AQ2404" t="s">
        <v>51</v>
      </c>
      <c r="AR2404" t="s">
        <v>51</v>
      </c>
      <c r="AS2404" t="s">
        <v>51</v>
      </c>
      <c r="AT2404" t="s">
        <v>51</v>
      </c>
      <c r="AU2404" t="s">
        <v>58</v>
      </c>
      <c r="AV2404" t="s">
        <v>10544</v>
      </c>
      <c r="AW2404" t="s">
        <v>196</v>
      </c>
      <c r="AX2404" s="1">
        <v>42569.713259293982</v>
      </c>
      <c r="AY2404" s="1">
        <v>44186.588421261571</v>
      </c>
    </row>
    <row r="2405" spans="1:51" x14ac:dyDescent="0.35">
      <c r="A2405">
        <v>1960</v>
      </c>
      <c r="B2405">
        <v>0</v>
      </c>
      <c r="C2405" t="s">
        <v>51</v>
      </c>
      <c r="D2405" t="s">
        <v>52</v>
      </c>
      <c r="E2405" t="s">
        <v>51</v>
      </c>
      <c r="F2405" t="s">
        <v>51</v>
      </c>
      <c r="G2405" t="s">
        <v>10622</v>
      </c>
      <c r="H2405" t="s">
        <v>10623</v>
      </c>
      <c r="I2405" t="s">
        <v>287</v>
      </c>
      <c r="J2405" t="s">
        <v>5419</v>
      </c>
      <c r="S2405" t="s">
        <v>10624</v>
      </c>
      <c r="T2405" t="s">
        <v>10625</v>
      </c>
      <c r="U2405" t="s">
        <v>51</v>
      </c>
      <c r="V2405" t="s">
        <v>10626</v>
      </c>
      <c r="X2405" t="s">
        <v>51</v>
      </c>
      <c r="Y2405" t="s">
        <v>10627</v>
      </c>
      <c r="Z2405">
        <v>2</v>
      </c>
      <c r="AE2405" t="s">
        <v>51</v>
      </c>
      <c r="AF2405" t="s">
        <v>5419</v>
      </c>
      <c r="AI2405">
        <v>0</v>
      </c>
      <c r="AJ2405">
        <v>0</v>
      </c>
      <c r="AL2405">
        <v>0</v>
      </c>
      <c r="AM2405">
        <v>0</v>
      </c>
      <c r="AN2405">
        <v>0</v>
      </c>
      <c r="AO2405" t="s">
        <v>51</v>
      </c>
      <c r="AP2405" t="s">
        <v>51</v>
      </c>
      <c r="AQ2405" t="s">
        <v>51</v>
      </c>
      <c r="AR2405" t="s">
        <v>51</v>
      </c>
      <c r="AS2405" t="s">
        <v>51</v>
      </c>
      <c r="AT2405" t="s">
        <v>51</v>
      </c>
      <c r="AU2405" t="s">
        <v>58</v>
      </c>
      <c r="AV2405" t="s">
        <v>10544</v>
      </c>
      <c r="AW2405" t="s">
        <v>51</v>
      </c>
      <c r="AX2405" s="1">
        <v>42565.469739386572</v>
      </c>
      <c r="AY2405" t="s">
        <v>51</v>
      </c>
    </row>
    <row r="2406" spans="1:51" x14ac:dyDescent="0.35">
      <c r="A2406">
        <v>1959</v>
      </c>
      <c r="B2406">
        <v>0</v>
      </c>
      <c r="C2406" t="s">
        <v>51</v>
      </c>
      <c r="D2406" t="s">
        <v>85</v>
      </c>
      <c r="E2406">
        <v>0</v>
      </c>
      <c r="G2406" t="s">
        <v>10628</v>
      </c>
      <c r="H2406" t="s">
        <v>10629</v>
      </c>
      <c r="I2406" t="s">
        <v>56</v>
      </c>
      <c r="J2406" t="s">
        <v>5419</v>
      </c>
      <c r="S2406" t="s">
        <v>10630</v>
      </c>
      <c r="T2406" t="s">
        <v>51</v>
      </c>
      <c r="U2406" t="s">
        <v>51</v>
      </c>
      <c r="W2406">
        <v>9773297302</v>
      </c>
      <c r="Y2406" t="s">
        <v>10631</v>
      </c>
      <c r="Z2406">
        <v>8</v>
      </c>
      <c r="AE2406" t="s">
        <v>51</v>
      </c>
      <c r="AF2406" t="s">
        <v>5419</v>
      </c>
      <c r="AI2406">
        <v>0</v>
      </c>
      <c r="AJ2406">
        <v>0</v>
      </c>
      <c r="AL2406">
        <v>0</v>
      </c>
      <c r="AM2406">
        <v>0</v>
      </c>
      <c r="AN2406">
        <v>0</v>
      </c>
      <c r="AO2406" t="s">
        <v>10632</v>
      </c>
      <c r="AP2406" t="s">
        <v>51</v>
      </c>
      <c r="AQ2406" t="s">
        <v>51</v>
      </c>
      <c r="AR2406" t="s">
        <v>51</v>
      </c>
      <c r="AS2406" t="s">
        <v>51</v>
      </c>
      <c r="AT2406" t="s">
        <v>51</v>
      </c>
      <c r="AU2406" t="s">
        <v>58</v>
      </c>
      <c r="AV2406" t="s">
        <v>4028</v>
      </c>
      <c r="AW2406" t="s">
        <v>5181</v>
      </c>
      <c r="AX2406" s="1">
        <v>42564.655875694443</v>
      </c>
      <c r="AY2406" s="1">
        <v>43731.47247896991</v>
      </c>
    </row>
    <row r="2407" spans="1:51" x14ac:dyDescent="0.35">
      <c r="A2407">
        <v>1958</v>
      </c>
      <c r="B2407">
        <v>0</v>
      </c>
      <c r="C2407" t="s">
        <v>51</v>
      </c>
      <c r="D2407" t="s">
        <v>85</v>
      </c>
      <c r="E2407" t="s">
        <v>51</v>
      </c>
      <c r="F2407" t="s">
        <v>51</v>
      </c>
      <c r="G2407" t="s">
        <v>10633</v>
      </c>
      <c r="H2407" t="s">
        <v>10634</v>
      </c>
      <c r="I2407" t="s">
        <v>56</v>
      </c>
      <c r="J2407" t="s">
        <v>5419</v>
      </c>
      <c r="S2407" t="s">
        <v>10635</v>
      </c>
      <c r="T2407" t="s">
        <v>51</v>
      </c>
      <c r="U2407" t="s">
        <v>51</v>
      </c>
      <c r="W2407">
        <v>9371020483</v>
      </c>
      <c r="Y2407" t="s">
        <v>10636</v>
      </c>
      <c r="Z2407">
        <v>8</v>
      </c>
      <c r="AA2407" t="s">
        <v>10637</v>
      </c>
      <c r="AE2407" t="s">
        <v>51</v>
      </c>
      <c r="AF2407" t="s">
        <v>5419</v>
      </c>
      <c r="AG2407" t="s">
        <v>10638</v>
      </c>
      <c r="AH2407" t="s">
        <v>10639</v>
      </c>
      <c r="AI2407">
        <v>0</v>
      </c>
      <c r="AJ2407">
        <v>0</v>
      </c>
      <c r="AL2407">
        <v>0</v>
      </c>
      <c r="AM2407">
        <v>0</v>
      </c>
      <c r="AN2407">
        <v>0</v>
      </c>
      <c r="AO2407" t="s">
        <v>10640</v>
      </c>
      <c r="AP2407" t="s">
        <v>51</v>
      </c>
      <c r="AQ2407" t="s">
        <v>51</v>
      </c>
      <c r="AR2407" t="s">
        <v>51</v>
      </c>
      <c r="AS2407" t="s">
        <v>51</v>
      </c>
      <c r="AT2407" t="s">
        <v>51</v>
      </c>
      <c r="AU2407" t="s">
        <v>58</v>
      </c>
      <c r="AV2407" t="s">
        <v>4028</v>
      </c>
      <c r="AW2407" t="s">
        <v>51</v>
      </c>
      <c r="AX2407" s="1">
        <v>42564.528005092594</v>
      </c>
      <c r="AY2407" t="s">
        <v>51</v>
      </c>
    </row>
    <row r="2408" spans="1:51" x14ac:dyDescent="0.35">
      <c r="A2408">
        <v>1957</v>
      </c>
      <c r="B2408">
        <v>0</v>
      </c>
      <c r="C2408" t="s">
        <v>51</v>
      </c>
      <c r="D2408" t="s">
        <v>52</v>
      </c>
      <c r="E2408" t="s">
        <v>51</v>
      </c>
      <c r="F2408" t="s">
        <v>51</v>
      </c>
      <c r="G2408" t="s">
        <v>10641</v>
      </c>
      <c r="H2408" t="s">
        <v>10642</v>
      </c>
      <c r="I2408" t="s">
        <v>56</v>
      </c>
      <c r="O2408" t="s">
        <v>62</v>
      </c>
      <c r="S2408" t="s">
        <v>10643</v>
      </c>
      <c r="T2408" t="s">
        <v>10644</v>
      </c>
      <c r="U2408" t="s">
        <v>51</v>
      </c>
      <c r="V2408" t="s">
        <v>10645</v>
      </c>
      <c r="W2408">
        <v>9967591507</v>
      </c>
      <c r="Y2408" t="s">
        <v>10646</v>
      </c>
      <c r="Z2408">
        <v>8</v>
      </c>
      <c r="AA2408">
        <v>27</v>
      </c>
      <c r="AD2408" t="s">
        <v>10647</v>
      </c>
      <c r="AE2408" t="s">
        <v>10648</v>
      </c>
      <c r="AF2408" t="s">
        <v>280</v>
      </c>
      <c r="AG2408" t="s">
        <v>10649</v>
      </c>
      <c r="AH2408" t="s">
        <v>10648</v>
      </c>
      <c r="AI2408">
        <v>0</v>
      </c>
      <c r="AJ2408">
        <v>0</v>
      </c>
      <c r="AL2408">
        <v>0</v>
      </c>
      <c r="AM2408">
        <v>0</v>
      </c>
      <c r="AN2408">
        <v>0</v>
      </c>
      <c r="AO2408" t="s">
        <v>51</v>
      </c>
      <c r="AP2408" t="s">
        <v>51</v>
      </c>
      <c r="AQ2408" t="s">
        <v>51</v>
      </c>
      <c r="AR2408" t="s">
        <v>51</v>
      </c>
      <c r="AS2408" t="s">
        <v>51</v>
      </c>
      <c r="AT2408" t="s">
        <v>51</v>
      </c>
      <c r="AU2408" t="s">
        <v>58</v>
      </c>
      <c r="AV2408" t="s">
        <v>8906</v>
      </c>
      <c r="AW2408" t="s">
        <v>4215</v>
      </c>
      <c r="AX2408" s="1">
        <v>42563.720898263891</v>
      </c>
      <c r="AY2408" s="1">
        <v>43354.723439583337</v>
      </c>
    </row>
    <row r="2409" spans="1:51" x14ac:dyDescent="0.35">
      <c r="A2409">
        <v>1956</v>
      </c>
      <c r="B2409">
        <v>0</v>
      </c>
      <c r="C2409" t="s">
        <v>51</v>
      </c>
      <c r="D2409" t="s">
        <v>52</v>
      </c>
      <c r="E2409" t="s">
        <v>51</v>
      </c>
      <c r="F2409" t="s">
        <v>51</v>
      </c>
      <c r="G2409" t="s">
        <v>10650</v>
      </c>
      <c r="H2409" t="s">
        <v>10651</v>
      </c>
      <c r="I2409" t="s">
        <v>56</v>
      </c>
      <c r="J2409" t="s">
        <v>5419</v>
      </c>
      <c r="S2409" t="s">
        <v>10652</v>
      </c>
      <c r="U2409" t="s">
        <v>51</v>
      </c>
      <c r="V2409" t="s">
        <v>10653</v>
      </c>
      <c r="X2409" t="s">
        <v>51</v>
      </c>
      <c r="Y2409" t="s">
        <v>10654</v>
      </c>
      <c r="Z2409">
        <v>8</v>
      </c>
      <c r="AE2409" t="s">
        <v>51</v>
      </c>
      <c r="AF2409" t="s">
        <v>5419</v>
      </c>
      <c r="AG2409" t="s">
        <v>10655</v>
      </c>
      <c r="AH2409" t="s">
        <v>10656</v>
      </c>
      <c r="AI2409">
        <v>0</v>
      </c>
      <c r="AJ2409">
        <v>0</v>
      </c>
      <c r="AL2409">
        <v>0</v>
      </c>
      <c r="AM2409">
        <v>0</v>
      </c>
      <c r="AN2409">
        <v>0</v>
      </c>
      <c r="AO2409" t="s">
        <v>51</v>
      </c>
      <c r="AP2409" t="s">
        <v>51</v>
      </c>
      <c r="AQ2409" t="s">
        <v>51</v>
      </c>
      <c r="AR2409" t="s">
        <v>51</v>
      </c>
      <c r="AS2409" t="s">
        <v>51</v>
      </c>
      <c r="AT2409" t="s">
        <v>51</v>
      </c>
      <c r="AU2409" t="s">
        <v>58</v>
      </c>
      <c r="AV2409" t="s">
        <v>8906</v>
      </c>
      <c r="AW2409" t="s">
        <v>51</v>
      </c>
      <c r="AX2409" s="1">
        <v>42563.716712384259</v>
      </c>
      <c r="AY2409" t="s">
        <v>51</v>
      </c>
    </row>
    <row r="2410" spans="1:51" x14ac:dyDescent="0.35">
      <c r="A2410">
        <v>1955</v>
      </c>
      <c r="B2410">
        <v>0</v>
      </c>
      <c r="C2410" t="s">
        <v>51</v>
      </c>
      <c r="D2410" t="s">
        <v>52</v>
      </c>
      <c r="E2410" t="s">
        <v>51</v>
      </c>
      <c r="F2410" t="s">
        <v>51</v>
      </c>
      <c r="G2410" t="s">
        <v>10657</v>
      </c>
      <c r="H2410" t="s">
        <v>10658</v>
      </c>
      <c r="I2410" t="s">
        <v>56</v>
      </c>
      <c r="J2410" t="s">
        <v>5419</v>
      </c>
      <c r="M2410" t="s">
        <v>10659</v>
      </c>
      <c r="N2410" t="s">
        <v>10660</v>
      </c>
      <c r="O2410" t="s">
        <v>56</v>
      </c>
      <c r="S2410" t="s">
        <v>10661</v>
      </c>
      <c r="T2410" t="s">
        <v>10662</v>
      </c>
      <c r="U2410" t="s">
        <v>51</v>
      </c>
      <c r="V2410" t="s">
        <v>10663</v>
      </c>
      <c r="W2410">
        <v>9900256810</v>
      </c>
      <c r="X2410" t="s">
        <v>51</v>
      </c>
      <c r="Y2410" t="s">
        <v>10664</v>
      </c>
      <c r="Z2410">
        <v>8</v>
      </c>
      <c r="AE2410" t="s">
        <v>51</v>
      </c>
      <c r="AF2410" t="s">
        <v>5419</v>
      </c>
      <c r="AI2410">
        <v>0</v>
      </c>
      <c r="AJ2410">
        <v>0</v>
      </c>
      <c r="AL2410">
        <v>0</v>
      </c>
      <c r="AM2410">
        <v>0</v>
      </c>
      <c r="AN2410">
        <v>0</v>
      </c>
      <c r="AO2410" t="s">
        <v>51</v>
      </c>
      <c r="AP2410" t="s">
        <v>51</v>
      </c>
      <c r="AQ2410" t="s">
        <v>51</v>
      </c>
      <c r="AR2410" t="s">
        <v>51</v>
      </c>
      <c r="AS2410" t="s">
        <v>51</v>
      </c>
      <c r="AT2410" t="s">
        <v>51</v>
      </c>
      <c r="AU2410" t="s">
        <v>58</v>
      </c>
      <c r="AV2410" t="s">
        <v>8906</v>
      </c>
      <c r="AW2410" t="s">
        <v>51</v>
      </c>
      <c r="AX2410" s="1">
        <v>42563.692027048608</v>
      </c>
      <c r="AY2410" t="s">
        <v>51</v>
      </c>
    </row>
    <row r="2411" spans="1:51" x14ac:dyDescent="0.35">
      <c r="A2411">
        <v>1954</v>
      </c>
      <c r="B2411">
        <v>0</v>
      </c>
      <c r="C2411" t="s">
        <v>51</v>
      </c>
      <c r="D2411" t="s">
        <v>52</v>
      </c>
      <c r="E2411" t="s">
        <v>51</v>
      </c>
      <c r="F2411" t="s">
        <v>51</v>
      </c>
      <c r="G2411" t="s">
        <v>19197</v>
      </c>
      <c r="H2411" t="s">
        <v>10665</v>
      </c>
      <c r="I2411" t="s">
        <v>56</v>
      </c>
      <c r="O2411" t="s">
        <v>62</v>
      </c>
      <c r="U2411" t="s">
        <v>202</v>
      </c>
      <c r="Z2411">
        <v>8</v>
      </c>
      <c r="AA2411">
        <v>6</v>
      </c>
      <c r="AE2411" t="s">
        <v>4011</v>
      </c>
      <c r="AF2411" t="s">
        <v>115</v>
      </c>
      <c r="AG2411" t="s">
        <v>10592</v>
      </c>
      <c r="AH2411" t="s">
        <v>4011</v>
      </c>
      <c r="AI2411">
        <v>0</v>
      </c>
      <c r="AJ2411">
        <v>0</v>
      </c>
      <c r="AL2411">
        <v>0</v>
      </c>
      <c r="AM2411">
        <v>0</v>
      </c>
      <c r="AN2411">
        <v>0</v>
      </c>
      <c r="AO2411" t="s">
        <v>51</v>
      </c>
      <c r="AP2411" t="s">
        <v>51</v>
      </c>
      <c r="AQ2411" t="s">
        <v>51</v>
      </c>
      <c r="AR2411" t="s">
        <v>51</v>
      </c>
      <c r="AS2411" t="s">
        <v>51</v>
      </c>
      <c r="AT2411" t="s">
        <v>51</v>
      </c>
      <c r="AU2411" t="s">
        <v>58</v>
      </c>
      <c r="AV2411" t="s">
        <v>8906</v>
      </c>
      <c r="AW2411" t="s">
        <v>196</v>
      </c>
      <c r="AX2411" s="1">
        <v>42556.746297303238</v>
      </c>
      <c r="AY2411" s="1">
        <v>44277.749383182869</v>
      </c>
    </row>
    <row r="2412" spans="1:51" x14ac:dyDescent="0.35">
      <c r="A2412">
        <v>1953</v>
      </c>
      <c r="B2412">
        <v>0</v>
      </c>
      <c r="C2412" t="s">
        <v>51</v>
      </c>
      <c r="D2412" t="s">
        <v>52</v>
      </c>
      <c r="E2412" t="s">
        <v>51</v>
      </c>
      <c r="F2412" t="s">
        <v>51</v>
      </c>
      <c r="G2412" t="s">
        <v>10666</v>
      </c>
      <c r="H2412" t="s">
        <v>10667</v>
      </c>
      <c r="I2412" t="s">
        <v>56</v>
      </c>
      <c r="J2412" t="s">
        <v>5419</v>
      </c>
      <c r="O2412" t="s">
        <v>56</v>
      </c>
      <c r="S2412" t="s">
        <v>10668</v>
      </c>
      <c r="U2412" t="s">
        <v>51</v>
      </c>
      <c r="V2412" t="s">
        <v>10669</v>
      </c>
      <c r="X2412" t="s">
        <v>51</v>
      </c>
      <c r="Z2412">
        <v>8</v>
      </c>
      <c r="AA2412">
        <v>27</v>
      </c>
      <c r="AE2412" t="s">
        <v>51</v>
      </c>
      <c r="AF2412" t="s">
        <v>5419</v>
      </c>
      <c r="AG2412" t="s">
        <v>10670</v>
      </c>
      <c r="AI2412">
        <v>0</v>
      </c>
      <c r="AJ2412">
        <v>0</v>
      </c>
      <c r="AL2412">
        <v>0</v>
      </c>
      <c r="AM2412">
        <v>0</v>
      </c>
      <c r="AN2412">
        <v>0</v>
      </c>
      <c r="AO2412" t="s">
        <v>51</v>
      </c>
      <c r="AP2412" t="s">
        <v>51</v>
      </c>
      <c r="AQ2412" t="s">
        <v>51</v>
      </c>
      <c r="AR2412" t="s">
        <v>51</v>
      </c>
      <c r="AS2412" t="s">
        <v>51</v>
      </c>
      <c r="AT2412" t="s">
        <v>51</v>
      </c>
      <c r="AU2412" t="s">
        <v>58</v>
      </c>
      <c r="AV2412" t="s">
        <v>8906</v>
      </c>
      <c r="AW2412" t="s">
        <v>6927</v>
      </c>
      <c r="AX2412" s="1">
        <v>42556.626475694444</v>
      </c>
      <c r="AY2412" s="1">
        <v>43046.72162271991</v>
      </c>
    </row>
    <row r="2413" spans="1:51" x14ac:dyDescent="0.35">
      <c r="A2413">
        <v>1952</v>
      </c>
      <c r="B2413">
        <v>0</v>
      </c>
      <c r="C2413" t="s">
        <v>51</v>
      </c>
      <c r="D2413" t="s">
        <v>85</v>
      </c>
      <c r="E2413" t="s">
        <v>51</v>
      </c>
      <c r="F2413" t="s">
        <v>51</v>
      </c>
      <c r="G2413" t="s">
        <v>19198</v>
      </c>
      <c r="H2413" t="s">
        <v>10671</v>
      </c>
      <c r="I2413" t="s">
        <v>56</v>
      </c>
      <c r="J2413" t="s">
        <v>5419</v>
      </c>
      <c r="S2413" t="s">
        <v>10672</v>
      </c>
      <c r="T2413" t="s">
        <v>51</v>
      </c>
      <c r="U2413" t="s">
        <v>51</v>
      </c>
      <c r="W2413">
        <v>9619740004</v>
      </c>
      <c r="Y2413" t="s">
        <v>10673</v>
      </c>
      <c r="Z2413">
        <v>8</v>
      </c>
      <c r="AE2413" t="s">
        <v>51</v>
      </c>
      <c r="AF2413" t="s">
        <v>5419</v>
      </c>
      <c r="AI2413">
        <v>0</v>
      </c>
      <c r="AJ2413">
        <v>0</v>
      </c>
      <c r="AL2413">
        <v>0</v>
      </c>
      <c r="AM2413">
        <v>0</v>
      </c>
      <c r="AN2413">
        <v>0</v>
      </c>
      <c r="AO2413" t="s">
        <v>4181</v>
      </c>
      <c r="AP2413" t="s">
        <v>51</v>
      </c>
      <c r="AQ2413" t="s">
        <v>51</v>
      </c>
      <c r="AR2413" t="s">
        <v>51</v>
      </c>
      <c r="AS2413" t="s">
        <v>51</v>
      </c>
      <c r="AT2413" t="s">
        <v>51</v>
      </c>
      <c r="AU2413" t="s">
        <v>58</v>
      </c>
      <c r="AV2413" t="s">
        <v>4028</v>
      </c>
      <c r="AW2413" t="s">
        <v>4028</v>
      </c>
      <c r="AX2413" s="1">
        <v>42555.647442395835</v>
      </c>
      <c r="AY2413" s="1">
        <v>42555.649272916664</v>
      </c>
    </row>
    <row r="2414" spans="1:51" x14ac:dyDescent="0.35">
      <c r="A2414">
        <v>1951</v>
      </c>
      <c r="B2414">
        <v>0</v>
      </c>
      <c r="C2414" t="s">
        <v>51</v>
      </c>
      <c r="D2414" t="s">
        <v>85</v>
      </c>
      <c r="E2414" t="s">
        <v>51</v>
      </c>
      <c r="F2414" t="s">
        <v>51</v>
      </c>
      <c r="G2414" t="s">
        <v>10674</v>
      </c>
      <c r="H2414" t="s">
        <v>10675</v>
      </c>
      <c r="I2414" t="s">
        <v>56</v>
      </c>
      <c r="J2414" t="s">
        <v>5419</v>
      </c>
      <c r="T2414" t="s">
        <v>51</v>
      </c>
      <c r="U2414" t="s">
        <v>51</v>
      </c>
      <c r="W2414">
        <v>9866666156</v>
      </c>
      <c r="Y2414" t="s">
        <v>10676</v>
      </c>
      <c r="Z2414">
        <v>8</v>
      </c>
      <c r="AE2414" t="s">
        <v>51</v>
      </c>
      <c r="AF2414" t="s">
        <v>5419</v>
      </c>
      <c r="AG2414">
        <v>28092188285</v>
      </c>
      <c r="AI2414">
        <v>0</v>
      </c>
      <c r="AJ2414">
        <v>0</v>
      </c>
      <c r="AL2414">
        <v>0</v>
      </c>
      <c r="AM2414">
        <v>0</v>
      </c>
      <c r="AN2414">
        <v>0</v>
      </c>
      <c r="AO2414" t="s">
        <v>10677</v>
      </c>
      <c r="AP2414" t="s">
        <v>51</v>
      </c>
      <c r="AQ2414" t="s">
        <v>51</v>
      </c>
      <c r="AR2414" t="s">
        <v>51</v>
      </c>
      <c r="AS2414" t="s">
        <v>51</v>
      </c>
      <c r="AT2414" t="s">
        <v>51</v>
      </c>
      <c r="AU2414" t="s">
        <v>58</v>
      </c>
      <c r="AV2414" t="s">
        <v>4028</v>
      </c>
      <c r="AW2414" t="s">
        <v>51</v>
      </c>
      <c r="AX2414" s="1">
        <v>42555.588126388888</v>
      </c>
      <c r="AY2414" t="s">
        <v>51</v>
      </c>
    </row>
    <row r="2415" spans="1:51" x14ac:dyDescent="0.35">
      <c r="A2415">
        <v>1950</v>
      </c>
      <c r="B2415">
        <v>0</v>
      </c>
      <c r="C2415" t="s">
        <v>51</v>
      </c>
      <c r="D2415" t="s">
        <v>52</v>
      </c>
      <c r="E2415" t="s">
        <v>51</v>
      </c>
      <c r="F2415" t="s">
        <v>51</v>
      </c>
      <c r="G2415" t="s">
        <v>10678</v>
      </c>
      <c r="H2415" t="s">
        <v>10679</v>
      </c>
      <c r="I2415" t="s">
        <v>56</v>
      </c>
      <c r="J2415" t="s">
        <v>5419</v>
      </c>
      <c r="O2415" t="s">
        <v>56</v>
      </c>
      <c r="S2415" t="s">
        <v>10680</v>
      </c>
      <c r="T2415" t="s">
        <v>10681</v>
      </c>
      <c r="U2415" t="s">
        <v>51</v>
      </c>
      <c r="V2415" t="s">
        <v>10682</v>
      </c>
      <c r="W2415" t="s">
        <v>10683</v>
      </c>
      <c r="X2415" t="s">
        <v>51</v>
      </c>
      <c r="Y2415" t="s">
        <v>10684</v>
      </c>
      <c r="Z2415">
        <v>8</v>
      </c>
      <c r="AA2415">
        <v>23</v>
      </c>
      <c r="AE2415" t="s">
        <v>51</v>
      </c>
      <c r="AF2415" t="s">
        <v>5419</v>
      </c>
      <c r="AG2415" t="s">
        <v>10685</v>
      </c>
      <c r="AI2415">
        <v>0</v>
      </c>
      <c r="AJ2415">
        <v>0</v>
      </c>
      <c r="AL2415">
        <v>0</v>
      </c>
      <c r="AM2415">
        <v>0</v>
      </c>
      <c r="AN2415">
        <v>0</v>
      </c>
      <c r="AO2415" t="s">
        <v>51</v>
      </c>
      <c r="AP2415" t="s">
        <v>51</v>
      </c>
      <c r="AQ2415" t="s">
        <v>51</v>
      </c>
      <c r="AR2415" t="s">
        <v>51</v>
      </c>
      <c r="AS2415" t="s">
        <v>51</v>
      </c>
      <c r="AT2415" t="s">
        <v>51</v>
      </c>
      <c r="AU2415" t="s">
        <v>58</v>
      </c>
      <c r="AV2415" t="s">
        <v>8906</v>
      </c>
      <c r="AW2415" t="s">
        <v>6927</v>
      </c>
      <c r="AX2415" s="1">
        <v>42551.712827118055</v>
      </c>
      <c r="AY2415" s="1">
        <v>43047.630855636577</v>
      </c>
    </row>
    <row r="2416" spans="1:51" x14ac:dyDescent="0.35">
      <c r="A2416">
        <v>1949</v>
      </c>
      <c r="B2416">
        <v>0</v>
      </c>
      <c r="C2416" t="s">
        <v>51</v>
      </c>
      <c r="D2416" t="s">
        <v>85</v>
      </c>
      <c r="E2416" t="s">
        <v>51</v>
      </c>
      <c r="F2416" t="s">
        <v>51</v>
      </c>
      <c r="G2416" t="s">
        <v>10686</v>
      </c>
      <c r="H2416" t="s">
        <v>10687</v>
      </c>
      <c r="I2416" t="s">
        <v>5222</v>
      </c>
      <c r="J2416" t="s">
        <v>5419</v>
      </c>
      <c r="T2416" t="s">
        <v>51</v>
      </c>
      <c r="U2416" t="s">
        <v>51</v>
      </c>
      <c r="Y2416" t="s">
        <v>10688</v>
      </c>
      <c r="Z2416">
        <v>2</v>
      </c>
      <c r="AE2416" t="s">
        <v>51</v>
      </c>
      <c r="AF2416" t="s">
        <v>5419</v>
      </c>
      <c r="AI2416">
        <v>0</v>
      </c>
      <c r="AJ2416">
        <v>0</v>
      </c>
      <c r="AL2416">
        <v>0</v>
      </c>
      <c r="AM2416">
        <v>0</v>
      </c>
      <c r="AN2416">
        <v>0</v>
      </c>
      <c r="AO2416" t="s">
        <v>1032</v>
      </c>
      <c r="AP2416" t="s">
        <v>51</v>
      </c>
      <c r="AQ2416" t="s">
        <v>51</v>
      </c>
      <c r="AR2416" t="s">
        <v>51</v>
      </c>
      <c r="AS2416" t="s">
        <v>51</v>
      </c>
      <c r="AT2416" t="s">
        <v>51</v>
      </c>
      <c r="AU2416" t="s">
        <v>58</v>
      </c>
      <c r="AV2416" t="s">
        <v>4028</v>
      </c>
      <c r="AW2416" t="s">
        <v>51</v>
      </c>
      <c r="AX2416" s="1">
        <v>42549.534677546297</v>
      </c>
      <c r="AY2416" t="s">
        <v>51</v>
      </c>
    </row>
    <row r="2417" spans="1:51" x14ac:dyDescent="0.35">
      <c r="A2417">
        <v>1948</v>
      </c>
      <c r="B2417">
        <v>0</v>
      </c>
      <c r="C2417" t="s">
        <v>51</v>
      </c>
      <c r="D2417" t="s">
        <v>52</v>
      </c>
      <c r="E2417" t="s">
        <v>51</v>
      </c>
      <c r="F2417" t="s">
        <v>51</v>
      </c>
      <c r="G2417" t="s">
        <v>10689</v>
      </c>
      <c r="H2417" t="s">
        <v>10690</v>
      </c>
      <c r="I2417" t="s">
        <v>56</v>
      </c>
      <c r="J2417" t="s">
        <v>5419</v>
      </c>
      <c r="S2417" t="s">
        <v>10691</v>
      </c>
      <c r="U2417" t="s">
        <v>51</v>
      </c>
      <c r="X2417" t="s">
        <v>51</v>
      </c>
      <c r="Y2417" t="s">
        <v>10692</v>
      </c>
      <c r="Z2417">
        <v>8</v>
      </c>
      <c r="AA2417" t="s">
        <v>10693</v>
      </c>
      <c r="AB2417" t="s">
        <v>9984</v>
      </c>
      <c r="AC2417" t="s">
        <v>10448</v>
      </c>
      <c r="AD2417" t="s">
        <v>10694</v>
      </c>
      <c r="AE2417" t="s">
        <v>51</v>
      </c>
      <c r="AF2417" t="s">
        <v>5419</v>
      </c>
      <c r="AG2417">
        <v>23482200292</v>
      </c>
      <c r="AI2417">
        <v>0</v>
      </c>
      <c r="AJ2417">
        <v>0</v>
      </c>
      <c r="AL2417">
        <v>0</v>
      </c>
      <c r="AM2417">
        <v>0</v>
      </c>
      <c r="AN2417">
        <v>0</v>
      </c>
      <c r="AO2417" t="s">
        <v>51</v>
      </c>
      <c r="AP2417" t="s">
        <v>51</v>
      </c>
      <c r="AQ2417" t="s">
        <v>51</v>
      </c>
      <c r="AR2417" t="s">
        <v>51</v>
      </c>
      <c r="AS2417" t="s">
        <v>51</v>
      </c>
      <c r="AT2417" t="s">
        <v>51</v>
      </c>
      <c r="AU2417" t="s">
        <v>58</v>
      </c>
      <c r="AV2417" t="s">
        <v>8906</v>
      </c>
      <c r="AW2417" t="s">
        <v>51</v>
      </c>
      <c r="AX2417" s="1">
        <v>42548.54774829861</v>
      </c>
      <c r="AY2417" t="s">
        <v>51</v>
      </c>
    </row>
    <row r="2418" spans="1:51" x14ac:dyDescent="0.35">
      <c r="A2418">
        <v>1947</v>
      </c>
      <c r="B2418">
        <v>0</v>
      </c>
      <c r="C2418" t="s">
        <v>51</v>
      </c>
      <c r="D2418" t="s">
        <v>52</v>
      </c>
      <c r="E2418" t="s">
        <v>51</v>
      </c>
      <c r="F2418" t="s">
        <v>51</v>
      </c>
      <c r="G2418" t="s">
        <v>10695</v>
      </c>
      <c r="H2418" t="s">
        <v>10696</v>
      </c>
      <c r="I2418" t="s">
        <v>56</v>
      </c>
      <c r="J2418" t="s">
        <v>5419</v>
      </c>
      <c r="O2418" t="s">
        <v>62</v>
      </c>
      <c r="S2418" t="s">
        <v>10697</v>
      </c>
      <c r="U2418" t="s">
        <v>51</v>
      </c>
      <c r="V2418" t="s">
        <v>10698</v>
      </c>
      <c r="W2418" t="s">
        <v>10699</v>
      </c>
      <c r="X2418" t="s">
        <v>51</v>
      </c>
      <c r="Y2418" t="s">
        <v>10700</v>
      </c>
      <c r="Z2418">
        <v>8</v>
      </c>
      <c r="AA2418" t="s">
        <v>10701</v>
      </c>
      <c r="AB2418" t="s">
        <v>10702</v>
      </c>
      <c r="AC2418" t="s">
        <v>10703</v>
      </c>
      <c r="AE2418" t="s">
        <v>51</v>
      </c>
      <c r="AF2418" t="s">
        <v>5419</v>
      </c>
      <c r="AG2418">
        <v>6361829371</v>
      </c>
      <c r="AI2418">
        <v>0</v>
      </c>
      <c r="AJ2418">
        <v>0</v>
      </c>
      <c r="AL2418">
        <v>0</v>
      </c>
      <c r="AM2418">
        <v>0</v>
      </c>
      <c r="AN2418">
        <v>0</v>
      </c>
      <c r="AO2418" t="s">
        <v>51</v>
      </c>
      <c r="AP2418" t="s">
        <v>51</v>
      </c>
      <c r="AQ2418" t="s">
        <v>51</v>
      </c>
      <c r="AR2418" t="s">
        <v>51</v>
      </c>
      <c r="AS2418" t="s">
        <v>51</v>
      </c>
      <c r="AT2418" t="s">
        <v>51</v>
      </c>
      <c r="AU2418" t="s">
        <v>58</v>
      </c>
      <c r="AV2418" t="s">
        <v>8906</v>
      </c>
      <c r="AW2418" t="s">
        <v>8906</v>
      </c>
      <c r="AX2418" s="1">
        <v>42544.518641666669</v>
      </c>
      <c r="AY2418" s="1">
        <v>42544.573471261574</v>
      </c>
    </row>
    <row r="2419" spans="1:51" x14ac:dyDescent="0.35">
      <c r="A2419">
        <v>1946</v>
      </c>
      <c r="B2419">
        <v>0</v>
      </c>
      <c r="C2419" t="s">
        <v>51</v>
      </c>
      <c r="D2419" t="s">
        <v>52</v>
      </c>
      <c r="E2419" t="s">
        <v>51</v>
      </c>
      <c r="F2419" t="s">
        <v>51</v>
      </c>
      <c r="G2419" t="s">
        <v>10704</v>
      </c>
      <c r="H2419" t="s">
        <v>10705</v>
      </c>
      <c r="I2419" t="s">
        <v>56</v>
      </c>
      <c r="J2419" t="s">
        <v>5419</v>
      </c>
      <c r="T2419" t="s">
        <v>10706</v>
      </c>
      <c r="U2419" t="s">
        <v>51</v>
      </c>
      <c r="W2419" t="s">
        <v>10707</v>
      </c>
      <c r="X2419" t="s">
        <v>51</v>
      </c>
      <c r="Y2419" t="s">
        <v>10708</v>
      </c>
      <c r="Z2419">
        <v>8</v>
      </c>
      <c r="AD2419" t="s">
        <v>10709</v>
      </c>
      <c r="AE2419" t="s">
        <v>51</v>
      </c>
      <c r="AF2419" t="s">
        <v>5419</v>
      </c>
      <c r="AG2419" t="s">
        <v>10710</v>
      </c>
      <c r="AH2419" t="s">
        <v>10711</v>
      </c>
      <c r="AI2419">
        <v>0</v>
      </c>
      <c r="AJ2419">
        <v>0</v>
      </c>
      <c r="AL2419">
        <v>0</v>
      </c>
      <c r="AM2419">
        <v>0</v>
      </c>
      <c r="AN2419">
        <v>0</v>
      </c>
      <c r="AO2419" t="s">
        <v>51</v>
      </c>
      <c r="AP2419" t="s">
        <v>51</v>
      </c>
      <c r="AQ2419" t="s">
        <v>51</v>
      </c>
      <c r="AR2419" t="s">
        <v>51</v>
      </c>
      <c r="AS2419" t="s">
        <v>51</v>
      </c>
      <c r="AT2419" t="s">
        <v>51</v>
      </c>
      <c r="AU2419" t="s">
        <v>58</v>
      </c>
      <c r="AV2419" t="s">
        <v>8906</v>
      </c>
      <c r="AW2419" t="s">
        <v>51</v>
      </c>
      <c r="AX2419" s="1">
        <v>42544.513018321763</v>
      </c>
      <c r="AY2419" t="s">
        <v>51</v>
      </c>
    </row>
    <row r="2420" spans="1:51" x14ac:dyDescent="0.35">
      <c r="A2420">
        <v>1945</v>
      </c>
      <c r="B2420">
        <v>0</v>
      </c>
      <c r="C2420" t="s">
        <v>51</v>
      </c>
      <c r="D2420" t="s">
        <v>52</v>
      </c>
      <c r="E2420" t="s">
        <v>51</v>
      </c>
      <c r="F2420" t="s">
        <v>51</v>
      </c>
      <c r="G2420" t="s">
        <v>10712</v>
      </c>
      <c r="H2420" t="s">
        <v>10713</v>
      </c>
      <c r="I2420" t="s">
        <v>149</v>
      </c>
      <c r="J2420" t="s">
        <v>5419</v>
      </c>
      <c r="S2420" t="s">
        <v>10714</v>
      </c>
      <c r="U2420" t="s">
        <v>51</v>
      </c>
      <c r="V2420" t="s">
        <v>10715</v>
      </c>
      <c r="X2420" t="s">
        <v>51</v>
      </c>
      <c r="Y2420" t="s">
        <v>10716</v>
      </c>
      <c r="Z2420">
        <v>2</v>
      </c>
      <c r="AE2420" t="s">
        <v>51</v>
      </c>
      <c r="AF2420" t="s">
        <v>5419</v>
      </c>
      <c r="AI2420">
        <v>0</v>
      </c>
      <c r="AJ2420">
        <v>0</v>
      </c>
      <c r="AL2420">
        <v>0</v>
      </c>
      <c r="AM2420">
        <v>0</v>
      </c>
      <c r="AN2420">
        <v>0</v>
      </c>
      <c r="AO2420" t="s">
        <v>51</v>
      </c>
      <c r="AP2420" t="s">
        <v>51</v>
      </c>
      <c r="AQ2420" t="s">
        <v>51</v>
      </c>
      <c r="AR2420" t="s">
        <v>51</v>
      </c>
      <c r="AS2420" t="s">
        <v>51</v>
      </c>
      <c r="AT2420" t="s">
        <v>51</v>
      </c>
      <c r="AU2420" t="s">
        <v>58</v>
      </c>
      <c r="AV2420" t="s">
        <v>8906</v>
      </c>
      <c r="AW2420" t="s">
        <v>51</v>
      </c>
      <c r="AX2420" s="1">
        <v>42543.539036805552</v>
      </c>
      <c r="AY2420" t="s">
        <v>51</v>
      </c>
    </row>
    <row r="2421" spans="1:51" x14ac:dyDescent="0.35">
      <c r="A2421">
        <v>1944</v>
      </c>
      <c r="B2421">
        <v>0</v>
      </c>
      <c r="C2421" t="s">
        <v>51</v>
      </c>
      <c r="D2421" t="s">
        <v>52</v>
      </c>
      <c r="E2421" t="s">
        <v>51</v>
      </c>
      <c r="F2421" t="s">
        <v>51</v>
      </c>
      <c r="G2421" t="s">
        <v>2749</v>
      </c>
      <c r="H2421" t="s">
        <v>10717</v>
      </c>
      <c r="I2421" t="s">
        <v>56</v>
      </c>
      <c r="O2421" t="s">
        <v>62</v>
      </c>
      <c r="S2421" t="s">
        <v>10718</v>
      </c>
      <c r="U2421" t="s">
        <v>51</v>
      </c>
      <c r="V2421" t="s">
        <v>10719</v>
      </c>
      <c r="W2421">
        <v>7836063373</v>
      </c>
      <c r="Y2421" t="s">
        <v>10382</v>
      </c>
      <c r="Z2421">
        <v>8</v>
      </c>
      <c r="AA2421">
        <v>9</v>
      </c>
      <c r="AE2421" t="s">
        <v>4994</v>
      </c>
      <c r="AF2421" t="s">
        <v>376</v>
      </c>
      <c r="AG2421" t="s">
        <v>357</v>
      </c>
      <c r="AH2421" t="s">
        <v>4994</v>
      </c>
      <c r="AI2421">
        <v>0</v>
      </c>
      <c r="AJ2421">
        <v>0</v>
      </c>
      <c r="AL2421">
        <v>0</v>
      </c>
      <c r="AM2421">
        <v>0</v>
      </c>
      <c r="AN2421">
        <v>0</v>
      </c>
      <c r="AO2421" t="s">
        <v>51</v>
      </c>
      <c r="AP2421" t="s">
        <v>51</v>
      </c>
      <c r="AQ2421" t="s">
        <v>51</v>
      </c>
      <c r="AR2421" t="s">
        <v>51</v>
      </c>
      <c r="AS2421" t="s">
        <v>51</v>
      </c>
      <c r="AT2421" t="s">
        <v>51</v>
      </c>
      <c r="AU2421" t="s">
        <v>58</v>
      </c>
      <c r="AV2421" t="s">
        <v>8906</v>
      </c>
      <c r="AW2421" t="s">
        <v>6927</v>
      </c>
      <c r="AX2421" s="1">
        <v>42542.744558101855</v>
      </c>
      <c r="AY2421" s="1">
        <v>43307.548913541665</v>
      </c>
    </row>
    <row r="2422" spans="1:51" x14ac:dyDescent="0.35">
      <c r="A2422">
        <v>1943</v>
      </c>
      <c r="B2422">
        <v>0</v>
      </c>
      <c r="C2422" t="s">
        <v>51</v>
      </c>
      <c r="D2422" t="s">
        <v>52</v>
      </c>
      <c r="E2422" t="s">
        <v>51</v>
      </c>
      <c r="F2422" t="s">
        <v>51</v>
      </c>
      <c r="G2422" t="s">
        <v>8970</v>
      </c>
      <c r="H2422" t="s">
        <v>10720</v>
      </c>
      <c r="I2422" t="s">
        <v>56</v>
      </c>
      <c r="J2422" t="s">
        <v>5419</v>
      </c>
      <c r="O2422" t="s">
        <v>56</v>
      </c>
      <c r="S2422">
        <f>91-180-6500104</f>
        <v>-6500193</v>
      </c>
      <c r="T2422" t="s">
        <v>10721</v>
      </c>
      <c r="U2422" t="s">
        <v>51</v>
      </c>
      <c r="W2422">
        <f>91-9215094316</f>
        <v>-9215094225</v>
      </c>
      <c r="X2422" t="s">
        <v>51</v>
      </c>
      <c r="Y2422" t="s">
        <v>8973</v>
      </c>
      <c r="Z2422">
        <v>8</v>
      </c>
      <c r="AA2422">
        <v>6</v>
      </c>
      <c r="AE2422" t="s">
        <v>51</v>
      </c>
      <c r="AF2422" t="s">
        <v>5419</v>
      </c>
      <c r="AG2422" t="s">
        <v>5935</v>
      </c>
      <c r="AI2422">
        <v>0</v>
      </c>
      <c r="AJ2422">
        <v>0</v>
      </c>
      <c r="AL2422">
        <v>0</v>
      </c>
      <c r="AM2422">
        <v>0</v>
      </c>
      <c r="AN2422">
        <v>0</v>
      </c>
      <c r="AO2422" t="s">
        <v>51</v>
      </c>
      <c r="AP2422" t="s">
        <v>51</v>
      </c>
      <c r="AQ2422" t="s">
        <v>51</v>
      </c>
      <c r="AR2422" t="s">
        <v>51</v>
      </c>
      <c r="AS2422" t="s">
        <v>51</v>
      </c>
      <c r="AT2422" t="s">
        <v>51</v>
      </c>
      <c r="AU2422" t="s">
        <v>58</v>
      </c>
      <c r="AV2422" t="s">
        <v>8906</v>
      </c>
      <c r="AW2422" t="s">
        <v>6927</v>
      </c>
      <c r="AX2422" s="1">
        <v>42535.733361493054</v>
      </c>
      <c r="AY2422" s="1">
        <v>43063.681347418984</v>
      </c>
    </row>
    <row r="2423" spans="1:51" x14ac:dyDescent="0.35">
      <c r="A2423">
        <v>1942</v>
      </c>
      <c r="B2423">
        <v>0</v>
      </c>
      <c r="C2423" t="s">
        <v>51</v>
      </c>
      <c r="D2423" t="s">
        <v>52</v>
      </c>
      <c r="E2423" t="s">
        <v>51</v>
      </c>
      <c r="F2423" t="s">
        <v>51</v>
      </c>
      <c r="G2423" t="s">
        <v>10722</v>
      </c>
      <c r="H2423" t="s">
        <v>10723</v>
      </c>
      <c r="I2423" t="s">
        <v>56</v>
      </c>
      <c r="J2423" t="s">
        <v>5419</v>
      </c>
      <c r="O2423" t="s">
        <v>62</v>
      </c>
      <c r="S2423" t="s">
        <v>10724</v>
      </c>
      <c r="U2423" t="s">
        <v>51</v>
      </c>
      <c r="W2423" t="s">
        <v>10725</v>
      </c>
      <c r="X2423" t="s">
        <v>51</v>
      </c>
      <c r="Y2423" t="s">
        <v>10726</v>
      </c>
      <c r="Z2423">
        <v>8</v>
      </c>
      <c r="AE2423" t="s">
        <v>51</v>
      </c>
      <c r="AF2423" t="s">
        <v>5419</v>
      </c>
      <c r="AG2423" t="s">
        <v>10727</v>
      </c>
      <c r="AH2423" t="s">
        <v>10728</v>
      </c>
      <c r="AI2423">
        <v>0</v>
      </c>
      <c r="AJ2423">
        <v>0</v>
      </c>
      <c r="AL2423">
        <v>0</v>
      </c>
      <c r="AM2423">
        <v>0</v>
      </c>
      <c r="AN2423">
        <v>0</v>
      </c>
      <c r="AO2423" t="s">
        <v>51</v>
      </c>
      <c r="AP2423" t="s">
        <v>51</v>
      </c>
      <c r="AQ2423" t="s">
        <v>51</v>
      </c>
      <c r="AR2423" t="s">
        <v>51</v>
      </c>
      <c r="AS2423" t="s">
        <v>51</v>
      </c>
      <c r="AT2423" t="s">
        <v>51</v>
      </c>
      <c r="AU2423" t="s">
        <v>58</v>
      </c>
      <c r="AV2423" t="s">
        <v>8906</v>
      </c>
      <c r="AW2423" t="s">
        <v>6927</v>
      </c>
      <c r="AX2423" s="1">
        <v>42535.417164467595</v>
      </c>
      <c r="AY2423" s="1">
        <v>42586.511603900464</v>
      </c>
    </row>
    <row r="2424" spans="1:51" x14ac:dyDescent="0.35">
      <c r="A2424">
        <v>1941</v>
      </c>
      <c r="B2424">
        <v>0</v>
      </c>
      <c r="C2424" t="s">
        <v>51</v>
      </c>
      <c r="D2424" t="s">
        <v>52</v>
      </c>
      <c r="E2424" t="s">
        <v>51</v>
      </c>
      <c r="F2424" t="s">
        <v>51</v>
      </c>
      <c r="G2424" t="s">
        <v>9526</v>
      </c>
      <c r="H2424" t="s">
        <v>10729</v>
      </c>
      <c r="I2424" t="s">
        <v>56</v>
      </c>
      <c r="O2424" t="s">
        <v>56</v>
      </c>
      <c r="S2424">
        <f>91-2118-248201</f>
        <v>-250228</v>
      </c>
      <c r="T2424" t="s">
        <v>10730</v>
      </c>
      <c r="U2424" t="s">
        <v>57</v>
      </c>
      <c r="V2424">
        <f>91-2118-248228</f>
        <v>-250255</v>
      </c>
      <c r="Y2424" t="s">
        <v>10731</v>
      </c>
      <c r="Z2424">
        <v>8</v>
      </c>
      <c r="AA2424">
        <v>27</v>
      </c>
      <c r="AE2424" t="s">
        <v>10732</v>
      </c>
      <c r="AF2424" t="s">
        <v>143</v>
      </c>
      <c r="AG2424" t="s">
        <v>181</v>
      </c>
      <c r="AH2424" t="s">
        <v>10732</v>
      </c>
      <c r="AI2424">
        <v>0</v>
      </c>
      <c r="AJ2424">
        <v>0</v>
      </c>
      <c r="AL2424">
        <v>0</v>
      </c>
      <c r="AM2424">
        <v>0</v>
      </c>
      <c r="AN2424">
        <v>0</v>
      </c>
      <c r="AO2424" t="s">
        <v>51</v>
      </c>
      <c r="AP2424" t="s">
        <v>51</v>
      </c>
      <c r="AQ2424" t="s">
        <v>51</v>
      </c>
      <c r="AR2424" t="s">
        <v>51</v>
      </c>
      <c r="AS2424" t="s">
        <v>51</v>
      </c>
      <c r="AT2424" t="s">
        <v>51</v>
      </c>
      <c r="AU2424" t="s">
        <v>58</v>
      </c>
      <c r="AV2424" t="s">
        <v>8906</v>
      </c>
      <c r="AW2424" t="s">
        <v>6927</v>
      </c>
      <c r="AX2424" s="1">
        <v>42535.408006944446</v>
      </c>
      <c r="AY2424" s="1">
        <v>43629.613393518521</v>
      </c>
    </row>
    <row r="2425" spans="1:51" x14ac:dyDescent="0.35">
      <c r="A2425">
        <v>1940</v>
      </c>
      <c r="B2425">
        <v>0</v>
      </c>
      <c r="C2425" t="s">
        <v>51</v>
      </c>
      <c r="D2425" t="s">
        <v>52</v>
      </c>
      <c r="E2425" t="s">
        <v>51</v>
      </c>
      <c r="F2425" t="s">
        <v>51</v>
      </c>
      <c r="G2425" t="s">
        <v>19199</v>
      </c>
      <c r="H2425" t="s">
        <v>10733</v>
      </c>
      <c r="I2425" t="s">
        <v>56</v>
      </c>
      <c r="J2425" t="s">
        <v>5419</v>
      </c>
      <c r="T2425" t="s">
        <v>10734</v>
      </c>
      <c r="U2425" t="s">
        <v>51</v>
      </c>
      <c r="W2425">
        <f>91-9393588673</f>
        <v>-9393588582</v>
      </c>
      <c r="X2425" t="s">
        <v>51</v>
      </c>
      <c r="Y2425" t="s">
        <v>10474</v>
      </c>
      <c r="Z2425">
        <v>8</v>
      </c>
      <c r="AA2425" t="s">
        <v>10475</v>
      </c>
      <c r="AE2425" t="s">
        <v>51</v>
      </c>
      <c r="AF2425" t="s">
        <v>5419</v>
      </c>
      <c r="AG2425">
        <v>19200861038</v>
      </c>
      <c r="AH2425">
        <v>19200861232</v>
      </c>
      <c r="AI2425">
        <v>0</v>
      </c>
      <c r="AJ2425">
        <v>0</v>
      </c>
      <c r="AL2425">
        <v>0</v>
      </c>
      <c r="AM2425">
        <v>0</v>
      </c>
      <c r="AN2425">
        <v>0</v>
      </c>
      <c r="AO2425" t="s">
        <v>51</v>
      </c>
      <c r="AP2425" t="s">
        <v>51</v>
      </c>
      <c r="AQ2425" t="s">
        <v>51</v>
      </c>
      <c r="AR2425" t="s">
        <v>51</v>
      </c>
      <c r="AS2425" t="s">
        <v>51</v>
      </c>
      <c r="AT2425" t="s">
        <v>51</v>
      </c>
      <c r="AU2425" t="s">
        <v>58</v>
      </c>
      <c r="AV2425" t="s">
        <v>8906</v>
      </c>
      <c r="AW2425" t="s">
        <v>51</v>
      </c>
      <c r="AX2425" s="1">
        <v>42530.628474618054</v>
      </c>
      <c r="AY2425" t="s">
        <v>51</v>
      </c>
    </row>
    <row r="2426" spans="1:51" x14ac:dyDescent="0.35">
      <c r="A2426">
        <v>1939</v>
      </c>
      <c r="B2426">
        <v>0</v>
      </c>
      <c r="C2426" t="s">
        <v>51</v>
      </c>
      <c r="D2426" t="s">
        <v>52</v>
      </c>
      <c r="E2426" t="s">
        <v>51</v>
      </c>
      <c r="F2426" t="s">
        <v>51</v>
      </c>
      <c r="G2426" t="s">
        <v>10735</v>
      </c>
      <c r="H2426" t="s">
        <v>10736</v>
      </c>
      <c r="I2426" t="s">
        <v>56</v>
      </c>
      <c r="J2426" t="s">
        <v>5419</v>
      </c>
      <c r="M2426" t="s">
        <v>10737</v>
      </c>
      <c r="N2426" t="s">
        <v>10738</v>
      </c>
      <c r="O2426" t="s">
        <v>56</v>
      </c>
      <c r="T2426" t="s">
        <v>10613</v>
      </c>
      <c r="U2426" t="s">
        <v>51</v>
      </c>
      <c r="X2426" t="s">
        <v>51</v>
      </c>
      <c r="Z2426">
        <v>8</v>
      </c>
      <c r="AA2426" t="s">
        <v>10739</v>
      </c>
      <c r="AB2426" t="s">
        <v>10740</v>
      </c>
      <c r="AC2426" t="s">
        <v>10741</v>
      </c>
      <c r="AE2426" t="s">
        <v>51</v>
      </c>
      <c r="AF2426" t="s">
        <v>5419</v>
      </c>
      <c r="AH2426" t="s">
        <v>10742</v>
      </c>
      <c r="AI2426">
        <v>0</v>
      </c>
      <c r="AJ2426">
        <v>0</v>
      </c>
      <c r="AL2426">
        <v>0</v>
      </c>
      <c r="AM2426">
        <v>0</v>
      </c>
      <c r="AN2426">
        <v>0</v>
      </c>
      <c r="AO2426" t="s">
        <v>51</v>
      </c>
      <c r="AP2426" t="s">
        <v>51</v>
      </c>
      <c r="AQ2426" t="s">
        <v>51</v>
      </c>
      <c r="AR2426" t="s">
        <v>51</v>
      </c>
      <c r="AS2426" t="s">
        <v>51</v>
      </c>
      <c r="AT2426" t="s">
        <v>51</v>
      </c>
      <c r="AU2426" t="s">
        <v>58</v>
      </c>
      <c r="AV2426" t="s">
        <v>6927</v>
      </c>
      <c r="AW2426" t="s">
        <v>6927</v>
      </c>
      <c r="AX2426" s="1">
        <v>42528.479936307871</v>
      </c>
      <c r="AY2426" s="1">
        <v>42529.444076157408</v>
      </c>
    </row>
    <row r="2427" spans="1:51" x14ac:dyDescent="0.35">
      <c r="A2427">
        <v>1938</v>
      </c>
      <c r="B2427">
        <v>0</v>
      </c>
      <c r="C2427" t="s">
        <v>51</v>
      </c>
      <c r="D2427" t="s">
        <v>52</v>
      </c>
      <c r="E2427" t="s">
        <v>51</v>
      </c>
      <c r="F2427" t="s">
        <v>51</v>
      </c>
      <c r="G2427" t="s">
        <v>19200</v>
      </c>
      <c r="H2427" t="s">
        <v>10743</v>
      </c>
      <c r="I2427" t="s">
        <v>56</v>
      </c>
      <c r="J2427" t="s">
        <v>5419</v>
      </c>
      <c r="S2427" t="s">
        <v>10744</v>
      </c>
      <c r="T2427" t="s">
        <v>10745</v>
      </c>
      <c r="U2427" t="s">
        <v>51</v>
      </c>
      <c r="V2427" t="s">
        <v>10746</v>
      </c>
      <c r="W2427" t="s">
        <v>10747</v>
      </c>
      <c r="X2427" t="s">
        <v>51</v>
      </c>
      <c r="Y2427" t="s">
        <v>10748</v>
      </c>
      <c r="Z2427">
        <v>8</v>
      </c>
      <c r="AA2427" t="s">
        <v>10749</v>
      </c>
      <c r="AB2427" t="s">
        <v>10750</v>
      </c>
      <c r="AC2427" t="s">
        <v>10751</v>
      </c>
      <c r="AD2427" t="s">
        <v>10752</v>
      </c>
      <c r="AE2427" t="s">
        <v>51</v>
      </c>
      <c r="AF2427" t="s">
        <v>5419</v>
      </c>
      <c r="AG2427">
        <v>20020101563</v>
      </c>
      <c r="AH2427" t="s">
        <v>10753</v>
      </c>
      <c r="AI2427">
        <v>0</v>
      </c>
      <c r="AJ2427">
        <v>0</v>
      </c>
      <c r="AL2427">
        <v>0</v>
      </c>
      <c r="AM2427">
        <v>0</v>
      </c>
      <c r="AN2427">
        <v>0</v>
      </c>
      <c r="AO2427" t="s">
        <v>51</v>
      </c>
      <c r="AP2427" t="s">
        <v>51</v>
      </c>
      <c r="AQ2427" t="s">
        <v>51</v>
      </c>
      <c r="AR2427" t="s">
        <v>51</v>
      </c>
      <c r="AS2427" t="s">
        <v>51</v>
      </c>
      <c r="AT2427" t="s">
        <v>51</v>
      </c>
      <c r="AU2427" t="s">
        <v>58</v>
      </c>
      <c r="AV2427" t="s">
        <v>8906</v>
      </c>
      <c r="AW2427" t="s">
        <v>51</v>
      </c>
      <c r="AX2427" s="1">
        <v>42527.623517361113</v>
      </c>
      <c r="AY2427" t="s">
        <v>51</v>
      </c>
    </row>
    <row r="2428" spans="1:51" x14ac:dyDescent="0.35">
      <c r="A2428">
        <v>1937</v>
      </c>
      <c r="B2428">
        <v>0</v>
      </c>
      <c r="C2428" t="s">
        <v>51</v>
      </c>
      <c r="D2428" t="s">
        <v>64</v>
      </c>
      <c r="E2428" t="s">
        <v>51</v>
      </c>
      <c r="F2428" t="s">
        <v>51</v>
      </c>
      <c r="G2428" t="s">
        <v>10754</v>
      </c>
      <c r="H2428" t="s">
        <v>10755</v>
      </c>
      <c r="I2428" t="s">
        <v>56</v>
      </c>
      <c r="J2428" t="s">
        <v>5419</v>
      </c>
      <c r="O2428" t="s">
        <v>62</v>
      </c>
      <c r="U2428" t="s">
        <v>51</v>
      </c>
      <c r="W2428">
        <v>8898864950</v>
      </c>
      <c r="X2428" t="s">
        <v>51</v>
      </c>
      <c r="Y2428" t="s">
        <v>10756</v>
      </c>
      <c r="Z2428">
        <v>8</v>
      </c>
      <c r="AA2428">
        <v>9</v>
      </c>
      <c r="AE2428" t="s">
        <v>51</v>
      </c>
      <c r="AF2428" t="s">
        <v>5419</v>
      </c>
      <c r="AG2428" t="s">
        <v>10757</v>
      </c>
      <c r="AI2428">
        <v>0</v>
      </c>
      <c r="AJ2428">
        <v>0</v>
      </c>
      <c r="AL2428">
        <v>0</v>
      </c>
      <c r="AM2428">
        <v>0</v>
      </c>
      <c r="AN2428">
        <v>0</v>
      </c>
      <c r="AO2428" t="s">
        <v>51</v>
      </c>
      <c r="AP2428" t="s">
        <v>51</v>
      </c>
      <c r="AQ2428" t="s">
        <v>51</v>
      </c>
      <c r="AR2428" t="s">
        <v>51</v>
      </c>
      <c r="AS2428" t="s">
        <v>51</v>
      </c>
      <c r="AT2428" t="s">
        <v>51</v>
      </c>
      <c r="AU2428" t="s">
        <v>58</v>
      </c>
      <c r="AV2428" t="s">
        <v>4028</v>
      </c>
      <c r="AW2428" t="s">
        <v>6927</v>
      </c>
      <c r="AX2428" s="1">
        <v>42524.609782638887</v>
      </c>
      <c r="AY2428" s="1">
        <v>43166.689494409722</v>
      </c>
    </row>
    <row r="2429" spans="1:51" x14ac:dyDescent="0.35">
      <c r="A2429">
        <v>1936</v>
      </c>
      <c r="B2429">
        <v>0</v>
      </c>
      <c r="C2429" t="s">
        <v>51</v>
      </c>
      <c r="D2429" t="s">
        <v>52</v>
      </c>
      <c r="E2429" t="s">
        <v>51</v>
      </c>
      <c r="F2429" t="s">
        <v>51</v>
      </c>
      <c r="G2429" t="s">
        <v>10758</v>
      </c>
      <c r="H2429" t="s">
        <v>10759</v>
      </c>
      <c r="I2429" t="s">
        <v>56</v>
      </c>
      <c r="J2429" t="s">
        <v>5419</v>
      </c>
      <c r="S2429" t="s">
        <v>10760</v>
      </c>
      <c r="U2429" t="s">
        <v>51</v>
      </c>
      <c r="X2429" t="s">
        <v>51</v>
      </c>
      <c r="Z2429">
        <v>8</v>
      </c>
      <c r="AE2429" t="s">
        <v>51</v>
      </c>
      <c r="AF2429" t="s">
        <v>5419</v>
      </c>
      <c r="AI2429">
        <v>0</v>
      </c>
      <c r="AJ2429">
        <v>0</v>
      </c>
      <c r="AL2429">
        <v>0</v>
      </c>
      <c r="AM2429">
        <v>0</v>
      </c>
      <c r="AN2429">
        <v>0</v>
      </c>
      <c r="AO2429" t="s">
        <v>51</v>
      </c>
      <c r="AP2429" t="s">
        <v>51</v>
      </c>
      <c r="AQ2429" t="s">
        <v>51</v>
      </c>
      <c r="AR2429" t="s">
        <v>51</v>
      </c>
      <c r="AS2429" t="s">
        <v>51</v>
      </c>
      <c r="AT2429" t="s">
        <v>51</v>
      </c>
      <c r="AU2429" t="s">
        <v>58</v>
      </c>
      <c r="AV2429" t="s">
        <v>8906</v>
      </c>
      <c r="AW2429" t="s">
        <v>51</v>
      </c>
      <c r="AX2429" s="1">
        <v>42522.619066747684</v>
      </c>
      <c r="AY2429" t="s">
        <v>51</v>
      </c>
    </row>
    <row r="2430" spans="1:51" x14ac:dyDescent="0.35">
      <c r="A2430">
        <v>1935</v>
      </c>
      <c r="B2430">
        <v>0</v>
      </c>
      <c r="C2430" t="s">
        <v>51</v>
      </c>
      <c r="D2430" t="s">
        <v>85</v>
      </c>
      <c r="E2430" t="s">
        <v>51</v>
      </c>
      <c r="F2430" t="s">
        <v>51</v>
      </c>
      <c r="G2430" t="s">
        <v>10761</v>
      </c>
      <c r="H2430" t="s">
        <v>10762</v>
      </c>
      <c r="I2430" t="s">
        <v>56</v>
      </c>
      <c r="J2430" t="s">
        <v>5419</v>
      </c>
      <c r="S2430" t="s">
        <v>10763</v>
      </c>
      <c r="T2430" t="s">
        <v>51</v>
      </c>
      <c r="U2430" t="s">
        <v>51</v>
      </c>
      <c r="V2430" t="s">
        <v>10764</v>
      </c>
      <c r="Y2430" t="s">
        <v>10765</v>
      </c>
      <c r="Z2430">
        <v>8</v>
      </c>
      <c r="AE2430" t="s">
        <v>51</v>
      </c>
      <c r="AF2430" t="s">
        <v>5419</v>
      </c>
      <c r="AI2430">
        <v>0</v>
      </c>
      <c r="AJ2430">
        <v>0</v>
      </c>
      <c r="AL2430">
        <v>0</v>
      </c>
      <c r="AM2430">
        <v>0</v>
      </c>
      <c r="AN2430">
        <v>0</v>
      </c>
      <c r="AO2430" t="s">
        <v>10766</v>
      </c>
      <c r="AP2430" t="s">
        <v>51</v>
      </c>
      <c r="AQ2430" t="s">
        <v>51</v>
      </c>
      <c r="AR2430" t="s">
        <v>51</v>
      </c>
      <c r="AS2430" t="s">
        <v>51</v>
      </c>
      <c r="AT2430" t="s">
        <v>51</v>
      </c>
      <c r="AU2430" t="s">
        <v>58</v>
      </c>
      <c r="AV2430" t="s">
        <v>4028</v>
      </c>
      <c r="AW2430" t="s">
        <v>51</v>
      </c>
      <c r="AX2430" s="1">
        <v>42521.807648576389</v>
      </c>
      <c r="AY2430" t="s">
        <v>51</v>
      </c>
    </row>
    <row r="2431" spans="1:51" x14ac:dyDescent="0.35">
      <c r="A2431">
        <v>1934</v>
      </c>
      <c r="B2431">
        <v>0</v>
      </c>
      <c r="C2431" t="s">
        <v>51</v>
      </c>
      <c r="D2431" t="s">
        <v>52</v>
      </c>
      <c r="E2431" t="s">
        <v>51</v>
      </c>
      <c r="F2431" t="s">
        <v>51</v>
      </c>
      <c r="G2431" t="s">
        <v>10767</v>
      </c>
      <c r="H2431" t="s">
        <v>10768</v>
      </c>
      <c r="I2431" t="s">
        <v>56</v>
      </c>
      <c r="J2431" t="s">
        <v>5419</v>
      </c>
      <c r="S2431" t="s">
        <v>10769</v>
      </c>
      <c r="T2431" t="s">
        <v>10770</v>
      </c>
      <c r="U2431" t="s">
        <v>51</v>
      </c>
      <c r="X2431" t="s">
        <v>51</v>
      </c>
      <c r="Y2431" t="s">
        <v>10771</v>
      </c>
      <c r="Z2431">
        <v>8</v>
      </c>
      <c r="AE2431" t="s">
        <v>51</v>
      </c>
      <c r="AF2431" t="s">
        <v>5419</v>
      </c>
      <c r="AG2431" t="s">
        <v>10772</v>
      </c>
      <c r="AH2431" t="s">
        <v>10773</v>
      </c>
      <c r="AI2431">
        <v>0</v>
      </c>
      <c r="AJ2431">
        <v>0</v>
      </c>
      <c r="AL2431">
        <v>0</v>
      </c>
      <c r="AM2431">
        <v>0</v>
      </c>
      <c r="AN2431">
        <v>0</v>
      </c>
      <c r="AO2431" t="s">
        <v>51</v>
      </c>
      <c r="AP2431" t="s">
        <v>51</v>
      </c>
      <c r="AQ2431" t="s">
        <v>51</v>
      </c>
      <c r="AR2431" t="s">
        <v>51</v>
      </c>
      <c r="AS2431" t="s">
        <v>51</v>
      </c>
      <c r="AT2431" t="s">
        <v>51</v>
      </c>
      <c r="AU2431" t="s">
        <v>58</v>
      </c>
      <c r="AV2431" t="s">
        <v>8906</v>
      </c>
      <c r="AW2431" t="s">
        <v>51</v>
      </c>
      <c r="AX2431" s="1">
        <v>42520.483374039351</v>
      </c>
      <c r="AY2431" t="s">
        <v>51</v>
      </c>
    </row>
    <row r="2432" spans="1:51" x14ac:dyDescent="0.35">
      <c r="A2432">
        <v>1933</v>
      </c>
      <c r="B2432">
        <v>0</v>
      </c>
      <c r="C2432" t="s">
        <v>51</v>
      </c>
      <c r="D2432" t="s">
        <v>52</v>
      </c>
      <c r="E2432" t="s">
        <v>51</v>
      </c>
      <c r="F2432" t="s">
        <v>51</v>
      </c>
      <c r="G2432" t="s">
        <v>10774</v>
      </c>
      <c r="H2432" t="s">
        <v>10775</v>
      </c>
      <c r="I2432" t="s">
        <v>56</v>
      </c>
      <c r="M2432" t="s">
        <v>10776</v>
      </c>
      <c r="N2432" t="s">
        <v>10775</v>
      </c>
      <c r="O2432" t="s">
        <v>56</v>
      </c>
      <c r="T2432" t="s">
        <v>10777</v>
      </c>
      <c r="U2432" t="s">
        <v>57</v>
      </c>
      <c r="Y2432" t="s">
        <v>10778</v>
      </c>
      <c r="Z2432">
        <v>8</v>
      </c>
      <c r="AA2432">
        <v>36</v>
      </c>
      <c r="AE2432" t="s">
        <v>9827</v>
      </c>
      <c r="AF2432" t="s">
        <v>206</v>
      </c>
      <c r="AG2432" t="s">
        <v>10779</v>
      </c>
      <c r="AH2432" t="s">
        <v>9827</v>
      </c>
      <c r="AI2432">
        <v>0</v>
      </c>
      <c r="AJ2432">
        <v>0</v>
      </c>
      <c r="AL2432">
        <v>0</v>
      </c>
      <c r="AM2432">
        <v>0</v>
      </c>
      <c r="AN2432">
        <v>0</v>
      </c>
      <c r="AO2432" t="s">
        <v>51</v>
      </c>
      <c r="AP2432" t="s">
        <v>51</v>
      </c>
      <c r="AQ2432" t="s">
        <v>51</v>
      </c>
      <c r="AR2432" t="s">
        <v>51</v>
      </c>
      <c r="AS2432" t="s">
        <v>51</v>
      </c>
      <c r="AT2432" t="s">
        <v>51</v>
      </c>
      <c r="AU2432" t="s">
        <v>58</v>
      </c>
      <c r="AV2432" t="s">
        <v>6927</v>
      </c>
      <c r="AW2432" t="s">
        <v>196</v>
      </c>
      <c r="AX2432" s="1">
        <v>42520.479982060184</v>
      </c>
      <c r="AY2432" s="1">
        <v>44107.697477893518</v>
      </c>
    </row>
    <row r="2433" spans="1:51" x14ac:dyDescent="0.35">
      <c r="A2433">
        <v>1932</v>
      </c>
      <c r="B2433">
        <v>0</v>
      </c>
      <c r="C2433" t="s">
        <v>51</v>
      </c>
      <c r="D2433" t="s">
        <v>52</v>
      </c>
      <c r="E2433" t="s">
        <v>51</v>
      </c>
      <c r="F2433" t="s">
        <v>51</v>
      </c>
      <c r="G2433" t="s">
        <v>8042</v>
      </c>
      <c r="H2433" t="s">
        <v>10780</v>
      </c>
      <c r="I2433" t="s">
        <v>56</v>
      </c>
      <c r="J2433" t="s">
        <v>5419</v>
      </c>
      <c r="S2433" t="s">
        <v>10781</v>
      </c>
      <c r="U2433" t="s">
        <v>51</v>
      </c>
      <c r="X2433" t="s">
        <v>51</v>
      </c>
      <c r="Y2433" t="s">
        <v>10782</v>
      </c>
      <c r="Z2433">
        <v>8</v>
      </c>
      <c r="AA2433" t="s">
        <v>10783</v>
      </c>
      <c r="AE2433" t="s">
        <v>51</v>
      </c>
      <c r="AF2433" t="s">
        <v>5419</v>
      </c>
      <c r="AG2433">
        <v>21311400799</v>
      </c>
      <c r="AH2433" t="s">
        <v>10784</v>
      </c>
      <c r="AI2433">
        <v>0</v>
      </c>
      <c r="AJ2433">
        <v>0</v>
      </c>
      <c r="AL2433">
        <v>0</v>
      </c>
      <c r="AM2433">
        <v>0</v>
      </c>
      <c r="AN2433">
        <v>0</v>
      </c>
      <c r="AO2433" t="s">
        <v>51</v>
      </c>
      <c r="AP2433" t="s">
        <v>51</v>
      </c>
      <c r="AQ2433" t="s">
        <v>51</v>
      </c>
      <c r="AR2433" t="s">
        <v>51</v>
      </c>
      <c r="AS2433" t="s">
        <v>51</v>
      </c>
      <c r="AT2433" t="s">
        <v>51</v>
      </c>
      <c r="AU2433" t="s">
        <v>58</v>
      </c>
      <c r="AV2433" t="s">
        <v>8906</v>
      </c>
      <c r="AW2433" t="s">
        <v>51</v>
      </c>
      <c r="AX2433" s="1">
        <v>42517.617956712966</v>
      </c>
      <c r="AY2433" t="s">
        <v>51</v>
      </c>
    </row>
    <row r="2434" spans="1:51" x14ac:dyDescent="0.35">
      <c r="A2434">
        <v>1931</v>
      </c>
      <c r="B2434">
        <v>0</v>
      </c>
      <c r="C2434" t="s">
        <v>51</v>
      </c>
      <c r="D2434" t="s">
        <v>52</v>
      </c>
      <c r="E2434" t="s">
        <v>51</v>
      </c>
      <c r="F2434" t="s">
        <v>51</v>
      </c>
      <c r="G2434" t="s">
        <v>10785</v>
      </c>
      <c r="H2434" t="s">
        <v>10786</v>
      </c>
      <c r="I2434" t="s">
        <v>56</v>
      </c>
      <c r="O2434" t="s">
        <v>62</v>
      </c>
      <c r="S2434" t="s">
        <v>10787</v>
      </c>
      <c r="T2434" t="s">
        <v>10788</v>
      </c>
      <c r="U2434" t="s">
        <v>202</v>
      </c>
      <c r="V2434" t="s">
        <v>10789</v>
      </c>
      <c r="Y2434" t="s">
        <v>10790</v>
      </c>
      <c r="Z2434">
        <v>8</v>
      </c>
      <c r="AA2434">
        <v>24</v>
      </c>
      <c r="AB2434" t="s">
        <v>10791</v>
      </c>
      <c r="AC2434">
        <v>2</v>
      </c>
      <c r="AD2434" t="s">
        <v>62</v>
      </c>
      <c r="AE2434" t="s">
        <v>10792</v>
      </c>
      <c r="AF2434" t="s">
        <v>143</v>
      </c>
      <c r="AG2434" t="s">
        <v>10793</v>
      </c>
      <c r="AH2434" t="s">
        <v>10792</v>
      </c>
      <c r="AI2434">
        <v>0</v>
      </c>
      <c r="AJ2434">
        <v>0</v>
      </c>
      <c r="AL2434">
        <v>0</v>
      </c>
      <c r="AM2434">
        <v>0</v>
      </c>
      <c r="AN2434">
        <v>0</v>
      </c>
      <c r="AO2434" t="s">
        <v>51</v>
      </c>
      <c r="AP2434" t="s">
        <v>51</v>
      </c>
      <c r="AQ2434" t="s">
        <v>51</v>
      </c>
      <c r="AR2434" t="s">
        <v>51</v>
      </c>
      <c r="AS2434" t="s">
        <v>51</v>
      </c>
      <c r="AT2434" t="s">
        <v>51</v>
      </c>
      <c r="AU2434" t="s">
        <v>58</v>
      </c>
      <c r="AV2434" t="s">
        <v>8906</v>
      </c>
      <c r="AW2434" t="s">
        <v>196</v>
      </c>
      <c r="AX2434" s="1">
        <v>42515.685042557867</v>
      </c>
      <c r="AY2434" s="1">
        <v>43748.531188506946</v>
      </c>
    </row>
    <row r="2435" spans="1:51" x14ac:dyDescent="0.35">
      <c r="A2435">
        <v>1930</v>
      </c>
      <c r="B2435">
        <v>0</v>
      </c>
      <c r="C2435" t="s">
        <v>51</v>
      </c>
      <c r="D2435" t="s">
        <v>52</v>
      </c>
      <c r="E2435" t="s">
        <v>51</v>
      </c>
      <c r="F2435" t="s">
        <v>51</v>
      </c>
      <c r="G2435" t="s">
        <v>10794</v>
      </c>
      <c r="H2435" t="s">
        <v>10795</v>
      </c>
      <c r="I2435" t="s">
        <v>56</v>
      </c>
      <c r="J2435" t="s">
        <v>5419</v>
      </c>
      <c r="O2435" t="s">
        <v>56</v>
      </c>
      <c r="S2435" t="s">
        <v>10796</v>
      </c>
      <c r="T2435" t="s">
        <v>10797</v>
      </c>
      <c r="U2435" t="s">
        <v>51</v>
      </c>
      <c r="V2435" t="s">
        <v>10798</v>
      </c>
      <c r="X2435" t="s">
        <v>51</v>
      </c>
      <c r="Y2435" t="s">
        <v>10799</v>
      </c>
      <c r="Z2435">
        <v>8</v>
      </c>
      <c r="AA2435" t="s">
        <v>10800</v>
      </c>
      <c r="AE2435" t="s">
        <v>51</v>
      </c>
      <c r="AF2435" t="s">
        <v>5419</v>
      </c>
      <c r="AG2435" t="s">
        <v>10801</v>
      </c>
      <c r="AH2435" t="s">
        <v>10802</v>
      </c>
      <c r="AI2435">
        <v>0</v>
      </c>
      <c r="AJ2435">
        <v>0</v>
      </c>
      <c r="AL2435">
        <v>0</v>
      </c>
      <c r="AM2435">
        <v>0</v>
      </c>
      <c r="AN2435">
        <v>0</v>
      </c>
      <c r="AO2435" t="s">
        <v>51</v>
      </c>
      <c r="AP2435" t="s">
        <v>51</v>
      </c>
      <c r="AQ2435" t="s">
        <v>51</v>
      </c>
      <c r="AR2435" t="s">
        <v>51</v>
      </c>
      <c r="AS2435" t="s">
        <v>51</v>
      </c>
      <c r="AT2435" t="s">
        <v>51</v>
      </c>
      <c r="AU2435" t="s">
        <v>58</v>
      </c>
      <c r="AV2435" t="s">
        <v>8906</v>
      </c>
      <c r="AW2435" t="s">
        <v>51</v>
      </c>
      <c r="AX2435" s="1">
        <v>42515.510413969911</v>
      </c>
      <c r="AY2435" t="s">
        <v>51</v>
      </c>
    </row>
    <row r="2436" spans="1:51" x14ac:dyDescent="0.35">
      <c r="A2436">
        <v>1929</v>
      </c>
      <c r="B2436">
        <v>0</v>
      </c>
      <c r="C2436" t="s">
        <v>51</v>
      </c>
      <c r="D2436" t="s">
        <v>85</v>
      </c>
      <c r="E2436" t="s">
        <v>51</v>
      </c>
      <c r="F2436" t="s">
        <v>51</v>
      </c>
      <c r="G2436" t="s">
        <v>10803</v>
      </c>
      <c r="H2436" t="s">
        <v>10804</v>
      </c>
      <c r="I2436" t="s">
        <v>56</v>
      </c>
      <c r="J2436" t="s">
        <v>5419</v>
      </c>
      <c r="S2436" t="s">
        <v>10805</v>
      </c>
      <c r="T2436" t="s">
        <v>51</v>
      </c>
      <c r="U2436" t="s">
        <v>51</v>
      </c>
      <c r="W2436">
        <v>9168212152</v>
      </c>
      <c r="Y2436" t="s">
        <v>10806</v>
      </c>
      <c r="Z2436">
        <v>8</v>
      </c>
      <c r="AE2436" t="s">
        <v>51</v>
      </c>
      <c r="AF2436" t="s">
        <v>5419</v>
      </c>
      <c r="AI2436">
        <v>0</v>
      </c>
      <c r="AJ2436">
        <v>0</v>
      </c>
      <c r="AL2436">
        <v>0</v>
      </c>
      <c r="AM2436">
        <v>0</v>
      </c>
      <c r="AN2436">
        <v>0</v>
      </c>
      <c r="AO2436" t="s">
        <v>120</v>
      </c>
      <c r="AP2436" t="s">
        <v>51</v>
      </c>
      <c r="AQ2436" t="s">
        <v>51</v>
      </c>
      <c r="AR2436" t="s">
        <v>51</v>
      </c>
      <c r="AS2436" t="s">
        <v>51</v>
      </c>
      <c r="AT2436" t="s">
        <v>51</v>
      </c>
      <c r="AU2436" t="s">
        <v>58</v>
      </c>
      <c r="AV2436" t="s">
        <v>4028</v>
      </c>
      <c r="AW2436" t="s">
        <v>51</v>
      </c>
      <c r="AX2436" s="1">
        <v>42513.59035648148</v>
      </c>
      <c r="AY2436" t="s">
        <v>51</v>
      </c>
    </row>
    <row r="2437" spans="1:51" x14ac:dyDescent="0.35">
      <c r="A2437">
        <v>1928</v>
      </c>
      <c r="B2437">
        <v>0</v>
      </c>
      <c r="C2437" t="s">
        <v>51</v>
      </c>
      <c r="D2437" t="s">
        <v>52</v>
      </c>
      <c r="E2437" t="s">
        <v>51</v>
      </c>
      <c r="F2437" t="s">
        <v>51</v>
      </c>
      <c r="G2437" t="s">
        <v>10807</v>
      </c>
      <c r="H2437" t="s">
        <v>10808</v>
      </c>
      <c r="I2437" t="s">
        <v>1923</v>
      </c>
      <c r="J2437" t="s">
        <v>5419</v>
      </c>
      <c r="S2437">
        <f>9821-26702572</f>
        <v>-26692751</v>
      </c>
      <c r="U2437" t="s">
        <v>51</v>
      </c>
      <c r="V2437">
        <f>9821-26702574</f>
        <v>-26692753</v>
      </c>
      <c r="X2437" t="s">
        <v>51</v>
      </c>
      <c r="Y2437" t="s">
        <v>10809</v>
      </c>
      <c r="Z2437">
        <v>2</v>
      </c>
      <c r="AE2437" t="s">
        <v>51</v>
      </c>
      <c r="AF2437" t="s">
        <v>5419</v>
      </c>
      <c r="AI2437">
        <v>0</v>
      </c>
      <c r="AJ2437">
        <v>0</v>
      </c>
      <c r="AL2437">
        <v>0</v>
      </c>
      <c r="AM2437">
        <v>0</v>
      </c>
      <c r="AN2437">
        <v>0</v>
      </c>
      <c r="AO2437" t="s">
        <v>51</v>
      </c>
      <c r="AP2437" t="s">
        <v>51</v>
      </c>
      <c r="AQ2437" t="s">
        <v>51</v>
      </c>
      <c r="AR2437" t="s">
        <v>51</v>
      </c>
      <c r="AS2437" t="s">
        <v>51</v>
      </c>
      <c r="AT2437" t="s">
        <v>51</v>
      </c>
      <c r="AU2437" t="s">
        <v>58</v>
      </c>
      <c r="AV2437" t="s">
        <v>10544</v>
      </c>
      <c r="AW2437" t="s">
        <v>51</v>
      </c>
      <c r="AX2437" s="1">
        <v>42510.767189502316</v>
      </c>
      <c r="AY2437" t="s">
        <v>51</v>
      </c>
    </row>
    <row r="2438" spans="1:51" x14ac:dyDescent="0.35">
      <c r="A2438">
        <v>1927</v>
      </c>
      <c r="B2438">
        <v>0</v>
      </c>
      <c r="C2438" t="s">
        <v>51</v>
      </c>
      <c r="D2438" t="s">
        <v>52</v>
      </c>
      <c r="E2438" t="s">
        <v>51</v>
      </c>
      <c r="F2438" t="s">
        <v>51</v>
      </c>
      <c r="G2438" t="s">
        <v>19201</v>
      </c>
      <c r="H2438" t="s">
        <v>10810</v>
      </c>
      <c r="I2438" t="s">
        <v>56</v>
      </c>
      <c r="J2438" t="s">
        <v>5419</v>
      </c>
      <c r="O2438" t="s">
        <v>56</v>
      </c>
      <c r="T2438" t="s">
        <v>10811</v>
      </c>
      <c r="U2438" t="s">
        <v>51</v>
      </c>
      <c r="W2438">
        <v>9727741297</v>
      </c>
      <c r="X2438" t="s">
        <v>51</v>
      </c>
      <c r="Y2438" t="s">
        <v>10812</v>
      </c>
      <c r="Z2438">
        <v>8</v>
      </c>
      <c r="AA2438">
        <v>33</v>
      </c>
      <c r="AD2438" t="s">
        <v>10813</v>
      </c>
      <c r="AE2438" t="s">
        <v>51</v>
      </c>
      <c r="AF2438" t="s">
        <v>5419</v>
      </c>
      <c r="AG2438" t="s">
        <v>10814</v>
      </c>
      <c r="AH2438" t="s">
        <v>10815</v>
      </c>
      <c r="AI2438">
        <v>0</v>
      </c>
      <c r="AJ2438">
        <v>0</v>
      </c>
      <c r="AL2438">
        <v>0</v>
      </c>
      <c r="AM2438">
        <v>0</v>
      </c>
      <c r="AN2438">
        <v>0</v>
      </c>
      <c r="AO2438" t="s">
        <v>51</v>
      </c>
      <c r="AP2438" t="s">
        <v>51</v>
      </c>
      <c r="AQ2438" t="s">
        <v>51</v>
      </c>
      <c r="AR2438" t="s">
        <v>51</v>
      </c>
      <c r="AS2438" t="s">
        <v>51</v>
      </c>
      <c r="AT2438" t="s">
        <v>51</v>
      </c>
      <c r="AU2438" t="s">
        <v>58</v>
      </c>
      <c r="AV2438" t="s">
        <v>8906</v>
      </c>
      <c r="AW2438" t="s">
        <v>4215</v>
      </c>
      <c r="AX2438" s="1">
        <v>42507.593321064815</v>
      </c>
      <c r="AY2438" s="1">
        <v>43018.647680173613</v>
      </c>
    </row>
    <row r="2439" spans="1:51" x14ac:dyDescent="0.35">
      <c r="A2439">
        <v>1926</v>
      </c>
      <c r="B2439">
        <v>0</v>
      </c>
      <c r="C2439" t="s">
        <v>51</v>
      </c>
      <c r="D2439" t="s">
        <v>85</v>
      </c>
      <c r="E2439">
        <v>0</v>
      </c>
      <c r="G2439" t="s">
        <v>19202</v>
      </c>
      <c r="H2439" t="s">
        <v>10816</v>
      </c>
      <c r="I2439" t="s">
        <v>56</v>
      </c>
      <c r="J2439" t="s">
        <v>5419</v>
      </c>
      <c r="S2439" t="s">
        <v>10817</v>
      </c>
      <c r="T2439" t="s">
        <v>51</v>
      </c>
      <c r="U2439" t="s">
        <v>51</v>
      </c>
      <c r="W2439">
        <v>9324596296</v>
      </c>
      <c r="Y2439" t="s">
        <v>10818</v>
      </c>
      <c r="Z2439">
        <v>8</v>
      </c>
      <c r="AE2439" t="s">
        <v>51</v>
      </c>
      <c r="AF2439" t="s">
        <v>5419</v>
      </c>
      <c r="AI2439">
        <v>0</v>
      </c>
      <c r="AJ2439">
        <v>0</v>
      </c>
      <c r="AL2439">
        <v>0</v>
      </c>
      <c r="AM2439">
        <v>0</v>
      </c>
      <c r="AN2439">
        <v>0</v>
      </c>
      <c r="AO2439" t="s">
        <v>10819</v>
      </c>
      <c r="AP2439" t="s">
        <v>51</v>
      </c>
      <c r="AQ2439" t="s">
        <v>51</v>
      </c>
      <c r="AR2439" t="s">
        <v>51</v>
      </c>
      <c r="AS2439" t="s">
        <v>51</v>
      </c>
      <c r="AT2439" t="s">
        <v>51</v>
      </c>
      <c r="AU2439" t="s">
        <v>58</v>
      </c>
      <c r="AV2439" t="s">
        <v>4028</v>
      </c>
      <c r="AW2439" t="s">
        <v>4028</v>
      </c>
      <c r="AX2439" s="1">
        <v>42506.675020173614</v>
      </c>
      <c r="AY2439" s="1">
        <v>43852.74354945602</v>
      </c>
    </row>
    <row r="2440" spans="1:51" x14ac:dyDescent="0.35">
      <c r="A2440">
        <v>1925</v>
      </c>
      <c r="B2440">
        <v>0</v>
      </c>
      <c r="C2440" t="s">
        <v>51</v>
      </c>
      <c r="D2440" t="s">
        <v>85</v>
      </c>
      <c r="E2440" t="s">
        <v>51</v>
      </c>
      <c r="F2440" t="s">
        <v>51</v>
      </c>
      <c r="G2440" t="s">
        <v>10820</v>
      </c>
      <c r="H2440" t="s">
        <v>10821</v>
      </c>
      <c r="I2440" t="s">
        <v>56</v>
      </c>
      <c r="J2440" t="s">
        <v>5419</v>
      </c>
      <c r="S2440" t="s">
        <v>62</v>
      </c>
      <c r="T2440" t="s">
        <v>51</v>
      </c>
      <c r="U2440" t="s">
        <v>51</v>
      </c>
      <c r="V2440" t="s">
        <v>62</v>
      </c>
      <c r="W2440">
        <v>7756852021</v>
      </c>
      <c r="X2440" t="s">
        <v>62</v>
      </c>
      <c r="Y2440" t="s">
        <v>10822</v>
      </c>
      <c r="Z2440">
        <v>8</v>
      </c>
      <c r="AA2440" t="s">
        <v>62</v>
      </c>
      <c r="AB2440" t="s">
        <v>62</v>
      </c>
      <c r="AC2440" t="s">
        <v>62</v>
      </c>
      <c r="AD2440" t="s">
        <v>62</v>
      </c>
      <c r="AE2440" t="s">
        <v>51</v>
      </c>
      <c r="AF2440" t="s">
        <v>5419</v>
      </c>
      <c r="AG2440" t="s">
        <v>62</v>
      </c>
      <c r="AH2440" t="s">
        <v>62</v>
      </c>
      <c r="AI2440">
        <v>0</v>
      </c>
      <c r="AJ2440">
        <v>0</v>
      </c>
      <c r="AL2440">
        <v>0</v>
      </c>
      <c r="AM2440">
        <v>0</v>
      </c>
      <c r="AN2440">
        <v>0</v>
      </c>
      <c r="AO2440" t="s">
        <v>1032</v>
      </c>
      <c r="AP2440" t="s">
        <v>51</v>
      </c>
      <c r="AQ2440" t="s">
        <v>51</v>
      </c>
      <c r="AR2440" t="s">
        <v>51</v>
      </c>
      <c r="AS2440" t="s">
        <v>51</v>
      </c>
      <c r="AT2440" t="s">
        <v>51</v>
      </c>
      <c r="AU2440" t="s">
        <v>58</v>
      </c>
      <c r="AV2440" t="s">
        <v>7390</v>
      </c>
      <c r="AW2440" t="s">
        <v>51</v>
      </c>
      <c r="AX2440" s="1">
        <v>42506.514887881945</v>
      </c>
      <c r="AY2440" t="s">
        <v>51</v>
      </c>
    </row>
    <row r="2441" spans="1:51" x14ac:dyDescent="0.35">
      <c r="A2441">
        <v>1924</v>
      </c>
      <c r="B2441">
        <v>0</v>
      </c>
      <c r="C2441" t="s">
        <v>51</v>
      </c>
      <c r="D2441" t="s">
        <v>85</v>
      </c>
      <c r="E2441" t="s">
        <v>51</v>
      </c>
      <c r="F2441" t="s">
        <v>51</v>
      </c>
      <c r="G2441" t="s">
        <v>10823</v>
      </c>
      <c r="H2441" t="s">
        <v>10824</v>
      </c>
      <c r="I2441" t="s">
        <v>56</v>
      </c>
      <c r="J2441" t="s">
        <v>5419</v>
      </c>
      <c r="S2441" t="s">
        <v>10825</v>
      </c>
      <c r="T2441" t="s">
        <v>51</v>
      </c>
      <c r="U2441" t="s">
        <v>51</v>
      </c>
      <c r="W2441">
        <v>9322972096</v>
      </c>
      <c r="Y2441" t="s">
        <v>10826</v>
      </c>
      <c r="Z2441">
        <v>8</v>
      </c>
      <c r="AE2441" t="s">
        <v>51</v>
      </c>
      <c r="AF2441" t="s">
        <v>5419</v>
      </c>
      <c r="AG2441">
        <v>27040665928</v>
      </c>
      <c r="AI2441">
        <v>0</v>
      </c>
      <c r="AJ2441">
        <v>0</v>
      </c>
      <c r="AL2441">
        <v>0</v>
      </c>
      <c r="AM2441">
        <v>0</v>
      </c>
      <c r="AN2441">
        <v>0</v>
      </c>
      <c r="AO2441" t="s">
        <v>120</v>
      </c>
      <c r="AP2441" t="s">
        <v>51</v>
      </c>
      <c r="AQ2441" t="s">
        <v>51</v>
      </c>
      <c r="AR2441" t="s">
        <v>51</v>
      </c>
      <c r="AS2441" t="s">
        <v>51</v>
      </c>
      <c r="AT2441" t="s">
        <v>51</v>
      </c>
      <c r="AU2441" t="s">
        <v>58</v>
      </c>
      <c r="AV2441" t="s">
        <v>4028</v>
      </c>
      <c r="AW2441" t="s">
        <v>51</v>
      </c>
      <c r="AX2441" s="1">
        <v>42504.707167789355</v>
      </c>
      <c r="AY2441" t="s">
        <v>51</v>
      </c>
    </row>
    <row r="2442" spans="1:51" x14ac:dyDescent="0.35">
      <c r="A2442">
        <v>1923</v>
      </c>
      <c r="B2442">
        <v>0</v>
      </c>
      <c r="C2442" t="s">
        <v>51</v>
      </c>
      <c r="D2442" t="s">
        <v>85</v>
      </c>
      <c r="E2442">
        <v>10</v>
      </c>
      <c r="F2442" t="s">
        <v>7353</v>
      </c>
      <c r="G2442" t="s">
        <v>10827</v>
      </c>
      <c r="H2442" t="s">
        <v>4255</v>
      </c>
      <c r="I2442" t="s">
        <v>56</v>
      </c>
      <c r="S2442" t="s">
        <v>10828</v>
      </c>
      <c r="T2442" t="s">
        <v>51</v>
      </c>
      <c r="U2442" t="s">
        <v>51</v>
      </c>
      <c r="W2442">
        <v>9890001779</v>
      </c>
      <c r="Y2442" t="s">
        <v>4256</v>
      </c>
      <c r="Z2442">
        <v>8</v>
      </c>
      <c r="AD2442" t="s">
        <v>637</v>
      </c>
      <c r="AE2442" t="s">
        <v>51</v>
      </c>
      <c r="AG2442" t="s">
        <v>10829</v>
      </c>
      <c r="AI2442">
        <v>0</v>
      </c>
      <c r="AJ2442">
        <v>0</v>
      </c>
      <c r="AL2442">
        <v>0</v>
      </c>
      <c r="AM2442">
        <v>0</v>
      </c>
      <c r="AN2442">
        <v>0</v>
      </c>
      <c r="AO2442" t="s">
        <v>4227</v>
      </c>
      <c r="AP2442" t="s">
        <v>486</v>
      </c>
      <c r="AQ2442" t="s">
        <v>122</v>
      </c>
      <c r="AR2442" t="s">
        <v>123</v>
      </c>
      <c r="AS2442" t="s">
        <v>89</v>
      </c>
      <c r="AT2442" t="s">
        <v>90</v>
      </c>
      <c r="AU2442" t="s">
        <v>58</v>
      </c>
      <c r="AV2442" t="s">
        <v>4028</v>
      </c>
      <c r="AW2442" t="s">
        <v>5181</v>
      </c>
      <c r="AX2442" s="1">
        <v>42500.619471215279</v>
      </c>
      <c r="AY2442" s="1">
        <v>44142.44088318287</v>
      </c>
    </row>
    <row r="2443" spans="1:51" x14ac:dyDescent="0.35">
      <c r="A2443">
        <v>1922</v>
      </c>
      <c r="B2443">
        <v>0</v>
      </c>
      <c r="C2443" t="s">
        <v>51</v>
      </c>
      <c r="D2443" t="s">
        <v>52</v>
      </c>
      <c r="E2443" t="s">
        <v>51</v>
      </c>
      <c r="F2443" t="s">
        <v>51</v>
      </c>
      <c r="G2443" t="s">
        <v>19203</v>
      </c>
      <c r="H2443" t="s">
        <v>10830</v>
      </c>
      <c r="I2443" t="s">
        <v>56</v>
      </c>
      <c r="J2443" t="s">
        <v>5419</v>
      </c>
      <c r="U2443" t="s">
        <v>51</v>
      </c>
      <c r="X2443" t="s">
        <v>51</v>
      </c>
      <c r="Y2443" t="s">
        <v>10831</v>
      </c>
      <c r="Z2443">
        <v>8</v>
      </c>
      <c r="AA2443" t="s">
        <v>10832</v>
      </c>
      <c r="AB2443" t="s">
        <v>10833</v>
      </c>
      <c r="AC2443" t="s">
        <v>10834</v>
      </c>
      <c r="AE2443" t="s">
        <v>51</v>
      </c>
      <c r="AF2443" t="s">
        <v>5419</v>
      </c>
      <c r="AG2443">
        <v>8570850444</v>
      </c>
      <c r="AH2443">
        <v>8570850444</v>
      </c>
      <c r="AI2443">
        <v>0</v>
      </c>
      <c r="AJ2443">
        <v>0</v>
      </c>
      <c r="AL2443">
        <v>0</v>
      </c>
      <c r="AM2443">
        <v>0</v>
      </c>
      <c r="AN2443">
        <v>0</v>
      </c>
      <c r="AO2443" t="s">
        <v>51</v>
      </c>
      <c r="AP2443" t="s">
        <v>51</v>
      </c>
      <c r="AQ2443" t="s">
        <v>51</v>
      </c>
      <c r="AR2443" t="s">
        <v>51</v>
      </c>
      <c r="AS2443" t="s">
        <v>51</v>
      </c>
      <c r="AT2443" t="s">
        <v>51</v>
      </c>
      <c r="AU2443" t="s">
        <v>58</v>
      </c>
      <c r="AV2443" t="s">
        <v>8906</v>
      </c>
      <c r="AW2443" t="s">
        <v>51</v>
      </c>
      <c r="AX2443" s="1">
        <v>42488.658445520836</v>
      </c>
      <c r="AY2443" t="s">
        <v>51</v>
      </c>
    </row>
    <row r="2444" spans="1:51" x14ac:dyDescent="0.35">
      <c r="A2444">
        <v>1921</v>
      </c>
      <c r="B2444">
        <v>0</v>
      </c>
      <c r="C2444" t="s">
        <v>51</v>
      </c>
      <c r="D2444" t="s">
        <v>52</v>
      </c>
      <c r="E2444" t="s">
        <v>51</v>
      </c>
      <c r="F2444" t="s">
        <v>51</v>
      </c>
      <c r="G2444" t="s">
        <v>10835</v>
      </c>
      <c r="H2444" t="s">
        <v>10836</v>
      </c>
      <c r="I2444" t="s">
        <v>56</v>
      </c>
      <c r="J2444" t="s">
        <v>5419</v>
      </c>
      <c r="O2444" t="s">
        <v>56</v>
      </c>
      <c r="S2444" t="s">
        <v>10837</v>
      </c>
      <c r="U2444" t="s">
        <v>51</v>
      </c>
      <c r="X2444" t="s">
        <v>51</v>
      </c>
      <c r="Y2444" t="s">
        <v>10838</v>
      </c>
      <c r="Z2444">
        <v>8</v>
      </c>
      <c r="AE2444" t="s">
        <v>51</v>
      </c>
      <c r="AF2444" t="s">
        <v>5419</v>
      </c>
      <c r="AG2444">
        <v>33024364741</v>
      </c>
      <c r="AH2444">
        <v>1141686</v>
      </c>
      <c r="AI2444">
        <v>0</v>
      </c>
      <c r="AJ2444">
        <v>0</v>
      </c>
      <c r="AL2444">
        <v>0</v>
      </c>
      <c r="AM2444">
        <v>0</v>
      </c>
      <c r="AN2444">
        <v>0</v>
      </c>
      <c r="AO2444" t="s">
        <v>51</v>
      </c>
      <c r="AP2444" t="s">
        <v>51</v>
      </c>
      <c r="AQ2444" t="s">
        <v>51</v>
      </c>
      <c r="AR2444" t="s">
        <v>51</v>
      </c>
      <c r="AS2444" t="s">
        <v>51</v>
      </c>
      <c r="AT2444" t="s">
        <v>51</v>
      </c>
      <c r="AU2444" t="s">
        <v>58</v>
      </c>
      <c r="AV2444" t="s">
        <v>8906</v>
      </c>
      <c r="AW2444" t="s">
        <v>6927</v>
      </c>
      <c r="AX2444" s="1">
        <v>42488.651685381941</v>
      </c>
      <c r="AY2444" s="1">
        <v>42548.506566932869</v>
      </c>
    </row>
    <row r="2445" spans="1:51" x14ac:dyDescent="0.35">
      <c r="A2445">
        <v>1920</v>
      </c>
      <c r="B2445">
        <v>0</v>
      </c>
      <c r="C2445" t="s">
        <v>51</v>
      </c>
      <c r="D2445" t="s">
        <v>85</v>
      </c>
      <c r="E2445" t="s">
        <v>51</v>
      </c>
      <c r="F2445" t="s">
        <v>51</v>
      </c>
      <c r="G2445" t="s">
        <v>10839</v>
      </c>
      <c r="H2445" t="s">
        <v>10840</v>
      </c>
      <c r="I2445" t="s">
        <v>56</v>
      </c>
      <c r="J2445" t="s">
        <v>5419</v>
      </c>
      <c r="S2445" t="s">
        <v>10841</v>
      </c>
      <c r="T2445" t="s">
        <v>51</v>
      </c>
      <c r="U2445" t="s">
        <v>51</v>
      </c>
      <c r="V2445">
        <v>4023090661</v>
      </c>
      <c r="Y2445" t="s">
        <v>10842</v>
      </c>
      <c r="Z2445">
        <v>8</v>
      </c>
      <c r="AE2445" t="s">
        <v>51</v>
      </c>
      <c r="AF2445" t="s">
        <v>5419</v>
      </c>
      <c r="AI2445">
        <v>0</v>
      </c>
      <c r="AJ2445">
        <v>0</v>
      </c>
      <c r="AL2445">
        <v>0</v>
      </c>
      <c r="AM2445">
        <v>0</v>
      </c>
      <c r="AN2445">
        <v>0</v>
      </c>
      <c r="AO2445" t="s">
        <v>10843</v>
      </c>
      <c r="AP2445" t="s">
        <v>51</v>
      </c>
      <c r="AQ2445" t="s">
        <v>51</v>
      </c>
      <c r="AR2445" t="s">
        <v>51</v>
      </c>
      <c r="AS2445" t="s">
        <v>51</v>
      </c>
      <c r="AT2445" t="s">
        <v>51</v>
      </c>
      <c r="AU2445" t="s">
        <v>58</v>
      </c>
      <c r="AV2445" t="s">
        <v>4028</v>
      </c>
      <c r="AW2445" t="s">
        <v>51</v>
      </c>
      <c r="AX2445" s="1">
        <v>42488.647551354166</v>
      </c>
      <c r="AY2445" t="s">
        <v>51</v>
      </c>
    </row>
    <row r="2446" spans="1:51" x14ac:dyDescent="0.35">
      <c r="A2446">
        <v>1919</v>
      </c>
      <c r="B2446">
        <v>0</v>
      </c>
      <c r="C2446" t="s">
        <v>51</v>
      </c>
      <c r="D2446" t="s">
        <v>52</v>
      </c>
      <c r="E2446" t="s">
        <v>51</v>
      </c>
      <c r="F2446" t="s">
        <v>51</v>
      </c>
      <c r="G2446" t="s">
        <v>19204</v>
      </c>
      <c r="H2446" t="s">
        <v>10844</v>
      </c>
      <c r="I2446" t="s">
        <v>56</v>
      </c>
      <c r="J2446" t="s">
        <v>5419</v>
      </c>
      <c r="M2446" t="s">
        <v>19204</v>
      </c>
      <c r="N2446" t="s">
        <v>10844</v>
      </c>
      <c r="O2446" t="s">
        <v>56</v>
      </c>
      <c r="S2446" t="s">
        <v>10845</v>
      </c>
      <c r="T2446" t="s">
        <v>10846</v>
      </c>
      <c r="U2446" t="s">
        <v>51</v>
      </c>
      <c r="X2446" t="s">
        <v>51</v>
      </c>
      <c r="Z2446">
        <v>8</v>
      </c>
      <c r="AE2446" t="s">
        <v>51</v>
      </c>
      <c r="AF2446" t="s">
        <v>5419</v>
      </c>
      <c r="AI2446">
        <v>0</v>
      </c>
      <c r="AJ2446">
        <v>0</v>
      </c>
      <c r="AL2446">
        <v>0</v>
      </c>
      <c r="AM2446">
        <v>0</v>
      </c>
      <c r="AN2446">
        <v>0</v>
      </c>
      <c r="AO2446" t="s">
        <v>51</v>
      </c>
      <c r="AP2446" t="s">
        <v>51</v>
      </c>
      <c r="AQ2446" t="s">
        <v>51</v>
      </c>
      <c r="AR2446" t="s">
        <v>51</v>
      </c>
      <c r="AS2446" t="s">
        <v>51</v>
      </c>
      <c r="AT2446" t="s">
        <v>51</v>
      </c>
      <c r="AU2446" t="s">
        <v>58</v>
      </c>
      <c r="AV2446" t="s">
        <v>10544</v>
      </c>
      <c r="AW2446" t="s">
        <v>51</v>
      </c>
      <c r="AX2446" s="1">
        <v>42487.770160069442</v>
      </c>
      <c r="AY2446" t="s">
        <v>51</v>
      </c>
    </row>
    <row r="2447" spans="1:51" x14ac:dyDescent="0.35">
      <c r="A2447">
        <v>1918</v>
      </c>
      <c r="B2447">
        <v>0</v>
      </c>
      <c r="C2447" t="s">
        <v>51</v>
      </c>
      <c r="D2447" t="s">
        <v>85</v>
      </c>
      <c r="E2447">
        <v>0</v>
      </c>
      <c r="G2447" t="s">
        <v>10847</v>
      </c>
      <c r="H2447" t="s">
        <v>10848</v>
      </c>
      <c r="I2447" t="s">
        <v>56</v>
      </c>
      <c r="J2447" t="s">
        <v>5419</v>
      </c>
      <c r="S2447" t="s">
        <v>10849</v>
      </c>
      <c r="T2447" t="s">
        <v>51</v>
      </c>
      <c r="U2447" t="s">
        <v>51</v>
      </c>
      <c r="V2447" t="s">
        <v>10849</v>
      </c>
      <c r="W2447" t="s">
        <v>62</v>
      </c>
      <c r="Y2447" t="s">
        <v>10850</v>
      </c>
      <c r="Z2447">
        <v>8</v>
      </c>
      <c r="AA2447">
        <v>9</v>
      </c>
      <c r="AE2447" t="s">
        <v>51</v>
      </c>
      <c r="AF2447" t="s">
        <v>5419</v>
      </c>
      <c r="AG2447" t="s">
        <v>10851</v>
      </c>
      <c r="AH2447" t="s">
        <v>2487</v>
      </c>
      <c r="AI2447">
        <v>0</v>
      </c>
      <c r="AJ2447">
        <v>0</v>
      </c>
      <c r="AL2447">
        <v>0</v>
      </c>
      <c r="AM2447">
        <v>0</v>
      </c>
      <c r="AN2447">
        <v>0</v>
      </c>
      <c r="AO2447" t="s">
        <v>1032</v>
      </c>
      <c r="AP2447" t="s">
        <v>51</v>
      </c>
      <c r="AQ2447" t="s">
        <v>51</v>
      </c>
      <c r="AR2447" t="s">
        <v>51</v>
      </c>
      <c r="AS2447" t="s">
        <v>51</v>
      </c>
      <c r="AT2447" t="s">
        <v>51</v>
      </c>
      <c r="AU2447" t="s">
        <v>58</v>
      </c>
      <c r="AV2447" t="s">
        <v>8906</v>
      </c>
      <c r="AW2447" t="s">
        <v>4028</v>
      </c>
      <c r="AX2447" s="1">
        <v>42486.557386261571</v>
      </c>
      <c r="AY2447" s="1">
        <v>43999.518181793981</v>
      </c>
    </row>
    <row r="2448" spans="1:51" x14ac:dyDescent="0.35">
      <c r="A2448">
        <v>1917</v>
      </c>
      <c r="B2448">
        <v>0</v>
      </c>
      <c r="C2448" t="s">
        <v>51</v>
      </c>
      <c r="D2448" t="s">
        <v>52</v>
      </c>
      <c r="E2448" t="s">
        <v>51</v>
      </c>
      <c r="F2448" t="s">
        <v>51</v>
      </c>
      <c r="G2448" t="s">
        <v>10852</v>
      </c>
      <c r="H2448" t="s">
        <v>10853</v>
      </c>
      <c r="I2448" t="s">
        <v>56</v>
      </c>
      <c r="J2448" t="s">
        <v>5419</v>
      </c>
      <c r="S2448" t="s">
        <v>10854</v>
      </c>
      <c r="U2448" t="s">
        <v>51</v>
      </c>
      <c r="V2448" t="s">
        <v>10855</v>
      </c>
      <c r="X2448" t="s">
        <v>51</v>
      </c>
      <c r="Y2448" t="s">
        <v>10856</v>
      </c>
      <c r="Z2448">
        <v>8</v>
      </c>
      <c r="AE2448" t="s">
        <v>51</v>
      </c>
      <c r="AF2448" t="s">
        <v>5419</v>
      </c>
      <c r="AG2448" t="s">
        <v>10857</v>
      </c>
      <c r="AH2448" t="s">
        <v>10858</v>
      </c>
      <c r="AI2448">
        <v>0</v>
      </c>
      <c r="AJ2448">
        <v>0</v>
      </c>
      <c r="AL2448">
        <v>0</v>
      </c>
      <c r="AM2448">
        <v>0</v>
      </c>
      <c r="AN2448">
        <v>0</v>
      </c>
      <c r="AO2448" t="s">
        <v>51</v>
      </c>
      <c r="AP2448" t="s">
        <v>51</v>
      </c>
      <c r="AQ2448" t="s">
        <v>51</v>
      </c>
      <c r="AR2448" t="s">
        <v>51</v>
      </c>
      <c r="AS2448" t="s">
        <v>51</v>
      </c>
      <c r="AT2448" t="s">
        <v>51</v>
      </c>
      <c r="AU2448" t="s">
        <v>58</v>
      </c>
      <c r="AV2448" t="s">
        <v>8906</v>
      </c>
      <c r="AW2448" t="s">
        <v>51</v>
      </c>
      <c r="AX2448" s="1">
        <v>42486.549029166665</v>
      </c>
      <c r="AY2448" t="s">
        <v>51</v>
      </c>
    </row>
    <row r="2449" spans="1:51" x14ac:dyDescent="0.35">
      <c r="A2449">
        <v>1916</v>
      </c>
      <c r="B2449">
        <v>0</v>
      </c>
      <c r="C2449" t="s">
        <v>51</v>
      </c>
      <c r="D2449" t="s">
        <v>52</v>
      </c>
      <c r="E2449" t="s">
        <v>51</v>
      </c>
      <c r="F2449" t="s">
        <v>51</v>
      </c>
      <c r="G2449" t="s">
        <v>10859</v>
      </c>
      <c r="H2449" t="s">
        <v>19205</v>
      </c>
      <c r="I2449" t="s">
        <v>56</v>
      </c>
      <c r="O2449" t="s">
        <v>62</v>
      </c>
      <c r="S2449" t="s">
        <v>10860</v>
      </c>
      <c r="U2449" t="s">
        <v>51</v>
      </c>
      <c r="V2449" t="s">
        <v>10861</v>
      </c>
      <c r="W2449" t="s">
        <v>62</v>
      </c>
      <c r="Y2449" t="s">
        <v>10862</v>
      </c>
      <c r="Z2449">
        <v>8</v>
      </c>
      <c r="AA2449">
        <v>27</v>
      </c>
      <c r="AE2449" t="s">
        <v>1903</v>
      </c>
      <c r="AF2449" t="s">
        <v>143</v>
      </c>
      <c r="AG2449" t="s">
        <v>10863</v>
      </c>
      <c r="AH2449" t="s">
        <v>1903</v>
      </c>
      <c r="AI2449">
        <v>0</v>
      </c>
      <c r="AJ2449">
        <v>0</v>
      </c>
      <c r="AL2449">
        <v>0</v>
      </c>
      <c r="AM2449">
        <v>0</v>
      </c>
      <c r="AN2449">
        <v>0</v>
      </c>
      <c r="AO2449" t="s">
        <v>51</v>
      </c>
      <c r="AP2449" t="s">
        <v>51</v>
      </c>
      <c r="AQ2449" t="s">
        <v>51</v>
      </c>
      <c r="AR2449" t="s">
        <v>51</v>
      </c>
      <c r="AS2449" t="s">
        <v>51</v>
      </c>
      <c r="AT2449" t="s">
        <v>51</v>
      </c>
      <c r="AU2449" t="s">
        <v>58</v>
      </c>
      <c r="AV2449" t="s">
        <v>8906</v>
      </c>
      <c r="AW2449" t="s">
        <v>6927</v>
      </c>
      <c r="AX2449" s="1">
        <v>42480.819286493053</v>
      </c>
      <c r="AY2449" s="1">
        <v>43432.649907372688</v>
      </c>
    </row>
    <row r="2450" spans="1:51" x14ac:dyDescent="0.35">
      <c r="A2450">
        <v>1915</v>
      </c>
      <c r="B2450">
        <v>0</v>
      </c>
      <c r="C2450" t="s">
        <v>51</v>
      </c>
      <c r="D2450" t="s">
        <v>85</v>
      </c>
      <c r="E2450" t="s">
        <v>51</v>
      </c>
      <c r="F2450" t="s">
        <v>51</v>
      </c>
      <c r="G2450" t="s">
        <v>10864</v>
      </c>
      <c r="H2450" t="s">
        <v>10865</v>
      </c>
      <c r="I2450" t="s">
        <v>56</v>
      </c>
      <c r="J2450" t="s">
        <v>5419</v>
      </c>
      <c r="S2450" t="s">
        <v>10866</v>
      </c>
      <c r="T2450" t="s">
        <v>51</v>
      </c>
      <c r="U2450" t="s">
        <v>51</v>
      </c>
      <c r="Y2450" t="s">
        <v>10867</v>
      </c>
      <c r="Z2450">
        <v>8</v>
      </c>
      <c r="AE2450" t="s">
        <v>51</v>
      </c>
      <c r="AF2450" t="s">
        <v>5419</v>
      </c>
      <c r="AI2450">
        <v>0</v>
      </c>
      <c r="AJ2450">
        <v>0</v>
      </c>
      <c r="AL2450">
        <v>0</v>
      </c>
      <c r="AM2450">
        <v>0</v>
      </c>
      <c r="AN2450">
        <v>0</v>
      </c>
      <c r="AO2450" t="s">
        <v>120</v>
      </c>
      <c r="AP2450" t="s">
        <v>51</v>
      </c>
      <c r="AQ2450" t="s">
        <v>51</v>
      </c>
      <c r="AR2450" t="s">
        <v>51</v>
      </c>
      <c r="AS2450" t="s">
        <v>51</v>
      </c>
      <c r="AT2450" t="s">
        <v>51</v>
      </c>
      <c r="AU2450" t="s">
        <v>58</v>
      </c>
      <c r="AV2450" t="s">
        <v>4028</v>
      </c>
      <c r="AW2450" t="s">
        <v>51</v>
      </c>
      <c r="AX2450" s="1">
        <v>42480.706127858793</v>
      </c>
      <c r="AY2450" t="s">
        <v>51</v>
      </c>
    </row>
    <row r="2451" spans="1:51" x14ac:dyDescent="0.35">
      <c r="A2451">
        <v>1914</v>
      </c>
      <c r="B2451">
        <v>0</v>
      </c>
      <c r="C2451" t="s">
        <v>51</v>
      </c>
      <c r="D2451" t="s">
        <v>52</v>
      </c>
      <c r="E2451" t="s">
        <v>51</v>
      </c>
      <c r="F2451" t="s">
        <v>51</v>
      </c>
      <c r="G2451" t="s">
        <v>10868</v>
      </c>
      <c r="H2451" t="s">
        <v>10869</v>
      </c>
      <c r="I2451" t="s">
        <v>56</v>
      </c>
      <c r="J2451" t="s">
        <v>5419</v>
      </c>
      <c r="M2451" t="s">
        <v>10870</v>
      </c>
      <c r="N2451" t="s">
        <v>10869</v>
      </c>
      <c r="O2451" t="s">
        <v>56</v>
      </c>
      <c r="S2451">
        <v>-9901646161</v>
      </c>
      <c r="T2451" t="s">
        <v>10871</v>
      </c>
      <c r="U2451" t="s">
        <v>51</v>
      </c>
      <c r="V2451" t="s">
        <v>62</v>
      </c>
      <c r="W2451" t="s">
        <v>62</v>
      </c>
      <c r="X2451" t="s">
        <v>51</v>
      </c>
      <c r="Y2451" t="s">
        <v>62</v>
      </c>
      <c r="Z2451">
        <v>8</v>
      </c>
      <c r="AA2451" t="s">
        <v>62</v>
      </c>
      <c r="AB2451" t="s">
        <v>62</v>
      </c>
      <c r="AC2451" t="s">
        <v>62</v>
      </c>
      <c r="AD2451" t="s">
        <v>62</v>
      </c>
      <c r="AE2451" t="s">
        <v>51</v>
      </c>
      <c r="AF2451" t="s">
        <v>5419</v>
      </c>
      <c r="AG2451" t="s">
        <v>62</v>
      </c>
      <c r="AI2451">
        <v>0</v>
      </c>
      <c r="AJ2451">
        <v>0</v>
      </c>
      <c r="AL2451">
        <v>0</v>
      </c>
      <c r="AM2451">
        <v>0</v>
      </c>
      <c r="AN2451">
        <v>0</v>
      </c>
      <c r="AO2451" t="s">
        <v>51</v>
      </c>
      <c r="AP2451" t="s">
        <v>51</v>
      </c>
      <c r="AQ2451" t="s">
        <v>51</v>
      </c>
      <c r="AR2451" t="s">
        <v>51</v>
      </c>
      <c r="AS2451" t="s">
        <v>51</v>
      </c>
      <c r="AT2451" t="s">
        <v>51</v>
      </c>
      <c r="AU2451" t="s">
        <v>58</v>
      </c>
      <c r="AV2451" t="s">
        <v>7390</v>
      </c>
      <c r="AW2451" t="s">
        <v>6593</v>
      </c>
      <c r="AX2451" s="1">
        <v>42478.85135034722</v>
      </c>
      <c r="AY2451" s="1">
        <v>42479.404221909725</v>
      </c>
    </row>
    <row r="2452" spans="1:51" x14ac:dyDescent="0.35">
      <c r="A2452">
        <v>1913</v>
      </c>
      <c r="B2452">
        <v>0</v>
      </c>
      <c r="C2452" t="s">
        <v>51</v>
      </c>
      <c r="D2452" t="s">
        <v>85</v>
      </c>
      <c r="E2452" t="s">
        <v>51</v>
      </c>
      <c r="F2452" t="s">
        <v>51</v>
      </c>
      <c r="G2452" t="s">
        <v>10872</v>
      </c>
      <c r="H2452" t="s">
        <v>10873</v>
      </c>
      <c r="I2452" t="s">
        <v>56</v>
      </c>
      <c r="J2452" t="s">
        <v>5419</v>
      </c>
      <c r="T2452" t="s">
        <v>51</v>
      </c>
      <c r="U2452" t="s">
        <v>51</v>
      </c>
      <c r="W2452">
        <v>9096138229</v>
      </c>
      <c r="Y2452" t="s">
        <v>10874</v>
      </c>
      <c r="Z2452">
        <v>8</v>
      </c>
      <c r="AE2452" t="s">
        <v>51</v>
      </c>
      <c r="AF2452" t="s">
        <v>5419</v>
      </c>
      <c r="AI2452">
        <v>0</v>
      </c>
      <c r="AJ2452">
        <v>0</v>
      </c>
      <c r="AL2452">
        <v>0</v>
      </c>
      <c r="AM2452">
        <v>0</v>
      </c>
      <c r="AN2452">
        <v>0</v>
      </c>
      <c r="AO2452" t="s">
        <v>586</v>
      </c>
      <c r="AP2452" t="s">
        <v>51</v>
      </c>
      <c r="AQ2452" t="s">
        <v>51</v>
      </c>
      <c r="AR2452" t="s">
        <v>51</v>
      </c>
      <c r="AS2452" t="s">
        <v>51</v>
      </c>
      <c r="AT2452" t="s">
        <v>51</v>
      </c>
      <c r="AU2452" t="s">
        <v>58</v>
      </c>
      <c r="AV2452" t="s">
        <v>4028</v>
      </c>
      <c r="AW2452" t="s">
        <v>51</v>
      </c>
      <c r="AX2452" s="1">
        <v>42474.741473032409</v>
      </c>
      <c r="AY2452" t="s">
        <v>51</v>
      </c>
    </row>
    <row r="2453" spans="1:51" x14ac:dyDescent="0.35">
      <c r="A2453">
        <v>1912</v>
      </c>
      <c r="B2453">
        <v>0</v>
      </c>
      <c r="C2453" t="s">
        <v>51</v>
      </c>
      <c r="D2453" t="s">
        <v>52</v>
      </c>
      <c r="E2453" t="s">
        <v>51</v>
      </c>
      <c r="F2453" t="s">
        <v>51</v>
      </c>
      <c r="G2453" t="s">
        <v>10875</v>
      </c>
      <c r="H2453" t="s">
        <v>19206</v>
      </c>
      <c r="I2453" t="s">
        <v>56</v>
      </c>
      <c r="J2453" t="s">
        <v>5419</v>
      </c>
      <c r="M2453" t="s">
        <v>10876</v>
      </c>
      <c r="N2453" t="s">
        <v>10877</v>
      </c>
      <c r="O2453" t="s">
        <v>56</v>
      </c>
      <c r="S2453" t="s">
        <v>10878</v>
      </c>
      <c r="T2453" t="s">
        <v>10879</v>
      </c>
      <c r="U2453" t="s">
        <v>51</v>
      </c>
      <c r="V2453" t="s">
        <v>10880</v>
      </c>
      <c r="W2453">
        <v>919958058846</v>
      </c>
      <c r="X2453" t="s">
        <v>51</v>
      </c>
      <c r="Y2453" t="s">
        <v>10881</v>
      </c>
      <c r="Z2453">
        <v>8</v>
      </c>
      <c r="AA2453" t="s">
        <v>62</v>
      </c>
      <c r="AB2453" t="s">
        <v>62</v>
      </c>
      <c r="AC2453" t="s">
        <v>62</v>
      </c>
      <c r="AD2453" t="s">
        <v>62</v>
      </c>
      <c r="AE2453" t="s">
        <v>51</v>
      </c>
      <c r="AF2453" t="s">
        <v>5419</v>
      </c>
      <c r="AG2453" t="s">
        <v>10882</v>
      </c>
      <c r="AH2453" t="s">
        <v>10882</v>
      </c>
      <c r="AI2453">
        <v>0</v>
      </c>
      <c r="AJ2453">
        <v>0</v>
      </c>
      <c r="AL2453">
        <v>0</v>
      </c>
      <c r="AM2453">
        <v>0</v>
      </c>
      <c r="AN2453">
        <v>0</v>
      </c>
      <c r="AO2453" t="s">
        <v>51</v>
      </c>
      <c r="AP2453" t="s">
        <v>51</v>
      </c>
      <c r="AQ2453" t="s">
        <v>51</v>
      </c>
      <c r="AR2453" t="s">
        <v>51</v>
      </c>
      <c r="AS2453" t="s">
        <v>51</v>
      </c>
      <c r="AT2453" t="s">
        <v>51</v>
      </c>
      <c r="AU2453" t="s">
        <v>58</v>
      </c>
      <c r="AV2453" t="s">
        <v>10883</v>
      </c>
      <c r="AW2453" t="s">
        <v>51</v>
      </c>
      <c r="AX2453" s="1">
        <v>42466.612954432872</v>
      </c>
      <c r="AY2453" t="s">
        <v>51</v>
      </c>
    </row>
    <row r="2454" spans="1:51" x14ac:dyDescent="0.35">
      <c r="A2454">
        <v>1911</v>
      </c>
      <c r="B2454">
        <v>0</v>
      </c>
      <c r="C2454" t="s">
        <v>51</v>
      </c>
      <c r="D2454" t="s">
        <v>52</v>
      </c>
      <c r="E2454" t="s">
        <v>51</v>
      </c>
      <c r="F2454" t="s">
        <v>51</v>
      </c>
      <c r="G2454" t="s">
        <v>10884</v>
      </c>
      <c r="H2454" t="s">
        <v>10885</v>
      </c>
      <c r="I2454" t="s">
        <v>2371</v>
      </c>
      <c r="J2454" t="s">
        <v>5419</v>
      </c>
      <c r="S2454">
        <f>81-6-6569-56</f>
        <v>-6550</v>
      </c>
      <c r="T2454" t="s">
        <v>10886</v>
      </c>
      <c r="U2454" t="s">
        <v>51</v>
      </c>
      <c r="V2454">
        <f>81-6-6569-47</f>
        <v>-6541</v>
      </c>
      <c r="X2454" t="s">
        <v>51</v>
      </c>
      <c r="Y2454" t="s">
        <v>10887</v>
      </c>
      <c r="Z2454">
        <v>2</v>
      </c>
      <c r="AE2454" t="s">
        <v>51</v>
      </c>
      <c r="AF2454" t="s">
        <v>5419</v>
      </c>
      <c r="AI2454">
        <v>0</v>
      </c>
      <c r="AJ2454">
        <v>0</v>
      </c>
      <c r="AL2454">
        <v>0</v>
      </c>
      <c r="AM2454">
        <v>0</v>
      </c>
      <c r="AN2454">
        <v>0</v>
      </c>
      <c r="AO2454" t="s">
        <v>51</v>
      </c>
      <c r="AP2454" t="s">
        <v>51</v>
      </c>
      <c r="AQ2454" t="s">
        <v>51</v>
      </c>
      <c r="AR2454" t="s">
        <v>51</v>
      </c>
      <c r="AS2454" t="s">
        <v>51</v>
      </c>
      <c r="AT2454" t="s">
        <v>51</v>
      </c>
      <c r="AU2454" t="s">
        <v>58</v>
      </c>
      <c r="AV2454" t="s">
        <v>8906</v>
      </c>
      <c r="AW2454" t="s">
        <v>51</v>
      </c>
      <c r="AX2454" s="1">
        <v>42460.76284771991</v>
      </c>
      <c r="AY2454" t="s">
        <v>51</v>
      </c>
    </row>
    <row r="2455" spans="1:51" x14ac:dyDescent="0.35">
      <c r="A2455">
        <v>1910</v>
      </c>
      <c r="B2455">
        <v>0</v>
      </c>
      <c r="C2455" t="s">
        <v>51</v>
      </c>
      <c r="D2455" t="s">
        <v>52</v>
      </c>
      <c r="E2455" t="s">
        <v>51</v>
      </c>
      <c r="F2455" t="s">
        <v>51</v>
      </c>
      <c r="G2455" t="s">
        <v>19207</v>
      </c>
      <c r="H2455" t="s">
        <v>10888</v>
      </c>
      <c r="I2455" t="s">
        <v>56</v>
      </c>
      <c r="J2455" t="s">
        <v>5419</v>
      </c>
      <c r="S2455" t="s">
        <v>10889</v>
      </c>
      <c r="T2455" t="s">
        <v>10890</v>
      </c>
      <c r="U2455" t="s">
        <v>51</v>
      </c>
      <c r="V2455" t="s">
        <v>10891</v>
      </c>
      <c r="X2455" t="s">
        <v>51</v>
      </c>
      <c r="Y2455" t="s">
        <v>10892</v>
      </c>
      <c r="Z2455">
        <v>8</v>
      </c>
      <c r="AA2455" t="s">
        <v>10893</v>
      </c>
      <c r="AB2455" t="s">
        <v>10894</v>
      </c>
      <c r="AC2455" t="s">
        <v>10448</v>
      </c>
      <c r="AD2455" t="s">
        <v>80</v>
      </c>
      <c r="AE2455" t="s">
        <v>51</v>
      </c>
      <c r="AF2455" t="s">
        <v>5419</v>
      </c>
      <c r="AH2455">
        <v>24722400079</v>
      </c>
      <c r="AI2455">
        <v>0</v>
      </c>
      <c r="AJ2455">
        <v>0</v>
      </c>
      <c r="AL2455">
        <v>0</v>
      </c>
      <c r="AM2455">
        <v>0</v>
      </c>
      <c r="AN2455">
        <v>0</v>
      </c>
      <c r="AO2455" t="s">
        <v>51</v>
      </c>
      <c r="AP2455" t="s">
        <v>51</v>
      </c>
      <c r="AQ2455" t="s">
        <v>51</v>
      </c>
      <c r="AR2455" t="s">
        <v>51</v>
      </c>
      <c r="AS2455" t="s">
        <v>51</v>
      </c>
      <c r="AT2455" t="s">
        <v>51</v>
      </c>
      <c r="AU2455" t="s">
        <v>58</v>
      </c>
      <c r="AV2455" t="s">
        <v>8906</v>
      </c>
      <c r="AW2455" t="s">
        <v>51</v>
      </c>
      <c r="AX2455" s="1">
        <v>42460.75322554398</v>
      </c>
      <c r="AY2455" t="s">
        <v>51</v>
      </c>
    </row>
    <row r="2456" spans="1:51" x14ac:dyDescent="0.35">
      <c r="A2456">
        <v>1909</v>
      </c>
      <c r="B2456">
        <v>0</v>
      </c>
      <c r="C2456" t="s">
        <v>51</v>
      </c>
      <c r="D2456" t="s">
        <v>52</v>
      </c>
      <c r="E2456" t="s">
        <v>51</v>
      </c>
      <c r="F2456" t="s">
        <v>51</v>
      </c>
      <c r="G2456" t="s">
        <v>10895</v>
      </c>
      <c r="H2456" t="s">
        <v>10896</v>
      </c>
      <c r="I2456" t="s">
        <v>56</v>
      </c>
      <c r="J2456" t="s">
        <v>5419</v>
      </c>
      <c r="T2456" t="s">
        <v>10897</v>
      </c>
      <c r="U2456" t="s">
        <v>51</v>
      </c>
      <c r="X2456" t="s">
        <v>51</v>
      </c>
      <c r="Z2456">
        <v>8</v>
      </c>
      <c r="AE2456" t="s">
        <v>51</v>
      </c>
      <c r="AF2456" t="s">
        <v>5419</v>
      </c>
      <c r="AI2456">
        <v>0</v>
      </c>
      <c r="AJ2456">
        <v>0</v>
      </c>
      <c r="AL2456">
        <v>0</v>
      </c>
      <c r="AM2456">
        <v>0</v>
      </c>
      <c r="AN2456">
        <v>0</v>
      </c>
      <c r="AO2456" t="s">
        <v>51</v>
      </c>
      <c r="AP2456" t="s">
        <v>51</v>
      </c>
      <c r="AQ2456" t="s">
        <v>51</v>
      </c>
      <c r="AR2456" t="s">
        <v>51</v>
      </c>
      <c r="AS2456" t="s">
        <v>51</v>
      </c>
      <c r="AT2456" t="s">
        <v>51</v>
      </c>
      <c r="AU2456" t="s">
        <v>58</v>
      </c>
      <c r="AV2456" t="s">
        <v>6927</v>
      </c>
      <c r="AW2456" t="s">
        <v>6927</v>
      </c>
      <c r="AX2456" s="1">
        <v>42460.748097303243</v>
      </c>
      <c r="AY2456" s="1">
        <v>42460.748569872689</v>
      </c>
    </row>
    <row r="2457" spans="1:51" x14ac:dyDescent="0.35">
      <c r="A2457">
        <v>1908</v>
      </c>
      <c r="B2457">
        <v>0</v>
      </c>
      <c r="C2457" t="s">
        <v>51</v>
      </c>
      <c r="D2457" t="s">
        <v>52</v>
      </c>
      <c r="E2457" t="s">
        <v>51</v>
      </c>
      <c r="F2457" t="s">
        <v>51</v>
      </c>
      <c r="G2457" t="s">
        <v>10898</v>
      </c>
      <c r="H2457" t="s">
        <v>10899</v>
      </c>
      <c r="I2457" t="s">
        <v>56</v>
      </c>
      <c r="J2457" t="s">
        <v>5419</v>
      </c>
      <c r="S2457">
        <v>9337015558</v>
      </c>
      <c r="T2457" t="s">
        <v>10900</v>
      </c>
      <c r="U2457" t="s">
        <v>51</v>
      </c>
      <c r="V2457" t="s">
        <v>10901</v>
      </c>
      <c r="W2457">
        <v>9337548770</v>
      </c>
      <c r="X2457" t="s">
        <v>51</v>
      </c>
      <c r="Y2457" t="s">
        <v>10902</v>
      </c>
      <c r="Z2457">
        <v>8</v>
      </c>
      <c r="AA2457" t="s">
        <v>10903</v>
      </c>
      <c r="AB2457" t="s">
        <v>10904</v>
      </c>
      <c r="AC2457" t="s">
        <v>10905</v>
      </c>
      <c r="AD2457" t="s">
        <v>10906</v>
      </c>
      <c r="AE2457" t="s">
        <v>51</v>
      </c>
      <c r="AF2457" t="s">
        <v>5419</v>
      </c>
      <c r="AG2457">
        <v>21721401010</v>
      </c>
      <c r="AH2457" t="s">
        <v>62</v>
      </c>
      <c r="AI2457">
        <v>0</v>
      </c>
      <c r="AJ2457">
        <v>0</v>
      </c>
      <c r="AL2457">
        <v>0</v>
      </c>
      <c r="AM2457">
        <v>0</v>
      </c>
      <c r="AN2457">
        <v>0</v>
      </c>
      <c r="AO2457" t="s">
        <v>51</v>
      </c>
      <c r="AP2457" t="s">
        <v>51</v>
      </c>
      <c r="AQ2457" t="s">
        <v>51</v>
      </c>
      <c r="AR2457" t="s">
        <v>51</v>
      </c>
      <c r="AS2457" t="s">
        <v>51</v>
      </c>
      <c r="AT2457" t="s">
        <v>51</v>
      </c>
      <c r="AU2457" t="s">
        <v>58</v>
      </c>
      <c r="AV2457" t="s">
        <v>8906</v>
      </c>
      <c r="AW2457" t="s">
        <v>51</v>
      </c>
      <c r="AX2457" s="1">
        <v>42460.723268020833</v>
      </c>
      <c r="AY2457" t="s">
        <v>51</v>
      </c>
    </row>
    <row r="2458" spans="1:51" x14ac:dyDescent="0.35">
      <c r="A2458">
        <v>1907</v>
      </c>
      <c r="B2458">
        <v>0</v>
      </c>
      <c r="C2458" t="s">
        <v>51</v>
      </c>
      <c r="D2458" t="s">
        <v>85</v>
      </c>
      <c r="E2458">
        <v>0</v>
      </c>
      <c r="G2458" t="s">
        <v>10907</v>
      </c>
      <c r="H2458" t="s">
        <v>10908</v>
      </c>
      <c r="I2458" t="s">
        <v>56</v>
      </c>
      <c r="S2458" t="s">
        <v>10909</v>
      </c>
      <c r="T2458" t="s">
        <v>51</v>
      </c>
      <c r="U2458" t="s">
        <v>51</v>
      </c>
      <c r="W2458">
        <v>9822251462</v>
      </c>
      <c r="Y2458" t="s">
        <v>10910</v>
      </c>
      <c r="Z2458">
        <v>8</v>
      </c>
      <c r="AE2458" t="s">
        <v>51</v>
      </c>
      <c r="AF2458" t="s">
        <v>51</v>
      </c>
      <c r="AI2458">
        <v>0</v>
      </c>
      <c r="AJ2458">
        <v>0</v>
      </c>
      <c r="AL2458">
        <v>0</v>
      </c>
      <c r="AM2458">
        <v>0</v>
      </c>
      <c r="AN2458">
        <v>0</v>
      </c>
      <c r="AO2458" t="s">
        <v>120</v>
      </c>
      <c r="AP2458" t="s">
        <v>121</v>
      </c>
      <c r="AQ2458" t="s">
        <v>122</v>
      </c>
      <c r="AR2458" t="s">
        <v>123</v>
      </c>
      <c r="AS2458" t="s">
        <v>89</v>
      </c>
      <c r="AT2458" t="s">
        <v>90</v>
      </c>
      <c r="AU2458" t="s">
        <v>58</v>
      </c>
      <c r="AV2458" t="s">
        <v>4028</v>
      </c>
      <c r="AW2458" t="s">
        <v>1668</v>
      </c>
      <c r="AX2458" s="1">
        <v>42460.521420335652</v>
      </c>
      <c r="AY2458" s="1">
        <v>45677.753388738427</v>
      </c>
    </row>
    <row r="2459" spans="1:51" x14ac:dyDescent="0.35">
      <c r="A2459">
        <v>1906</v>
      </c>
      <c r="B2459">
        <v>0</v>
      </c>
      <c r="C2459" t="s">
        <v>51</v>
      </c>
      <c r="D2459" t="s">
        <v>52</v>
      </c>
      <c r="E2459" t="s">
        <v>51</v>
      </c>
      <c r="F2459" t="s">
        <v>51</v>
      </c>
      <c r="G2459" t="s">
        <v>3327</v>
      </c>
      <c r="H2459" t="s">
        <v>10911</v>
      </c>
      <c r="I2459" t="s">
        <v>56</v>
      </c>
      <c r="J2459" t="s">
        <v>5419</v>
      </c>
      <c r="S2459" t="s">
        <v>10912</v>
      </c>
      <c r="T2459" t="s">
        <v>10913</v>
      </c>
      <c r="U2459" t="s">
        <v>51</v>
      </c>
      <c r="V2459" t="s">
        <v>10914</v>
      </c>
      <c r="W2459">
        <v>919332083767</v>
      </c>
      <c r="X2459" t="s">
        <v>51</v>
      </c>
      <c r="Y2459" t="s">
        <v>10915</v>
      </c>
      <c r="Z2459">
        <v>8</v>
      </c>
      <c r="AA2459" t="s">
        <v>10916</v>
      </c>
      <c r="AB2459" t="s">
        <v>9984</v>
      </c>
      <c r="AC2459" t="s">
        <v>10917</v>
      </c>
      <c r="AD2459" t="s">
        <v>62</v>
      </c>
      <c r="AE2459" t="s">
        <v>51</v>
      </c>
      <c r="AF2459" t="s">
        <v>5419</v>
      </c>
      <c r="AG2459">
        <v>19471031064</v>
      </c>
      <c r="AH2459">
        <v>19471031258</v>
      </c>
      <c r="AI2459">
        <v>0</v>
      </c>
      <c r="AJ2459">
        <v>0</v>
      </c>
      <c r="AL2459">
        <v>0</v>
      </c>
      <c r="AM2459">
        <v>0</v>
      </c>
      <c r="AN2459">
        <v>0</v>
      </c>
      <c r="AO2459" t="s">
        <v>51</v>
      </c>
      <c r="AP2459" t="s">
        <v>51</v>
      </c>
      <c r="AQ2459" t="s">
        <v>51</v>
      </c>
      <c r="AR2459" t="s">
        <v>51</v>
      </c>
      <c r="AS2459" t="s">
        <v>51</v>
      </c>
      <c r="AT2459" t="s">
        <v>51</v>
      </c>
      <c r="AU2459" t="s">
        <v>58</v>
      </c>
      <c r="AV2459" t="s">
        <v>8906</v>
      </c>
      <c r="AW2459" t="s">
        <v>51</v>
      </c>
      <c r="AX2459" s="1">
        <v>42457.751176469908</v>
      </c>
      <c r="AY2459" t="s">
        <v>51</v>
      </c>
    </row>
    <row r="2460" spans="1:51" x14ac:dyDescent="0.35">
      <c r="A2460">
        <v>1905</v>
      </c>
      <c r="B2460">
        <v>0</v>
      </c>
      <c r="C2460" t="s">
        <v>51</v>
      </c>
      <c r="D2460" t="s">
        <v>52</v>
      </c>
      <c r="E2460" t="s">
        <v>51</v>
      </c>
      <c r="F2460" t="s">
        <v>51</v>
      </c>
      <c r="G2460" t="s">
        <v>10918</v>
      </c>
      <c r="H2460" t="s">
        <v>10919</v>
      </c>
      <c r="I2460" t="s">
        <v>56</v>
      </c>
      <c r="O2460" t="s">
        <v>416</v>
      </c>
      <c r="S2460">
        <v>7666888015</v>
      </c>
      <c r="U2460" t="s">
        <v>51</v>
      </c>
      <c r="V2460" t="s">
        <v>10920</v>
      </c>
      <c r="W2460" t="s">
        <v>62</v>
      </c>
      <c r="Y2460" t="s">
        <v>10921</v>
      </c>
      <c r="Z2460">
        <v>8</v>
      </c>
      <c r="AA2460">
        <v>27</v>
      </c>
      <c r="AB2460" t="s">
        <v>62</v>
      </c>
      <c r="AC2460" t="s">
        <v>62</v>
      </c>
      <c r="AD2460" t="s">
        <v>62</v>
      </c>
      <c r="AE2460" t="s">
        <v>7736</v>
      </c>
      <c r="AF2460" t="s">
        <v>143</v>
      </c>
      <c r="AG2460" t="s">
        <v>10922</v>
      </c>
      <c r="AH2460" t="s">
        <v>7736</v>
      </c>
      <c r="AI2460">
        <v>0</v>
      </c>
      <c r="AJ2460">
        <v>0</v>
      </c>
      <c r="AL2460">
        <v>0</v>
      </c>
      <c r="AM2460">
        <v>0</v>
      </c>
      <c r="AN2460">
        <v>0</v>
      </c>
      <c r="AO2460" t="s">
        <v>51</v>
      </c>
      <c r="AP2460" t="s">
        <v>51</v>
      </c>
      <c r="AQ2460" t="s">
        <v>51</v>
      </c>
      <c r="AR2460" t="s">
        <v>51</v>
      </c>
      <c r="AS2460" t="s">
        <v>51</v>
      </c>
      <c r="AT2460" t="s">
        <v>51</v>
      </c>
      <c r="AU2460" t="s">
        <v>58</v>
      </c>
      <c r="AV2460" t="s">
        <v>8906</v>
      </c>
      <c r="AW2460" t="s">
        <v>6927</v>
      </c>
      <c r="AX2460" s="1">
        <v>42455.748748877311</v>
      </c>
      <c r="AY2460" s="1">
        <v>43293.458207638891</v>
      </c>
    </row>
    <row r="2461" spans="1:51" x14ac:dyDescent="0.35">
      <c r="A2461">
        <v>1904</v>
      </c>
      <c r="B2461">
        <v>0</v>
      </c>
      <c r="C2461" t="s">
        <v>51</v>
      </c>
      <c r="D2461" t="s">
        <v>52</v>
      </c>
      <c r="E2461" t="s">
        <v>51</v>
      </c>
      <c r="F2461" t="s">
        <v>51</v>
      </c>
      <c r="G2461" t="s">
        <v>10923</v>
      </c>
      <c r="H2461" t="s">
        <v>10924</v>
      </c>
      <c r="I2461" t="s">
        <v>56</v>
      </c>
      <c r="O2461" t="s">
        <v>62</v>
      </c>
      <c r="T2461" t="s">
        <v>10925</v>
      </c>
      <c r="W2461">
        <v>8347007129</v>
      </c>
      <c r="Y2461" t="s">
        <v>10926</v>
      </c>
      <c r="Z2461">
        <v>8</v>
      </c>
      <c r="AA2461">
        <v>24</v>
      </c>
      <c r="AB2461" t="s">
        <v>10927</v>
      </c>
      <c r="AC2461" t="s">
        <v>10927</v>
      </c>
      <c r="AD2461" t="s">
        <v>176</v>
      </c>
      <c r="AE2461" t="s">
        <v>3786</v>
      </c>
      <c r="AF2461" t="s">
        <v>407</v>
      </c>
      <c r="AG2461" t="s">
        <v>1438</v>
      </c>
      <c r="AH2461" t="s">
        <v>3786</v>
      </c>
      <c r="AI2461">
        <v>0</v>
      </c>
      <c r="AJ2461">
        <v>0</v>
      </c>
      <c r="AL2461">
        <v>0</v>
      </c>
      <c r="AM2461">
        <v>0</v>
      </c>
      <c r="AN2461">
        <v>0</v>
      </c>
      <c r="AO2461" t="s">
        <v>51</v>
      </c>
      <c r="AP2461" t="s">
        <v>51</v>
      </c>
      <c r="AQ2461" t="s">
        <v>51</v>
      </c>
      <c r="AR2461" t="s">
        <v>51</v>
      </c>
      <c r="AS2461" t="s">
        <v>51</v>
      </c>
      <c r="AT2461" t="s">
        <v>51</v>
      </c>
      <c r="AU2461" t="s">
        <v>58</v>
      </c>
      <c r="AV2461" t="s">
        <v>8906</v>
      </c>
      <c r="AW2461" t="s">
        <v>6927</v>
      </c>
      <c r="AX2461" s="1">
        <v>42453.517048761576</v>
      </c>
      <c r="AY2461" s="1">
        <v>43528.598841666666</v>
      </c>
    </row>
    <row r="2462" spans="1:51" x14ac:dyDescent="0.35">
      <c r="A2462">
        <v>1903</v>
      </c>
      <c r="B2462">
        <v>0</v>
      </c>
      <c r="C2462" t="s">
        <v>51</v>
      </c>
      <c r="D2462" t="s">
        <v>52</v>
      </c>
      <c r="E2462" t="s">
        <v>51</v>
      </c>
      <c r="F2462" t="s">
        <v>51</v>
      </c>
      <c r="G2462" t="s">
        <v>10928</v>
      </c>
      <c r="H2462" t="s">
        <v>10929</v>
      </c>
      <c r="I2462" t="s">
        <v>56</v>
      </c>
      <c r="J2462" t="s">
        <v>5419</v>
      </c>
      <c r="T2462" t="s">
        <v>10930</v>
      </c>
      <c r="U2462" t="s">
        <v>51</v>
      </c>
      <c r="W2462">
        <v>9760049770</v>
      </c>
      <c r="X2462" t="s">
        <v>51</v>
      </c>
      <c r="Y2462" t="s">
        <v>10931</v>
      </c>
      <c r="Z2462">
        <v>8</v>
      </c>
      <c r="AA2462" t="s">
        <v>10932</v>
      </c>
      <c r="AB2462" t="s">
        <v>10933</v>
      </c>
      <c r="AC2462" t="s">
        <v>10934</v>
      </c>
      <c r="AE2462" t="s">
        <v>51</v>
      </c>
      <c r="AF2462" t="s">
        <v>5419</v>
      </c>
      <c r="AG2462">
        <v>5001446683</v>
      </c>
      <c r="AH2462" t="s">
        <v>10935</v>
      </c>
      <c r="AI2462">
        <v>0</v>
      </c>
      <c r="AJ2462">
        <v>0</v>
      </c>
      <c r="AL2462">
        <v>0</v>
      </c>
      <c r="AM2462">
        <v>0</v>
      </c>
      <c r="AN2462">
        <v>0</v>
      </c>
      <c r="AO2462" t="s">
        <v>51</v>
      </c>
      <c r="AP2462" t="s">
        <v>51</v>
      </c>
      <c r="AQ2462" t="s">
        <v>51</v>
      </c>
      <c r="AR2462" t="s">
        <v>51</v>
      </c>
      <c r="AS2462" t="s">
        <v>51</v>
      </c>
      <c r="AT2462" t="s">
        <v>51</v>
      </c>
      <c r="AU2462" t="s">
        <v>58</v>
      </c>
      <c r="AV2462" t="s">
        <v>8906</v>
      </c>
      <c r="AW2462" t="s">
        <v>51</v>
      </c>
      <c r="AX2462" s="1">
        <v>42452.422635069444</v>
      </c>
      <c r="AY2462" t="s">
        <v>51</v>
      </c>
    </row>
    <row r="2463" spans="1:51" x14ac:dyDescent="0.35">
      <c r="A2463">
        <v>1902</v>
      </c>
      <c r="B2463">
        <v>0</v>
      </c>
      <c r="C2463" t="s">
        <v>51</v>
      </c>
      <c r="D2463" t="s">
        <v>52</v>
      </c>
      <c r="E2463" t="s">
        <v>51</v>
      </c>
      <c r="F2463" t="s">
        <v>51</v>
      </c>
      <c r="G2463" t="s">
        <v>8029</v>
      </c>
      <c r="H2463" t="s">
        <v>10936</v>
      </c>
      <c r="I2463" t="s">
        <v>56</v>
      </c>
      <c r="J2463" t="s">
        <v>5419</v>
      </c>
      <c r="S2463" t="s">
        <v>10937</v>
      </c>
      <c r="U2463" t="s">
        <v>51</v>
      </c>
      <c r="V2463" t="s">
        <v>10938</v>
      </c>
      <c r="X2463" t="s">
        <v>51</v>
      </c>
      <c r="Y2463" t="s">
        <v>10939</v>
      </c>
      <c r="Z2463">
        <v>8</v>
      </c>
      <c r="AE2463" t="s">
        <v>51</v>
      </c>
      <c r="AF2463" t="s">
        <v>5419</v>
      </c>
      <c r="AG2463" t="s">
        <v>10940</v>
      </c>
      <c r="AI2463">
        <v>0</v>
      </c>
      <c r="AJ2463">
        <v>0</v>
      </c>
      <c r="AL2463">
        <v>0</v>
      </c>
      <c r="AM2463">
        <v>0</v>
      </c>
      <c r="AN2463">
        <v>0</v>
      </c>
      <c r="AO2463" t="s">
        <v>51</v>
      </c>
      <c r="AP2463" t="s">
        <v>51</v>
      </c>
      <c r="AQ2463" t="s">
        <v>51</v>
      </c>
      <c r="AR2463" t="s">
        <v>51</v>
      </c>
      <c r="AS2463" t="s">
        <v>51</v>
      </c>
      <c r="AT2463" t="s">
        <v>51</v>
      </c>
      <c r="AU2463" t="s">
        <v>58</v>
      </c>
      <c r="AV2463" t="s">
        <v>8906</v>
      </c>
      <c r="AW2463" t="s">
        <v>51</v>
      </c>
      <c r="AX2463" s="1">
        <v>42451.625733483794</v>
      </c>
      <c r="AY2463" t="s">
        <v>51</v>
      </c>
    </row>
    <row r="2464" spans="1:51" x14ac:dyDescent="0.35">
      <c r="A2464">
        <v>1901</v>
      </c>
      <c r="B2464">
        <v>0</v>
      </c>
      <c r="C2464" t="s">
        <v>51</v>
      </c>
      <c r="D2464" t="s">
        <v>85</v>
      </c>
      <c r="E2464" t="s">
        <v>51</v>
      </c>
      <c r="F2464" t="s">
        <v>51</v>
      </c>
      <c r="G2464" t="s">
        <v>10941</v>
      </c>
      <c r="H2464" t="s">
        <v>10942</v>
      </c>
      <c r="I2464" t="s">
        <v>56</v>
      </c>
      <c r="J2464" t="s">
        <v>5419</v>
      </c>
      <c r="S2464" t="s">
        <v>10943</v>
      </c>
      <c r="T2464" t="s">
        <v>51</v>
      </c>
      <c r="U2464" t="s">
        <v>51</v>
      </c>
      <c r="W2464">
        <v>8904147707</v>
      </c>
      <c r="Y2464" t="s">
        <v>10944</v>
      </c>
      <c r="Z2464">
        <v>8</v>
      </c>
      <c r="AE2464" t="s">
        <v>51</v>
      </c>
      <c r="AF2464" t="s">
        <v>5419</v>
      </c>
      <c r="AI2464">
        <v>0</v>
      </c>
      <c r="AJ2464">
        <v>0</v>
      </c>
      <c r="AL2464">
        <v>0</v>
      </c>
      <c r="AM2464">
        <v>0</v>
      </c>
      <c r="AN2464">
        <v>0</v>
      </c>
      <c r="AO2464" t="s">
        <v>1032</v>
      </c>
      <c r="AP2464" t="s">
        <v>51</v>
      </c>
      <c r="AQ2464" t="s">
        <v>51</v>
      </c>
      <c r="AR2464" t="s">
        <v>51</v>
      </c>
      <c r="AS2464" t="s">
        <v>51</v>
      </c>
      <c r="AT2464" t="s">
        <v>51</v>
      </c>
      <c r="AU2464" t="s">
        <v>58</v>
      </c>
      <c r="AV2464" t="s">
        <v>4028</v>
      </c>
      <c r="AW2464" t="s">
        <v>51</v>
      </c>
      <c r="AX2464" s="1">
        <v>42447.730534374998</v>
      </c>
      <c r="AY2464" t="s">
        <v>51</v>
      </c>
    </row>
    <row r="2465" spans="1:51" x14ac:dyDescent="0.35">
      <c r="A2465">
        <v>1900</v>
      </c>
      <c r="B2465">
        <v>0</v>
      </c>
      <c r="C2465" t="s">
        <v>51</v>
      </c>
      <c r="D2465" t="s">
        <v>85</v>
      </c>
      <c r="E2465" t="s">
        <v>51</v>
      </c>
      <c r="F2465" t="s">
        <v>51</v>
      </c>
      <c r="G2465" t="s">
        <v>10945</v>
      </c>
      <c r="H2465" t="s">
        <v>10946</v>
      </c>
      <c r="I2465" t="s">
        <v>6854</v>
      </c>
      <c r="J2465" t="s">
        <v>5419</v>
      </c>
      <c r="S2465" t="s">
        <v>10947</v>
      </c>
      <c r="T2465" t="s">
        <v>51</v>
      </c>
      <c r="U2465" t="s">
        <v>51</v>
      </c>
      <c r="V2465" t="s">
        <v>10948</v>
      </c>
      <c r="Z2465">
        <v>2</v>
      </c>
      <c r="AE2465" t="s">
        <v>51</v>
      </c>
      <c r="AF2465" t="s">
        <v>5419</v>
      </c>
      <c r="AI2465">
        <v>0</v>
      </c>
      <c r="AJ2465">
        <v>0</v>
      </c>
      <c r="AL2465">
        <v>0</v>
      </c>
      <c r="AM2465">
        <v>0</v>
      </c>
      <c r="AN2465">
        <v>0</v>
      </c>
      <c r="AO2465" t="s">
        <v>120</v>
      </c>
      <c r="AP2465" t="s">
        <v>51</v>
      </c>
      <c r="AQ2465" t="s">
        <v>51</v>
      </c>
      <c r="AR2465" t="s">
        <v>51</v>
      </c>
      <c r="AS2465" t="s">
        <v>51</v>
      </c>
      <c r="AT2465" t="s">
        <v>51</v>
      </c>
      <c r="AU2465" t="s">
        <v>58</v>
      </c>
      <c r="AV2465" t="s">
        <v>4028</v>
      </c>
      <c r="AW2465" t="s">
        <v>51</v>
      </c>
      <c r="AX2465" s="1">
        <v>42447.653221562497</v>
      </c>
      <c r="AY2465" t="s">
        <v>51</v>
      </c>
    </row>
    <row r="2466" spans="1:51" x14ac:dyDescent="0.35">
      <c r="A2466">
        <v>1899</v>
      </c>
      <c r="B2466">
        <v>0</v>
      </c>
      <c r="C2466" t="s">
        <v>51</v>
      </c>
      <c r="D2466" t="s">
        <v>85</v>
      </c>
      <c r="E2466" t="s">
        <v>51</v>
      </c>
      <c r="F2466" t="s">
        <v>51</v>
      </c>
      <c r="G2466" t="s">
        <v>10949</v>
      </c>
      <c r="H2466" t="s">
        <v>10950</v>
      </c>
      <c r="I2466" t="s">
        <v>56</v>
      </c>
      <c r="J2466" t="s">
        <v>5419</v>
      </c>
      <c r="T2466" t="s">
        <v>51</v>
      </c>
      <c r="U2466" t="s">
        <v>51</v>
      </c>
      <c r="W2466">
        <v>7387900343</v>
      </c>
      <c r="Y2466" t="s">
        <v>10951</v>
      </c>
      <c r="Z2466">
        <v>8</v>
      </c>
      <c r="AE2466" t="s">
        <v>51</v>
      </c>
      <c r="AF2466" t="s">
        <v>5419</v>
      </c>
      <c r="AG2466" t="s">
        <v>10952</v>
      </c>
      <c r="AI2466">
        <v>0</v>
      </c>
      <c r="AJ2466">
        <v>0</v>
      </c>
      <c r="AL2466">
        <v>0</v>
      </c>
      <c r="AM2466">
        <v>0</v>
      </c>
      <c r="AN2466">
        <v>0</v>
      </c>
      <c r="AO2466" t="s">
        <v>1032</v>
      </c>
      <c r="AP2466" t="s">
        <v>51</v>
      </c>
      <c r="AQ2466" t="s">
        <v>51</v>
      </c>
      <c r="AR2466" t="s">
        <v>51</v>
      </c>
      <c r="AS2466" t="s">
        <v>51</v>
      </c>
      <c r="AT2466" t="s">
        <v>51</v>
      </c>
      <c r="AU2466" t="s">
        <v>58</v>
      </c>
      <c r="AV2466" t="s">
        <v>4028</v>
      </c>
      <c r="AW2466" t="s">
        <v>51</v>
      </c>
      <c r="AX2466" s="1">
        <v>42446.642206481483</v>
      </c>
      <c r="AY2466" t="s">
        <v>51</v>
      </c>
    </row>
    <row r="2467" spans="1:51" x14ac:dyDescent="0.35">
      <c r="A2467">
        <v>1898</v>
      </c>
      <c r="B2467">
        <v>0</v>
      </c>
      <c r="C2467" t="s">
        <v>51</v>
      </c>
      <c r="D2467" t="s">
        <v>52</v>
      </c>
      <c r="E2467" t="s">
        <v>51</v>
      </c>
      <c r="F2467" t="s">
        <v>51</v>
      </c>
      <c r="G2467" t="s">
        <v>10953</v>
      </c>
      <c r="H2467" t="s">
        <v>10954</v>
      </c>
      <c r="I2467" t="s">
        <v>56</v>
      </c>
      <c r="J2467" t="s">
        <v>5419</v>
      </c>
      <c r="S2467" t="s">
        <v>10955</v>
      </c>
      <c r="T2467" t="s">
        <v>10956</v>
      </c>
      <c r="U2467" t="s">
        <v>51</v>
      </c>
      <c r="V2467" t="s">
        <v>62</v>
      </c>
      <c r="W2467">
        <f>91-746055535</f>
        <v>-746055444</v>
      </c>
      <c r="X2467" t="s">
        <v>51</v>
      </c>
      <c r="Y2467" t="s">
        <v>10957</v>
      </c>
      <c r="Z2467">
        <v>8</v>
      </c>
      <c r="AA2467" t="s">
        <v>10958</v>
      </c>
      <c r="AE2467" t="s">
        <v>51</v>
      </c>
      <c r="AF2467" t="s">
        <v>5419</v>
      </c>
      <c r="AG2467" t="s">
        <v>10959</v>
      </c>
      <c r="AH2467" t="s">
        <v>10960</v>
      </c>
      <c r="AI2467">
        <v>0</v>
      </c>
      <c r="AJ2467">
        <v>0</v>
      </c>
      <c r="AL2467">
        <v>0</v>
      </c>
      <c r="AM2467">
        <v>0</v>
      </c>
      <c r="AN2467">
        <v>0</v>
      </c>
      <c r="AO2467" t="s">
        <v>51</v>
      </c>
      <c r="AP2467" t="s">
        <v>51</v>
      </c>
      <c r="AQ2467" t="s">
        <v>51</v>
      </c>
      <c r="AR2467" t="s">
        <v>51</v>
      </c>
      <c r="AS2467" t="s">
        <v>51</v>
      </c>
      <c r="AT2467" t="s">
        <v>51</v>
      </c>
      <c r="AU2467" t="s">
        <v>58</v>
      </c>
      <c r="AV2467" t="s">
        <v>8906</v>
      </c>
      <c r="AW2467" t="s">
        <v>51</v>
      </c>
      <c r="AX2467" s="1">
        <v>42445.768615624998</v>
      </c>
      <c r="AY2467" t="s">
        <v>51</v>
      </c>
    </row>
    <row r="2468" spans="1:51" x14ac:dyDescent="0.35">
      <c r="A2468">
        <v>1897</v>
      </c>
      <c r="B2468">
        <v>0</v>
      </c>
      <c r="C2468" t="s">
        <v>51</v>
      </c>
      <c r="D2468" t="s">
        <v>52</v>
      </c>
      <c r="E2468" t="s">
        <v>51</v>
      </c>
      <c r="F2468" t="s">
        <v>51</v>
      </c>
      <c r="G2468" t="s">
        <v>10961</v>
      </c>
      <c r="H2468" t="s">
        <v>10962</v>
      </c>
      <c r="I2468" t="s">
        <v>56</v>
      </c>
      <c r="J2468" t="s">
        <v>5419</v>
      </c>
      <c r="M2468" t="s">
        <v>10963</v>
      </c>
      <c r="N2468" t="s">
        <v>10964</v>
      </c>
      <c r="O2468" t="s">
        <v>56</v>
      </c>
      <c r="S2468" t="s">
        <v>10965</v>
      </c>
      <c r="U2468" t="s">
        <v>51</v>
      </c>
      <c r="V2468" t="s">
        <v>10965</v>
      </c>
      <c r="W2468" t="s">
        <v>10965</v>
      </c>
      <c r="X2468" t="s">
        <v>51</v>
      </c>
      <c r="Y2468" t="s">
        <v>10966</v>
      </c>
      <c r="Z2468">
        <v>8</v>
      </c>
      <c r="AA2468" t="s">
        <v>10967</v>
      </c>
      <c r="AE2468" t="s">
        <v>51</v>
      </c>
      <c r="AF2468" t="s">
        <v>5419</v>
      </c>
      <c r="AG2468" t="s">
        <v>10968</v>
      </c>
      <c r="AH2468" t="s">
        <v>10969</v>
      </c>
      <c r="AI2468">
        <v>0</v>
      </c>
      <c r="AJ2468">
        <v>0</v>
      </c>
      <c r="AL2468">
        <v>0</v>
      </c>
      <c r="AM2468">
        <v>0</v>
      </c>
      <c r="AN2468">
        <v>0</v>
      </c>
      <c r="AO2468" t="s">
        <v>51</v>
      </c>
      <c r="AP2468" t="s">
        <v>51</v>
      </c>
      <c r="AQ2468" t="s">
        <v>51</v>
      </c>
      <c r="AR2468" t="s">
        <v>51</v>
      </c>
      <c r="AS2468" t="s">
        <v>51</v>
      </c>
      <c r="AT2468" t="s">
        <v>51</v>
      </c>
      <c r="AU2468" t="s">
        <v>58</v>
      </c>
      <c r="AV2468" t="s">
        <v>6927</v>
      </c>
      <c r="AW2468" t="s">
        <v>51</v>
      </c>
      <c r="AX2468" s="1">
        <v>42444.469792245371</v>
      </c>
      <c r="AY2468" t="s">
        <v>51</v>
      </c>
    </row>
    <row r="2469" spans="1:51" x14ac:dyDescent="0.35">
      <c r="A2469">
        <v>1896</v>
      </c>
      <c r="B2469">
        <v>0</v>
      </c>
      <c r="C2469" t="s">
        <v>51</v>
      </c>
      <c r="D2469" t="s">
        <v>85</v>
      </c>
      <c r="E2469" t="s">
        <v>51</v>
      </c>
      <c r="F2469" t="s">
        <v>51</v>
      </c>
      <c r="G2469" t="s">
        <v>10970</v>
      </c>
      <c r="H2469" t="s">
        <v>10971</v>
      </c>
      <c r="I2469" t="s">
        <v>56</v>
      </c>
      <c r="J2469" t="s">
        <v>5419</v>
      </c>
      <c r="S2469" t="s">
        <v>62</v>
      </c>
      <c r="T2469" t="s">
        <v>51</v>
      </c>
      <c r="U2469" t="s">
        <v>51</v>
      </c>
      <c r="V2469" t="s">
        <v>62</v>
      </c>
      <c r="W2469">
        <v>9975373694</v>
      </c>
      <c r="X2469" t="s">
        <v>62</v>
      </c>
      <c r="Y2469" t="s">
        <v>62</v>
      </c>
      <c r="Z2469">
        <v>8</v>
      </c>
      <c r="AA2469" t="s">
        <v>62</v>
      </c>
      <c r="AB2469" t="s">
        <v>62</v>
      </c>
      <c r="AC2469" t="s">
        <v>62</v>
      </c>
      <c r="AD2469" t="s">
        <v>62</v>
      </c>
      <c r="AE2469" t="s">
        <v>51</v>
      </c>
      <c r="AF2469" t="s">
        <v>5419</v>
      </c>
      <c r="AG2469" t="s">
        <v>62</v>
      </c>
      <c r="AH2469" t="s">
        <v>62</v>
      </c>
      <c r="AI2469">
        <v>0</v>
      </c>
      <c r="AJ2469">
        <v>0</v>
      </c>
      <c r="AK2469" t="s">
        <v>62</v>
      </c>
      <c r="AL2469">
        <v>0</v>
      </c>
      <c r="AM2469">
        <v>0</v>
      </c>
      <c r="AN2469">
        <v>0</v>
      </c>
      <c r="AO2469" t="s">
        <v>1032</v>
      </c>
      <c r="AP2469" t="s">
        <v>51</v>
      </c>
      <c r="AQ2469" t="s">
        <v>51</v>
      </c>
      <c r="AR2469" t="s">
        <v>51</v>
      </c>
      <c r="AS2469" t="s">
        <v>51</v>
      </c>
      <c r="AT2469" t="s">
        <v>51</v>
      </c>
      <c r="AU2469" t="s">
        <v>58</v>
      </c>
      <c r="AV2469" t="s">
        <v>7390</v>
      </c>
      <c r="AW2469" t="s">
        <v>51</v>
      </c>
      <c r="AX2469" s="1">
        <v>42444.461057094908</v>
      </c>
      <c r="AY2469" t="s">
        <v>51</v>
      </c>
    </row>
    <row r="2470" spans="1:51" x14ac:dyDescent="0.35">
      <c r="A2470">
        <v>1895</v>
      </c>
      <c r="B2470">
        <v>0</v>
      </c>
      <c r="C2470" t="s">
        <v>51</v>
      </c>
      <c r="D2470" t="s">
        <v>52</v>
      </c>
      <c r="E2470" t="s">
        <v>51</v>
      </c>
      <c r="F2470" t="s">
        <v>51</v>
      </c>
      <c r="G2470" t="s">
        <v>10972</v>
      </c>
      <c r="H2470" t="s">
        <v>10973</v>
      </c>
      <c r="I2470" t="s">
        <v>56</v>
      </c>
      <c r="J2470" t="s">
        <v>5419</v>
      </c>
      <c r="S2470" t="s">
        <v>10974</v>
      </c>
      <c r="T2470" t="s">
        <v>10975</v>
      </c>
      <c r="U2470" t="s">
        <v>51</v>
      </c>
      <c r="W2470">
        <v>9884721957</v>
      </c>
      <c r="X2470" t="s">
        <v>51</v>
      </c>
      <c r="Y2470" t="s">
        <v>10976</v>
      </c>
      <c r="Z2470">
        <v>8</v>
      </c>
      <c r="AE2470" t="s">
        <v>51</v>
      </c>
      <c r="AF2470" t="s">
        <v>5419</v>
      </c>
      <c r="AG2470">
        <v>33750721068</v>
      </c>
      <c r="AI2470">
        <v>0</v>
      </c>
      <c r="AJ2470">
        <v>0</v>
      </c>
      <c r="AL2470">
        <v>0</v>
      </c>
      <c r="AM2470">
        <v>0</v>
      </c>
      <c r="AN2470">
        <v>0</v>
      </c>
      <c r="AO2470" t="s">
        <v>51</v>
      </c>
      <c r="AP2470" t="s">
        <v>51</v>
      </c>
      <c r="AQ2470" t="s">
        <v>51</v>
      </c>
      <c r="AR2470" t="s">
        <v>51</v>
      </c>
      <c r="AS2470" t="s">
        <v>51</v>
      </c>
      <c r="AT2470" t="s">
        <v>51</v>
      </c>
      <c r="AU2470" t="s">
        <v>58</v>
      </c>
      <c r="AV2470" t="s">
        <v>8906</v>
      </c>
      <c r="AW2470" t="s">
        <v>51</v>
      </c>
      <c r="AX2470" s="1">
        <v>42443.776953900466</v>
      </c>
      <c r="AY2470" t="s">
        <v>51</v>
      </c>
    </row>
    <row r="2471" spans="1:51" x14ac:dyDescent="0.35">
      <c r="A2471">
        <v>1894</v>
      </c>
      <c r="B2471">
        <v>0</v>
      </c>
      <c r="C2471" t="s">
        <v>51</v>
      </c>
      <c r="D2471" t="s">
        <v>52</v>
      </c>
      <c r="E2471" t="s">
        <v>51</v>
      </c>
      <c r="F2471" t="s">
        <v>51</v>
      </c>
      <c r="G2471" t="s">
        <v>10977</v>
      </c>
      <c r="H2471" t="s">
        <v>10978</v>
      </c>
      <c r="I2471" t="s">
        <v>56</v>
      </c>
      <c r="O2471" t="s">
        <v>62</v>
      </c>
      <c r="S2471" t="s">
        <v>10979</v>
      </c>
      <c r="U2471" t="s">
        <v>57</v>
      </c>
      <c r="V2471" t="s">
        <v>10980</v>
      </c>
      <c r="Z2471">
        <v>8</v>
      </c>
      <c r="AA2471">
        <v>33</v>
      </c>
      <c r="AD2471" t="s">
        <v>10981</v>
      </c>
      <c r="AE2471" t="s">
        <v>1734</v>
      </c>
      <c r="AF2471" t="s">
        <v>573</v>
      </c>
      <c r="AG2471" t="s">
        <v>10982</v>
      </c>
      <c r="AH2471" t="s">
        <v>1734</v>
      </c>
      <c r="AI2471">
        <v>0</v>
      </c>
      <c r="AJ2471">
        <v>0</v>
      </c>
      <c r="AL2471">
        <v>0</v>
      </c>
      <c r="AM2471">
        <v>0</v>
      </c>
      <c r="AN2471">
        <v>0</v>
      </c>
      <c r="AO2471" t="s">
        <v>51</v>
      </c>
      <c r="AP2471" t="s">
        <v>51</v>
      </c>
      <c r="AQ2471" t="s">
        <v>51</v>
      </c>
      <c r="AR2471" t="s">
        <v>51</v>
      </c>
      <c r="AS2471" t="s">
        <v>51</v>
      </c>
      <c r="AT2471" t="s">
        <v>51</v>
      </c>
      <c r="AU2471" t="s">
        <v>58</v>
      </c>
      <c r="AV2471" t="s">
        <v>8906</v>
      </c>
      <c r="AW2471" t="s">
        <v>919</v>
      </c>
      <c r="AX2471" s="1">
        <v>42443.460511226855</v>
      </c>
      <c r="AY2471" s="1">
        <v>45348.486728784723</v>
      </c>
    </row>
    <row r="2472" spans="1:51" x14ac:dyDescent="0.35">
      <c r="A2472">
        <v>1893</v>
      </c>
      <c r="B2472">
        <v>0</v>
      </c>
      <c r="C2472" t="s">
        <v>51</v>
      </c>
      <c r="D2472" t="s">
        <v>52</v>
      </c>
      <c r="E2472" t="s">
        <v>51</v>
      </c>
      <c r="F2472" t="s">
        <v>51</v>
      </c>
      <c r="G2472" t="s">
        <v>10020</v>
      </c>
      <c r="H2472" t="s">
        <v>10983</v>
      </c>
      <c r="I2472" t="s">
        <v>56</v>
      </c>
      <c r="J2472" t="s">
        <v>5419</v>
      </c>
      <c r="S2472" t="s">
        <v>10984</v>
      </c>
      <c r="U2472" t="s">
        <v>51</v>
      </c>
      <c r="V2472" t="s">
        <v>10985</v>
      </c>
      <c r="X2472" t="s">
        <v>51</v>
      </c>
      <c r="Y2472" t="s">
        <v>10986</v>
      </c>
      <c r="Z2472">
        <v>8</v>
      </c>
      <c r="AA2472" t="s">
        <v>10987</v>
      </c>
      <c r="AE2472" t="s">
        <v>51</v>
      </c>
      <c r="AF2472" t="s">
        <v>5419</v>
      </c>
      <c r="AG2472">
        <v>23435002504</v>
      </c>
      <c r="AH2472" t="s">
        <v>10988</v>
      </c>
      <c r="AI2472">
        <v>0</v>
      </c>
      <c r="AJ2472">
        <v>0</v>
      </c>
      <c r="AL2472">
        <v>0</v>
      </c>
      <c r="AM2472">
        <v>0</v>
      </c>
      <c r="AN2472">
        <v>0</v>
      </c>
      <c r="AO2472" t="s">
        <v>51</v>
      </c>
      <c r="AP2472" t="s">
        <v>51</v>
      </c>
      <c r="AQ2472" t="s">
        <v>51</v>
      </c>
      <c r="AR2472" t="s">
        <v>51</v>
      </c>
      <c r="AS2472" t="s">
        <v>51</v>
      </c>
      <c r="AT2472" t="s">
        <v>51</v>
      </c>
      <c r="AU2472" t="s">
        <v>58</v>
      </c>
      <c r="AV2472" t="s">
        <v>8906</v>
      </c>
      <c r="AW2472" t="s">
        <v>51</v>
      </c>
      <c r="AX2472" s="1">
        <v>42443.446317245369</v>
      </c>
      <c r="AY2472" t="s">
        <v>51</v>
      </c>
    </row>
    <row r="2473" spans="1:51" x14ac:dyDescent="0.35">
      <c r="A2473">
        <v>1892</v>
      </c>
      <c r="B2473">
        <v>0</v>
      </c>
      <c r="C2473" t="s">
        <v>51</v>
      </c>
      <c r="D2473" t="s">
        <v>52</v>
      </c>
      <c r="E2473" t="s">
        <v>51</v>
      </c>
      <c r="F2473" t="s">
        <v>51</v>
      </c>
      <c r="G2473" t="s">
        <v>10989</v>
      </c>
      <c r="H2473" t="s">
        <v>10990</v>
      </c>
      <c r="I2473" t="s">
        <v>890</v>
      </c>
      <c r="J2473" t="s">
        <v>5419</v>
      </c>
      <c r="S2473" t="s">
        <v>10991</v>
      </c>
      <c r="T2473" t="s">
        <v>10992</v>
      </c>
      <c r="U2473" t="s">
        <v>51</v>
      </c>
      <c r="V2473" t="s">
        <v>10993</v>
      </c>
      <c r="X2473" t="s">
        <v>51</v>
      </c>
      <c r="Y2473" t="s">
        <v>10994</v>
      </c>
      <c r="Z2473">
        <v>2</v>
      </c>
      <c r="AE2473" t="s">
        <v>51</v>
      </c>
      <c r="AF2473" t="s">
        <v>5419</v>
      </c>
      <c r="AI2473">
        <v>0</v>
      </c>
      <c r="AJ2473">
        <v>0</v>
      </c>
      <c r="AL2473">
        <v>0</v>
      </c>
      <c r="AM2473">
        <v>0</v>
      </c>
      <c r="AN2473">
        <v>0</v>
      </c>
      <c r="AO2473" t="s">
        <v>51</v>
      </c>
      <c r="AP2473" t="s">
        <v>51</v>
      </c>
      <c r="AQ2473" t="s">
        <v>51</v>
      </c>
      <c r="AR2473" t="s">
        <v>51</v>
      </c>
      <c r="AS2473" t="s">
        <v>51</v>
      </c>
      <c r="AT2473" t="s">
        <v>51</v>
      </c>
      <c r="AU2473" t="s">
        <v>58</v>
      </c>
      <c r="AV2473" t="s">
        <v>8906</v>
      </c>
      <c r="AW2473" t="s">
        <v>51</v>
      </c>
      <c r="AX2473" s="1">
        <v>42437.60002017361</v>
      </c>
      <c r="AY2473" t="s">
        <v>51</v>
      </c>
    </row>
    <row r="2474" spans="1:51" x14ac:dyDescent="0.35">
      <c r="A2474">
        <v>1891</v>
      </c>
      <c r="B2474">
        <v>0</v>
      </c>
      <c r="C2474" t="s">
        <v>51</v>
      </c>
      <c r="D2474" t="s">
        <v>85</v>
      </c>
      <c r="E2474" t="s">
        <v>51</v>
      </c>
      <c r="F2474" t="s">
        <v>51</v>
      </c>
      <c r="G2474" t="s">
        <v>10995</v>
      </c>
      <c r="H2474" t="s">
        <v>10996</v>
      </c>
      <c r="I2474" t="s">
        <v>56</v>
      </c>
      <c r="J2474" t="s">
        <v>5419</v>
      </c>
      <c r="S2474" t="s">
        <v>10997</v>
      </c>
      <c r="T2474" t="s">
        <v>51</v>
      </c>
      <c r="U2474" t="s">
        <v>51</v>
      </c>
      <c r="W2474">
        <v>9370804040</v>
      </c>
      <c r="Y2474" t="s">
        <v>10998</v>
      </c>
      <c r="Z2474">
        <v>8</v>
      </c>
      <c r="AE2474" t="s">
        <v>51</v>
      </c>
      <c r="AF2474" t="s">
        <v>5419</v>
      </c>
      <c r="AI2474">
        <v>0</v>
      </c>
      <c r="AJ2474">
        <v>0</v>
      </c>
      <c r="AL2474">
        <v>0</v>
      </c>
      <c r="AM2474">
        <v>0</v>
      </c>
      <c r="AN2474">
        <v>0</v>
      </c>
      <c r="AO2474" t="s">
        <v>10677</v>
      </c>
      <c r="AP2474" t="s">
        <v>51</v>
      </c>
      <c r="AQ2474" t="s">
        <v>51</v>
      </c>
      <c r="AR2474" t="s">
        <v>51</v>
      </c>
      <c r="AS2474" t="s">
        <v>51</v>
      </c>
      <c r="AT2474" t="s">
        <v>51</v>
      </c>
      <c r="AU2474" t="s">
        <v>58</v>
      </c>
      <c r="AV2474" t="s">
        <v>4028</v>
      </c>
      <c r="AW2474" t="s">
        <v>51</v>
      </c>
      <c r="AX2474" s="1">
        <v>42436.635903472219</v>
      </c>
      <c r="AY2474" t="s">
        <v>51</v>
      </c>
    </row>
    <row r="2475" spans="1:51" x14ac:dyDescent="0.35">
      <c r="A2475">
        <v>1890</v>
      </c>
      <c r="B2475">
        <v>0</v>
      </c>
      <c r="C2475" t="s">
        <v>51</v>
      </c>
      <c r="D2475" t="s">
        <v>85</v>
      </c>
      <c r="E2475" t="s">
        <v>51</v>
      </c>
      <c r="F2475" t="s">
        <v>51</v>
      </c>
      <c r="G2475" t="s">
        <v>10999</v>
      </c>
      <c r="H2475" t="s">
        <v>11000</v>
      </c>
      <c r="I2475" t="s">
        <v>6854</v>
      </c>
      <c r="J2475" t="s">
        <v>5419</v>
      </c>
      <c r="S2475" t="s">
        <v>11001</v>
      </c>
      <c r="T2475" t="s">
        <v>51</v>
      </c>
      <c r="U2475" t="s">
        <v>51</v>
      </c>
      <c r="V2475" t="s">
        <v>11002</v>
      </c>
      <c r="Y2475" t="s">
        <v>11003</v>
      </c>
      <c r="Z2475">
        <v>2</v>
      </c>
      <c r="AE2475" t="s">
        <v>51</v>
      </c>
      <c r="AF2475" t="s">
        <v>5419</v>
      </c>
      <c r="AI2475">
        <v>0</v>
      </c>
      <c r="AJ2475">
        <v>0</v>
      </c>
      <c r="AL2475">
        <v>0</v>
      </c>
      <c r="AM2475">
        <v>0</v>
      </c>
      <c r="AN2475">
        <v>0</v>
      </c>
      <c r="AO2475" t="s">
        <v>538</v>
      </c>
      <c r="AP2475" t="s">
        <v>51</v>
      </c>
      <c r="AQ2475" t="s">
        <v>51</v>
      </c>
      <c r="AR2475" t="s">
        <v>51</v>
      </c>
      <c r="AS2475" t="s">
        <v>51</v>
      </c>
      <c r="AT2475" t="s">
        <v>51</v>
      </c>
      <c r="AU2475" t="s">
        <v>58</v>
      </c>
      <c r="AV2475" t="s">
        <v>4028</v>
      </c>
      <c r="AW2475" t="s">
        <v>51</v>
      </c>
      <c r="AX2475" s="1">
        <v>42433.649148576391</v>
      </c>
      <c r="AY2475" t="s">
        <v>51</v>
      </c>
    </row>
    <row r="2476" spans="1:51" x14ac:dyDescent="0.35">
      <c r="A2476">
        <v>1889</v>
      </c>
      <c r="B2476">
        <v>0</v>
      </c>
      <c r="C2476" t="s">
        <v>51</v>
      </c>
      <c r="D2476" t="s">
        <v>52</v>
      </c>
      <c r="E2476" t="s">
        <v>51</v>
      </c>
      <c r="F2476" t="s">
        <v>51</v>
      </c>
      <c r="G2476" t="s">
        <v>19208</v>
      </c>
      <c r="H2476" t="s">
        <v>11004</v>
      </c>
      <c r="I2476" t="s">
        <v>56</v>
      </c>
      <c r="J2476" t="s">
        <v>5419</v>
      </c>
      <c r="T2476" t="s">
        <v>11005</v>
      </c>
      <c r="U2476" t="s">
        <v>51</v>
      </c>
      <c r="X2476" t="s">
        <v>51</v>
      </c>
      <c r="Z2476">
        <v>8</v>
      </c>
      <c r="AE2476" t="s">
        <v>51</v>
      </c>
      <c r="AF2476" t="s">
        <v>5419</v>
      </c>
      <c r="AI2476">
        <v>0</v>
      </c>
      <c r="AJ2476">
        <v>0</v>
      </c>
      <c r="AL2476">
        <v>0</v>
      </c>
      <c r="AM2476">
        <v>0</v>
      </c>
      <c r="AN2476">
        <v>0</v>
      </c>
      <c r="AO2476" t="s">
        <v>51</v>
      </c>
      <c r="AP2476" t="s">
        <v>51</v>
      </c>
      <c r="AQ2476" t="s">
        <v>51</v>
      </c>
      <c r="AR2476" t="s">
        <v>51</v>
      </c>
      <c r="AS2476" t="s">
        <v>51</v>
      </c>
      <c r="AT2476" t="s">
        <v>51</v>
      </c>
      <c r="AU2476" t="s">
        <v>58</v>
      </c>
      <c r="AV2476" t="s">
        <v>8906</v>
      </c>
      <c r="AW2476" t="s">
        <v>51</v>
      </c>
      <c r="AX2476" s="1">
        <v>42431.748077048615</v>
      </c>
      <c r="AY2476" t="s">
        <v>51</v>
      </c>
    </row>
    <row r="2477" spans="1:51" x14ac:dyDescent="0.35">
      <c r="A2477">
        <v>1888</v>
      </c>
      <c r="B2477">
        <v>0</v>
      </c>
      <c r="C2477" t="s">
        <v>51</v>
      </c>
      <c r="D2477" t="s">
        <v>52</v>
      </c>
      <c r="E2477" t="s">
        <v>51</v>
      </c>
      <c r="F2477" t="s">
        <v>51</v>
      </c>
      <c r="G2477" t="s">
        <v>11006</v>
      </c>
      <c r="H2477" t="s">
        <v>11007</v>
      </c>
      <c r="I2477" t="s">
        <v>56</v>
      </c>
      <c r="J2477" t="s">
        <v>5419</v>
      </c>
      <c r="S2477" t="s">
        <v>11008</v>
      </c>
      <c r="U2477" t="s">
        <v>51</v>
      </c>
      <c r="V2477" t="s">
        <v>11009</v>
      </c>
      <c r="W2477">
        <v>7382009926</v>
      </c>
      <c r="X2477" t="s">
        <v>51</v>
      </c>
      <c r="Y2477" t="s">
        <v>11010</v>
      </c>
      <c r="Z2477">
        <v>8</v>
      </c>
      <c r="AE2477" t="s">
        <v>51</v>
      </c>
      <c r="AF2477" t="s">
        <v>5419</v>
      </c>
      <c r="AG2477">
        <v>36920137354</v>
      </c>
      <c r="AH2477" t="s">
        <v>11011</v>
      </c>
      <c r="AI2477">
        <v>0</v>
      </c>
      <c r="AJ2477">
        <v>0</v>
      </c>
      <c r="AL2477">
        <v>0</v>
      </c>
      <c r="AM2477">
        <v>0</v>
      </c>
      <c r="AN2477">
        <v>0</v>
      </c>
      <c r="AO2477" t="s">
        <v>51</v>
      </c>
      <c r="AP2477" t="s">
        <v>51</v>
      </c>
      <c r="AQ2477" t="s">
        <v>51</v>
      </c>
      <c r="AR2477" t="s">
        <v>51</v>
      </c>
      <c r="AS2477" t="s">
        <v>51</v>
      </c>
      <c r="AT2477" t="s">
        <v>51</v>
      </c>
      <c r="AU2477" t="s">
        <v>58</v>
      </c>
      <c r="AV2477" t="s">
        <v>8906</v>
      </c>
      <c r="AW2477" t="s">
        <v>8906</v>
      </c>
      <c r="AX2477" s="1">
        <v>42431.667479016207</v>
      </c>
      <c r="AY2477" s="1">
        <v>42431.667820405091</v>
      </c>
    </row>
    <row r="2478" spans="1:51" x14ac:dyDescent="0.35">
      <c r="A2478">
        <v>1887</v>
      </c>
      <c r="B2478">
        <v>0</v>
      </c>
      <c r="C2478" t="s">
        <v>51</v>
      </c>
      <c r="D2478" t="s">
        <v>52</v>
      </c>
      <c r="E2478" t="s">
        <v>51</v>
      </c>
      <c r="F2478" t="s">
        <v>51</v>
      </c>
      <c r="G2478" t="s">
        <v>11012</v>
      </c>
      <c r="H2478" t="s">
        <v>11013</v>
      </c>
      <c r="I2478" t="s">
        <v>56</v>
      </c>
      <c r="J2478" t="s">
        <v>5419</v>
      </c>
      <c r="S2478" t="s">
        <v>11014</v>
      </c>
      <c r="T2478" t="s">
        <v>11015</v>
      </c>
      <c r="U2478" t="s">
        <v>51</v>
      </c>
      <c r="V2478" t="s">
        <v>11016</v>
      </c>
      <c r="W2478" t="s">
        <v>11017</v>
      </c>
      <c r="X2478" t="s">
        <v>51</v>
      </c>
      <c r="Y2478" t="s">
        <v>11018</v>
      </c>
      <c r="Z2478">
        <v>8</v>
      </c>
      <c r="AA2478" t="s">
        <v>11019</v>
      </c>
      <c r="AB2478" t="s">
        <v>11020</v>
      </c>
      <c r="AC2478" t="s">
        <v>11021</v>
      </c>
      <c r="AD2478" t="s">
        <v>11022</v>
      </c>
      <c r="AE2478" t="s">
        <v>51</v>
      </c>
      <c r="AF2478" t="s">
        <v>5419</v>
      </c>
      <c r="AG2478" t="s">
        <v>11023</v>
      </c>
      <c r="AH2478" t="s">
        <v>11024</v>
      </c>
      <c r="AI2478">
        <v>0</v>
      </c>
      <c r="AJ2478">
        <v>0</v>
      </c>
      <c r="AL2478">
        <v>0</v>
      </c>
      <c r="AM2478">
        <v>0</v>
      </c>
      <c r="AN2478">
        <v>0</v>
      </c>
      <c r="AO2478" t="s">
        <v>51</v>
      </c>
      <c r="AP2478" t="s">
        <v>51</v>
      </c>
      <c r="AQ2478" t="s">
        <v>51</v>
      </c>
      <c r="AR2478" t="s">
        <v>51</v>
      </c>
      <c r="AS2478" t="s">
        <v>51</v>
      </c>
      <c r="AT2478" t="s">
        <v>51</v>
      </c>
      <c r="AU2478" t="s">
        <v>58</v>
      </c>
      <c r="AV2478" t="s">
        <v>8906</v>
      </c>
      <c r="AW2478" t="s">
        <v>51</v>
      </c>
      <c r="AX2478" s="1">
        <v>42430.772728935182</v>
      </c>
      <c r="AY2478" t="s">
        <v>51</v>
      </c>
    </row>
    <row r="2479" spans="1:51" x14ac:dyDescent="0.35">
      <c r="A2479">
        <v>1886</v>
      </c>
      <c r="B2479">
        <v>0</v>
      </c>
      <c r="C2479" t="s">
        <v>51</v>
      </c>
      <c r="D2479" t="s">
        <v>52</v>
      </c>
      <c r="E2479" t="s">
        <v>51</v>
      </c>
      <c r="F2479" t="s">
        <v>51</v>
      </c>
      <c r="G2479" t="s">
        <v>19209</v>
      </c>
      <c r="H2479" t="s">
        <v>11025</v>
      </c>
      <c r="I2479" t="s">
        <v>56</v>
      </c>
      <c r="J2479" t="s">
        <v>5419</v>
      </c>
      <c r="M2479" t="s">
        <v>11026</v>
      </c>
      <c r="N2479" t="s">
        <v>11027</v>
      </c>
      <c r="U2479" t="s">
        <v>51</v>
      </c>
      <c r="X2479" t="s">
        <v>51</v>
      </c>
      <c r="Z2479">
        <v>8</v>
      </c>
      <c r="AE2479" t="s">
        <v>51</v>
      </c>
      <c r="AF2479" t="s">
        <v>5419</v>
      </c>
      <c r="AI2479">
        <v>0</v>
      </c>
      <c r="AJ2479">
        <v>0</v>
      </c>
      <c r="AL2479">
        <v>0</v>
      </c>
      <c r="AM2479">
        <v>0</v>
      </c>
      <c r="AN2479">
        <v>0</v>
      </c>
      <c r="AO2479" t="s">
        <v>51</v>
      </c>
      <c r="AP2479" t="s">
        <v>51</v>
      </c>
      <c r="AQ2479" t="s">
        <v>51</v>
      </c>
      <c r="AR2479" t="s">
        <v>51</v>
      </c>
      <c r="AS2479" t="s">
        <v>51</v>
      </c>
      <c r="AT2479" t="s">
        <v>51</v>
      </c>
      <c r="AU2479" t="s">
        <v>58</v>
      </c>
      <c r="AV2479" t="s">
        <v>4802</v>
      </c>
      <c r="AW2479" t="s">
        <v>51</v>
      </c>
      <c r="AX2479" s="1">
        <v>42430.756457210649</v>
      </c>
      <c r="AY2479" t="s">
        <v>51</v>
      </c>
    </row>
    <row r="2480" spans="1:51" x14ac:dyDescent="0.35">
      <c r="A2480">
        <v>1885</v>
      </c>
      <c r="B2480">
        <v>0</v>
      </c>
      <c r="C2480" t="s">
        <v>51</v>
      </c>
      <c r="D2480" t="s">
        <v>85</v>
      </c>
      <c r="E2480" t="s">
        <v>51</v>
      </c>
      <c r="F2480" t="s">
        <v>51</v>
      </c>
      <c r="G2480" t="s">
        <v>11028</v>
      </c>
      <c r="H2480" t="s">
        <v>11029</v>
      </c>
      <c r="I2480" t="s">
        <v>56</v>
      </c>
      <c r="J2480" t="s">
        <v>5419</v>
      </c>
      <c r="T2480" t="s">
        <v>51</v>
      </c>
      <c r="U2480" t="s">
        <v>51</v>
      </c>
      <c r="Z2480">
        <v>8</v>
      </c>
      <c r="AE2480" t="s">
        <v>51</v>
      </c>
      <c r="AF2480" t="s">
        <v>5419</v>
      </c>
      <c r="AG2480" t="s">
        <v>11030</v>
      </c>
      <c r="AH2480" t="s">
        <v>11031</v>
      </c>
      <c r="AI2480">
        <v>0</v>
      </c>
      <c r="AJ2480">
        <v>0</v>
      </c>
      <c r="AL2480">
        <v>0</v>
      </c>
      <c r="AM2480">
        <v>0</v>
      </c>
      <c r="AN2480">
        <v>0</v>
      </c>
      <c r="AO2480" t="s">
        <v>1032</v>
      </c>
      <c r="AP2480" t="s">
        <v>51</v>
      </c>
      <c r="AQ2480" t="s">
        <v>51</v>
      </c>
      <c r="AR2480" t="s">
        <v>51</v>
      </c>
      <c r="AS2480" t="s">
        <v>51</v>
      </c>
      <c r="AT2480" t="s">
        <v>51</v>
      </c>
      <c r="AU2480" t="s">
        <v>58</v>
      </c>
      <c r="AV2480" t="s">
        <v>4028</v>
      </c>
      <c r="AW2480" t="s">
        <v>51</v>
      </c>
      <c r="AX2480" s="1">
        <v>42430.714537731481</v>
      </c>
      <c r="AY2480" t="s">
        <v>51</v>
      </c>
    </row>
    <row r="2481" spans="1:51" x14ac:dyDescent="0.35">
      <c r="A2481">
        <v>1884</v>
      </c>
      <c r="B2481">
        <v>0</v>
      </c>
      <c r="C2481" t="s">
        <v>51</v>
      </c>
      <c r="D2481" t="s">
        <v>85</v>
      </c>
      <c r="E2481" t="s">
        <v>51</v>
      </c>
      <c r="F2481" t="s">
        <v>51</v>
      </c>
      <c r="G2481" t="s">
        <v>11032</v>
      </c>
      <c r="H2481" t="s">
        <v>11033</v>
      </c>
      <c r="I2481" t="s">
        <v>56</v>
      </c>
      <c r="J2481" t="s">
        <v>5419</v>
      </c>
      <c r="T2481" t="s">
        <v>51</v>
      </c>
      <c r="U2481" t="s">
        <v>51</v>
      </c>
      <c r="W2481">
        <v>9922507044</v>
      </c>
      <c r="Y2481" t="s">
        <v>11034</v>
      </c>
      <c r="Z2481">
        <v>8</v>
      </c>
      <c r="AE2481" t="s">
        <v>51</v>
      </c>
      <c r="AF2481" t="s">
        <v>5419</v>
      </c>
      <c r="AI2481">
        <v>0</v>
      </c>
      <c r="AJ2481">
        <v>0</v>
      </c>
      <c r="AL2481">
        <v>0</v>
      </c>
      <c r="AM2481">
        <v>0</v>
      </c>
      <c r="AN2481">
        <v>0</v>
      </c>
      <c r="AO2481" t="s">
        <v>11035</v>
      </c>
      <c r="AP2481" t="s">
        <v>51</v>
      </c>
      <c r="AQ2481" t="s">
        <v>51</v>
      </c>
      <c r="AR2481" t="s">
        <v>51</v>
      </c>
      <c r="AS2481" t="s">
        <v>51</v>
      </c>
      <c r="AT2481" t="s">
        <v>51</v>
      </c>
      <c r="AU2481" t="s">
        <v>58</v>
      </c>
      <c r="AV2481" t="s">
        <v>4028</v>
      </c>
      <c r="AW2481" t="s">
        <v>51</v>
      </c>
      <c r="AX2481" s="1">
        <v>42430.609634837965</v>
      </c>
      <c r="AY2481" t="s">
        <v>51</v>
      </c>
    </row>
    <row r="2482" spans="1:51" x14ac:dyDescent="0.35">
      <c r="A2482">
        <v>1883</v>
      </c>
      <c r="B2482">
        <v>0</v>
      </c>
      <c r="C2482" t="s">
        <v>51</v>
      </c>
      <c r="D2482" t="s">
        <v>52</v>
      </c>
      <c r="E2482" t="s">
        <v>51</v>
      </c>
      <c r="F2482" t="s">
        <v>51</v>
      </c>
      <c r="G2482" t="s">
        <v>11036</v>
      </c>
      <c r="H2482" t="s">
        <v>11037</v>
      </c>
      <c r="I2482" t="s">
        <v>56</v>
      </c>
      <c r="J2482" t="s">
        <v>5419</v>
      </c>
      <c r="S2482" t="s">
        <v>11038</v>
      </c>
      <c r="U2482" t="s">
        <v>51</v>
      </c>
      <c r="V2482" t="s">
        <v>11039</v>
      </c>
      <c r="W2482" t="s">
        <v>62</v>
      </c>
      <c r="X2482" t="s">
        <v>51</v>
      </c>
      <c r="Y2482" t="s">
        <v>11040</v>
      </c>
      <c r="Z2482">
        <v>8</v>
      </c>
      <c r="AA2482" t="s">
        <v>11041</v>
      </c>
      <c r="AB2482" t="s">
        <v>62</v>
      </c>
      <c r="AC2482" t="s">
        <v>62</v>
      </c>
      <c r="AD2482" t="s">
        <v>62</v>
      </c>
      <c r="AE2482" t="s">
        <v>51</v>
      </c>
      <c r="AF2482" t="s">
        <v>5419</v>
      </c>
      <c r="AG2482" t="s">
        <v>11042</v>
      </c>
      <c r="AH2482" t="s">
        <v>11042</v>
      </c>
      <c r="AI2482">
        <v>0</v>
      </c>
      <c r="AJ2482">
        <v>0</v>
      </c>
      <c r="AL2482">
        <v>0</v>
      </c>
      <c r="AM2482">
        <v>0</v>
      </c>
      <c r="AN2482">
        <v>0</v>
      </c>
      <c r="AO2482" t="s">
        <v>51</v>
      </c>
      <c r="AP2482" t="s">
        <v>51</v>
      </c>
      <c r="AQ2482" t="s">
        <v>51</v>
      </c>
      <c r="AR2482" t="s">
        <v>51</v>
      </c>
      <c r="AS2482" t="s">
        <v>51</v>
      </c>
      <c r="AT2482" t="s">
        <v>51</v>
      </c>
      <c r="AU2482" t="s">
        <v>58</v>
      </c>
      <c r="AV2482" t="s">
        <v>8906</v>
      </c>
      <c r="AW2482" t="s">
        <v>51</v>
      </c>
      <c r="AX2482" s="1">
        <v>42429.527170636575</v>
      </c>
      <c r="AY2482" t="s">
        <v>51</v>
      </c>
    </row>
    <row r="2483" spans="1:51" x14ac:dyDescent="0.35">
      <c r="A2483">
        <v>1882</v>
      </c>
      <c r="B2483">
        <v>0</v>
      </c>
      <c r="C2483" t="s">
        <v>51</v>
      </c>
      <c r="D2483" t="s">
        <v>52</v>
      </c>
      <c r="E2483" t="s">
        <v>51</v>
      </c>
      <c r="F2483" t="s">
        <v>51</v>
      </c>
      <c r="G2483" t="s">
        <v>19210</v>
      </c>
      <c r="H2483" t="s">
        <v>11043</v>
      </c>
      <c r="I2483" t="s">
        <v>56</v>
      </c>
      <c r="J2483" t="s">
        <v>5419</v>
      </c>
      <c r="S2483">
        <f>91-11-42595050</f>
        <v>-42594970</v>
      </c>
      <c r="U2483" t="s">
        <v>51</v>
      </c>
      <c r="V2483">
        <f>91-11-42595051</f>
        <v>-42594971</v>
      </c>
      <c r="X2483" t="s">
        <v>51</v>
      </c>
      <c r="Y2483" t="s">
        <v>11044</v>
      </c>
      <c r="Z2483">
        <v>8</v>
      </c>
      <c r="AD2483" t="s">
        <v>11045</v>
      </c>
      <c r="AE2483" t="s">
        <v>51</v>
      </c>
      <c r="AF2483" t="s">
        <v>5419</v>
      </c>
      <c r="AG2483">
        <v>7026980937</v>
      </c>
      <c r="AI2483">
        <v>0</v>
      </c>
      <c r="AJ2483">
        <v>0</v>
      </c>
      <c r="AL2483">
        <v>0</v>
      </c>
      <c r="AM2483">
        <v>0</v>
      </c>
      <c r="AN2483">
        <v>0</v>
      </c>
      <c r="AO2483" t="s">
        <v>51</v>
      </c>
      <c r="AP2483" t="s">
        <v>51</v>
      </c>
      <c r="AQ2483" t="s">
        <v>51</v>
      </c>
      <c r="AR2483" t="s">
        <v>51</v>
      </c>
      <c r="AS2483" t="s">
        <v>51</v>
      </c>
      <c r="AT2483" t="s">
        <v>51</v>
      </c>
      <c r="AU2483" t="s">
        <v>58</v>
      </c>
      <c r="AV2483" t="s">
        <v>8906</v>
      </c>
      <c r="AW2483" t="s">
        <v>51</v>
      </c>
      <c r="AX2483" s="1">
        <v>42429.476181446757</v>
      </c>
      <c r="AY2483" t="s">
        <v>51</v>
      </c>
    </row>
    <row r="2484" spans="1:51" x14ac:dyDescent="0.35">
      <c r="A2484">
        <v>1881</v>
      </c>
      <c r="B2484">
        <v>0</v>
      </c>
      <c r="C2484" t="s">
        <v>51</v>
      </c>
      <c r="D2484" t="s">
        <v>52</v>
      </c>
      <c r="E2484" t="s">
        <v>51</v>
      </c>
      <c r="F2484" t="s">
        <v>51</v>
      </c>
      <c r="G2484" t="s">
        <v>11046</v>
      </c>
      <c r="H2484" t="s">
        <v>11047</v>
      </c>
      <c r="I2484" t="s">
        <v>11048</v>
      </c>
      <c r="J2484" t="s">
        <v>5419</v>
      </c>
      <c r="O2484" t="s">
        <v>416</v>
      </c>
      <c r="S2484" t="s">
        <v>11049</v>
      </c>
      <c r="U2484" t="s">
        <v>51</v>
      </c>
      <c r="V2484" t="s">
        <v>11050</v>
      </c>
      <c r="X2484" t="s">
        <v>51</v>
      </c>
      <c r="Y2484" t="s">
        <v>11051</v>
      </c>
      <c r="Z2484">
        <v>12</v>
      </c>
      <c r="AE2484" t="s">
        <v>51</v>
      </c>
      <c r="AF2484" t="s">
        <v>5419</v>
      </c>
      <c r="AI2484">
        <v>0</v>
      </c>
      <c r="AJ2484">
        <v>0</v>
      </c>
      <c r="AL2484">
        <v>0</v>
      </c>
      <c r="AM2484">
        <v>0</v>
      </c>
      <c r="AN2484">
        <v>0</v>
      </c>
      <c r="AO2484" t="s">
        <v>51</v>
      </c>
      <c r="AP2484" t="s">
        <v>51</v>
      </c>
      <c r="AQ2484" t="s">
        <v>51</v>
      </c>
      <c r="AR2484" t="s">
        <v>51</v>
      </c>
      <c r="AS2484" t="s">
        <v>51</v>
      </c>
      <c r="AT2484" t="s">
        <v>51</v>
      </c>
      <c r="AU2484" t="s">
        <v>58</v>
      </c>
      <c r="AV2484" t="s">
        <v>8906</v>
      </c>
      <c r="AW2484" t="s">
        <v>8906</v>
      </c>
      <c r="AX2484" s="1">
        <v>42426.533445138892</v>
      </c>
      <c r="AY2484" s="1">
        <v>42439.570089814813</v>
      </c>
    </row>
    <row r="2485" spans="1:51" x14ac:dyDescent="0.35">
      <c r="A2485">
        <v>1880</v>
      </c>
      <c r="B2485">
        <v>0</v>
      </c>
      <c r="C2485" t="s">
        <v>51</v>
      </c>
      <c r="D2485" t="s">
        <v>85</v>
      </c>
      <c r="E2485">
        <v>3</v>
      </c>
      <c r="F2485" t="s">
        <v>1049</v>
      </c>
      <c r="G2485" t="s">
        <v>11052</v>
      </c>
      <c r="H2485" t="s">
        <v>11053</v>
      </c>
      <c r="I2485" t="s">
        <v>56</v>
      </c>
      <c r="T2485" t="s">
        <v>51</v>
      </c>
      <c r="U2485" t="s">
        <v>51</v>
      </c>
      <c r="W2485">
        <v>9822111103</v>
      </c>
      <c r="Y2485" t="s">
        <v>11054</v>
      </c>
      <c r="Z2485">
        <v>8</v>
      </c>
      <c r="AE2485" t="s">
        <v>51</v>
      </c>
      <c r="AI2485">
        <v>0</v>
      </c>
      <c r="AJ2485">
        <v>60</v>
      </c>
      <c r="AL2485">
        <v>0</v>
      </c>
      <c r="AM2485">
        <v>0</v>
      </c>
      <c r="AN2485">
        <v>0</v>
      </c>
      <c r="AO2485" t="s">
        <v>4181</v>
      </c>
      <c r="AP2485" t="s">
        <v>486</v>
      </c>
      <c r="AQ2485" t="s">
        <v>122</v>
      </c>
      <c r="AR2485" t="s">
        <v>123</v>
      </c>
      <c r="AS2485" t="s">
        <v>89</v>
      </c>
      <c r="AT2485" t="s">
        <v>90</v>
      </c>
      <c r="AU2485" t="s">
        <v>58</v>
      </c>
      <c r="AV2485" t="s">
        <v>4028</v>
      </c>
      <c r="AW2485" t="s">
        <v>5181</v>
      </c>
      <c r="AX2485" s="1">
        <v>42419.533857407405</v>
      </c>
      <c r="AY2485" s="1">
        <v>44145.445612615738</v>
      </c>
    </row>
    <row r="2486" spans="1:51" x14ac:dyDescent="0.35">
      <c r="A2486">
        <v>1879</v>
      </c>
      <c r="B2486">
        <v>0</v>
      </c>
      <c r="C2486" t="s">
        <v>51</v>
      </c>
      <c r="D2486" t="s">
        <v>85</v>
      </c>
      <c r="E2486" t="s">
        <v>51</v>
      </c>
      <c r="F2486" t="s">
        <v>51</v>
      </c>
      <c r="G2486" t="s">
        <v>11055</v>
      </c>
      <c r="H2486" t="s">
        <v>11056</v>
      </c>
      <c r="I2486" t="s">
        <v>56</v>
      </c>
      <c r="J2486" t="s">
        <v>5419</v>
      </c>
      <c r="S2486" t="s">
        <v>11057</v>
      </c>
      <c r="T2486" t="s">
        <v>51</v>
      </c>
      <c r="U2486" t="s">
        <v>51</v>
      </c>
      <c r="W2486">
        <v>9657194111</v>
      </c>
      <c r="Y2486" t="s">
        <v>11058</v>
      </c>
      <c r="Z2486">
        <v>8</v>
      </c>
      <c r="AE2486" t="s">
        <v>51</v>
      </c>
      <c r="AF2486" t="s">
        <v>5419</v>
      </c>
      <c r="AI2486">
        <v>0</v>
      </c>
      <c r="AJ2486">
        <v>0</v>
      </c>
      <c r="AL2486">
        <v>0</v>
      </c>
      <c r="AM2486">
        <v>0</v>
      </c>
      <c r="AN2486">
        <v>0</v>
      </c>
      <c r="AO2486" t="s">
        <v>1651</v>
      </c>
      <c r="AP2486" t="s">
        <v>51</v>
      </c>
      <c r="AQ2486" t="s">
        <v>51</v>
      </c>
      <c r="AR2486" t="s">
        <v>51</v>
      </c>
      <c r="AS2486" t="s">
        <v>51</v>
      </c>
      <c r="AT2486" t="s">
        <v>51</v>
      </c>
      <c r="AU2486" t="s">
        <v>58</v>
      </c>
      <c r="AV2486" t="s">
        <v>4028</v>
      </c>
      <c r="AW2486" t="s">
        <v>51</v>
      </c>
      <c r="AX2486" s="1">
        <v>42418.573852546295</v>
      </c>
      <c r="AY2486" t="s">
        <v>51</v>
      </c>
    </row>
    <row r="2487" spans="1:51" x14ac:dyDescent="0.35">
      <c r="A2487">
        <v>1878</v>
      </c>
      <c r="B2487">
        <v>0</v>
      </c>
      <c r="C2487" t="s">
        <v>51</v>
      </c>
      <c r="D2487" t="s">
        <v>85</v>
      </c>
      <c r="E2487" t="s">
        <v>51</v>
      </c>
      <c r="F2487" t="s">
        <v>51</v>
      </c>
      <c r="G2487" t="s">
        <v>11059</v>
      </c>
      <c r="H2487" t="s">
        <v>11060</v>
      </c>
      <c r="I2487" t="s">
        <v>56</v>
      </c>
      <c r="J2487" t="s">
        <v>5419</v>
      </c>
      <c r="T2487" t="s">
        <v>51</v>
      </c>
      <c r="U2487" t="s">
        <v>51</v>
      </c>
      <c r="Z2487">
        <v>8</v>
      </c>
      <c r="AE2487" t="s">
        <v>51</v>
      </c>
      <c r="AF2487" t="s">
        <v>5419</v>
      </c>
      <c r="AI2487">
        <v>0</v>
      </c>
      <c r="AJ2487">
        <v>0</v>
      </c>
      <c r="AL2487">
        <v>0</v>
      </c>
      <c r="AM2487">
        <v>0</v>
      </c>
      <c r="AN2487">
        <v>0</v>
      </c>
      <c r="AO2487" t="s">
        <v>1032</v>
      </c>
      <c r="AP2487" t="s">
        <v>51</v>
      </c>
      <c r="AQ2487" t="s">
        <v>51</v>
      </c>
      <c r="AR2487" t="s">
        <v>51</v>
      </c>
      <c r="AS2487" t="s">
        <v>51</v>
      </c>
      <c r="AT2487" t="s">
        <v>51</v>
      </c>
      <c r="AU2487" t="s">
        <v>58</v>
      </c>
      <c r="AV2487" t="s">
        <v>4028</v>
      </c>
      <c r="AW2487" t="s">
        <v>51</v>
      </c>
      <c r="AX2487" s="1">
        <v>42412.554508993053</v>
      </c>
      <c r="AY2487" t="s">
        <v>51</v>
      </c>
    </row>
    <row r="2488" spans="1:51" x14ac:dyDescent="0.35">
      <c r="A2488">
        <v>1877</v>
      </c>
      <c r="B2488">
        <v>0</v>
      </c>
      <c r="C2488" t="s">
        <v>51</v>
      </c>
      <c r="D2488" t="s">
        <v>52</v>
      </c>
      <c r="E2488" t="s">
        <v>51</v>
      </c>
      <c r="F2488" t="s">
        <v>51</v>
      </c>
      <c r="G2488" t="s">
        <v>11061</v>
      </c>
      <c r="H2488" t="s">
        <v>11062</v>
      </c>
      <c r="I2488" t="s">
        <v>149</v>
      </c>
      <c r="J2488" t="s">
        <v>5419</v>
      </c>
      <c r="S2488" t="s">
        <v>11063</v>
      </c>
      <c r="T2488" t="s">
        <v>11064</v>
      </c>
      <c r="U2488" t="s">
        <v>51</v>
      </c>
      <c r="V2488" t="s">
        <v>11065</v>
      </c>
      <c r="W2488" t="s">
        <v>11066</v>
      </c>
      <c r="X2488" t="s">
        <v>51</v>
      </c>
      <c r="Y2488" t="s">
        <v>11067</v>
      </c>
      <c r="Z2488">
        <v>2</v>
      </c>
      <c r="AE2488" t="s">
        <v>51</v>
      </c>
      <c r="AF2488" t="s">
        <v>5419</v>
      </c>
      <c r="AI2488">
        <v>0</v>
      </c>
      <c r="AJ2488">
        <v>0</v>
      </c>
      <c r="AL2488">
        <v>0</v>
      </c>
      <c r="AM2488">
        <v>0</v>
      </c>
      <c r="AN2488">
        <v>0</v>
      </c>
      <c r="AO2488" t="s">
        <v>51</v>
      </c>
      <c r="AP2488" t="s">
        <v>51</v>
      </c>
      <c r="AQ2488" t="s">
        <v>51</v>
      </c>
      <c r="AR2488" t="s">
        <v>51</v>
      </c>
      <c r="AS2488" t="s">
        <v>51</v>
      </c>
      <c r="AT2488" t="s">
        <v>51</v>
      </c>
      <c r="AU2488" t="s">
        <v>58</v>
      </c>
      <c r="AV2488" t="s">
        <v>8906</v>
      </c>
      <c r="AW2488" t="s">
        <v>51</v>
      </c>
      <c r="AX2488" s="1">
        <v>42410.54347207176</v>
      </c>
      <c r="AY2488" t="s">
        <v>51</v>
      </c>
    </row>
    <row r="2489" spans="1:51" x14ac:dyDescent="0.35">
      <c r="A2489">
        <v>1876</v>
      </c>
      <c r="B2489">
        <v>0</v>
      </c>
      <c r="C2489" t="s">
        <v>51</v>
      </c>
      <c r="D2489" t="s">
        <v>85</v>
      </c>
      <c r="E2489" t="s">
        <v>51</v>
      </c>
      <c r="F2489" t="s">
        <v>51</v>
      </c>
      <c r="G2489" t="s">
        <v>11068</v>
      </c>
      <c r="H2489" t="s">
        <v>11069</v>
      </c>
      <c r="I2489" t="s">
        <v>56</v>
      </c>
      <c r="J2489" t="s">
        <v>5419</v>
      </c>
      <c r="T2489" t="s">
        <v>51</v>
      </c>
      <c r="U2489" t="s">
        <v>51</v>
      </c>
      <c r="W2489">
        <v>9730667869</v>
      </c>
      <c r="Y2489" t="s">
        <v>11070</v>
      </c>
      <c r="Z2489">
        <v>8</v>
      </c>
      <c r="AD2489" t="s">
        <v>11071</v>
      </c>
      <c r="AE2489" t="s">
        <v>51</v>
      </c>
      <c r="AF2489" t="s">
        <v>5419</v>
      </c>
      <c r="AI2489">
        <v>0</v>
      </c>
      <c r="AJ2489">
        <v>0</v>
      </c>
      <c r="AL2489">
        <v>0</v>
      </c>
      <c r="AM2489">
        <v>0</v>
      </c>
      <c r="AN2489">
        <v>0</v>
      </c>
      <c r="AO2489" t="s">
        <v>1032</v>
      </c>
      <c r="AP2489" t="s">
        <v>51</v>
      </c>
      <c r="AQ2489" t="s">
        <v>51</v>
      </c>
      <c r="AR2489" t="s">
        <v>51</v>
      </c>
      <c r="AS2489" t="s">
        <v>51</v>
      </c>
      <c r="AT2489" t="s">
        <v>51</v>
      </c>
      <c r="AU2489" t="s">
        <v>58</v>
      </c>
      <c r="AV2489" t="s">
        <v>4028</v>
      </c>
      <c r="AW2489" t="s">
        <v>51</v>
      </c>
      <c r="AX2489" s="1">
        <v>42409.572085300926</v>
      </c>
      <c r="AY2489" t="s">
        <v>51</v>
      </c>
    </row>
    <row r="2490" spans="1:51" x14ac:dyDescent="0.35">
      <c r="A2490">
        <v>1875</v>
      </c>
      <c r="B2490">
        <v>0</v>
      </c>
      <c r="C2490" t="s">
        <v>51</v>
      </c>
      <c r="D2490" t="s">
        <v>85</v>
      </c>
      <c r="E2490">
        <v>0</v>
      </c>
      <c r="G2490" t="s">
        <v>11072</v>
      </c>
      <c r="H2490" t="s">
        <v>11073</v>
      </c>
      <c r="I2490" t="s">
        <v>56</v>
      </c>
      <c r="S2490" t="s">
        <v>11074</v>
      </c>
      <c r="T2490" t="s">
        <v>51</v>
      </c>
      <c r="U2490" t="s">
        <v>51</v>
      </c>
      <c r="Y2490" t="s">
        <v>11075</v>
      </c>
      <c r="Z2490">
        <v>8</v>
      </c>
      <c r="AD2490" t="s">
        <v>11076</v>
      </c>
      <c r="AE2490" t="s">
        <v>51</v>
      </c>
      <c r="AG2490" t="s">
        <v>11077</v>
      </c>
      <c r="AH2490" t="s">
        <v>11078</v>
      </c>
      <c r="AI2490">
        <v>0</v>
      </c>
      <c r="AJ2490">
        <v>0</v>
      </c>
      <c r="AL2490">
        <v>0</v>
      </c>
      <c r="AM2490">
        <v>0</v>
      </c>
      <c r="AN2490">
        <v>0</v>
      </c>
      <c r="AU2490" t="s">
        <v>58</v>
      </c>
      <c r="AV2490" t="s">
        <v>8906</v>
      </c>
      <c r="AW2490" t="s">
        <v>4028</v>
      </c>
      <c r="AX2490" s="1">
        <v>42403.414099918984</v>
      </c>
      <c r="AY2490" s="1">
        <v>44142.737223645832</v>
      </c>
    </row>
    <row r="2491" spans="1:51" x14ac:dyDescent="0.35">
      <c r="A2491">
        <v>1874</v>
      </c>
      <c r="B2491">
        <v>0</v>
      </c>
      <c r="C2491" t="s">
        <v>51</v>
      </c>
      <c r="D2491" t="s">
        <v>52</v>
      </c>
      <c r="E2491" t="s">
        <v>51</v>
      </c>
      <c r="F2491" t="s">
        <v>51</v>
      </c>
      <c r="G2491" t="s">
        <v>11079</v>
      </c>
      <c r="H2491" t="s">
        <v>11080</v>
      </c>
      <c r="I2491" t="s">
        <v>56</v>
      </c>
      <c r="J2491" t="s">
        <v>5419</v>
      </c>
      <c r="S2491" t="s">
        <v>11081</v>
      </c>
      <c r="U2491" t="s">
        <v>51</v>
      </c>
      <c r="V2491" t="s">
        <v>11082</v>
      </c>
      <c r="W2491">
        <v>9673303283</v>
      </c>
      <c r="X2491" t="s">
        <v>51</v>
      </c>
      <c r="Y2491" t="s">
        <v>11083</v>
      </c>
      <c r="Z2491">
        <v>8</v>
      </c>
      <c r="AA2491" t="s">
        <v>11084</v>
      </c>
      <c r="AB2491" t="s">
        <v>11085</v>
      </c>
      <c r="AC2491" t="s">
        <v>11086</v>
      </c>
      <c r="AD2491" t="s">
        <v>11087</v>
      </c>
      <c r="AE2491" t="s">
        <v>51</v>
      </c>
      <c r="AF2491" t="s">
        <v>5419</v>
      </c>
      <c r="AG2491" t="s">
        <v>11088</v>
      </c>
      <c r="AH2491" t="s">
        <v>11089</v>
      </c>
      <c r="AI2491">
        <v>0</v>
      </c>
      <c r="AJ2491">
        <v>0</v>
      </c>
      <c r="AL2491">
        <v>0</v>
      </c>
      <c r="AM2491">
        <v>0</v>
      </c>
      <c r="AN2491">
        <v>0</v>
      </c>
      <c r="AO2491" t="s">
        <v>51</v>
      </c>
      <c r="AP2491" t="s">
        <v>51</v>
      </c>
      <c r="AQ2491" t="s">
        <v>51</v>
      </c>
      <c r="AR2491" t="s">
        <v>51</v>
      </c>
      <c r="AS2491" t="s">
        <v>51</v>
      </c>
      <c r="AT2491" t="s">
        <v>51</v>
      </c>
      <c r="AU2491" t="s">
        <v>58</v>
      </c>
      <c r="AV2491" t="s">
        <v>8906</v>
      </c>
      <c r="AW2491" t="s">
        <v>51</v>
      </c>
      <c r="AX2491" s="1">
        <v>42399.501944988428</v>
      </c>
      <c r="AY2491" t="s">
        <v>51</v>
      </c>
    </row>
    <row r="2492" spans="1:51" x14ac:dyDescent="0.35">
      <c r="A2492">
        <v>1873</v>
      </c>
      <c r="B2492">
        <v>0</v>
      </c>
      <c r="C2492" t="s">
        <v>51</v>
      </c>
      <c r="D2492" t="s">
        <v>52</v>
      </c>
      <c r="E2492" t="s">
        <v>51</v>
      </c>
      <c r="F2492" t="s">
        <v>51</v>
      </c>
      <c r="G2492" t="s">
        <v>19211</v>
      </c>
      <c r="H2492" t="s">
        <v>11090</v>
      </c>
      <c r="I2492" t="s">
        <v>56</v>
      </c>
      <c r="O2492" t="s">
        <v>56</v>
      </c>
      <c r="S2492" t="s">
        <v>11091</v>
      </c>
      <c r="T2492" t="s">
        <v>11092</v>
      </c>
      <c r="V2492" t="s">
        <v>11093</v>
      </c>
      <c r="W2492" t="s">
        <v>62</v>
      </c>
      <c r="Y2492" t="s">
        <v>19212</v>
      </c>
      <c r="Z2492">
        <v>8</v>
      </c>
      <c r="AA2492">
        <v>18</v>
      </c>
      <c r="AE2492" t="s">
        <v>11094</v>
      </c>
      <c r="AF2492" t="s">
        <v>2638</v>
      </c>
      <c r="AG2492" t="s">
        <v>1108</v>
      </c>
      <c r="AH2492" t="s">
        <v>11094</v>
      </c>
      <c r="AI2492">
        <v>0</v>
      </c>
      <c r="AJ2492">
        <v>0</v>
      </c>
      <c r="AL2492">
        <v>0</v>
      </c>
      <c r="AM2492">
        <v>0</v>
      </c>
      <c r="AN2492">
        <v>0</v>
      </c>
      <c r="AO2492" t="s">
        <v>51</v>
      </c>
      <c r="AP2492" t="s">
        <v>51</v>
      </c>
      <c r="AQ2492" t="s">
        <v>51</v>
      </c>
      <c r="AR2492" t="s">
        <v>51</v>
      </c>
      <c r="AS2492" t="s">
        <v>51</v>
      </c>
      <c r="AT2492" t="s">
        <v>51</v>
      </c>
      <c r="AU2492" t="s">
        <v>58</v>
      </c>
      <c r="AV2492" t="s">
        <v>8906</v>
      </c>
      <c r="AW2492" t="s">
        <v>196</v>
      </c>
      <c r="AX2492" s="1">
        <v>42396.71622253472</v>
      </c>
      <c r="AY2492" s="1">
        <v>44557.699966168984</v>
      </c>
    </row>
    <row r="2493" spans="1:51" x14ac:dyDescent="0.35">
      <c r="A2493">
        <v>1872</v>
      </c>
      <c r="B2493">
        <v>0</v>
      </c>
      <c r="C2493" t="s">
        <v>51</v>
      </c>
      <c r="D2493" t="s">
        <v>52</v>
      </c>
      <c r="E2493" t="s">
        <v>51</v>
      </c>
      <c r="F2493" t="s">
        <v>51</v>
      </c>
      <c r="G2493" t="s">
        <v>19213</v>
      </c>
      <c r="H2493" t="s">
        <v>11095</v>
      </c>
      <c r="I2493" t="s">
        <v>56</v>
      </c>
      <c r="J2493" t="s">
        <v>5419</v>
      </c>
      <c r="S2493" t="s">
        <v>11096</v>
      </c>
      <c r="U2493" t="s">
        <v>51</v>
      </c>
      <c r="V2493" t="s">
        <v>11097</v>
      </c>
      <c r="W2493" t="s">
        <v>11098</v>
      </c>
      <c r="X2493" t="s">
        <v>51</v>
      </c>
      <c r="Y2493" t="s">
        <v>11099</v>
      </c>
      <c r="Z2493">
        <v>8</v>
      </c>
      <c r="AA2493" t="s">
        <v>11100</v>
      </c>
      <c r="AE2493" t="s">
        <v>51</v>
      </c>
      <c r="AF2493" t="s">
        <v>5419</v>
      </c>
      <c r="AG2493">
        <v>6201814424</v>
      </c>
      <c r="AI2493">
        <v>0</v>
      </c>
      <c r="AJ2493">
        <v>0</v>
      </c>
      <c r="AL2493">
        <v>0</v>
      </c>
      <c r="AM2493">
        <v>0</v>
      </c>
      <c r="AN2493">
        <v>0</v>
      </c>
      <c r="AO2493" t="s">
        <v>51</v>
      </c>
      <c r="AP2493" t="s">
        <v>51</v>
      </c>
      <c r="AQ2493" t="s">
        <v>51</v>
      </c>
      <c r="AR2493" t="s">
        <v>51</v>
      </c>
      <c r="AS2493" t="s">
        <v>51</v>
      </c>
      <c r="AT2493" t="s">
        <v>51</v>
      </c>
      <c r="AU2493" t="s">
        <v>58</v>
      </c>
      <c r="AV2493" t="s">
        <v>8906</v>
      </c>
      <c r="AW2493" t="s">
        <v>51</v>
      </c>
      <c r="AX2493" s="1">
        <v>42396.703515127316</v>
      </c>
      <c r="AY2493" t="s">
        <v>51</v>
      </c>
    </row>
    <row r="2494" spans="1:51" x14ac:dyDescent="0.35">
      <c r="A2494">
        <v>1871</v>
      </c>
      <c r="B2494">
        <v>0</v>
      </c>
      <c r="C2494" t="s">
        <v>51</v>
      </c>
      <c r="D2494" t="s">
        <v>85</v>
      </c>
      <c r="E2494" t="s">
        <v>51</v>
      </c>
      <c r="F2494" t="s">
        <v>51</v>
      </c>
      <c r="G2494" t="s">
        <v>11101</v>
      </c>
      <c r="H2494" t="s">
        <v>11102</v>
      </c>
      <c r="I2494" t="s">
        <v>56</v>
      </c>
      <c r="T2494" t="s">
        <v>51</v>
      </c>
      <c r="U2494" t="s">
        <v>51</v>
      </c>
      <c r="W2494">
        <v>9822848808</v>
      </c>
      <c r="Y2494" t="s">
        <v>11103</v>
      </c>
      <c r="Z2494">
        <v>8</v>
      </c>
      <c r="AE2494" t="s">
        <v>51</v>
      </c>
      <c r="AI2494">
        <v>0</v>
      </c>
      <c r="AJ2494">
        <v>0</v>
      </c>
      <c r="AL2494">
        <v>0</v>
      </c>
      <c r="AM2494">
        <v>0</v>
      </c>
      <c r="AN2494">
        <v>0</v>
      </c>
      <c r="AO2494" t="s">
        <v>11104</v>
      </c>
      <c r="AP2494" t="s">
        <v>51</v>
      </c>
      <c r="AQ2494" t="s">
        <v>51</v>
      </c>
      <c r="AR2494" t="s">
        <v>51</v>
      </c>
      <c r="AS2494" t="s">
        <v>51</v>
      </c>
      <c r="AT2494" t="s">
        <v>51</v>
      </c>
      <c r="AU2494" t="s">
        <v>58</v>
      </c>
      <c r="AV2494" t="s">
        <v>4028</v>
      </c>
      <c r="AW2494" t="s">
        <v>4028</v>
      </c>
      <c r="AX2494" s="1">
        <v>42396.634066701386</v>
      </c>
      <c r="AY2494" s="1">
        <v>42401.624793784722</v>
      </c>
    </row>
    <row r="2495" spans="1:51" x14ac:dyDescent="0.35">
      <c r="A2495">
        <v>1870</v>
      </c>
      <c r="B2495">
        <v>0</v>
      </c>
      <c r="C2495" t="s">
        <v>51</v>
      </c>
      <c r="D2495" t="s">
        <v>85</v>
      </c>
      <c r="E2495" t="s">
        <v>51</v>
      </c>
      <c r="F2495" t="s">
        <v>51</v>
      </c>
      <c r="G2495" t="s">
        <v>11105</v>
      </c>
      <c r="H2495" t="s">
        <v>11106</v>
      </c>
      <c r="I2495" t="s">
        <v>56</v>
      </c>
      <c r="J2495" t="s">
        <v>5419</v>
      </c>
      <c r="T2495" t="s">
        <v>51</v>
      </c>
      <c r="U2495" t="s">
        <v>51</v>
      </c>
      <c r="W2495">
        <v>8698483542</v>
      </c>
      <c r="Y2495" t="s">
        <v>11107</v>
      </c>
      <c r="Z2495">
        <v>8</v>
      </c>
      <c r="AE2495" t="s">
        <v>51</v>
      </c>
      <c r="AF2495" t="s">
        <v>5419</v>
      </c>
      <c r="AG2495" t="s">
        <v>11108</v>
      </c>
      <c r="AI2495">
        <v>0</v>
      </c>
      <c r="AJ2495">
        <v>0</v>
      </c>
      <c r="AL2495">
        <v>0</v>
      </c>
      <c r="AM2495">
        <v>0</v>
      </c>
      <c r="AN2495">
        <v>0</v>
      </c>
      <c r="AO2495" t="s">
        <v>1032</v>
      </c>
      <c r="AP2495" t="s">
        <v>51</v>
      </c>
      <c r="AQ2495" t="s">
        <v>51</v>
      </c>
      <c r="AR2495" t="s">
        <v>51</v>
      </c>
      <c r="AS2495" t="s">
        <v>51</v>
      </c>
      <c r="AT2495" t="s">
        <v>51</v>
      </c>
      <c r="AU2495" t="s">
        <v>58</v>
      </c>
      <c r="AV2495" t="s">
        <v>4028</v>
      </c>
      <c r="AW2495" t="s">
        <v>51</v>
      </c>
      <c r="AX2495" s="1">
        <v>42396.50244290509</v>
      </c>
      <c r="AY2495" t="s">
        <v>51</v>
      </c>
    </row>
    <row r="2496" spans="1:51" x14ac:dyDescent="0.35">
      <c r="A2496">
        <v>1869</v>
      </c>
      <c r="B2496">
        <v>0</v>
      </c>
      <c r="C2496" t="s">
        <v>51</v>
      </c>
      <c r="D2496" t="s">
        <v>52</v>
      </c>
      <c r="E2496" t="s">
        <v>51</v>
      </c>
      <c r="F2496" t="s">
        <v>51</v>
      </c>
      <c r="G2496" t="s">
        <v>11109</v>
      </c>
      <c r="H2496" t="s">
        <v>11110</v>
      </c>
      <c r="I2496" t="s">
        <v>56</v>
      </c>
      <c r="O2496" t="s">
        <v>62</v>
      </c>
      <c r="S2496" t="s">
        <v>3242</v>
      </c>
      <c r="V2496" t="s">
        <v>3242</v>
      </c>
      <c r="Y2496" t="s">
        <v>11111</v>
      </c>
      <c r="Z2496">
        <v>8</v>
      </c>
      <c r="AA2496">
        <v>24</v>
      </c>
      <c r="AB2496" t="s">
        <v>11112</v>
      </c>
      <c r="AC2496" t="s">
        <v>11113</v>
      </c>
      <c r="AE2496" t="s">
        <v>2124</v>
      </c>
      <c r="AF2496" t="s">
        <v>407</v>
      </c>
      <c r="AG2496" t="s">
        <v>3246</v>
      </c>
      <c r="AH2496" t="s">
        <v>2124</v>
      </c>
      <c r="AI2496">
        <v>0</v>
      </c>
      <c r="AJ2496">
        <v>0</v>
      </c>
      <c r="AL2496">
        <v>0</v>
      </c>
      <c r="AM2496">
        <v>0</v>
      </c>
      <c r="AN2496">
        <v>0</v>
      </c>
      <c r="AO2496" t="s">
        <v>51</v>
      </c>
      <c r="AP2496" t="s">
        <v>51</v>
      </c>
      <c r="AQ2496" t="s">
        <v>51</v>
      </c>
      <c r="AR2496" t="s">
        <v>51</v>
      </c>
      <c r="AS2496" t="s">
        <v>51</v>
      </c>
      <c r="AT2496" t="s">
        <v>51</v>
      </c>
      <c r="AU2496" t="s">
        <v>58</v>
      </c>
      <c r="AV2496" t="s">
        <v>8906</v>
      </c>
      <c r="AW2496" t="s">
        <v>2842</v>
      </c>
      <c r="AX2496" s="1">
        <v>42391.43088255787</v>
      </c>
      <c r="AY2496" s="1">
        <v>43465.714716932867</v>
      </c>
    </row>
    <row r="2497" spans="1:51" x14ac:dyDescent="0.35">
      <c r="A2497">
        <v>1868</v>
      </c>
      <c r="B2497">
        <v>0</v>
      </c>
      <c r="C2497" t="s">
        <v>51</v>
      </c>
      <c r="D2497" t="s">
        <v>52</v>
      </c>
      <c r="E2497" t="s">
        <v>51</v>
      </c>
      <c r="F2497" t="s">
        <v>51</v>
      </c>
      <c r="G2497" t="s">
        <v>11114</v>
      </c>
      <c r="H2497" t="s">
        <v>11115</v>
      </c>
      <c r="I2497" t="s">
        <v>5222</v>
      </c>
      <c r="J2497" t="s">
        <v>5419</v>
      </c>
      <c r="M2497" t="s">
        <v>11114</v>
      </c>
      <c r="N2497" t="s">
        <v>11115</v>
      </c>
      <c r="U2497" t="s">
        <v>51</v>
      </c>
      <c r="X2497" t="s">
        <v>51</v>
      </c>
      <c r="Z2497">
        <v>12</v>
      </c>
      <c r="AE2497" t="s">
        <v>51</v>
      </c>
      <c r="AF2497" t="s">
        <v>5419</v>
      </c>
      <c r="AI2497">
        <v>0</v>
      </c>
      <c r="AJ2497">
        <v>0</v>
      </c>
      <c r="AL2497">
        <v>0</v>
      </c>
      <c r="AM2497">
        <v>0</v>
      </c>
      <c r="AN2497">
        <v>0</v>
      </c>
      <c r="AO2497" t="s">
        <v>51</v>
      </c>
      <c r="AP2497" t="s">
        <v>51</v>
      </c>
      <c r="AQ2497" t="s">
        <v>51</v>
      </c>
      <c r="AR2497" t="s">
        <v>51</v>
      </c>
      <c r="AS2497" t="s">
        <v>51</v>
      </c>
      <c r="AT2497" t="s">
        <v>51</v>
      </c>
      <c r="AU2497" t="s">
        <v>58</v>
      </c>
      <c r="AV2497" t="s">
        <v>4802</v>
      </c>
      <c r="AW2497" t="s">
        <v>51</v>
      </c>
      <c r="AX2497" s="1">
        <v>42390.728218090277</v>
      </c>
      <c r="AY2497" t="s">
        <v>51</v>
      </c>
    </row>
    <row r="2498" spans="1:51" x14ac:dyDescent="0.35">
      <c r="A2498">
        <v>1867</v>
      </c>
      <c r="B2498">
        <v>0</v>
      </c>
      <c r="C2498" t="s">
        <v>51</v>
      </c>
      <c r="D2498" t="s">
        <v>85</v>
      </c>
      <c r="E2498">
        <v>0</v>
      </c>
      <c r="G2498" t="s">
        <v>11116</v>
      </c>
      <c r="H2498" t="s">
        <v>11117</v>
      </c>
      <c r="I2498" t="s">
        <v>56</v>
      </c>
      <c r="T2498" t="s">
        <v>51</v>
      </c>
      <c r="U2498" t="s">
        <v>51</v>
      </c>
      <c r="W2498">
        <v>9825638499</v>
      </c>
      <c r="Y2498" t="s">
        <v>11118</v>
      </c>
      <c r="Z2498">
        <v>8</v>
      </c>
      <c r="AE2498" t="s">
        <v>51</v>
      </c>
      <c r="AF2498" t="s">
        <v>51</v>
      </c>
      <c r="AI2498">
        <v>0</v>
      </c>
      <c r="AJ2498">
        <v>0</v>
      </c>
      <c r="AL2498">
        <v>0</v>
      </c>
      <c r="AM2498">
        <v>0</v>
      </c>
      <c r="AN2498">
        <v>0</v>
      </c>
      <c r="AO2498" t="s">
        <v>1032</v>
      </c>
      <c r="AU2498" t="s">
        <v>58</v>
      </c>
      <c r="AV2498" t="s">
        <v>4028</v>
      </c>
      <c r="AW2498" t="s">
        <v>4028</v>
      </c>
      <c r="AX2498" s="1">
        <v>42390.681936805559</v>
      </c>
      <c r="AY2498" s="1">
        <v>44356.836262696757</v>
      </c>
    </row>
    <row r="2499" spans="1:51" x14ac:dyDescent="0.35">
      <c r="A2499">
        <v>1866</v>
      </c>
      <c r="B2499">
        <v>0</v>
      </c>
      <c r="C2499" t="s">
        <v>51</v>
      </c>
      <c r="D2499" t="s">
        <v>52</v>
      </c>
      <c r="E2499" t="s">
        <v>51</v>
      </c>
      <c r="F2499" t="s">
        <v>51</v>
      </c>
      <c r="G2499" t="s">
        <v>9811</v>
      </c>
      <c r="H2499" t="s">
        <v>11119</v>
      </c>
      <c r="I2499" t="s">
        <v>56</v>
      </c>
      <c r="J2499" t="s">
        <v>5419</v>
      </c>
      <c r="S2499" t="s">
        <v>11120</v>
      </c>
      <c r="U2499" t="s">
        <v>51</v>
      </c>
      <c r="V2499" t="s">
        <v>11121</v>
      </c>
      <c r="X2499" t="s">
        <v>51</v>
      </c>
      <c r="Y2499" t="s">
        <v>11122</v>
      </c>
      <c r="Z2499">
        <v>8</v>
      </c>
      <c r="AE2499" t="s">
        <v>51</v>
      </c>
      <c r="AF2499" t="s">
        <v>5419</v>
      </c>
      <c r="AG2499" t="s">
        <v>11123</v>
      </c>
      <c r="AH2499" t="s">
        <v>11123</v>
      </c>
      <c r="AI2499">
        <v>0</v>
      </c>
      <c r="AJ2499">
        <v>0</v>
      </c>
      <c r="AL2499">
        <v>0</v>
      </c>
      <c r="AM2499">
        <v>0</v>
      </c>
      <c r="AN2499">
        <v>0</v>
      </c>
      <c r="AO2499" t="s">
        <v>51</v>
      </c>
      <c r="AP2499" t="s">
        <v>51</v>
      </c>
      <c r="AQ2499" t="s">
        <v>51</v>
      </c>
      <c r="AR2499" t="s">
        <v>51</v>
      </c>
      <c r="AS2499" t="s">
        <v>51</v>
      </c>
      <c r="AT2499" t="s">
        <v>51</v>
      </c>
      <c r="AU2499" t="s">
        <v>58</v>
      </c>
      <c r="AV2499" t="s">
        <v>8906</v>
      </c>
      <c r="AW2499" t="s">
        <v>51</v>
      </c>
      <c r="AX2499" s="1">
        <v>42385.763371840279</v>
      </c>
      <c r="AY2499" t="s">
        <v>51</v>
      </c>
    </row>
    <row r="2500" spans="1:51" x14ac:dyDescent="0.35">
      <c r="A2500">
        <v>1865</v>
      </c>
      <c r="B2500">
        <v>0</v>
      </c>
      <c r="C2500" t="s">
        <v>51</v>
      </c>
      <c r="D2500" t="s">
        <v>52</v>
      </c>
      <c r="E2500" t="s">
        <v>51</v>
      </c>
      <c r="F2500" t="s">
        <v>51</v>
      </c>
      <c r="G2500" t="s">
        <v>11124</v>
      </c>
      <c r="H2500" t="s">
        <v>11125</v>
      </c>
      <c r="I2500" t="s">
        <v>1923</v>
      </c>
      <c r="J2500" t="s">
        <v>5419</v>
      </c>
      <c r="S2500" t="s">
        <v>11126</v>
      </c>
      <c r="T2500" t="s">
        <v>11127</v>
      </c>
      <c r="U2500" t="s">
        <v>51</v>
      </c>
      <c r="V2500" t="s">
        <v>6497</v>
      </c>
      <c r="W2500" t="s">
        <v>6498</v>
      </c>
      <c r="X2500" t="s">
        <v>51</v>
      </c>
      <c r="Y2500" t="s">
        <v>6500</v>
      </c>
      <c r="Z2500">
        <v>13</v>
      </c>
      <c r="AE2500" t="s">
        <v>51</v>
      </c>
      <c r="AF2500" t="s">
        <v>5419</v>
      </c>
      <c r="AI2500">
        <v>0</v>
      </c>
      <c r="AJ2500">
        <v>0</v>
      </c>
      <c r="AL2500">
        <v>0</v>
      </c>
      <c r="AM2500">
        <v>0</v>
      </c>
      <c r="AN2500">
        <v>0</v>
      </c>
      <c r="AO2500" t="s">
        <v>51</v>
      </c>
      <c r="AP2500" t="s">
        <v>51</v>
      </c>
      <c r="AQ2500" t="s">
        <v>51</v>
      </c>
      <c r="AR2500" t="s">
        <v>51</v>
      </c>
      <c r="AS2500" t="s">
        <v>51</v>
      </c>
      <c r="AT2500" t="s">
        <v>51</v>
      </c>
      <c r="AU2500" t="s">
        <v>58</v>
      </c>
      <c r="AV2500" t="s">
        <v>8906</v>
      </c>
      <c r="AW2500" t="s">
        <v>51</v>
      </c>
      <c r="AX2500" s="1">
        <v>42383.505639270836</v>
      </c>
      <c r="AY2500" t="s">
        <v>51</v>
      </c>
    </row>
    <row r="2501" spans="1:51" x14ac:dyDescent="0.35">
      <c r="A2501">
        <v>1864</v>
      </c>
      <c r="B2501">
        <v>0</v>
      </c>
      <c r="C2501" t="s">
        <v>51</v>
      </c>
      <c r="D2501" t="s">
        <v>52</v>
      </c>
      <c r="E2501" t="s">
        <v>51</v>
      </c>
      <c r="F2501" t="s">
        <v>51</v>
      </c>
      <c r="G2501" t="s">
        <v>11128</v>
      </c>
      <c r="H2501" t="s">
        <v>11129</v>
      </c>
      <c r="I2501" t="s">
        <v>56</v>
      </c>
      <c r="J2501" t="s">
        <v>5419</v>
      </c>
      <c r="S2501" t="s">
        <v>11130</v>
      </c>
      <c r="T2501" t="s">
        <v>11131</v>
      </c>
      <c r="U2501" t="s">
        <v>51</v>
      </c>
      <c r="V2501" t="s">
        <v>11132</v>
      </c>
      <c r="W2501" t="s">
        <v>11133</v>
      </c>
      <c r="X2501" t="s">
        <v>51</v>
      </c>
      <c r="Y2501" t="s">
        <v>11134</v>
      </c>
      <c r="Z2501">
        <v>8</v>
      </c>
      <c r="AE2501" t="s">
        <v>51</v>
      </c>
      <c r="AF2501" t="s">
        <v>5419</v>
      </c>
      <c r="AI2501">
        <v>0</v>
      </c>
      <c r="AJ2501">
        <v>0</v>
      </c>
      <c r="AL2501">
        <v>0</v>
      </c>
      <c r="AM2501">
        <v>0</v>
      </c>
      <c r="AN2501">
        <v>0</v>
      </c>
      <c r="AO2501" t="s">
        <v>51</v>
      </c>
      <c r="AP2501" t="s">
        <v>51</v>
      </c>
      <c r="AQ2501" t="s">
        <v>51</v>
      </c>
      <c r="AR2501" t="s">
        <v>51</v>
      </c>
      <c r="AS2501" t="s">
        <v>51</v>
      </c>
      <c r="AT2501" t="s">
        <v>51</v>
      </c>
      <c r="AU2501" t="s">
        <v>58</v>
      </c>
      <c r="AV2501" t="s">
        <v>8906</v>
      </c>
      <c r="AW2501" t="s">
        <v>51</v>
      </c>
      <c r="AX2501" s="1">
        <v>42383.490214467594</v>
      </c>
      <c r="AY2501" t="s">
        <v>51</v>
      </c>
    </row>
    <row r="2502" spans="1:51" x14ac:dyDescent="0.35">
      <c r="A2502">
        <v>1863</v>
      </c>
      <c r="B2502">
        <v>0</v>
      </c>
      <c r="C2502" t="s">
        <v>51</v>
      </c>
      <c r="D2502" t="s">
        <v>52</v>
      </c>
      <c r="E2502" t="s">
        <v>51</v>
      </c>
      <c r="F2502" t="s">
        <v>51</v>
      </c>
      <c r="G2502" t="s">
        <v>11135</v>
      </c>
      <c r="H2502" t="s">
        <v>11136</v>
      </c>
      <c r="I2502" t="s">
        <v>56</v>
      </c>
      <c r="J2502" t="s">
        <v>5419</v>
      </c>
      <c r="M2502" t="s">
        <v>11137</v>
      </c>
      <c r="N2502" t="s">
        <v>11138</v>
      </c>
      <c r="U2502" t="s">
        <v>51</v>
      </c>
      <c r="X2502" t="s">
        <v>51</v>
      </c>
      <c r="Z2502">
        <v>8</v>
      </c>
      <c r="AE2502" t="s">
        <v>51</v>
      </c>
      <c r="AF2502" t="s">
        <v>5419</v>
      </c>
      <c r="AI2502">
        <v>0</v>
      </c>
      <c r="AJ2502">
        <v>0</v>
      </c>
      <c r="AL2502">
        <v>0</v>
      </c>
      <c r="AM2502">
        <v>0</v>
      </c>
      <c r="AN2502">
        <v>0</v>
      </c>
      <c r="AO2502" t="s">
        <v>51</v>
      </c>
      <c r="AP2502" t="s">
        <v>51</v>
      </c>
      <c r="AQ2502" t="s">
        <v>51</v>
      </c>
      <c r="AR2502" t="s">
        <v>51</v>
      </c>
      <c r="AS2502" t="s">
        <v>51</v>
      </c>
      <c r="AT2502" t="s">
        <v>51</v>
      </c>
      <c r="AU2502" t="s">
        <v>58</v>
      </c>
      <c r="AV2502" t="s">
        <v>4802</v>
      </c>
      <c r="AW2502" t="s">
        <v>51</v>
      </c>
      <c r="AX2502" s="1">
        <v>42383.43049366898</v>
      </c>
      <c r="AY2502" t="s">
        <v>51</v>
      </c>
    </row>
    <row r="2503" spans="1:51" x14ac:dyDescent="0.35">
      <c r="A2503">
        <v>1862</v>
      </c>
      <c r="B2503">
        <v>0</v>
      </c>
      <c r="C2503" t="s">
        <v>51</v>
      </c>
      <c r="D2503" t="s">
        <v>52</v>
      </c>
      <c r="E2503" t="s">
        <v>51</v>
      </c>
      <c r="F2503" t="s">
        <v>51</v>
      </c>
      <c r="G2503" t="s">
        <v>11139</v>
      </c>
      <c r="H2503" t="s">
        <v>11140</v>
      </c>
      <c r="I2503" t="s">
        <v>56</v>
      </c>
      <c r="J2503" t="s">
        <v>5419</v>
      </c>
      <c r="S2503" t="s">
        <v>11141</v>
      </c>
      <c r="U2503" t="s">
        <v>51</v>
      </c>
      <c r="V2503" t="s">
        <v>11142</v>
      </c>
      <c r="W2503">
        <f>91-9958445142</f>
        <v>-9958445051</v>
      </c>
      <c r="X2503" t="s">
        <v>51</v>
      </c>
      <c r="Y2503" t="s">
        <v>11143</v>
      </c>
      <c r="Z2503">
        <v>8</v>
      </c>
      <c r="AE2503" t="s">
        <v>51</v>
      </c>
      <c r="AF2503" t="s">
        <v>5419</v>
      </c>
      <c r="AI2503">
        <v>0</v>
      </c>
      <c r="AJ2503">
        <v>0</v>
      </c>
      <c r="AL2503">
        <v>0</v>
      </c>
      <c r="AM2503">
        <v>0</v>
      </c>
      <c r="AN2503">
        <v>0</v>
      </c>
      <c r="AO2503" t="s">
        <v>51</v>
      </c>
      <c r="AP2503" t="s">
        <v>51</v>
      </c>
      <c r="AQ2503" t="s">
        <v>51</v>
      </c>
      <c r="AR2503" t="s">
        <v>51</v>
      </c>
      <c r="AS2503" t="s">
        <v>51</v>
      </c>
      <c r="AT2503" t="s">
        <v>51</v>
      </c>
      <c r="AU2503" t="s">
        <v>58</v>
      </c>
      <c r="AV2503" t="s">
        <v>8906</v>
      </c>
      <c r="AW2503" t="s">
        <v>51</v>
      </c>
      <c r="AX2503" s="1">
        <v>42382.715487534719</v>
      </c>
      <c r="AY2503" t="s">
        <v>51</v>
      </c>
    </row>
    <row r="2504" spans="1:51" x14ac:dyDescent="0.35">
      <c r="A2504">
        <v>1861</v>
      </c>
      <c r="B2504">
        <v>0</v>
      </c>
      <c r="C2504" t="s">
        <v>51</v>
      </c>
      <c r="D2504" t="s">
        <v>52</v>
      </c>
      <c r="E2504" t="s">
        <v>51</v>
      </c>
      <c r="F2504" t="s">
        <v>51</v>
      </c>
      <c r="G2504" t="s">
        <v>19214</v>
      </c>
      <c r="H2504" t="s">
        <v>11144</v>
      </c>
      <c r="I2504" t="s">
        <v>56</v>
      </c>
      <c r="J2504" t="s">
        <v>5419</v>
      </c>
      <c r="M2504" t="s">
        <v>11145</v>
      </c>
      <c r="N2504" t="s">
        <v>11146</v>
      </c>
      <c r="O2504" t="s">
        <v>56</v>
      </c>
      <c r="S2504" t="s">
        <v>11147</v>
      </c>
      <c r="U2504" t="s">
        <v>51</v>
      </c>
      <c r="V2504" t="s">
        <v>11148</v>
      </c>
      <c r="X2504" t="s">
        <v>51</v>
      </c>
      <c r="Z2504">
        <v>8</v>
      </c>
      <c r="AA2504" t="s">
        <v>11149</v>
      </c>
      <c r="AE2504" t="s">
        <v>51</v>
      </c>
      <c r="AF2504" t="s">
        <v>5419</v>
      </c>
      <c r="AG2504">
        <v>27490017381</v>
      </c>
      <c r="AH2504">
        <v>27490017381</v>
      </c>
      <c r="AI2504">
        <v>0</v>
      </c>
      <c r="AJ2504">
        <v>0</v>
      </c>
      <c r="AL2504">
        <v>0</v>
      </c>
      <c r="AM2504">
        <v>0</v>
      </c>
      <c r="AN2504">
        <v>0</v>
      </c>
      <c r="AO2504" t="s">
        <v>51</v>
      </c>
      <c r="AP2504" t="s">
        <v>51</v>
      </c>
      <c r="AQ2504" t="s">
        <v>51</v>
      </c>
      <c r="AR2504" t="s">
        <v>51</v>
      </c>
      <c r="AS2504" t="s">
        <v>51</v>
      </c>
      <c r="AT2504" t="s">
        <v>51</v>
      </c>
      <c r="AU2504" t="s">
        <v>58</v>
      </c>
      <c r="AV2504" t="s">
        <v>4802</v>
      </c>
      <c r="AW2504" t="s">
        <v>51</v>
      </c>
      <c r="AX2504" s="1">
        <v>42381.769982754631</v>
      </c>
      <c r="AY2504" t="s">
        <v>51</v>
      </c>
    </row>
    <row r="2505" spans="1:51" x14ac:dyDescent="0.35">
      <c r="A2505">
        <v>1860</v>
      </c>
      <c r="B2505">
        <v>0</v>
      </c>
      <c r="C2505" t="s">
        <v>51</v>
      </c>
      <c r="D2505" t="s">
        <v>52</v>
      </c>
      <c r="E2505" t="s">
        <v>51</v>
      </c>
      <c r="F2505" t="s">
        <v>51</v>
      </c>
      <c r="G2505" t="s">
        <v>11150</v>
      </c>
      <c r="H2505" t="s">
        <v>11151</v>
      </c>
      <c r="I2505" t="s">
        <v>56</v>
      </c>
      <c r="J2505" t="s">
        <v>5419</v>
      </c>
      <c r="S2505">
        <v>9866003424</v>
      </c>
      <c r="T2505" t="s">
        <v>11152</v>
      </c>
      <c r="U2505" t="s">
        <v>51</v>
      </c>
      <c r="X2505" t="s">
        <v>51</v>
      </c>
      <c r="Y2505" t="s">
        <v>11153</v>
      </c>
      <c r="Z2505">
        <v>8</v>
      </c>
      <c r="AE2505" t="s">
        <v>51</v>
      </c>
      <c r="AF2505" t="s">
        <v>5419</v>
      </c>
      <c r="AG2505">
        <v>37663215140</v>
      </c>
      <c r="AI2505">
        <v>0</v>
      </c>
      <c r="AJ2505">
        <v>0</v>
      </c>
      <c r="AL2505">
        <v>0</v>
      </c>
      <c r="AM2505">
        <v>0</v>
      </c>
      <c r="AN2505">
        <v>0</v>
      </c>
      <c r="AO2505" t="s">
        <v>51</v>
      </c>
      <c r="AP2505" t="s">
        <v>51</v>
      </c>
      <c r="AQ2505" t="s">
        <v>51</v>
      </c>
      <c r="AR2505" t="s">
        <v>51</v>
      </c>
      <c r="AS2505" t="s">
        <v>51</v>
      </c>
      <c r="AT2505" t="s">
        <v>51</v>
      </c>
      <c r="AU2505" t="s">
        <v>58</v>
      </c>
      <c r="AV2505" t="s">
        <v>8906</v>
      </c>
      <c r="AW2505" t="s">
        <v>51</v>
      </c>
      <c r="AX2505" s="1">
        <v>42381.670558252314</v>
      </c>
      <c r="AY2505" t="s">
        <v>51</v>
      </c>
    </row>
    <row r="2506" spans="1:51" x14ac:dyDescent="0.35">
      <c r="A2506">
        <v>1859</v>
      </c>
      <c r="B2506">
        <v>0</v>
      </c>
      <c r="C2506" t="s">
        <v>51</v>
      </c>
      <c r="D2506" t="s">
        <v>52</v>
      </c>
      <c r="E2506" t="s">
        <v>51</v>
      </c>
      <c r="F2506" t="s">
        <v>51</v>
      </c>
      <c r="G2506" t="s">
        <v>11154</v>
      </c>
      <c r="H2506" t="s">
        <v>11155</v>
      </c>
      <c r="I2506" t="s">
        <v>56</v>
      </c>
      <c r="J2506" t="s">
        <v>5419</v>
      </c>
      <c r="S2506" t="s">
        <v>11156</v>
      </c>
      <c r="U2506" t="s">
        <v>51</v>
      </c>
      <c r="V2506" t="s">
        <v>11157</v>
      </c>
      <c r="X2506" t="s">
        <v>51</v>
      </c>
      <c r="Y2506" t="s">
        <v>11158</v>
      </c>
      <c r="Z2506">
        <v>8</v>
      </c>
      <c r="AB2506" t="s">
        <v>11159</v>
      </c>
      <c r="AC2506" t="s">
        <v>11160</v>
      </c>
      <c r="AE2506" t="s">
        <v>51</v>
      </c>
      <c r="AF2506" t="s">
        <v>5419</v>
      </c>
      <c r="AG2506">
        <v>37730185440</v>
      </c>
      <c r="AI2506">
        <v>0</v>
      </c>
      <c r="AJ2506">
        <v>0</v>
      </c>
      <c r="AL2506">
        <v>0</v>
      </c>
      <c r="AM2506">
        <v>0</v>
      </c>
      <c r="AN2506">
        <v>0</v>
      </c>
      <c r="AO2506" t="s">
        <v>51</v>
      </c>
      <c r="AP2506" t="s">
        <v>51</v>
      </c>
      <c r="AQ2506" t="s">
        <v>51</v>
      </c>
      <c r="AR2506" t="s">
        <v>51</v>
      </c>
      <c r="AS2506" t="s">
        <v>51</v>
      </c>
      <c r="AT2506" t="s">
        <v>51</v>
      </c>
      <c r="AU2506" t="s">
        <v>58</v>
      </c>
      <c r="AV2506" t="s">
        <v>8906</v>
      </c>
      <c r="AW2506" t="s">
        <v>51</v>
      </c>
      <c r="AX2506" s="1">
        <v>42381.658632060185</v>
      </c>
      <c r="AY2506" t="s">
        <v>51</v>
      </c>
    </row>
    <row r="2507" spans="1:51" x14ac:dyDescent="0.35">
      <c r="A2507">
        <v>1858</v>
      </c>
      <c r="B2507">
        <v>0</v>
      </c>
      <c r="C2507" t="s">
        <v>51</v>
      </c>
      <c r="D2507" t="s">
        <v>52</v>
      </c>
      <c r="E2507" t="s">
        <v>51</v>
      </c>
      <c r="F2507" t="s">
        <v>51</v>
      </c>
      <c r="G2507" t="s">
        <v>11161</v>
      </c>
      <c r="H2507" t="s">
        <v>11162</v>
      </c>
      <c r="I2507" t="s">
        <v>56</v>
      </c>
      <c r="J2507" t="s">
        <v>5419</v>
      </c>
      <c r="S2507" t="s">
        <v>11163</v>
      </c>
      <c r="T2507" t="s">
        <v>11164</v>
      </c>
      <c r="U2507" t="s">
        <v>51</v>
      </c>
      <c r="V2507" t="s">
        <v>11165</v>
      </c>
      <c r="X2507" t="s">
        <v>51</v>
      </c>
      <c r="Y2507" t="s">
        <v>11166</v>
      </c>
      <c r="Z2507">
        <v>8</v>
      </c>
      <c r="AD2507" t="s">
        <v>11167</v>
      </c>
      <c r="AE2507" t="s">
        <v>51</v>
      </c>
      <c r="AF2507" t="s">
        <v>5419</v>
      </c>
      <c r="AG2507" t="s">
        <v>11168</v>
      </c>
      <c r="AH2507" t="s">
        <v>11169</v>
      </c>
      <c r="AI2507">
        <v>0</v>
      </c>
      <c r="AJ2507">
        <v>0</v>
      </c>
      <c r="AL2507">
        <v>0</v>
      </c>
      <c r="AM2507">
        <v>0</v>
      </c>
      <c r="AN2507">
        <v>0</v>
      </c>
      <c r="AO2507" t="s">
        <v>51</v>
      </c>
      <c r="AP2507" t="s">
        <v>51</v>
      </c>
      <c r="AQ2507" t="s">
        <v>51</v>
      </c>
      <c r="AR2507" t="s">
        <v>51</v>
      </c>
      <c r="AS2507" t="s">
        <v>51</v>
      </c>
      <c r="AT2507" t="s">
        <v>51</v>
      </c>
      <c r="AU2507" t="s">
        <v>58</v>
      </c>
      <c r="AV2507" t="s">
        <v>8906</v>
      </c>
      <c r="AW2507" t="s">
        <v>51</v>
      </c>
      <c r="AX2507" s="1">
        <v>42378.743852893516</v>
      </c>
      <c r="AY2507" t="s">
        <v>51</v>
      </c>
    </row>
    <row r="2508" spans="1:51" x14ac:dyDescent="0.35">
      <c r="A2508">
        <v>1857</v>
      </c>
      <c r="B2508">
        <v>0</v>
      </c>
      <c r="C2508" t="s">
        <v>51</v>
      </c>
      <c r="D2508" t="s">
        <v>52</v>
      </c>
      <c r="E2508" t="s">
        <v>51</v>
      </c>
      <c r="F2508" t="s">
        <v>51</v>
      </c>
      <c r="G2508" t="s">
        <v>11170</v>
      </c>
      <c r="H2508" t="s">
        <v>11171</v>
      </c>
      <c r="I2508" t="s">
        <v>56</v>
      </c>
      <c r="O2508" t="s">
        <v>56</v>
      </c>
      <c r="S2508" t="s">
        <v>11172</v>
      </c>
      <c r="V2508" t="s">
        <v>11173</v>
      </c>
      <c r="Y2508" t="s">
        <v>11174</v>
      </c>
      <c r="Z2508">
        <v>8</v>
      </c>
      <c r="AA2508">
        <v>37</v>
      </c>
      <c r="AB2508" t="s">
        <v>11175</v>
      </c>
      <c r="AC2508" t="s">
        <v>11176</v>
      </c>
      <c r="AE2508" t="s">
        <v>11177</v>
      </c>
      <c r="AF2508" t="s">
        <v>8625</v>
      </c>
      <c r="AG2508" t="s">
        <v>11178</v>
      </c>
      <c r="AH2508" t="s">
        <v>11177</v>
      </c>
      <c r="AI2508">
        <v>0</v>
      </c>
      <c r="AJ2508">
        <v>0</v>
      </c>
      <c r="AL2508">
        <v>0</v>
      </c>
      <c r="AM2508">
        <v>0</v>
      </c>
      <c r="AN2508">
        <v>0</v>
      </c>
      <c r="AO2508" t="s">
        <v>51</v>
      </c>
      <c r="AP2508" t="s">
        <v>51</v>
      </c>
      <c r="AQ2508" t="s">
        <v>51</v>
      </c>
      <c r="AR2508" t="s">
        <v>51</v>
      </c>
      <c r="AS2508" t="s">
        <v>51</v>
      </c>
      <c r="AT2508" t="s">
        <v>51</v>
      </c>
      <c r="AU2508" t="s">
        <v>58</v>
      </c>
      <c r="AV2508" t="s">
        <v>8906</v>
      </c>
      <c r="AW2508" t="s">
        <v>196</v>
      </c>
      <c r="AX2508" s="1">
        <v>42375.459282025462</v>
      </c>
      <c r="AY2508" s="1">
        <v>43684.687687152778</v>
      </c>
    </row>
    <row r="2509" spans="1:51" x14ac:dyDescent="0.35">
      <c r="A2509">
        <v>1856</v>
      </c>
      <c r="B2509">
        <v>0</v>
      </c>
      <c r="C2509" t="s">
        <v>51</v>
      </c>
      <c r="D2509" t="s">
        <v>52</v>
      </c>
      <c r="E2509" t="s">
        <v>51</v>
      </c>
      <c r="F2509" t="s">
        <v>51</v>
      </c>
      <c r="G2509" t="s">
        <v>11179</v>
      </c>
      <c r="H2509" t="s">
        <v>11180</v>
      </c>
      <c r="I2509" t="s">
        <v>277</v>
      </c>
      <c r="J2509" t="s">
        <v>5419</v>
      </c>
      <c r="O2509" t="s">
        <v>416</v>
      </c>
      <c r="S2509" t="s">
        <v>11181</v>
      </c>
      <c r="U2509" t="s">
        <v>51</v>
      </c>
      <c r="V2509" t="s">
        <v>11182</v>
      </c>
      <c r="W2509" t="s">
        <v>11183</v>
      </c>
      <c r="X2509" t="s">
        <v>51</v>
      </c>
      <c r="Y2509" t="s">
        <v>11184</v>
      </c>
      <c r="Z2509">
        <v>2</v>
      </c>
      <c r="AE2509" t="s">
        <v>51</v>
      </c>
      <c r="AF2509" t="s">
        <v>5419</v>
      </c>
      <c r="AI2509">
        <v>0</v>
      </c>
      <c r="AJ2509">
        <v>0</v>
      </c>
      <c r="AL2509">
        <v>0</v>
      </c>
      <c r="AM2509">
        <v>0</v>
      </c>
      <c r="AN2509">
        <v>0</v>
      </c>
      <c r="AO2509" t="s">
        <v>51</v>
      </c>
      <c r="AP2509" t="s">
        <v>51</v>
      </c>
      <c r="AQ2509" t="s">
        <v>51</v>
      </c>
      <c r="AR2509" t="s">
        <v>51</v>
      </c>
      <c r="AS2509" t="s">
        <v>51</v>
      </c>
      <c r="AT2509" t="s">
        <v>51</v>
      </c>
      <c r="AU2509" t="s">
        <v>58</v>
      </c>
      <c r="AV2509" t="s">
        <v>8906</v>
      </c>
      <c r="AW2509" t="s">
        <v>6927</v>
      </c>
      <c r="AX2509" s="1">
        <v>42373.739746793981</v>
      </c>
      <c r="AY2509" s="1">
        <v>42409.364369756942</v>
      </c>
    </row>
    <row r="2510" spans="1:51" x14ac:dyDescent="0.35">
      <c r="A2510">
        <v>1855</v>
      </c>
      <c r="B2510">
        <v>0</v>
      </c>
      <c r="C2510" t="s">
        <v>51</v>
      </c>
      <c r="D2510" t="s">
        <v>52</v>
      </c>
      <c r="E2510" t="s">
        <v>51</v>
      </c>
      <c r="F2510" t="s">
        <v>51</v>
      </c>
      <c r="G2510" t="s">
        <v>11185</v>
      </c>
      <c r="H2510" t="s">
        <v>4428</v>
      </c>
      <c r="I2510" t="s">
        <v>56</v>
      </c>
      <c r="M2510" t="s">
        <v>11185</v>
      </c>
      <c r="N2510" t="s">
        <v>11186</v>
      </c>
      <c r="O2510" t="s">
        <v>56</v>
      </c>
      <c r="S2510" t="s">
        <v>11187</v>
      </c>
      <c r="U2510" t="s">
        <v>202</v>
      </c>
      <c r="Z2510">
        <v>8</v>
      </c>
      <c r="AA2510">
        <v>21</v>
      </c>
      <c r="AD2510" t="s">
        <v>258</v>
      </c>
      <c r="AG2510" t="s">
        <v>259</v>
      </c>
      <c r="AI2510">
        <v>0</v>
      </c>
      <c r="AJ2510">
        <v>0</v>
      </c>
      <c r="AL2510">
        <v>0</v>
      </c>
      <c r="AM2510">
        <v>0</v>
      </c>
      <c r="AN2510">
        <v>0</v>
      </c>
      <c r="AO2510" t="s">
        <v>51</v>
      </c>
      <c r="AP2510" t="s">
        <v>51</v>
      </c>
      <c r="AQ2510" t="s">
        <v>51</v>
      </c>
      <c r="AR2510" t="s">
        <v>51</v>
      </c>
      <c r="AS2510" t="s">
        <v>51</v>
      </c>
      <c r="AT2510" t="s">
        <v>51</v>
      </c>
      <c r="AU2510" t="s">
        <v>58</v>
      </c>
      <c r="AV2510" t="s">
        <v>8906</v>
      </c>
      <c r="AW2510" t="s">
        <v>919</v>
      </c>
      <c r="AX2510" s="1">
        <v>42373.733187002312</v>
      </c>
      <c r="AY2510" s="1">
        <v>45299.510776539355</v>
      </c>
    </row>
    <row r="2511" spans="1:51" x14ac:dyDescent="0.35">
      <c r="A2511">
        <v>1854</v>
      </c>
      <c r="B2511">
        <v>0</v>
      </c>
      <c r="C2511" t="s">
        <v>51</v>
      </c>
      <c r="D2511" t="s">
        <v>64</v>
      </c>
      <c r="E2511" t="s">
        <v>51</v>
      </c>
      <c r="F2511" t="s">
        <v>51</v>
      </c>
      <c r="G2511" t="s">
        <v>19215</v>
      </c>
      <c r="H2511" t="s">
        <v>11188</v>
      </c>
      <c r="I2511" t="s">
        <v>56</v>
      </c>
      <c r="O2511" t="s">
        <v>62</v>
      </c>
      <c r="U2511" t="s">
        <v>51</v>
      </c>
      <c r="W2511">
        <v>9833355596</v>
      </c>
      <c r="Y2511" t="s">
        <v>11189</v>
      </c>
      <c r="Z2511">
        <v>8</v>
      </c>
      <c r="AA2511">
        <v>27</v>
      </c>
      <c r="AE2511" t="s">
        <v>563</v>
      </c>
      <c r="AF2511" t="s">
        <v>143</v>
      </c>
      <c r="AG2511" t="s">
        <v>11190</v>
      </c>
      <c r="AH2511" t="s">
        <v>563</v>
      </c>
      <c r="AI2511">
        <v>0</v>
      </c>
      <c r="AJ2511">
        <v>0</v>
      </c>
      <c r="AL2511">
        <v>0</v>
      </c>
      <c r="AM2511">
        <v>0</v>
      </c>
      <c r="AN2511">
        <v>0</v>
      </c>
      <c r="AO2511" t="s">
        <v>51</v>
      </c>
      <c r="AP2511" t="s">
        <v>51</v>
      </c>
      <c r="AQ2511" t="s">
        <v>51</v>
      </c>
      <c r="AR2511" t="s">
        <v>51</v>
      </c>
      <c r="AS2511" t="s">
        <v>51</v>
      </c>
      <c r="AT2511" t="s">
        <v>51</v>
      </c>
      <c r="AU2511" t="s">
        <v>58</v>
      </c>
      <c r="AV2511" t="s">
        <v>4028</v>
      </c>
      <c r="AW2511" t="s">
        <v>6927</v>
      </c>
      <c r="AX2511" s="1">
        <v>42373.658776041666</v>
      </c>
      <c r="AY2511" s="1">
        <v>43378.76096068287</v>
      </c>
    </row>
    <row r="2512" spans="1:51" x14ac:dyDescent="0.35">
      <c r="A2512">
        <v>1853</v>
      </c>
      <c r="B2512">
        <v>0</v>
      </c>
      <c r="C2512" t="s">
        <v>51</v>
      </c>
      <c r="D2512" t="s">
        <v>85</v>
      </c>
      <c r="E2512" t="s">
        <v>51</v>
      </c>
      <c r="F2512" t="s">
        <v>51</v>
      </c>
      <c r="G2512" t="s">
        <v>11191</v>
      </c>
      <c r="H2512" t="s">
        <v>11192</v>
      </c>
      <c r="I2512" t="s">
        <v>56</v>
      </c>
      <c r="J2512" t="s">
        <v>5419</v>
      </c>
      <c r="T2512" t="s">
        <v>51</v>
      </c>
      <c r="U2512" t="s">
        <v>51</v>
      </c>
      <c r="W2512">
        <v>9320048251</v>
      </c>
      <c r="Z2512">
        <v>8</v>
      </c>
      <c r="AE2512" t="s">
        <v>51</v>
      </c>
      <c r="AF2512" t="s">
        <v>5419</v>
      </c>
      <c r="AI2512">
        <v>0</v>
      </c>
      <c r="AJ2512">
        <v>0</v>
      </c>
      <c r="AL2512">
        <v>0</v>
      </c>
      <c r="AM2512">
        <v>0</v>
      </c>
      <c r="AN2512">
        <v>0</v>
      </c>
      <c r="AO2512" t="s">
        <v>1651</v>
      </c>
      <c r="AP2512" t="s">
        <v>51</v>
      </c>
      <c r="AQ2512" t="s">
        <v>51</v>
      </c>
      <c r="AR2512" t="s">
        <v>51</v>
      </c>
      <c r="AS2512" t="s">
        <v>51</v>
      </c>
      <c r="AT2512" t="s">
        <v>51</v>
      </c>
      <c r="AU2512" t="s">
        <v>58</v>
      </c>
      <c r="AV2512" t="s">
        <v>4028</v>
      </c>
      <c r="AW2512" t="s">
        <v>5181</v>
      </c>
      <c r="AX2512" s="1">
        <v>42373.613700428243</v>
      </c>
      <c r="AY2512" s="1">
        <v>43592.386655902781</v>
      </c>
    </row>
    <row r="2513" spans="1:51" x14ac:dyDescent="0.35">
      <c r="A2513">
        <v>1852</v>
      </c>
      <c r="B2513">
        <v>0</v>
      </c>
      <c r="C2513" t="s">
        <v>51</v>
      </c>
      <c r="D2513" t="s">
        <v>85</v>
      </c>
      <c r="E2513" t="s">
        <v>51</v>
      </c>
      <c r="F2513" t="s">
        <v>51</v>
      </c>
      <c r="G2513" t="s">
        <v>11193</v>
      </c>
      <c r="H2513" t="s">
        <v>11194</v>
      </c>
      <c r="I2513" t="s">
        <v>56</v>
      </c>
      <c r="J2513" t="s">
        <v>5419</v>
      </c>
      <c r="T2513" t="s">
        <v>51</v>
      </c>
      <c r="U2513" t="s">
        <v>51</v>
      </c>
      <c r="Y2513" t="s">
        <v>11195</v>
      </c>
      <c r="Z2513">
        <v>8</v>
      </c>
      <c r="AE2513" t="s">
        <v>51</v>
      </c>
      <c r="AF2513" t="s">
        <v>5419</v>
      </c>
      <c r="AI2513">
        <v>0</v>
      </c>
      <c r="AJ2513">
        <v>0</v>
      </c>
      <c r="AL2513">
        <v>0</v>
      </c>
      <c r="AM2513">
        <v>0</v>
      </c>
      <c r="AN2513">
        <v>0</v>
      </c>
      <c r="AO2513" t="s">
        <v>120</v>
      </c>
      <c r="AP2513" t="s">
        <v>51</v>
      </c>
      <c r="AQ2513" t="s">
        <v>51</v>
      </c>
      <c r="AR2513" t="s">
        <v>51</v>
      </c>
      <c r="AS2513" t="s">
        <v>51</v>
      </c>
      <c r="AT2513" t="s">
        <v>51</v>
      </c>
      <c r="AU2513" t="s">
        <v>58</v>
      </c>
      <c r="AV2513" t="s">
        <v>4028</v>
      </c>
      <c r="AW2513" t="s">
        <v>51</v>
      </c>
      <c r="AX2513" s="1">
        <v>42373.590719756947</v>
      </c>
      <c r="AY2513" t="s">
        <v>51</v>
      </c>
    </row>
    <row r="2514" spans="1:51" x14ac:dyDescent="0.35">
      <c r="A2514">
        <v>1851</v>
      </c>
      <c r="B2514">
        <v>0</v>
      </c>
      <c r="C2514" t="s">
        <v>51</v>
      </c>
      <c r="D2514" t="s">
        <v>52</v>
      </c>
      <c r="E2514" t="s">
        <v>51</v>
      </c>
      <c r="F2514" t="s">
        <v>51</v>
      </c>
      <c r="G2514" t="s">
        <v>11196</v>
      </c>
      <c r="H2514" t="s">
        <v>11197</v>
      </c>
      <c r="I2514" t="s">
        <v>56</v>
      </c>
      <c r="J2514" t="s">
        <v>5419</v>
      </c>
      <c r="M2514" t="s">
        <v>11198</v>
      </c>
      <c r="N2514" t="s">
        <v>11197</v>
      </c>
      <c r="U2514" t="s">
        <v>51</v>
      </c>
      <c r="X2514" t="s">
        <v>51</v>
      </c>
      <c r="Z2514">
        <v>8</v>
      </c>
      <c r="AE2514" t="s">
        <v>51</v>
      </c>
      <c r="AF2514" t="s">
        <v>5419</v>
      </c>
      <c r="AI2514">
        <v>0</v>
      </c>
      <c r="AJ2514">
        <v>0</v>
      </c>
      <c r="AL2514">
        <v>0</v>
      </c>
      <c r="AM2514">
        <v>0</v>
      </c>
      <c r="AN2514">
        <v>0</v>
      </c>
      <c r="AO2514" t="s">
        <v>51</v>
      </c>
      <c r="AP2514" t="s">
        <v>51</v>
      </c>
      <c r="AQ2514" t="s">
        <v>51</v>
      </c>
      <c r="AR2514" t="s">
        <v>51</v>
      </c>
      <c r="AS2514" t="s">
        <v>51</v>
      </c>
      <c r="AT2514" t="s">
        <v>51</v>
      </c>
      <c r="AU2514" t="s">
        <v>58</v>
      </c>
      <c r="AV2514" t="s">
        <v>4802</v>
      </c>
      <c r="AW2514" t="s">
        <v>51</v>
      </c>
      <c r="AX2514" s="1">
        <v>42369.593300810186</v>
      </c>
      <c r="AY2514" t="s">
        <v>51</v>
      </c>
    </row>
    <row r="2515" spans="1:51" x14ac:dyDescent="0.35">
      <c r="A2515">
        <v>1850</v>
      </c>
      <c r="B2515">
        <v>0</v>
      </c>
      <c r="C2515" t="s">
        <v>51</v>
      </c>
      <c r="D2515" t="s">
        <v>52</v>
      </c>
      <c r="E2515" t="s">
        <v>51</v>
      </c>
      <c r="F2515" t="s">
        <v>51</v>
      </c>
      <c r="G2515" t="s">
        <v>19216</v>
      </c>
      <c r="H2515" t="s">
        <v>11199</v>
      </c>
      <c r="I2515" t="s">
        <v>56</v>
      </c>
      <c r="J2515" t="s">
        <v>5419</v>
      </c>
      <c r="O2515" t="s">
        <v>62</v>
      </c>
      <c r="S2515" t="s">
        <v>11200</v>
      </c>
      <c r="U2515" t="s">
        <v>51</v>
      </c>
      <c r="V2515" t="s">
        <v>11201</v>
      </c>
      <c r="W2515" t="s">
        <v>62</v>
      </c>
      <c r="X2515" t="s">
        <v>51</v>
      </c>
      <c r="Y2515" t="s">
        <v>11202</v>
      </c>
      <c r="Z2515">
        <v>8</v>
      </c>
      <c r="AA2515">
        <v>19</v>
      </c>
      <c r="AB2515" t="s">
        <v>10814</v>
      </c>
      <c r="AC2515" t="s">
        <v>11203</v>
      </c>
      <c r="AE2515" t="s">
        <v>51</v>
      </c>
      <c r="AF2515" t="s">
        <v>5419</v>
      </c>
      <c r="AG2515" t="s">
        <v>11204</v>
      </c>
      <c r="AH2515" t="s">
        <v>10814</v>
      </c>
      <c r="AI2515">
        <v>0</v>
      </c>
      <c r="AJ2515">
        <v>0</v>
      </c>
      <c r="AL2515">
        <v>0</v>
      </c>
      <c r="AM2515">
        <v>0</v>
      </c>
      <c r="AN2515">
        <v>0</v>
      </c>
      <c r="AO2515" t="s">
        <v>51</v>
      </c>
      <c r="AP2515" t="s">
        <v>51</v>
      </c>
      <c r="AQ2515" t="s">
        <v>51</v>
      </c>
      <c r="AR2515" t="s">
        <v>51</v>
      </c>
      <c r="AS2515" t="s">
        <v>51</v>
      </c>
      <c r="AT2515" t="s">
        <v>51</v>
      </c>
      <c r="AU2515" t="s">
        <v>58</v>
      </c>
      <c r="AV2515" t="s">
        <v>8906</v>
      </c>
      <c r="AW2515" t="s">
        <v>6927</v>
      </c>
      <c r="AX2515" s="1">
        <v>42369.509289351852</v>
      </c>
      <c r="AY2515" s="1">
        <v>43092.425707256945</v>
      </c>
    </row>
    <row r="2516" spans="1:51" x14ac:dyDescent="0.35">
      <c r="A2516">
        <v>1849</v>
      </c>
      <c r="B2516">
        <v>0</v>
      </c>
      <c r="C2516" t="s">
        <v>51</v>
      </c>
      <c r="D2516" t="s">
        <v>52</v>
      </c>
      <c r="E2516" t="s">
        <v>51</v>
      </c>
      <c r="F2516" t="s">
        <v>51</v>
      </c>
      <c r="G2516" t="s">
        <v>11205</v>
      </c>
      <c r="H2516" t="s">
        <v>11206</v>
      </c>
      <c r="I2516" t="s">
        <v>56</v>
      </c>
      <c r="J2516" t="s">
        <v>5419</v>
      </c>
      <c r="S2516" t="s">
        <v>11207</v>
      </c>
      <c r="T2516" t="s">
        <v>11208</v>
      </c>
      <c r="U2516" t="s">
        <v>51</v>
      </c>
      <c r="V2516" t="s">
        <v>11209</v>
      </c>
      <c r="X2516" t="s">
        <v>51</v>
      </c>
      <c r="Z2516">
        <v>8</v>
      </c>
      <c r="AE2516" t="s">
        <v>51</v>
      </c>
      <c r="AF2516" t="s">
        <v>5419</v>
      </c>
      <c r="AG2516" t="s">
        <v>11210</v>
      </c>
      <c r="AH2516" t="s">
        <v>11211</v>
      </c>
      <c r="AI2516">
        <v>0</v>
      </c>
      <c r="AJ2516">
        <v>0</v>
      </c>
      <c r="AL2516">
        <v>0</v>
      </c>
      <c r="AM2516">
        <v>0</v>
      </c>
      <c r="AN2516">
        <v>0</v>
      </c>
      <c r="AO2516" t="s">
        <v>51</v>
      </c>
      <c r="AP2516" t="s">
        <v>51</v>
      </c>
      <c r="AQ2516" t="s">
        <v>51</v>
      </c>
      <c r="AR2516" t="s">
        <v>51</v>
      </c>
      <c r="AS2516" t="s">
        <v>51</v>
      </c>
      <c r="AT2516" t="s">
        <v>51</v>
      </c>
      <c r="AU2516" t="s">
        <v>58</v>
      </c>
      <c r="AV2516" t="s">
        <v>8906</v>
      </c>
      <c r="AW2516" t="s">
        <v>51</v>
      </c>
      <c r="AX2516" s="1">
        <v>42368.70839378472</v>
      </c>
      <c r="AY2516" t="s">
        <v>51</v>
      </c>
    </row>
    <row r="2517" spans="1:51" x14ac:dyDescent="0.35">
      <c r="A2517">
        <v>1848</v>
      </c>
      <c r="B2517">
        <v>0</v>
      </c>
      <c r="C2517" t="s">
        <v>51</v>
      </c>
      <c r="D2517" t="s">
        <v>52</v>
      </c>
      <c r="E2517" t="s">
        <v>51</v>
      </c>
      <c r="F2517" t="s">
        <v>51</v>
      </c>
      <c r="G2517" t="s">
        <v>11212</v>
      </c>
      <c r="H2517" t="s">
        <v>11213</v>
      </c>
      <c r="I2517" t="s">
        <v>56</v>
      </c>
      <c r="J2517" t="s">
        <v>5419</v>
      </c>
      <c r="S2517" t="s">
        <v>11214</v>
      </c>
      <c r="U2517" t="s">
        <v>51</v>
      </c>
      <c r="V2517" t="s">
        <v>11215</v>
      </c>
      <c r="X2517" t="s">
        <v>51</v>
      </c>
      <c r="Y2517" t="s">
        <v>11216</v>
      </c>
      <c r="Z2517">
        <v>8</v>
      </c>
      <c r="AA2517" t="s">
        <v>11217</v>
      </c>
      <c r="AD2517" t="s">
        <v>11218</v>
      </c>
      <c r="AE2517" t="s">
        <v>51</v>
      </c>
      <c r="AF2517" t="s">
        <v>5419</v>
      </c>
      <c r="AG2517">
        <v>21371300177</v>
      </c>
      <c r="AH2517" t="s">
        <v>11219</v>
      </c>
      <c r="AI2517">
        <v>0</v>
      </c>
      <c r="AJ2517">
        <v>0</v>
      </c>
      <c r="AL2517">
        <v>0</v>
      </c>
      <c r="AM2517">
        <v>0</v>
      </c>
      <c r="AN2517">
        <v>0</v>
      </c>
      <c r="AO2517" t="s">
        <v>51</v>
      </c>
      <c r="AP2517" t="s">
        <v>51</v>
      </c>
      <c r="AQ2517" t="s">
        <v>51</v>
      </c>
      <c r="AR2517" t="s">
        <v>51</v>
      </c>
      <c r="AS2517" t="s">
        <v>51</v>
      </c>
      <c r="AT2517" t="s">
        <v>51</v>
      </c>
      <c r="AU2517" t="s">
        <v>58</v>
      </c>
      <c r="AV2517" t="s">
        <v>8906</v>
      </c>
      <c r="AW2517" t="s">
        <v>51</v>
      </c>
      <c r="AX2517" s="1">
        <v>42363.670137731482</v>
      </c>
      <c r="AY2517" t="s">
        <v>51</v>
      </c>
    </row>
    <row r="2518" spans="1:51" x14ac:dyDescent="0.35">
      <c r="A2518">
        <v>1847</v>
      </c>
      <c r="B2518">
        <v>0</v>
      </c>
      <c r="C2518" t="s">
        <v>51</v>
      </c>
      <c r="D2518" t="s">
        <v>52</v>
      </c>
      <c r="E2518" t="s">
        <v>51</v>
      </c>
      <c r="F2518" t="s">
        <v>51</v>
      </c>
      <c r="G2518" t="s">
        <v>11220</v>
      </c>
      <c r="H2518" t="s">
        <v>11221</v>
      </c>
      <c r="I2518" t="s">
        <v>56</v>
      </c>
      <c r="J2518" t="s">
        <v>5419</v>
      </c>
      <c r="O2518" t="s">
        <v>416</v>
      </c>
      <c r="S2518" t="s">
        <v>11222</v>
      </c>
      <c r="U2518" t="s">
        <v>51</v>
      </c>
      <c r="V2518" t="s">
        <v>11223</v>
      </c>
      <c r="X2518" t="s">
        <v>51</v>
      </c>
      <c r="Y2518" t="s">
        <v>11224</v>
      </c>
      <c r="Z2518">
        <v>8</v>
      </c>
      <c r="AE2518" t="s">
        <v>51</v>
      </c>
      <c r="AF2518" t="s">
        <v>5419</v>
      </c>
      <c r="AI2518">
        <v>0</v>
      </c>
      <c r="AJ2518">
        <v>0</v>
      </c>
      <c r="AL2518">
        <v>0</v>
      </c>
      <c r="AM2518">
        <v>0</v>
      </c>
      <c r="AN2518">
        <v>0</v>
      </c>
      <c r="AO2518" t="s">
        <v>51</v>
      </c>
      <c r="AP2518" t="s">
        <v>51</v>
      </c>
      <c r="AQ2518" t="s">
        <v>51</v>
      </c>
      <c r="AR2518" t="s">
        <v>51</v>
      </c>
      <c r="AS2518" t="s">
        <v>51</v>
      </c>
      <c r="AT2518" t="s">
        <v>51</v>
      </c>
      <c r="AU2518" t="s">
        <v>58</v>
      </c>
      <c r="AV2518" t="s">
        <v>8906</v>
      </c>
      <c r="AW2518" t="s">
        <v>8906</v>
      </c>
      <c r="AX2518" s="1">
        <v>42363.664462303241</v>
      </c>
      <c r="AY2518" s="1">
        <v>42363.721875497686</v>
      </c>
    </row>
    <row r="2519" spans="1:51" x14ac:dyDescent="0.35">
      <c r="A2519">
        <v>1846</v>
      </c>
      <c r="B2519">
        <v>0</v>
      </c>
      <c r="C2519" t="s">
        <v>51</v>
      </c>
      <c r="D2519" t="s">
        <v>52</v>
      </c>
      <c r="E2519" t="s">
        <v>51</v>
      </c>
      <c r="F2519" t="s">
        <v>51</v>
      </c>
      <c r="G2519" t="s">
        <v>11225</v>
      </c>
      <c r="H2519" t="s">
        <v>11226</v>
      </c>
      <c r="I2519" t="s">
        <v>56</v>
      </c>
      <c r="J2519" t="s">
        <v>5419</v>
      </c>
      <c r="O2519" t="s">
        <v>62</v>
      </c>
      <c r="S2519" t="s">
        <v>11227</v>
      </c>
      <c r="U2519" t="s">
        <v>51</v>
      </c>
      <c r="V2519" t="s">
        <v>11228</v>
      </c>
      <c r="X2519" t="s">
        <v>51</v>
      </c>
      <c r="Y2519" t="s">
        <v>11229</v>
      </c>
      <c r="Z2519">
        <v>8</v>
      </c>
      <c r="AA2519">
        <v>33</v>
      </c>
      <c r="AE2519" t="s">
        <v>51</v>
      </c>
      <c r="AF2519" t="s">
        <v>5419</v>
      </c>
      <c r="AG2519" t="s">
        <v>11230</v>
      </c>
      <c r="AH2519" t="s">
        <v>11231</v>
      </c>
      <c r="AI2519">
        <v>0</v>
      </c>
      <c r="AJ2519">
        <v>0</v>
      </c>
      <c r="AL2519">
        <v>0</v>
      </c>
      <c r="AM2519">
        <v>0</v>
      </c>
      <c r="AN2519">
        <v>0</v>
      </c>
      <c r="AO2519" t="s">
        <v>51</v>
      </c>
      <c r="AP2519" t="s">
        <v>51</v>
      </c>
      <c r="AQ2519" t="s">
        <v>51</v>
      </c>
      <c r="AR2519" t="s">
        <v>51</v>
      </c>
      <c r="AS2519" t="s">
        <v>51</v>
      </c>
      <c r="AT2519" t="s">
        <v>51</v>
      </c>
      <c r="AU2519" t="s">
        <v>58</v>
      </c>
      <c r="AV2519" t="s">
        <v>8906</v>
      </c>
      <c r="AW2519" t="s">
        <v>6927</v>
      </c>
      <c r="AX2519" s="1">
        <v>42363.645413923608</v>
      </c>
      <c r="AY2519" s="1">
        <v>43152.495241817131</v>
      </c>
    </row>
    <row r="2520" spans="1:51" x14ac:dyDescent="0.35">
      <c r="A2520">
        <v>1845</v>
      </c>
      <c r="B2520">
        <v>0</v>
      </c>
      <c r="C2520" t="s">
        <v>51</v>
      </c>
      <c r="D2520" t="s">
        <v>52</v>
      </c>
      <c r="E2520" t="s">
        <v>51</v>
      </c>
      <c r="F2520" t="s">
        <v>51</v>
      </c>
      <c r="G2520" t="s">
        <v>11232</v>
      </c>
      <c r="H2520" t="s">
        <v>11233</v>
      </c>
      <c r="I2520" t="s">
        <v>56</v>
      </c>
      <c r="J2520" t="s">
        <v>5419</v>
      </c>
      <c r="S2520" t="s">
        <v>11234</v>
      </c>
      <c r="T2520" t="s">
        <v>11235</v>
      </c>
      <c r="U2520" t="s">
        <v>51</v>
      </c>
      <c r="V2520" t="s">
        <v>11236</v>
      </c>
      <c r="W2520" t="s">
        <v>11237</v>
      </c>
      <c r="X2520" t="s">
        <v>51</v>
      </c>
      <c r="Y2520" t="s">
        <v>11238</v>
      </c>
      <c r="Z2520">
        <v>8</v>
      </c>
      <c r="AD2520" t="s">
        <v>11239</v>
      </c>
      <c r="AE2520" t="s">
        <v>51</v>
      </c>
      <c r="AF2520" t="s">
        <v>5419</v>
      </c>
      <c r="AG2520">
        <v>29510739696</v>
      </c>
      <c r="AH2520">
        <v>29510739696</v>
      </c>
      <c r="AI2520">
        <v>0</v>
      </c>
      <c r="AJ2520">
        <v>0</v>
      </c>
      <c r="AL2520">
        <v>0</v>
      </c>
      <c r="AM2520">
        <v>0</v>
      </c>
      <c r="AN2520">
        <v>0</v>
      </c>
      <c r="AO2520" t="s">
        <v>51</v>
      </c>
      <c r="AP2520" t="s">
        <v>51</v>
      </c>
      <c r="AQ2520" t="s">
        <v>51</v>
      </c>
      <c r="AR2520" t="s">
        <v>51</v>
      </c>
      <c r="AS2520" t="s">
        <v>51</v>
      </c>
      <c r="AT2520" t="s">
        <v>51</v>
      </c>
      <c r="AU2520" t="s">
        <v>58</v>
      </c>
      <c r="AV2520" t="s">
        <v>11240</v>
      </c>
      <c r="AW2520" t="s">
        <v>51</v>
      </c>
      <c r="AX2520" s="1">
        <v>42359.473443437499</v>
      </c>
      <c r="AY2520" t="s">
        <v>51</v>
      </c>
    </row>
    <row r="2521" spans="1:51" x14ac:dyDescent="0.35">
      <c r="A2521">
        <v>1844</v>
      </c>
      <c r="B2521">
        <v>0</v>
      </c>
      <c r="C2521" t="s">
        <v>51</v>
      </c>
      <c r="D2521" t="s">
        <v>52</v>
      </c>
      <c r="E2521" t="s">
        <v>51</v>
      </c>
      <c r="F2521" t="s">
        <v>51</v>
      </c>
      <c r="G2521" t="s">
        <v>11241</v>
      </c>
      <c r="H2521" t="s">
        <v>11242</v>
      </c>
      <c r="I2521" t="s">
        <v>56</v>
      </c>
      <c r="J2521" t="s">
        <v>5419</v>
      </c>
      <c r="O2521" t="s">
        <v>56</v>
      </c>
      <c r="S2521" t="s">
        <v>62</v>
      </c>
      <c r="U2521" t="s">
        <v>51</v>
      </c>
      <c r="V2521" t="s">
        <v>62</v>
      </c>
      <c r="W2521" t="s">
        <v>62</v>
      </c>
      <c r="X2521" t="s">
        <v>51</v>
      </c>
      <c r="Y2521" t="s">
        <v>62</v>
      </c>
      <c r="Z2521">
        <v>8</v>
      </c>
      <c r="AA2521" t="s">
        <v>62</v>
      </c>
      <c r="AB2521" t="s">
        <v>62</v>
      </c>
      <c r="AC2521" t="s">
        <v>62</v>
      </c>
      <c r="AD2521" t="s">
        <v>62</v>
      </c>
      <c r="AE2521" t="s">
        <v>51</v>
      </c>
      <c r="AF2521" t="s">
        <v>5419</v>
      </c>
      <c r="AH2521" t="s">
        <v>62</v>
      </c>
      <c r="AI2521">
        <v>0</v>
      </c>
      <c r="AJ2521">
        <v>0</v>
      </c>
      <c r="AL2521">
        <v>0</v>
      </c>
      <c r="AM2521">
        <v>0</v>
      </c>
      <c r="AN2521">
        <v>0</v>
      </c>
      <c r="AO2521" t="s">
        <v>51</v>
      </c>
      <c r="AP2521" t="s">
        <v>51</v>
      </c>
      <c r="AQ2521" t="s">
        <v>51</v>
      </c>
      <c r="AR2521" t="s">
        <v>51</v>
      </c>
      <c r="AS2521" t="s">
        <v>51</v>
      </c>
      <c r="AT2521" t="s">
        <v>51</v>
      </c>
      <c r="AU2521" t="s">
        <v>58</v>
      </c>
      <c r="AV2521" t="s">
        <v>11240</v>
      </c>
      <c r="AW2521" t="s">
        <v>6927</v>
      </c>
      <c r="AX2521" s="1">
        <v>42357.482446643517</v>
      </c>
      <c r="AY2521" s="1">
        <v>42535.536014548612</v>
      </c>
    </row>
    <row r="2522" spans="1:51" x14ac:dyDescent="0.35">
      <c r="A2522">
        <v>1843</v>
      </c>
      <c r="B2522">
        <v>0</v>
      </c>
      <c r="C2522" t="s">
        <v>51</v>
      </c>
      <c r="D2522" t="s">
        <v>85</v>
      </c>
      <c r="E2522" t="s">
        <v>51</v>
      </c>
      <c r="F2522" t="s">
        <v>51</v>
      </c>
      <c r="G2522" t="s">
        <v>11243</v>
      </c>
      <c r="H2522" t="s">
        <v>11244</v>
      </c>
      <c r="I2522" t="s">
        <v>56</v>
      </c>
      <c r="J2522" t="s">
        <v>5419</v>
      </c>
      <c r="T2522" t="s">
        <v>51</v>
      </c>
      <c r="U2522" t="s">
        <v>51</v>
      </c>
      <c r="W2522">
        <v>9423004179</v>
      </c>
      <c r="Y2522" t="s">
        <v>11245</v>
      </c>
      <c r="Z2522">
        <v>8</v>
      </c>
      <c r="AE2522" t="s">
        <v>51</v>
      </c>
      <c r="AF2522" t="s">
        <v>5419</v>
      </c>
      <c r="AI2522">
        <v>0</v>
      </c>
      <c r="AJ2522">
        <v>0</v>
      </c>
      <c r="AL2522">
        <v>0</v>
      </c>
      <c r="AM2522">
        <v>0</v>
      </c>
      <c r="AN2522">
        <v>0</v>
      </c>
      <c r="AO2522" t="s">
        <v>1032</v>
      </c>
      <c r="AP2522" t="s">
        <v>51</v>
      </c>
      <c r="AQ2522" t="s">
        <v>51</v>
      </c>
      <c r="AR2522" t="s">
        <v>51</v>
      </c>
      <c r="AS2522" t="s">
        <v>51</v>
      </c>
      <c r="AT2522" t="s">
        <v>51</v>
      </c>
      <c r="AU2522" t="s">
        <v>58</v>
      </c>
      <c r="AV2522" t="s">
        <v>4028</v>
      </c>
      <c r="AW2522" t="s">
        <v>51</v>
      </c>
      <c r="AX2522" s="1">
        <v>42355.806935034721</v>
      </c>
      <c r="AY2522" t="s">
        <v>51</v>
      </c>
    </row>
    <row r="2523" spans="1:51" x14ac:dyDescent="0.35">
      <c r="A2523">
        <v>1842</v>
      </c>
      <c r="B2523">
        <v>0</v>
      </c>
      <c r="C2523" t="s">
        <v>51</v>
      </c>
      <c r="D2523" t="s">
        <v>85</v>
      </c>
      <c r="E2523">
        <v>0</v>
      </c>
      <c r="G2523" t="s">
        <v>11246</v>
      </c>
      <c r="H2523" t="s">
        <v>11247</v>
      </c>
      <c r="I2523" t="s">
        <v>56</v>
      </c>
      <c r="J2523" t="s">
        <v>5419</v>
      </c>
      <c r="S2523">
        <v>24497107</v>
      </c>
      <c r="T2523" t="s">
        <v>51</v>
      </c>
      <c r="U2523" t="s">
        <v>51</v>
      </c>
      <c r="Y2523" t="s">
        <v>11248</v>
      </c>
      <c r="Z2523">
        <v>8</v>
      </c>
      <c r="AE2523" t="s">
        <v>51</v>
      </c>
      <c r="AF2523" t="s">
        <v>5419</v>
      </c>
      <c r="AI2523">
        <v>0</v>
      </c>
      <c r="AJ2523">
        <v>0</v>
      </c>
      <c r="AL2523">
        <v>0</v>
      </c>
      <c r="AM2523">
        <v>0</v>
      </c>
      <c r="AN2523">
        <v>0</v>
      </c>
      <c r="AO2523" t="s">
        <v>1651</v>
      </c>
      <c r="AP2523" t="s">
        <v>51</v>
      </c>
      <c r="AQ2523" t="s">
        <v>51</v>
      </c>
      <c r="AR2523" t="s">
        <v>51</v>
      </c>
      <c r="AS2523" t="s">
        <v>51</v>
      </c>
      <c r="AT2523" t="s">
        <v>51</v>
      </c>
      <c r="AU2523" t="s">
        <v>58</v>
      </c>
      <c r="AV2523" t="s">
        <v>4028</v>
      </c>
      <c r="AW2523" t="s">
        <v>5181</v>
      </c>
      <c r="AX2523" s="1">
        <v>42355.615891747686</v>
      </c>
      <c r="AY2523" s="1">
        <v>43718.435234918979</v>
      </c>
    </row>
    <row r="2524" spans="1:51" x14ac:dyDescent="0.35">
      <c r="A2524">
        <v>1841</v>
      </c>
      <c r="B2524">
        <v>0</v>
      </c>
      <c r="C2524" t="s">
        <v>51</v>
      </c>
      <c r="D2524" t="s">
        <v>52</v>
      </c>
      <c r="E2524" t="s">
        <v>51</v>
      </c>
      <c r="F2524" t="s">
        <v>51</v>
      </c>
      <c r="G2524" t="s">
        <v>11249</v>
      </c>
      <c r="H2524" t="s">
        <v>11250</v>
      </c>
      <c r="I2524" t="s">
        <v>56</v>
      </c>
      <c r="J2524" t="s">
        <v>5419</v>
      </c>
      <c r="S2524">
        <f>+(91)-79-27546565</f>
        <v>-27546553</v>
      </c>
      <c r="U2524" t="s">
        <v>51</v>
      </c>
      <c r="V2524">
        <f>+(91)-79-27546603</f>
        <v>-27546591</v>
      </c>
      <c r="X2524" t="s">
        <v>51</v>
      </c>
      <c r="Z2524">
        <v>8</v>
      </c>
      <c r="AE2524" t="s">
        <v>51</v>
      </c>
      <c r="AF2524" t="s">
        <v>5419</v>
      </c>
      <c r="AI2524">
        <v>0</v>
      </c>
      <c r="AJ2524">
        <v>0</v>
      </c>
      <c r="AL2524">
        <v>0</v>
      </c>
      <c r="AM2524">
        <v>0</v>
      </c>
      <c r="AN2524">
        <v>0</v>
      </c>
      <c r="AO2524" t="s">
        <v>51</v>
      </c>
      <c r="AP2524" t="s">
        <v>51</v>
      </c>
      <c r="AQ2524" t="s">
        <v>51</v>
      </c>
      <c r="AR2524" t="s">
        <v>51</v>
      </c>
      <c r="AS2524" t="s">
        <v>51</v>
      </c>
      <c r="AT2524" t="s">
        <v>51</v>
      </c>
      <c r="AU2524" t="s">
        <v>58</v>
      </c>
      <c r="AV2524" t="s">
        <v>8906</v>
      </c>
      <c r="AW2524" t="s">
        <v>51</v>
      </c>
      <c r="AX2524" s="1">
        <v>42347.516059571761</v>
      </c>
      <c r="AY2524" t="s">
        <v>51</v>
      </c>
    </row>
    <row r="2525" spans="1:51" x14ac:dyDescent="0.35">
      <c r="A2525">
        <v>1840</v>
      </c>
      <c r="B2525">
        <v>0</v>
      </c>
      <c r="C2525" t="s">
        <v>51</v>
      </c>
      <c r="D2525" t="s">
        <v>52</v>
      </c>
      <c r="E2525" t="s">
        <v>51</v>
      </c>
      <c r="F2525" t="s">
        <v>51</v>
      </c>
      <c r="G2525" t="s">
        <v>11251</v>
      </c>
      <c r="H2525" t="s">
        <v>11252</v>
      </c>
      <c r="I2525" t="s">
        <v>56</v>
      </c>
      <c r="O2525" t="s">
        <v>62</v>
      </c>
      <c r="S2525" t="s">
        <v>11253</v>
      </c>
      <c r="U2525" t="s">
        <v>51</v>
      </c>
      <c r="V2525" t="s">
        <v>11254</v>
      </c>
      <c r="W2525" t="s">
        <v>62</v>
      </c>
      <c r="Y2525" t="s">
        <v>11255</v>
      </c>
      <c r="Z2525">
        <v>8</v>
      </c>
      <c r="AA2525">
        <v>3</v>
      </c>
      <c r="AB2525" t="s">
        <v>62</v>
      </c>
      <c r="AC2525" t="s">
        <v>62</v>
      </c>
      <c r="AD2525" t="s">
        <v>62</v>
      </c>
      <c r="AE2525" t="s">
        <v>4511</v>
      </c>
      <c r="AF2525" t="s">
        <v>4512</v>
      </c>
      <c r="AG2525" t="s">
        <v>11256</v>
      </c>
      <c r="AH2525" t="s">
        <v>4511</v>
      </c>
      <c r="AI2525">
        <v>0</v>
      </c>
      <c r="AJ2525">
        <v>0</v>
      </c>
      <c r="AL2525">
        <v>0</v>
      </c>
      <c r="AM2525">
        <v>0</v>
      </c>
      <c r="AN2525">
        <v>0</v>
      </c>
      <c r="AO2525" t="s">
        <v>51</v>
      </c>
      <c r="AP2525" t="s">
        <v>51</v>
      </c>
      <c r="AQ2525" t="s">
        <v>51</v>
      </c>
      <c r="AR2525" t="s">
        <v>51</v>
      </c>
      <c r="AS2525" t="s">
        <v>51</v>
      </c>
      <c r="AT2525" t="s">
        <v>51</v>
      </c>
      <c r="AU2525" t="s">
        <v>58</v>
      </c>
      <c r="AV2525" t="s">
        <v>8906</v>
      </c>
      <c r="AW2525" t="s">
        <v>6927</v>
      </c>
      <c r="AX2525" s="1">
        <v>42347.466578240739</v>
      </c>
      <c r="AY2525" s="1">
        <v>43342.459045057869</v>
      </c>
    </row>
    <row r="2526" spans="1:51" x14ac:dyDescent="0.35">
      <c r="A2526">
        <v>1839</v>
      </c>
      <c r="B2526">
        <v>0</v>
      </c>
      <c r="C2526" t="s">
        <v>51</v>
      </c>
      <c r="D2526" t="s">
        <v>52</v>
      </c>
      <c r="E2526" t="s">
        <v>51</v>
      </c>
      <c r="F2526" t="s">
        <v>51</v>
      </c>
      <c r="G2526" t="s">
        <v>11257</v>
      </c>
      <c r="H2526" t="s">
        <v>11258</v>
      </c>
      <c r="I2526" t="s">
        <v>56</v>
      </c>
      <c r="J2526" t="s">
        <v>5419</v>
      </c>
      <c r="S2526" t="s">
        <v>11259</v>
      </c>
      <c r="U2526" t="s">
        <v>51</v>
      </c>
      <c r="V2526" t="s">
        <v>11260</v>
      </c>
      <c r="X2526" t="s">
        <v>51</v>
      </c>
      <c r="Y2526" t="s">
        <v>11261</v>
      </c>
      <c r="Z2526">
        <v>8</v>
      </c>
      <c r="AE2526" t="s">
        <v>51</v>
      </c>
      <c r="AF2526" t="s">
        <v>5419</v>
      </c>
      <c r="AG2526">
        <v>37926833555</v>
      </c>
      <c r="AH2526">
        <v>37926833555</v>
      </c>
      <c r="AI2526">
        <v>0</v>
      </c>
      <c r="AJ2526">
        <v>0</v>
      </c>
      <c r="AL2526">
        <v>0</v>
      </c>
      <c r="AM2526">
        <v>0</v>
      </c>
      <c r="AN2526">
        <v>0</v>
      </c>
      <c r="AO2526" t="s">
        <v>51</v>
      </c>
      <c r="AP2526" t="s">
        <v>51</v>
      </c>
      <c r="AQ2526" t="s">
        <v>51</v>
      </c>
      <c r="AR2526" t="s">
        <v>51</v>
      </c>
      <c r="AS2526" t="s">
        <v>51</v>
      </c>
      <c r="AT2526" t="s">
        <v>51</v>
      </c>
      <c r="AU2526" t="s">
        <v>58</v>
      </c>
      <c r="AV2526" t="s">
        <v>8906</v>
      </c>
      <c r="AW2526" t="s">
        <v>51</v>
      </c>
      <c r="AX2526" s="1">
        <v>42346.423455243057</v>
      </c>
      <c r="AY2526" t="s">
        <v>51</v>
      </c>
    </row>
    <row r="2527" spans="1:51" x14ac:dyDescent="0.35">
      <c r="A2527">
        <v>1838</v>
      </c>
      <c r="B2527">
        <v>0</v>
      </c>
      <c r="C2527" t="s">
        <v>51</v>
      </c>
      <c r="D2527" t="s">
        <v>52</v>
      </c>
      <c r="E2527" t="s">
        <v>51</v>
      </c>
      <c r="F2527" t="s">
        <v>51</v>
      </c>
      <c r="G2527" t="s">
        <v>11262</v>
      </c>
      <c r="H2527" t="s">
        <v>11263</v>
      </c>
      <c r="I2527" t="s">
        <v>56</v>
      </c>
      <c r="J2527" t="s">
        <v>5419</v>
      </c>
      <c r="U2527" t="s">
        <v>51</v>
      </c>
      <c r="X2527" t="s">
        <v>51</v>
      </c>
      <c r="Z2527">
        <v>8</v>
      </c>
      <c r="AE2527" t="s">
        <v>51</v>
      </c>
      <c r="AF2527" t="s">
        <v>5419</v>
      </c>
      <c r="AI2527">
        <v>0</v>
      </c>
      <c r="AJ2527">
        <v>0</v>
      </c>
      <c r="AL2527">
        <v>0</v>
      </c>
      <c r="AM2527">
        <v>0</v>
      </c>
      <c r="AN2527">
        <v>0</v>
      </c>
      <c r="AO2527" t="s">
        <v>51</v>
      </c>
      <c r="AP2527" t="s">
        <v>51</v>
      </c>
      <c r="AQ2527" t="s">
        <v>51</v>
      </c>
      <c r="AR2527" t="s">
        <v>51</v>
      </c>
      <c r="AS2527" t="s">
        <v>51</v>
      </c>
      <c r="AT2527" t="s">
        <v>51</v>
      </c>
      <c r="AU2527" t="s">
        <v>58</v>
      </c>
      <c r="AV2527" t="s">
        <v>8906</v>
      </c>
      <c r="AW2527" t="s">
        <v>51</v>
      </c>
      <c r="AX2527" s="1">
        <v>42338.418140196758</v>
      </c>
      <c r="AY2527" t="s">
        <v>51</v>
      </c>
    </row>
    <row r="2528" spans="1:51" x14ac:dyDescent="0.35">
      <c r="A2528">
        <v>1837</v>
      </c>
      <c r="B2528">
        <v>0</v>
      </c>
      <c r="C2528" t="s">
        <v>51</v>
      </c>
      <c r="D2528" t="s">
        <v>85</v>
      </c>
      <c r="E2528" t="s">
        <v>51</v>
      </c>
      <c r="F2528" t="s">
        <v>51</v>
      </c>
      <c r="G2528" t="s">
        <v>11264</v>
      </c>
      <c r="H2528" t="s">
        <v>11265</v>
      </c>
      <c r="I2528" t="s">
        <v>6854</v>
      </c>
      <c r="T2528" t="s">
        <v>51</v>
      </c>
      <c r="U2528" t="s">
        <v>51</v>
      </c>
      <c r="Z2528">
        <v>2</v>
      </c>
      <c r="AE2528" t="s">
        <v>51</v>
      </c>
      <c r="AI2528">
        <v>0</v>
      </c>
      <c r="AJ2528">
        <v>0</v>
      </c>
      <c r="AL2528">
        <v>0</v>
      </c>
      <c r="AM2528">
        <v>0</v>
      </c>
      <c r="AN2528">
        <v>0</v>
      </c>
      <c r="AO2528" t="s">
        <v>538</v>
      </c>
      <c r="AP2528" t="s">
        <v>51</v>
      </c>
      <c r="AQ2528" t="s">
        <v>51</v>
      </c>
      <c r="AR2528" t="s">
        <v>51</v>
      </c>
      <c r="AS2528" t="s">
        <v>51</v>
      </c>
      <c r="AT2528" t="s">
        <v>51</v>
      </c>
      <c r="AU2528" t="s">
        <v>58</v>
      </c>
      <c r="AV2528" t="s">
        <v>4028</v>
      </c>
      <c r="AW2528" t="s">
        <v>4028</v>
      </c>
      <c r="AX2528" s="1">
        <v>42336.740162812501</v>
      </c>
      <c r="AY2528" s="1">
        <v>42336.744985914353</v>
      </c>
    </row>
    <row r="2529" spans="1:51" x14ac:dyDescent="0.35">
      <c r="A2529">
        <v>1836</v>
      </c>
      <c r="B2529">
        <v>0</v>
      </c>
      <c r="C2529" t="s">
        <v>51</v>
      </c>
      <c r="D2529" t="s">
        <v>52</v>
      </c>
      <c r="E2529" t="s">
        <v>51</v>
      </c>
      <c r="F2529" t="s">
        <v>51</v>
      </c>
      <c r="G2529" t="s">
        <v>11266</v>
      </c>
      <c r="H2529" t="s">
        <v>11267</v>
      </c>
      <c r="I2529" t="s">
        <v>56</v>
      </c>
      <c r="M2529" t="s">
        <v>11268</v>
      </c>
      <c r="N2529" t="s">
        <v>11267</v>
      </c>
      <c r="O2529" t="s">
        <v>56</v>
      </c>
      <c r="S2529" t="s">
        <v>8088</v>
      </c>
      <c r="T2529" t="s">
        <v>11269</v>
      </c>
      <c r="U2529" t="s">
        <v>51</v>
      </c>
      <c r="V2529" t="s">
        <v>62</v>
      </c>
      <c r="W2529" t="s">
        <v>8088</v>
      </c>
      <c r="Y2529" t="s">
        <v>2491</v>
      </c>
      <c r="Z2529">
        <v>8</v>
      </c>
      <c r="AA2529">
        <v>9</v>
      </c>
      <c r="AB2529" t="s">
        <v>62</v>
      </c>
      <c r="AC2529" t="s">
        <v>62</v>
      </c>
      <c r="AD2529" t="s">
        <v>11270</v>
      </c>
      <c r="AE2529" t="s">
        <v>11271</v>
      </c>
      <c r="AF2529" t="s">
        <v>376</v>
      </c>
      <c r="AG2529" t="s">
        <v>11272</v>
      </c>
      <c r="AH2529" t="s">
        <v>11271</v>
      </c>
      <c r="AI2529">
        <v>0</v>
      </c>
      <c r="AJ2529">
        <v>0</v>
      </c>
      <c r="AL2529">
        <v>1</v>
      </c>
      <c r="AM2529">
        <v>1</v>
      </c>
      <c r="AN2529">
        <v>0</v>
      </c>
      <c r="AO2529" t="s">
        <v>51</v>
      </c>
      <c r="AP2529" t="s">
        <v>51</v>
      </c>
      <c r="AQ2529" t="s">
        <v>51</v>
      </c>
      <c r="AR2529" t="s">
        <v>51</v>
      </c>
      <c r="AS2529" t="s">
        <v>51</v>
      </c>
      <c r="AT2529" t="s">
        <v>51</v>
      </c>
      <c r="AU2529" t="s">
        <v>58</v>
      </c>
      <c r="AV2529" t="s">
        <v>11273</v>
      </c>
      <c r="AW2529" t="s">
        <v>4215</v>
      </c>
      <c r="AX2529" s="1">
        <v>42336.50319664352</v>
      </c>
      <c r="AY2529" s="1">
        <v>43316.633166006941</v>
      </c>
    </row>
    <row r="2530" spans="1:51" x14ac:dyDescent="0.35">
      <c r="A2530">
        <v>1835</v>
      </c>
      <c r="B2530">
        <v>0</v>
      </c>
      <c r="C2530" t="s">
        <v>51</v>
      </c>
      <c r="D2530" t="s">
        <v>52</v>
      </c>
      <c r="E2530" t="s">
        <v>51</v>
      </c>
      <c r="F2530" t="s">
        <v>51</v>
      </c>
      <c r="G2530" t="s">
        <v>9921</v>
      </c>
      <c r="H2530" t="s">
        <v>9922</v>
      </c>
      <c r="I2530" t="s">
        <v>9923</v>
      </c>
      <c r="J2530" t="s">
        <v>5419</v>
      </c>
      <c r="O2530" t="s">
        <v>56</v>
      </c>
      <c r="S2530" t="s">
        <v>11274</v>
      </c>
      <c r="T2530" t="s">
        <v>11275</v>
      </c>
      <c r="U2530" t="s">
        <v>51</v>
      </c>
      <c r="V2530" t="s">
        <v>11276</v>
      </c>
      <c r="X2530" t="s">
        <v>51</v>
      </c>
      <c r="Y2530" t="s">
        <v>11277</v>
      </c>
      <c r="Z2530">
        <v>2</v>
      </c>
      <c r="AE2530" t="s">
        <v>51</v>
      </c>
      <c r="AF2530" t="s">
        <v>5419</v>
      </c>
      <c r="AI2530">
        <v>0</v>
      </c>
      <c r="AJ2530">
        <v>0</v>
      </c>
      <c r="AL2530">
        <v>0</v>
      </c>
      <c r="AM2530">
        <v>0</v>
      </c>
      <c r="AN2530">
        <v>0</v>
      </c>
      <c r="AO2530" t="s">
        <v>51</v>
      </c>
      <c r="AP2530" t="s">
        <v>51</v>
      </c>
      <c r="AQ2530" t="s">
        <v>51</v>
      </c>
      <c r="AR2530" t="s">
        <v>51</v>
      </c>
      <c r="AS2530" t="s">
        <v>51</v>
      </c>
      <c r="AT2530" t="s">
        <v>51</v>
      </c>
      <c r="AU2530" t="s">
        <v>58</v>
      </c>
      <c r="AV2530" t="s">
        <v>8906</v>
      </c>
      <c r="AW2530" t="s">
        <v>6927</v>
      </c>
      <c r="AX2530" s="1">
        <v>42334.415912696757</v>
      </c>
      <c r="AY2530" s="1">
        <v>42801.424258252315</v>
      </c>
    </row>
    <row r="2531" spans="1:51" x14ac:dyDescent="0.35">
      <c r="A2531">
        <v>1834</v>
      </c>
      <c r="B2531">
        <v>0</v>
      </c>
      <c r="C2531" t="s">
        <v>51</v>
      </c>
      <c r="D2531" t="s">
        <v>52</v>
      </c>
      <c r="E2531" t="s">
        <v>51</v>
      </c>
      <c r="F2531" t="s">
        <v>51</v>
      </c>
      <c r="G2531" t="s">
        <v>11278</v>
      </c>
      <c r="H2531" t="s">
        <v>11279</v>
      </c>
      <c r="I2531" t="s">
        <v>56</v>
      </c>
      <c r="J2531" t="s">
        <v>5419</v>
      </c>
      <c r="S2531" t="s">
        <v>11280</v>
      </c>
      <c r="T2531" t="s">
        <v>11281</v>
      </c>
      <c r="U2531" t="s">
        <v>51</v>
      </c>
      <c r="V2531" t="s">
        <v>11282</v>
      </c>
      <c r="W2531" t="s">
        <v>11283</v>
      </c>
      <c r="X2531" t="s">
        <v>51</v>
      </c>
      <c r="Y2531" t="s">
        <v>11284</v>
      </c>
      <c r="Z2531">
        <v>8</v>
      </c>
      <c r="AA2531" t="s">
        <v>11285</v>
      </c>
      <c r="AB2531" t="s">
        <v>11286</v>
      </c>
      <c r="AC2531" t="s">
        <v>11287</v>
      </c>
      <c r="AD2531" t="s">
        <v>11288</v>
      </c>
      <c r="AE2531" t="s">
        <v>51</v>
      </c>
      <c r="AF2531" t="s">
        <v>5419</v>
      </c>
      <c r="AG2531">
        <v>9853600001</v>
      </c>
      <c r="AH2531" t="s">
        <v>11289</v>
      </c>
      <c r="AI2531">
        <v>0</v>
      </c>
      <c r="AJ2531">
        <v>0</v>
      </c>
      <c r="AL2531">
        <v>0</v>
      </c>
      <c r="AM2531">
        <v>0</v>
      </c>
      <c r="AN2531">
        <v>0</v>
      </c>
      <c r="AO2531" t="s">
        <v>51</v>
      </c>
      <c r="AP2531" t="s">
        <v>51</v>
      </c>
      <c r="AQ2531" t="s">
        <v>51</v>
      </c>
      <c r="AR2531" t="s">
        <v>51</v>
      </c>
      <c r="AS2531" t="s">
        <v>51</v>
      </c>
      <c r="AT2531" t="s">
        <v>51</v>
      </c>
      <c r="AU2531" t="s">
        <v>58</v>
      </c>
      <c r="AV2531" t="s">
        <v>8906</v>
      </c>
      <c r="AW2531" t="s">
        <v>8906</v>
      </c>
      <c r="AX2531" s="1">
        <v>42333.538473993052</v>
      </c>
      <c r="AY2531" s="1">
        <v>42334.417147141205</v>
      </c>
    </row>
    <row r="2532" spans="1:51" x14ac:dyDescent="0.35">
      <c r="A2532">
        <v>1833</v>
      </c>
      <c r="B2532">
        <v>0</v>
      </c>
      <c r="C2532" t="s">
        <v>51</v>
      </c>
      <c r="D2532" t="s">
        <v>52</v>
      </c>
      <c r="E2532" t="s">
        <v>51</v>
      </c>
      <c r="F2532" t="s">
        <v>51</v>
      </c>
      <c r="G2532" t="s">
        <v>11290</v>
      </c>
      <c r="H2532" t="s">
        <v>11291</v>
      </c>
      <c r="I2532" t="s">
        <v>56</v>
      </c>
      <c r="O2532" t="s">
        <v>55</v>
      </c>
      <c r="S2532" t="s">
        <v>11292</v>
      </c>
      <c r="T2532" t="s">
        <v>11293</v>
      </c>
      <c r="U2532" t="s">
        <v>57</v>
      </c>
      <c r="V2532" t="s">
        <v>11294</v>
      </c>
      <c r="W2532">
        <v>9986667890</v>
      </c>
      <c r="Y2532" t="s">
        <v>11295</v>
      </c>
      <c r="Z2532">
        <v>8</v>
      </c>
      <c r="AA2532">
        <v>29</v>
      </c>
      <c r="AE2532" t="s">
        <v>3569</v>
      </c>
      <c r="AF2532" t="s">
        <v>77</v>
      </c>
      <c r="AG2532" t="s">
        <v>11296</v>
      </c>
      <c r="AH2532" t="s">
        <v>3569</v>
      </c>
      <c r="AI2532">
        <v>0</v>
      </c>
      <c r="AJ2532">
        <v>0</v>
      </c>
      <c r="AL2532">
        <v>0</v>
      </c>
      <c r="AM2532">
        <v>0</v>
      </c>
      <c r="AN2532">
        <v>0</v>
      </c>
      <c r="AO2532" t="s">
        <v>51</v>
      </c>
      <c r="AP2532" t="s">
        <v>51</v>
      </c>
      <c r="AQ2532" t="s">
        <v>51</v>
      </c>
      <c r="AR2532" t="s">
        <v>51</v>
      </c>
      <c r="AS2532" t="s">
        <v>51</v>
      </c>
      <c r="AT2532" t="s">
        <v>51</v>
      </c>
      <c r="AU2532" t="s">
        <v>58</v>
      </c>
      <c r="AV2532" t="s">
        <v>8906</v>
      </c>
      <c r="AW2532" t="s">
        <v>6927</v>
      </c>
      <c r="AX2532" s="1">
        <v>42333.470443784725</v>
      </c>
      <c r="AY2532" s="1">
        <v>43645.642669131943</v>
      </c>
    </row>
    <row r="2533" spans="1:51" x14ac:dyDescent="0.35">
      <c r="A2533">
        <v>1832</v>
      </c>
      <c r="B2533">
        <v>0</v>
      </c>
      <c r="C2533" t="s">
        <v>51</v>
      </c>
      <c r="D2533" t="s">
        <v>52</v>
      </c>
      <c r="E2533" t="s">
        <v>51</v>
      </c>
      <c r="F2533" t="s">
        <v>51</v>
      </c>
      <c r="G2533" t="s">
        <v>11297</v>
      </c>
      <c r="H2533" t="s">
        <v>11298</v>
      </c>
      <c r="I2533" t="s">
        <v>56</v>
      </c>
      <c r="J2533" t="s">
        <v>5419</v>
      </c>
      <c r="M2533" t="s">
        <v>11297</v>
      </c>
      <c r="N2533" t="s">
        <v>11298</v>
      </c>
      <c r="O2533" t="s">
        <v>56</v>
      </c>
      <c r="S2533" t="s">
        <v>11299</v>
      </c>
      <c r="T2533" t="s">
        <v>11300</v>
      </c>
      <c r="U2533" t="s">
        <v>51</v>
      </c>
      <c r="V2533" t="s">
        <v>62</v>
      </c>
      <c r="W2533">
        <v>8861311128</v>
      </c>
      <c r="X2533" t="s">
        <v>51</v>
      </c>
      <c r="Y2533" t="s">
        <v>11301</v>
      </c>
      <c r="Z2533">
        <v>8</v>
      </c>
      <c r="AA2533">
        <v>29</v>
      </c>
      <c r="AB2533" t="s">
        <v>11302</v>
      </c>
      <c r="AC2533" t="s">
        <v>11303</v>
      </c>
      <c r="AD2533" t="s">
        <v>62</v>
      </c>
      <c r="AE2533" t="s">
        <v>51</v>
      </c>
      <c r="AF2533" t="s">
        <v>5419</v>
      </c>
      <c r="AG2533" t="s">
        <v>11304</v>
      </c>
      <c r="AH2533" t="s">
        <v>11305</v>
      </c>
      <c r="AI2533">
        <v>0</v>
      </c>
      <c r="AJ2533">
        <v>0</v>
      </c>
      <c r="AL2533">
        <v>0</v>
      </c>
      <c r="AM2533">
        <v>0</v>
      </c>
      <c r="AN2533">
        <v>0</v>
      </c>
      <c r="AO2533" t="s">
        <v>51</v>
      </c>
      <c r="AP2533" t="s">
        <v>51</v>
      </c>
      <c r="AQ2533" t="s">
        <v>51</v>
      </c>
      <c r="AR2533" t="s">
        <v>51</v>
      </c>
      <c r="AS2533" t="s">
        <v>51</v>
      </c>
      <c r="AT2533" t="s">
        <v>51</v>
      </c>
      <c r="AU2533" t="s">
        <v>58</v>
      </c>
      <c r="AV2533" t="s">
        <v>8906</v>
      </c>
      <c r="AW2533" t="s">
        <v>6927</v>
      </c>
      <c r="AX2533" s="1">
        <v>42329.415151041663</v>
      </c>
      <c r="AY2533" s="1">
        <v>43075.410613773151</v>
      </c>
    </row>
    <row r="2534" spans="1:51" x14ac:dyDescent="0.35">
      <c r="A2534">
        <v>1831</v>
      </c>
      <c r="B2534">
        <v>0</v>
      </c>
      <c r="C2534" t="s">
        <v>51</v>
      </c>
      <c r="D2534" t="s">
        <v>52</v>
      </c>
      <c r="E2534" t="s">
        <v>51</v>
      </c>
      <c r="F2534" t="s">
        <v>51</v>
      </c>
      <c r="G2534" t="s">
        <v>11306</v>
      </c>
      <c r="H2534" t="s">
        <v>11307</v>
      </c>
      <c r="I2534" t="s">
        <v>56</v>
      </c>
      <c r="J2534" t="s">
        <v>5419</v>
      </c>
      <c r="O2534" t="s">
        <v>56</v>
      </c>
      <c r="S2534" t="s">
        <v>11308</v>
      </c>
      <c r="T2534" t="s">
        <v>11309</v>
      </c>
      <c r="U2534" t="s">
        <v>51</v>
      </c>
      <c r="V2534" t="s">
        <v>11310</v>
      </c>
      <c r="X2534" t="s">
        <v>51</v>
      </c>
      <c r="Y2534" t="s">
        <v>11311</v>
      </c>
      <c r="Z2534">
        <v>8</v>
      </c>
      <c r="AA2534" t="s">
        <v>11312</v>
      </c>
      <c r="AB2534" t="s">
        <v>11313</v>
      </c>
      <c r="AC2534" t="s">
        <v>11314</v>
      </c>
      <c r="AD2534" t="s">
        <v>11315</v>
      </c>
      <c r="AE2534" t="s">
        <v>51</v>
      </c>
      <c r="AF2534" t="s">
        <v>5419</v>
      </c>
      <c r="AG2534">
        <v>33511883066</v>
      </c>
      <c r="AH2534">
        <v>728260</v>
      </c>
      <c r="AI2534">
        <v>0</v>
      </c>
      <c r="AJ2534">
        <v>0</v>
      </c>
      <c r="AL2534">
        <v>0</v>
      </c>
      <c r="AM2534">
        <v>0</v>
      </c>
      <c r="AN2534">
        <v>0</v>
      </c>
      <c r="AO2534" t="s">
        <v>51</v>
      </c>
      <c r="AP2534" t="s">
        <v>51</v>
      </c>
      <c r="AQ2534" t="s">
        <v>51</v>
      </c>
      <c r="AR2534" t="s">
        <v>51</v>
      </c>
      <c r="AS2534" t="s">
        <v>51</v>
      </c>
      <c r="AT2534" t="s">
        <v>51</v>
      </c>
      <c r="AU2534" t="s">
        <v>58</v>
      </c>
      <c r="AV2534" t="s">
        <v>8906</v>
      </c>
      <c r="AW2534" t="s">
        <v>8906</v>
      </c>
      <c r="AX2534" s="1">
        <v>42327.77136554398</v>
      </c>
      <c r="AY2534" s="1">
        <v>42340.50804980324</v>
      </c>
    </row>
    <row r="2535" spans="1:51" x14ac:dyDescent="0.35">
      <c r="A2535">
        <v>1830</v>
      </c>
      <c r="B2535">
        <v>0</v>
      </c>
      <c r="C2535" t="s">
        <v>51</v>
      </c>
      <c r="D2535" t="s">
        <v>52</v>
      </c>
      <c r="E2535" t="s">
        <v>51</v>
      </c>
      <c r="F2535" t="s">
        <v>51</v>
      </c>
      <c r="G2535" t="s">
        <v>892</v>
      </c>
      <c r="H2535" t="s">
        <v>11316</v>
      </c>
      <c r="I2535" t="s">
        <v>56</v>
      </c>
      <c r="J2535" t="s">
        <v>5419</v>
      </c>
      <c r="S2535" t="s">
        <v>11317</v>
      </c>
      <c r="T2535" t="s">
        <v>11318</v>
      </c>
      <c r="U2535" t="s">
        <v>51</v>
      </c>
      <c r="V2535" t="s">
        <v>11319</v>
      </c>
      <c r="W2535" t="s">
        <v>62</v>
      </c>
      <c r="X2535" t="s">
        <v>51</v>
      </c>
      <c r="Z2535">
        <v>8</v>
      </c>
      <c r="AE2535" t="s">
        <v>51</v>
      </c>
      <c r="AF2535" t="s">
        <v>5419</v>
      </c>
      <c r="AG2535">
        <v>9721900852</v>
      </c>
      <c r="AH2535" t="s">
        <v>11320</v>
      </c>
      <c r="AI2535">
        <v>0</v>
      </c>
      <c r="AJ2535">
        <v>0</v>
      </c>
      <c r="AL2535">
        <v>0</v>
      </c>
      <c r="AM2535">
        <v>0</v>
      </c>
      <c r="AN2535">
        <v>0</v>
      </c>
      <c r="AO2535" t="s">
        <v>51</v>
      </c>
      <c r="AP2535" t="s">
        <v>51</v>
      </c>
      <c r="AQ2535" t="s">
        <v>51</v>
      </c>
      <c r="AR2535" t="s">
        <v>51</v>
      </c>
      <c r="AS2535" t="s">
        <v>51</v>
      </c>
      <c r="AT2535" t="s">
        <v>51</v>
      </c>
      <c r="AU2535" t="s">
        <v>58</v>
      </c>
      <c r="AV2535" t="s">
        <v>8906</v>
      </c>
      <c r="AW2535" t="s">
        <v>51</v>
      </c>
      <c r="AX2535" s="1">
        <v>42327.76418726852</v>
      </c>
      <c r="AY2535" t="s">
        <v>51</v>
      </c>
    </row>
    <row r="2536" spans="1:51" x14ac:dyDescent="0.35">
      <c r="A2536">
        <v>1829</v>
      </c>
      <c r="B2536">
        <v>0</v>
      </c>
      <c r="C2536" t="s">
        <v>51</v>
      </c>
      <c r="D2536" t="s">
        <v>64</v>
      </c>
      <c r="E2536" t="s">
        <v>51</v>
      </c>
      <c r="F2536" t="s">
        <v>51</v>
      </c>
      <c r="G2536" t="s">
        <v>11321</v>
      </c>
      <c r="H2536" t="s">
        <v>11322</v>
      </c>
      <c r="I2536" t="s">
        <v>56</v>
      </c>
      <c r="O2536" t="s">
        <v>62</v>
      </c>
      <c r="S2536" t="s">
        <v>9360</v>
      </c>
      <c r="U2536" t="s">
        <v>51</v>
      </c>
      <c r="V2536" t="s">
        <v>11323</v>
      </c>
      <c r="W2536" t="s">
        <v>11324</v>
      </c>
      <c r="Y2536" t="s">
        <v>11325</v>
      </c>
      <c r="Z2536">
        <v>8</v>
      </c>
      <c r="AA2536">
        <v>9</v>
      </c>
      <c r="AB2536">
        <v>9</v>
      </c>
      <c r="AC2536" t="s">
        <v>9366</v>
      </c>
      <c r="AE2536" t="s">
        <v>7705</v>
      </c>
      <c r="AF2536" t="s">
        <v>63</v>
      </c>
      <c r="AG2536" t="s">
        <v>11326</v>
      </c>
      <c r="AH2536" t="s">
        <v>7705</v>
      </c>
      <c r="AI2536">
        <v>0</v>
      </c>
      <c r="AJ2536">
        <v>0</v>
      </c>
      <c r="AL2536">
        <v>0</v>
      </c>
      <c r="AM2536">
        <v>1</v>
      </c>
      <c r="AN2536">
        <v>0</v>
      </c>
      <c r="AO2536" t="s">
        <v>51</v>
      </c>
      <c r="AP2536" t="s">
        <v>51</v>
      </c>
      <c r="AQ2536" t="s">
        <v>51</v>
      </c>
      <c r="AR2536" t="s">
        <v>51</v>
      </c>
      <c r="AS2536" t="s">
        <v>51</v>
      </c>
      <c r="AT2536" t="s">
        <v>51</v>
      </c>
      <c r="AU2536" t="s">
        <v>58</v>
      </c>
      <c r="AV2536" t="s">
        <v>8906</v>
      </c>
      <c r="AW2536" t="s">
        <v>4215</v>
      </c>
      <c r="AX2536" s="1">
        <v>42325.59392175926</v>
      </c>
      <c r="AY2536" s="1">
        <v>43392.445405752318</v>
      </c>
    </row>
    <row r="2537" spans="1:51" x14ac:dyDescent="0.35">
      <c r="A2537">
        <v>1828</v>
      </c>
      <c r="B2537">
        <v>0</v>
      </c>
      <c r="C2537" t="s">
        <v>51</v>
      </c>
      <c r="D2537" t="s">
        <v>52</v>
      </c>
      <c r="E2537" t="s">
        <v>51</v>
      </c>
      <c r="F2537" t="s">
        <v>51</v>
      </c>
      <c r="G2537" t="s">
        <v>11327</v>
      </c>
      <c r="H2537" t="s">
        <v>11328</v>
      </c>
      <c r="I2537" t="s">
        <v>1885</v>
      </c>
      <c r="J2537" t="s">
        <v>5419</v>
      </c>
      <c r="S2537" t="s">
        <v>11329</v>
      </c>
      <c r="T2537" t="s">
        <v>11330</v>
      </c>
      <c r="U2537" t="s">
        <v>51</v>
      </c>
      <c r="V2537" t="s">
        <v>11331</v>
      </c>
      <c r="X2537" t="s">
        <v>51</v>
      </c>
      <c r="Y2537" t="s">
        <v>11332</v>
      </c>
      <c r="Z2537">
        <v>2</v>
      </c>
      <c r="AE2537" t="s">
        <v>51</v>
      </c>
      <c r="AF2537" t="s">
        <v>5419</v>
      </c>
      <c r="AI2537">
        <v>0</v>
      </c>
      <c r="AJ2537">
        <v>0</v>
      </c>
      <c r="AL2537">
        <v>0</v>
      </c>
      <c r="AM2537">
        <v>0</v>
      </c>
      <c r="AN2537">
        <v>0</v>
      </c>
      <c r="AO2537" t="s">
        <v>51</v>
      </c>
      <c r="AP2537" t="s">
        <v>51</v>
      </c>
      <c r="AQ2537" t="s">
        <v>51</v>
      </c>
      <c r="AR2537" t="s">
        <v>51</v>
      </c>
      <c r="AS2537" t="s">
        <v>51</v>
      </c>
      <c r="AT2537" t="s">
        <v>51</v>
      </c>
      <c r="AU2537" t="s">
        <v>58</v>
      </c>
      <c r="AV2537" t="s">
        <v>8906</v>
      </c>
      <c r="AW2537" t="s">
        <v>8906</v>
      </c>
      <c r="AX2537" s="1">
        <v>42324.778163854164</v>
      </c>
      <c r="AY2537" s="1">
        <v>42324.77832662037</v>
      </c>
    </row>
    <row r="2538" spans="1:51" x14ac:dyDescent="0.35">
      <c r="A2538">
        <v>1827</v>
      </c>
      <c r="B2538">
        <v>0</v>
      </c>
      <c r="C2538" t="s">
        <v>51</v>
      </c>
      <c r="D2538" t="s">
        <v>85</v>
      </c>
      <c r="E2538" t="s">
        <v>51</v>
      </c>
      <c r="F2538" t="s">
        <v>51</v>
      </c>
      <c r="G2538" t="s">
        <v>11333</v>
      </c>
      <c r="H2538" t="s">
        <v>11334</v>
      </c>
      <c r="I2538" t="s">
        <v>56</v>
      </c>
      <c r="T2538" t="s">
        <v>51</v>
      </c>
      <c r="U2538" t="s">
        <v>51</v>
      </c>
      <c r="W2538">
        <v>9902722699</v>
      </c>
      <c r="Y2538" t="s">
        <v>11335</v>
      </c>
      <c r="Z2538">
        <v>8</v>
      </c>
      <c r="AA2538">
        <v>29</v>
      </c>
      <c r="AB2538" t="s">
        <v>62</v>
      </c>
      <c r="AC2538" t="s">
        <v>62</v>
      </c>
      <c r="AD2538" t="s">
        <v>62</v>
      </c>
      <c r="AE2538" t="s">
        <v>51</v>
      </c>
      <c r="AG2538" t="s">
        <v>11336</v>
      </c>
      <c r="AH2538" t="s">
        <v>62</v>
      </c>
      <c r="AI2538">
        <v>0</v>
      </c>
      <c r="AJ2538">
        <v>0</v>
      </c>
      <c r="AL2538">
        <v>0</v>
      </c>
      <c r="AM2538">
        <v>0</v>
      </c>
      <c r="AN2538">
        <v>0</v>
      </c>
      <c r="AO2538" t="s">
        <v>1032</v>
      </c>
      <c r="AP2538" t="s">
        <v>51</v>
      </c>
      <c r="AQ2538" t="s">
        <v>51</v>
      </c>
      <c r="AR2538" t="s">
        <v>51</v>
      </c>
      <c r="AS2538" t="s">
        <v>51</v>
      </c>
      <c r="AT2538" t="s">
        <v>51</v>
      </c>
      <c r="AU2538" t="s">
        <v>58</v>
      </c>
      <c r="AV2538" t="s">
        <v>8906</v>
      </c>
      <c r="AW2538" t="s">
        <v>4028</v>
      </c>
      <c r="AX2538" s="1">
        <v>42324.773869525467</v>
      </c>
      <c r="AY2538" s="1">
        <v>43155.636333680559</v>
      </c>
    </row>
    <row r="2539" spans="1:51" x14ac:dyDescent="0.35">
      <c r="A2539">
        <v>1826</v>
      </c>
      <c r="B2539">
        <v>0</v>
      </c>
      <c r="C2539" t="s">
        <v>51</v>
      </c>
      <c r="D2539" t="s">
        <v>85</v>
      </c>
      <c r="E2539" t="s">
        <v>51</v>
      </c>
      <c r="F2539" t="s">
        <v>51</v>
      </c>
      <c r="G2539" t="s">
        <v>11337</v>
      </c>
      <c r="H2539" t="s">
        <v>11338</v>
      </c>
      <c r="I2539" t="s">
        <v>56</v>
      </c>
      <c r="J2539" t="s">
        <v>5419</v>
      </c>
      <c r="T2539" t="s">
        <v>51</v>
      </c>
      <c r="U2539" t="s">
        <v>51</v>
      </c>
      <c r="W2539">
        <v>9960766016</v>
      </c>
      <c r="Y2539" t="s">
        <v>11339</v>
      </c>
      <c r="Z2539">
        <v>8</v>
      </c>
      <c r="AE2539" t="s">
        <v>51</v>
      </c>
      <c r="AF2539" t="s">
        <v>5419</v>
      </c>
      <c r="AI2539">
        <v>0</v>
      </c>
      <c r="AJ2539">
        <v>0</v>
      </c>
      <c r="AL2539">
        <v>0</v>
      </c>
      <c r="AM2539">
        <v>0</v>
      </c>
      <c r="AN2539">
        <v>0</v>
      </c>
      <c r="AO2539" t="s">
        <v>120</v>
      </c>
      <c r="AP2539" t="s">
        <v>51</v>
      </c>
      <c r="AQ2539" t="s">
        <v>51</v>
      </c>
      <c r="AR2539" t="s">
        <v>51</v>
      </c>
      <c r="AS2539" t="s">
        <v>51</v>
      </c>
      <c r="AT2539" t="s">
        <v>51</v>
      </c>
      <c r="AU2539" t="s">
        <v>58</v>
      </c>
      <c r="AV2539" t="s">
        <v>4028</v>
      </c>
      <c r="AW2539" t="s">
        <v>51</v>
      </c>
      <c r="AX2539" s="1">
        <v>42321.688649074073</v>
      </c>
      <c r="AY2539" t="s">
        <v>51</v>
      </c>
    </row>
    <row r="2540" spans="1:51" x14ac:dyDescent="0.35">
      <c r="A2540">
        <v>1825</v>
      </c>
      <c r="B2540">
        <v>0</v>
      </c>
      <c r="C2540" t="s">
        <v>51</v>
      </c>
      <c r="D2540" t="s">
        <v>52</v>
      </c>
      <c r="E2540" t="s">
        <v>51</v>
      </c>
      <c r="F2540" t="s">
        <v>51</v>
      </c>
      <c r="G2540" t="s">
        <v>19217</v>
      </c>
      <c r="H2540" t="s">
        <v>11340</v>
      </c>
      <c r="I2540" t="s">
        <v>56</v>
      </c>
      <c r="J2540" t="s">
        <v>5419</v>
      </c>
      <c r="S2540" t="s">
        <v>11341</v>
      </c>
      <c r="T2540" t="s">
        <v>11342</v>
      </c>
      <c r="U2540" t="s">
        <v>51</v>
      </c>
      <c r="V2540" t="s">
        <v>11343</v>
      </c>
      <c r="W2540" t="s">
        <v>62</v>
      </c>
      <c r="X2540" t="s">
        <v>51</v>
      </c>
      <c r="Y2540" t="s">
        <v>11344</v>
      </c>
      <c r="Z2540">
        <v>8</v>
      </c>
      <c r="AE2540" t="s">
        <v>51</v>
      </c>
      <c r="AF2540" t="s">
        <v>5419</v>
      </c>
      <c r="AI2540">
        <v>0</v>
      </c>
      <c r="AJ2540">
        <v>0</v>
      </c>
      <c r="AL2540">
        <v>0</v>
      </c>
      <c r="AM2540">
        <v>0</v>
      </c>
      <c r="AN2540">
        <v>0</v>
      </c>
      <c r="AO2540" t="s">
        <v>51</v>
      </c>
      <c r="AP2540" t="s">
        <v>51</v>
      </c>
      <c r="AQ2540" t="s">
        <v>51</v>
      </c>
      <c r="AR2540" t="s">
        <v>51</v>
      </c>
      <c r="AS2540" t="s">
        <v>51</v>
      </c>
      <c r="AT2540" t="s">
        <v>51</v>
      </c>
      <c r="AU2540" t="s">
        <v>58</v>
      </c>
      <c r="AV2540" t="s">
        <v>8906</v>
      </c>
      <c r="AW2540" t="s">
        <v>51</v>
      </c>
      <c r="AX2540" s="1">
        <v>42321.433706944445</v>
      </c>
      <c r="AY2540" t="s">
        <v>51</v>
      </c>
    </row>
    <row r="2541" spans="1:51" x14ac:dyDescent="0.35">
      <c r="A2541">
        <v>1824</v>
      </c>
      <c r="B2541">
        <v>0</v>
      </c>
      <c r="C2541" t="s">
        <v>51</v>
      </c>
      <c r="D2541" t="s">
        <v>85</v>
      </c>
      <c r="E2541">
        <v>0</v>
      </c>
      <c r="G2541" t="s">
        <v>11345</v>
      </c>
      <c r="H2541" t="s">
        <v>11346</v>
      </c>
      <c r="I2541" t="s">
        <v>56</v>
      </c>
      <c r="T2541" t="s">
        <v>51</v>
      </c>
      <c r="U2541" t="s">
        <v>51</v>
      </c>
      <c r="W2541">
        <v>919945091494</v>
      </c>
      <c r="Y2541" t="s">
        <v>11347</v>
      </c>
      <c r="Z2541">
        <v>8</v>
      </c>
      <c r="AE2541" t="s">
        <v>51</v>
      </c>
      <c r="AF2541" t="s">
        <v>51</v>
      </c>
      <c r="AG2541">
        <v>29911279281</v>
      </c>
      <c r="AH2541">
        <v>29911279281</v>
      </c>
      <c r="AI2541">
        <v>0</v>
      </c>
      <c r="AJ2541">
        <v>0</v>
      </c>
      <c r="AL2541">
        <v>0</v>
      </c>
      <c r="AM2541">
        <v>0</v>
      </c>
      <c r="AN2541">
        <v>0</v>
      </c>
      <c r="AO2541" t="s">
        <v>120</v>
      </c>
      <c r="AP2541" t="s">
        <v>121</v>
      </c>
      <c r="AQ2541" t="s">
        <v>122</v>
      </c>
      <c r="AR2541" t="s">
        <v>123</v>
      </c>
      <c r="AT2541" t="s">
        <v>90</v>
      </c>
      <c r="AU2541" t="s">
        <v>58</v>
      </c>
      <c r="AV2541" t="s">
        <v>8906</v>
      </c>
      <c r="AW2541" t="s">
        <v>91</v>
      </c>
      <c r="AX2541" s="1">
        <v>42320.430545405092</v>
      </c>
      <c r="AY2541" s="1">
        <v>45674.413797106485</v>
      </c>
    </row>
    <row r="2542" spans="1:51" x14ac:dyDescent="0.35">
      <c r="A2542">
        <v>1823</v>
      </c>
      <c r="B2542">
        <v>0</v>
      </c>
      <c r="C2542" t="s">
        <v>51</v>
      </c>
      <c r="D2542" t="s">
        <v>52</v>
      </c>
      <c r="E2542" t="s">
        <v>51</v>
      </c>
      <c r="F2542" t="s">
        <v>51</v>
      </c>
      <c r="G2542" t="s">
        <v>11348</v>
      </c>
      <c r="H2542" t="s">
        <v>11349</v>
      </c>
      <c r="I2542" t="s">
        <v>56</v>
      </c>
      <c r="M2542" t="s">
        <v>11348</v>
      </c>
      <c r="N2542" t="s">
        <v>11349</v>
      </c>
      <c r="O2542" t="s">
        <v>56</v>
      </c>
      <c r="S2542">
        <v>9437575482</v>
      </c>
      <c r="T2542" t="s">
        <v>11350</v>
      </c>
      <c r="V2542" t="s">
        <v>11351</v>
      </c>
      <c r="Y2542" t="s">
        <v>11352</v>
      </c>
      <c r="Z2542">
        <v>8</v>
      </c>
      <c r="AA2542">
        <v>21</v>
      </c>
      <c r="AB2542" t="s">
        <v>11353</v>
      </c>
      <c r="AC2542" t="s">
        <v>11354</v>
      </c>
      <c r="AD2542" t="s">
        <v>11355</v>
      </c>
      <c r="AE2542" t="s">
        <v>5088</v>
      </c>
      <c r="AF2542" t="s">
        <v>596</v>
      </c>
      <c r="AG2542" t="s">
        <v>1389</v>
      </c>
      <c r="AH2542" t="s">
        <v>5088</v>
      </c>
      <c r="AI2542">
        <v>0</v>
      </c>
      <c r="AJ2542">
        <v>0</v>
      </c>
      <c r="AL2542">
        <v>1</v>
      </c>
      <c r="AM2542">
        <v>0</v>
      </c>
      <c r="AN2542">
        <v>0</v>
      </c>
      <c r="AO2542" t="s">
        <v>51</v>
      </c>
      <c r="AP2542" t="s">
        <v>51</v>
      </c>
      <c r="AQ2542" t="s">
        <v>51</v>
      </c>
      <c r="AR2542" t="s">
        <v>51</v>
      </c>
      <c r="AS2542" t="s">
        <v>51</v>
      </c>
      <c r="AT2542" t="s">
        <v>51</v>
      </c>
      <c r="AU2542" t="s">
        <v>58</v>
      </c>
      <c r="AV2542" t="s">
        <v>8906</v>
      </c>
      <c r="AW2542" t="s">
        <v>6927</v>
      </c>
      <c r="AX2542" s="1">
        <v>42315.65682758102</v>
      </c>
      <c r="AY2542" s="1">
        <v>43503.516526041669</v>
      </c>
    </row>
    <row r="2543" spans="1:51" x14ac:dyDescent="0.35">
      <c r="A2543">
        <v>1822</v>
      </c>
      <c r="B2543">
        <v>0</v>
      </c>
      <c r="C2543" t="s">
        <v>51</v>
      </c>
      <c r="D2543" t="s">
        <v>85</v>
      </c>
      <c r="E2543" t="s">
        <v>51</v>
      </c>
      <c r="F2543" t="s">
        <v>51</v>
      </c>
      <c r="G2543" t="s">
        <v>11356</v>
      </c>
      <c r="H2543" t="s">
        <v>11357</v>
      </c>
      <c r="I2543" t="s">
        <v>56</v>
      </c>
      <c r="T2543" t="s">
        <v>51</v>
      </c>
      <c r="U2543" t="s">
        <v>51</v>
      </c>
      <c r="Z2543">
        <v>8</v>
      </c>
      <c r="AE2543" t="s">
        <v>51</v>
      </c>
      <c r="AI2543">
        <v>0</v>
      </c>
      <c r="AJ2543">
        <v>0</v>
      </c>
      <c r="AL2543">
        <v>0</v>
      </c>
      <c r="AM2543">
        <v>0</v>
      </c>
      <c r="AN2543">
        <v>0</v>
      </c>
      <c r="AO2543" t="s">
        <v>1032</v>
      </c>
      <c r="AP2543" t="s">
        <v>51</v>
      </c>
      <c r="AQ2543" t="s">
        <v>51</v>
      </c>
      <c r="AR2543" t="s">
        <v>51</v>
      </c>
      <c r="AS2543" t="s">
        <v>51</v>
      </c>
      <c r="AT2543" t="s">
        <v>51</v>
      </c>
      <c r="AU2543" t="s">
        <v>58</v>
      </c>
      <c r="AV2543" t="s">
        <v>4028</v>
      </c>
      <c r="AW2543" t="s">
        <v>4028</v>
      </c>
      <c r="AX2543" s="1">
        <v>42313.626689965276</v>
      </c>
      <c r="AY2543" s="1">
        <v>42314.744539930558</v>
      </c>
    </row>
    <row r="2544" spans="1:51" x14ac:dyDescent="0.35">
      <c r="A2544">
        <v>1821</v>
      </c>
      <c r="B2544">
        <v>0</v>
      </c>
      <c r="C2544" t="s">
        <v>51</v>
      </c>
      <c r="D2544" t="s">
        <v>85</v>
      </c>
      <c r="E2544" t="s">
        <v>51</v>
      </c>
      <c r="F2544" t="s">
        <v>51</v>
      </c>
      <c r="G2544" t="s">
        <v>11358</v>
      </c>
      <c r="H2544" t="s">
        <v>11359</v>
      </c>
      <c r="I2544" t="s">
        <v>56</v>
      </c>
      <c r="S2544" t="s">
        <v>11360</v>
      </c>
      <c r="T2544" t="s">
        <v>51</v>
      </c>
      <c r="U2544" t="s">
        <v>51</v>
      </c>
      <c r="W2544">
        <v>9923002670</v>
      </c>
      <c r="Y2544" t="s">
        <v>11361</v>
      </c>
      <c r="Z2544">
        <v>8</v>
      </c>
      <c r="AA2544" t="s">
        <v>11362</v>
      </c>
      <c r="AE2544" t="s">
        <v>51</v>
      </c>
      <c r="AH2544">
        <v>29350089205</v>
      </c>
      <c r="AI2544">
        <v>0</v>
      </c>
      <c r="AJ2544">
        <v>0</v>
      </c>
      <c r="AL2544">
        <v>0</v>
      </c>
      <c r="AM2544">
        <v>0</v>
      </c>
      <c r="AN2544">
        <v>0</v>
      </c>
      <c r="AO2544" t="s">
        <v>11363</v>
      </c>
      <c r="AP2544" t="s">
        <v>51</v>
      </c>
      <c r="AQ2544" t="s">
        <v>51</v>
      </c>
      <c r="AR2544" t="s">
        <v>51</v>
      </c>
      <c r="AS2544" t="s">
        <v>51</v>
      </c>
      <c r="AT2544" t="s">
        <v>51</v>
      </c>
      <c r="AU2544" t="s">
        <v>58</v>
      </c>
      <c r="AV2544" t="s">
        <v>4028</v>
      </c>
      <c r="AW2544" t="s">
        <v>4028</v>
      </c>
      <c r="AX2544" s="1">
        <v>42312.785379942128</v>
      </c>
      <c r="AY2544" s="1">
        <v>42312.804738310188</v>
      </c>
    </row>
    <row r="2545" spans="1:51" x14ac:dyDescent="0.35">
      <c r="A2545">
        <v>1820</v>
      </c>
      <c r="B2545">
        <v>0</v>
      </c>
      <c r="C2545" t="s">
        <v>51</v>
      </c>
      <c r="D2545" t="s">
        <v>52</v>
      </c>
      <c r="E2545" t="s">
        <v>51</v>
      </c>
      <c r="F2545" t="s">
        <v>51</v>
      </c>
      <c r="G2545" t="s">
        <v>11364</v>
      </c>
      <c r="H2545" t="s">
        <v>11365</v>
      </c>
      <c r="I2545" t="s">
        <v>149</v>
      </c>
      <c r="J2545" t="s">
        <v>5419</v>
      </c>
      <c r="M2545" t="s">
        <v>11364</v>
      </c>
      <c r="N2545" t="s">
        <v>11365</v>
      </c>
      <c r="O2545" t="s">
        <v>149</v>
      </c>
      <c r="S2545">
        <v>966133599892</v>
      </c>
      <c r="T2545" t="s">
        <v>11366</v>
      </c>
      <c r="U2545" t="s">
        <v>51</v>
      </c>
      <c r="V2545">
        <v>966133588139</v>
      </c>
      <c r="X2545" t="s">
        <v>51</v>
      </c>
      <c r="Y2545" t="s">
        <v>11367</v>
      </c>
      <c r="Z2545">
        <v>2</v>
      </c>
      <c r="AA2545" t="s">
        <v>62</v>
      </c>
      <c r="AB2545" t="s">
        <v>62</v>
      </c>
      <c r="AC2545" t="s">
        <v>62</v>
      </c>
      <c r="AD2545" t="s">
        <v>62</v>
      </c>
      <c r="AE2545" t="s">
        <v>51</v>
      </c>
      <c r="AF2545" t="s">
        <v>5419</v>
      </c>
      <c r="AG2545" t="s">
        <v>62</v>
      </c>
      <c r="AH2545" t="s">
        <v>62</v>
      </c>
      <c r="AI2545">
        <v>0</v>
      </c>
      <c r="AJ2545">
        <v>0</v>
      </c>
      <c r="AL2545">
        <v>0</v>
      </c>
      <c r="AM2545">
        <v>0</v>
      </c>
      <c r="AN2545">
        <v>0</v>
      </c>
      <c r="AO2545" t="s">
        <v>51</v>
      </c>
      <c r="AP2545" t="s">
        <v>51</v>
      </c>
      <c r="AQ2545" t="s">
        <v>51</v>
      </c>
      <c r="AR2545" t="s">
        <v>51</v>
      </c>
      <c r="AS2545" t="s">
        <v>51</v>
      </c>
      <c r="AT2545" t="s">
        <v>51</v>
      </c>
      <c r="AU2545" t="s">
        <v>58</v>
      </c>
      <c r="AV2545" t="s">
        <v>11368</v>
      </c>
      <c r="AW2545" t="s">
        <v>10397</v>
      </c>
      <c r="AX2545" s="1">
        <v>42311.534112465277</v>
      </c>
      <c r="AY2545" s="1">
        <v>42469.558060763891</v>
      </c>
    </row>
    <row r="2546" spans="1:51" x14ac:dyDescent="0.35">
      <c r="A2546">
        <v>1819</v>
      </c>
      <c r="B2546">
        <v>0</v>
      </c>
      <c r="C2546" t="s">
        <v>51</v>
      </c>
      <c r="D2546" t="s">
        <v>52</v>
      </c>
      <c r="E2546" t="s">
        <v>51</v>
      </c>
      <c r="F2546" t="s">
        <v>51</v>
      </c>
      <c r="G2546" t="s">
        <v>11369</v>
      </c>
      <c r="H2546" t="s">
        <v>19218</v>
      </c>
      <c r="I2546" t="s">
        <v>56</v>
      </c>
      <c r="J2546" t="s">
        <v>5419</v>
      </c>
      <c r="M2546" t="s">
        <v>11369</v>
      </c>
      <c r="N2546" t="s">
        <v>19218</v>
      </c>
      <c r="O2546" t="s">
        <v>56</v>
      </c>
      <c r="S2546" t="s">
        <v>11370</v>
      </c>
      <c r="U2546" t="s">
        <v>51</v>
      </c>
      <c r="V2546" t="s">
        <v>11371</v>
      </c>
      <c r="X2546" t="s">
        <v>51</v>
      </c>
      <c r="Z2546">
        <v>8</v>
      </c>
      <c r="AA2546" t="s">
        <v>11372</v>
      </c>
      <c r="AB2546" t="s">
        <v>11373</v>
      </c>
      <c r="AC2546" t="s">
        <v>64</v>
      </c>
      <c r="AE2546" t="s">
        <v>51</v>
      </c>
      <c r="AF2546" t="s">
        <v>5419</v>
      </c>
      <c r="AG2546">
        <v>33436220368</v>
      </c>
      <c r="AH2546" t="s">
        <v>11374</v>
      </c>
      <c r="AI2546">
        <v>0</v>
      </c>
      <c r="AJ2546">
        <v>0</v>
      </c>
      <c r="AL2546">
        <v>0</v>
      </c>
      <c r="AM2546">
        <v>1</v>
      </c>
      <c r="AN2546">
        <v>0</v>
      </c>
      <c r="AO2546" t="s">
        <v>51</v>
      </c>
      <c r="AP2546" t="s">
        <v>51</v>
      </c>
      <c r="AQ2546" t="s">
        <v>51</v>
      </c>
      <c r="AR2546" t="s">
        <v>51</v>
      </c>
      <c r="AS2546" t="s">
        <v>51</v>
      </c>
      <c r="AT2546" t="s">
        <v>51</v>
      </c>
      <c r="AU2546" t="s">
        <v>58</v>
      </c>
      <c r="AV2546" t="s">
        <v>11368</v>
      </c>
      <c r="AW2546" t="s">
        <v>51</v>
      </c>
      <c r="AX2546" s="1">
        <v>42311.468652048614</v>
      </c>
      <c r="AY2546" t="s">
        <v>51</v>
      </c>
    </row>
    <row r="2547" spans="1:51" x14ac:dyDescent="0.35">
      <c r="A2547">
        <v>1818</v>
      </c>
      <c r="B2547">
        <v>0</v>
      </c>
      <c r="C2547" t="s">
        <v>51</v>
      </c>
      <c r="D2547" t="s">
        <v>52</v>
      </c>
      <c r="E2547" t="s">
        <v>51</v>
      </c>
      <c r="F2547" t="s">
        <v>51</v>
      </c>
      <c r="G2547" t="s">
        <v>11375</v>
      </c>
      <c r="H2547" t="s">
        <v>11376</v>
      </c>
      <c r="I2547" t="s">
        <v>56</v>
      </c>
      <c r="J2547" t="s">
        <v>5419</v>
      </c>
      <c r="M2547" t="s">
        <v>11375</v>
      </c>
      <c r="N2547" t="s">
        <v>11376</v>
      </c>
      <c r="O2547" t="s">
        <v>56</v>
      </c>
      <c r="S2547" t="s">
        <v>11377</v>
      </c>
      <c r="T2547" t="s">
        <v>11378</v>
      </c>
      <c r="U2547" t="s">
        <v>51</v>
      </c>
      <c r="V2547" t="s">
        <v>11379</v>
      </c>
      <c r="W2547" t="s">
        <v>11380</v>
      </c>
      <c r="X2547" t="s">
        <v>51</v>
      </c>
      <c r="Y2547" t="s">
        <v>10778</v>
      </c>
      <c r="Z2547">
        <v>8</v>
      </c>
      <c r="AA2547" t="s">
        <v>11381</v>
      </c>
      <c r="AB2547" t="s">
        <v>11382</v>
      </c>
      <c r="AC2547" t="s">
        <v>11383</v>
      </c>
      <c r="AE2547" t="s">
        <v>51</v>
      </c>
      <c r="AF2547" t="s">
        <v>5419</v>
      </c>
      <c r="AG2547" t="s">
        <v>11384</v>
      </c>
      <c r="AH2547" t="s">
        <v>11385</v>
      </c>
      <c r="AI2547">
        <v>0</v>
      </c>
      <c r="AJ2547">
        <v>0</v>
      </c>
      <c r="AL2547">
        <v>1</v>
      </c>
      <c r="AM2547">
        <v>1</v>
      </c>
      <c r="AN2547">
        <v>0</v>
      </c>
      <c r="AO2547" t="s">
        <v>51</v>
      </c>
      <c r="AP2547" t="s">
        <v>51</v>
      </c>
      <c r="AQ2547" t="s">
        <v>51</v>
      </c>
      <c r="AR2547" t="s">
        <v>51</v>
      </c>
      <c r="AS2547" t="s">
        <v>51</v>
      </c>
      <c r="AT2547" t="s">
        <v>51</v>
      </c>
      <c r="AU2547" t="s">
        <v>58</v>
      </c>
      <c r="AV2547" t="s">
        <v>11368</v>
      </c>
      <c r="AW2547" t="s">
        <v>51</v>
      </c>
      <c r="AX2547" s="1">
        <v>42310.457146793982</v>
      </c>
      <c r="AY2547" t="s">
        <v>51</v>
      </c>
    </row>
    <row r="2548" spans="1:51" x14ac:dyDescent="0.35">
      <c r="A2548">
        <v>1817</v>
      </c>
      <c r="B2548">
        <v>0</v>
      </c>
      <c r="C2548" t="s">
        <v>51</v>
      </c>
      <c r="D2548" t="s">
        <v>52</v>
      </c>
      <c r="E2548" t="s">
        <v>51</v>
      </c>
      <c r="F2548" t="s">
        <v>51</v>
      </c>
      <c r="G2548" t="s">
        <v>11386</v>
      </c>
      <c r="H2548" t="s">
        <v>11387</v>
      </c>
      <c r="I2548" t="s">
        <v>56</v>
      </c>
      <c r="M2548" t="s">
        <v>11386</v>
      </c>
      <c r="N2548" t="s">
        <v>11387</v>
      </c>
      <c r="O2548" t="s">
        <v>56</v>
      </c>
      <c r="S2548" t="s">
        <v>5799</v>
      </c>
      <c r="T2548" t="s">
        <v>11388</v>
      </c>
      <c r="V2548" t="s">
        <v>5800</v>
      </c>
      <c r="W2548" t="s">
        <v>62</v>
      </c>
      <c r="Y2548" t="s">
        <v>11389</v>
      </c>
      <c r="Z2548">
        <v>8</v>
      </c>
      <c r="AA2548">
        <v>9</v>
      </c>
      <c r="AB2548" t="s">
        <v>649</v>
      </c>
      <c r="AC2548" t="s">
        <v>649</v>
      </c>
      <c r="AE2548" t="s">
        <v>11390</v>
      </c>
      <c r="AF2548" t="s">
        <v>376</v>
      </c>
      <c r="AG2548" t="s">
        <v>2100</v>
      </c>
      <c r="AH2548" t="s">
        <v>11390</v>
      </c>
      <c r="AI2548">
        <v>0</v>
      </c>
      <c r="AJ2548">
        <v>0</v>
      </c>
      <c r="AL2548">
        <v>0</v>
      </c>
      <c r="AM2548">
        <v>0</v>
      </c>
      <c r="AN2548">
        <v>0</v>
      </c>
      <c r="AO2548" t="s">
        <v>51</v>
      </c>
      <c r="AP2548" t="s">
        <v>51</v>
      </c>
      <c r="AQ2548" t="s">
        <v>51</v>
      </c>
      <c r="AR2548" t="s">
        <v>51</v>
      </c>
      <c r="AS2548" t="s">
        <v>51</v>
      </c>
      <c r="AT2548" t="s">
        <v>51</v>
      </c>
      <c r="AU2548" t="s">
        <v>58</v>
      </c>
      <c r="AV2548" t="s">
        <v>11391</v>
      </c>
      <c r="AW2548" t="s">
        <v>6927</v>
      </c>
      <c r="AX2548" s="1">
        <v>42308.747262002318</v>
      </c>
      <c r="AY2548" s="1">
        <v>43469.681063194446</v>
      </c>
    </row>
    <row r="2549" spans="1:51" x14ac:dyDescent="0.35">
      <c r="A2549">
        <v>1816</v>
      </c>
      <c r="B2549">
        <v>0</v>
      </c>
      <c r="C2549" t="s">
        <v>51</v>
      </c>
      <c r="D2549" t="s">
        <v>52</v>
      </c>
      <c r="E2549" t="s">
        <v>51</v>
      </c>
      <c r="F2549" t="s">
        <v>51</v>
      </c>
      <c r="G2549" t="s">
        <v>11392</v>
      </c>
      <c r="H2549" t="s">
        <v>11393</v>
      </c>
      <c r="I2549" t="s">
        <v>56</v>
      </c>
      <c r="J2549" t="s">
        <v>5419</v>
      </c>
      <c r="M2549" t="s">
        <v>11392</v>
      </c>
      <c r="N2549" t="s">
        <v>11393</v>
      </c>
      <c r="O2549" t="s">
        <v>56</v>
      </c>
      <c r="S2549" t="s">
        <v>11394</v>
      </c>
      <c r="T2549" t="s">
        <v>11395</v>
      </c>
      <c r="U2549" t="s">
        <v>51</v>
      </c>
      <c r="V2549" t="s">
        <v>11396</v>
      </c>
      <c r="X2549" t="s">
        <v>51</v>
      </c>
      <c r="Y2549" t="s">
        <v>11397</v>
      </c>
      <c r="Z2549">
        <v>8</v>
      </c>
      <c r="AE2549" t="s">
        <v>51</v>
      </c>
      <c r="AF2549" t="s">
        <v>5419</v>
      </c>
      <c r="AI2549">
        <v>0</v>
      </c>
      <c r="AJ2549">
        <v>0</v>
      </c>
      <c r="AL2549">
        <v>1</v>
      </c>
      <c r="AM2549">
        <v>1</v>
      </c>
      <c r="AN2549">
        <v>0</v>
      </c>
      <c r="AO2549" t="s">
        <v>51</v>
      </c>
      <c r="AP2549" t="s">
        <v>51</v>
      </c>
      <c r="AQ2549" t="s">
        <v>51</v>
      </c>
      <c r="AR2549" t="s">
        <v>51</v>
      </c>
      <c r="AS2549" t="s">
        <v>51</v>
      </c>
      <c r="AT2549" t="s">
        <v>51</v>
      </c>
      <c r="AU2549" t="s">
        <v>58</v>
      </c>
      <c r="AV2549" t="s">
        <v>11368</v>
      </c>
      <c r="AW2549" t="s">
        <v>51</v>
      </c>
      <c r="AX2549" s="1">
        <v>42307.732821527781</v>
      </c>
      <c r="AY2549" t="s">
        <v>51</v>
      </c>
    </row>
    <row r="2550" spans="1:51" x14ac:dyDescent="0.35">
      <c r="A2550">
        <v>1815</v>
      </c>
      <c r="B2550">
        <v>0</v>
      </c>
      <c r="C2550" t="s">
        <v>51</v>
      </c>
      <c r="D2550" t="s">
        <v>52</v>
      </c>
      <c r="E2550" t="s">
        <v>51</v>
      </c>
      <c r="F2550" t="s">
        <v>51</v>
      </c>
      <c r="G2550" t="s">
        <v>11398</v>
      </c>
      <c r="H2550" t="s">
        <v>11399</v>
      </c>
      <c r="I2550" t="s">
        <v>149</v>
      </c>
      <c r="J2550" t="s">
        <v>5419</v>
      </c>
      <c r="M2550" t="s">
        <v>11398</v>
      </c>
      <c r="N2550" t="s">
        <v>11399</v>
      </c>
      <c r="O2550" t="s">
        <v>149</v>
      </c>
      <c r="S2550" t="s">
        <v>9833</v>
      </c>
      <c r="T2550" t="s">
        <v>11400</v>
      </c>
      <c r="U2550" t="s">
        <v>51</v>
      </c>
      <c r="V2550" t="s">
        <v>8129</v>
      </c>
      <c r="W2550" t="s">
        <v>11401</v>
      </c>
      <c r="X2550" t="s">
        <v>51</v>
      </c>
      <c r="Y2550" t="s">
        <v>9836</v>
      </c>
      <c r="Z2550">
        <v>2</v>
      </c>
      <c r="AA2550" t="s">
        <v>62</v>
      </c>
      <c r="AB2550" t="s">
        <v>62</v>
      </c>
      <c r="AC2550" t="s">
        <v>62</v>
      </c>
      <c r="AD2550" t="s">
        <v>62</v>
      </c>
      <c r="AE2550" t="s">
        <v>51</v>
      </c>
      <c r="AF2550" t="s">
        <v>5419</v>
      </c>
      <c r="AG2550" t="s">
        <v>62</v>
      </c>
      <c r="AH2550" t="s">
        <v>62</v>
      </c>
      <c r="AI2550">
        <v>0</v>
      </c>
      <c r="AJ2550">
        <v>0</v>
      </c>
      <c r="AL2550">
        <v>0</v>
      </c>
      <c r="AM2550">
        <v>0</v>
      </c>
      <c r="AN2550">
        <v>0</v>
      </c>
      <c r="AO2550" t="s">
        <v>51</v>
      </c>
      <c r="AP2550" t="s">
        <v>51</v>
      </c>
      <c r="AQ2550" t="s">
        <v>51</v>
      </c>
      <c r="AR2550" t="s">
        <v>51</v>
      </c>
      <c r="AS2550" t="s">
        <v>51</v>
      </c>
      <c r="AT2550" t="s">
        <v>51</v>
      </c>
      <c r="AU2550" t="s">
        <v>58</v>
      </c>
      <c r="AV2550" t="s">
        <v>11368</v>
      </c>
      <c r="AW2550" t="s">
        <v>11368</v>
      </c>
      <c r="AX2550" s="1">
        <v>42307.555943287036</v>
      </c>
      <c r="AY2550" s="1">
        <v>42311.413608101851</v>
      </c>
    </row>
    <row r="2551" spans="1:51" x14ac:dyDescent="0.35">
      <c r="A2551">
        <v>1814</v>
      </c>
      <c r="B2551">
        <v>0</v>
      </c>
      <c r="C2551" t="s">
        <v>51</v>
      </c>
      <c r="D2551" t="s">
        <v>52</v>
      </c>
      <c r="E2551" t="s">
        <v>51</v>
      </c>
      <c r="F2551" t="s">
        <v>51</v>
      </c>
      <c r="G2551" t="s">
        <v>19171</v>
      </c>
      <c r="H2551" t="s">
        <v>11402</v>
      </c>
      <c r="I2551" t="s">
        <v>56</v>
      </c>
      <c r="J2551" t="s">
        <v>5419</v>
      </c>
      <c r="M2551" t="s">
        <v>19171</v>
      </c>
      <c r="N2551" t="s">
        <v>19219</v>
      </c>
      <c r="O2551" t="s">
        <v>56</v>
      </c>
      <c r="S2551" t="s">
        <v>11403</v>
      </c>
      <c r="T2551" t="s">
        <v>11404</v>
      </c>
      <c r="U2551" t="s">
        <v>51</v>
      </c>
      <c r="V2551" t="s">
        <v>9825</v>
      </c>
      <c r="X2551" t="s">
        <v>51</v>
      </c>
      <c r="Y2551" t="s">
        <v>11405</v>
      </c>
      <c r="Z2551">
        <v>8</v>
      </c>
      <c r="AE2551" t="s">
        <v>51</v>
      </c>
      <c r="AF2551" t="s">
        <v>5419</v>
      </c>
      <c r="AI2551">
        <v>0</v>
      </c>
      <c r="AJ2551">
        <v>0</v>
      </c>
      <c r="AL2551">
        <v>1</v>
      </c>
      <c r="AM2551">
        <v>0</v>
      </c>
      <c r="AN2551">
        <v>0</v>
      </c>
      <c r="AO2551" t="s">
        <v>51</v>
      </c>
      <c r="AP2551" t="s">
        <v>51</v>
      </c>
      <c r="AQ2551" t="s">
        <v>51</v>
      </c>
      <c r="AR2551" t="s">
        <v>51</v>
      </c>
      <c r="AS2551" t="s">
        <v>51</v>
      </c>
      <c r="AT2551" t="s">
        <v>51</v>
      </c>
      <c r="AU2551" t="s">
        <v>58</v>
      </c>
      <c r="AV2551" t="s">
        <v>11368</v>
      </c>
      <c r="AW2551" t="s">
        <v>11368</v>
      </c>
      <c r="AX2551" s="1">
        <v>42307.431901238429</v>
      </c>
      <c r="AY2551" s="1">
        <v>42307.615339965276</v>
      </c>
    </row>
    <row r="2552" spans="1:51" x14ac:dyDescent="0.35">
      <c r="A2552">
        <v>1813</v>
      </c>
      <c r="B2552">
        <v>0</v>
      </c>
      <c r="C2552" t="s">
        <v>51</v>
      </c>
      <c r="D2552" t="s">
        <v>52</v>
      </c>
      <c r="E2552" t="s">
        <v>51</v>
      </c>
      <c r="F2552" t="s">
        <v>51</v>
      </c>
      <c r="G2552" t="s">
        <v>19220</v>
      </c>
      <c r="H2552" t="s">
        <v>11406</v>
      </c>
      <c r="I2552" t="s">
        <v>56</v>
      </c>
      <c r="J2552" t="s">
        <v>5419</v>
      </c>
      <c r="S2552">
        <v>6724304206</v>
      </c>
      <c r="T2552" t="s">
        <v>11407</v>
      </c>
      <c r="U2552" t="s">
        <v>51</v>
      </c>
      <c r="W2552">
        <v>7682839879</v>
      </c>
      <c r="X2552" t="s">
        <v>51</v>
      </c>
      <c r="Y2552" t="s">
        <v>11408</v>
      </c>
      <c r="Z2552">
        <v>8</v>
      </c>
      <c r="AA2552" t="s">
        <v>11409</v>
      </c>
      <c r="AE2552" t="s">
        <v>51</v>
      </c>
      <c r="AF2552" t="s">
        <v>5419</v>
      </c>
      <c r="AH2552">
        <v>21446000031</v>
      </c>
      <c r="AI2552">
        <v>0</v>
      </c>
      <c r="AJ2552">
        <v>0</v>
      </c>
      <c r="AL2552">
        <v>0</v>
      </c>
      <c r="AM2552">
        <v>0</v>
      </c>
      <c r="AN2552">
        <v>0</v>
      </c>
      <c r="AO2552" t="s">
        <v>51</v>
      </c>
      <c r="AP2552" t="s">
        <v>51</v>
      </c>
      <c r="AQ2552" t="s">
        <v>51</v>
      </c>
      <c r="AR2552" t="s">
        <v>51</v>
      </c>
      <c r="AS2552" t="s">
        <v>51</v>
      </c>
      <c r="AT2552" t="s">
        <v>51</v>
      </c>
      <c r="AU2552" t="s">
        <v>58</v>
      </c>
      <c r="AV2552" t="s">
        <v>11240</v>
      </c>
      <c r="AW2552" t="s">
        <v>51</v>
      </c>
      <c r="AX2552" s="1">
        <v>42306.741995798613</v>
      </c>
      <c r="AY2552" t="s">
        <v>51</v>
      </c>
    </row>
    <row r="2553" spans="1:51" x14ac:dyDescent="0.35">
      <c r="A2553">
        <v>1812</v>
      </c>
      <c r="B2553">
        <v>0</v>
      </c>
      <c r="C2553" t="s">
        <v>51</v>
      </c>
      <c r="D2553" t="s">
        <v>52</v>
      </c>
      <c r="E2553" t="s">
        <v>51</v>
      </c>
      <c r="F2553" t="s">
        <v>51</v>
      </c>
      <c r="G2553" t="s">
        <v>11410</v>
      </c>
      <c r="H2553" t="s">
        <v>19221</v>
      </c>
      <c r="I2553" t="s">
        <v>56</v>
      </c>
      <c r="M2553" t="s">
        <v>11410</v>
      </c>
      <c r="N2553" t="s">
        <v>19221</v>
      </c>
      <c r="O2553" t="s">
        <v>56</v>
      </c>
      <c r="S2553" t="s">
        <v>11411</v>
      </c>
      <c r="T2553" t="s">
        <v>11412</v>
      </c>
      <c r="U2553" t="s">
        <v>57</v>
      </c>
      <c r="V2553" t="s">
        <v>11413</v>
      </c>
      <c r="Y2553" t="s">
        <v>11414</v>
      </c>
      <c r="Z2553">
        <v>8</v>
      </c>
      <c r="AA2553">
        <v>8</v>
      </c>
      <c r="AB2553" t="s">
        <v>11415</v>
      </c>
      <c r="AC2553" t="s">
        <v>11416</v>
      </c>
      <c r="AD2553" t="s">
        <v>273</v>
      </c>
      <c r="AE2553" t="s">
        <v>11416</v>
      </c>
      <c r="AF2553" t="s">
        <v>3259</v>
      </c>
      <c r="AG2553" t="s">
        <v>11417</v>
      </c>
      <c r="AH2553" t="s">
        <v>11416</v>
      </c>
      <c r="AI2553">
        <v>0</v>
      </c>
      <c r="AJ2553">
        <v>0</v>
      </c>
      <c r="AL2553">
        <v>1</v>
      </c>
      <c r="AM2553">
        <v>1</v>
      </c>
      <c r="AN2553">
        <v>0</v>
      </c>
      <c r="AO2553" t="s">
        <v>51</v>
      </c>
      <c r="AP2553" t="s">
        <v>51</v>
      </c>
      <c r="AQ2553" t="s">
        <v>51</v>
      </c>
      <c r="AR2553" t="s">
        <v>51</v>
      </c>
      <c r="AS2553" t="s">
        <v>51</v>
      </c>
      <c r="AT2553" t="s">
        <v>51</v>
      </c>
      <c r="AU2553" t="s">
        <v>58</v>
      </c>
      <c r="AV2553" t="s">
        <v>11368</v>
      </c>
      <c r="AW2553" t="s">
        <v>196</v>
      </c>
      <c r="AX2553" s="1">
        <v>42306.562929664353</v>
      </c>
      <c r="AY2553" s="1">
        <v>44226.481655011572</v>
      </c>
    </row>
    <row r="2554" spans="1:51" x14ac:dyDescent="0.35">
      <c r="A2554">
        <v>1811</v>
      </c>
      <c r="B2554">
        <v>0</v>
      </c>
      <c r="C2554" t="s">
        <v>51</v>
      </c>
      <c r="D2554" t="s">
        <v>52</v>
      </c>
      <c r="E2554" t="s">
        <v>51</v>
      </c>
      <c r="F2554" t="s">
        <v>51</v>
      </c>
      <c r="G2554" t="s">
        <v>11418</v>
      </c>
      <c r="H2554" t="s">
        <v>19222</v>
      </c>
      <c r="I2554" t="s">
        <v>56</v>
      </c>
      <c r="J2554" t="s">
        <v>5419</v>
      </c>
      <c r="M2554" t="s">
        <v>11418</v>
      </c>
      <c r="N2554" t="s">
        <v>19222</v>
      </c>
      <c r="O2554" t="s">
        <v>56</v>
      </c>
      <c r="S2554">
        <v>9922908449</v>
      </c>
      <c r="T2554" t="s">
        <v>11419</v>
      </c>
      <c r="U2554" t="s">
        <v>51</v>
      </c>
      <c r="W2554">
        <f>91-9922971198</f>
        <v>-9922971107</v>
      </c>
      <c r="X2554" t="s">
        <v>51</v>
      </c>
      <c r="Y2554" t="s">
        <v>11420</v>
      </c>
      <c r="Z2554">
        <v>8</v>
      </c>
      <c r="AA2554" t="s">
        <v>11421</v>
      </c>
      <c r="AE2554" t="s">
        <v>51</v>
      </c>
      <c r="AF2554" t="s">
        <v>5419</v>
      </c>
      <c r="AG2554" t="s">
        <v>11422</v>
      </c>
      <c r="AH2554" t="s">
        <v>11423</v>
      </c>
      <c r="AI2554">
        <v>0</v>
      </c>
      <c r="AJ2554">
        <v>0</v>
      </c>
      <c r="AL2554">
        <v>0</v>
      </c>
      <c r="AM2554">
        <v>0</v>
      </c>
      <c r="AN2554">
        <v>0</v>
      </c>
      <c r="AO2554" t="s">
        <v>51</v>
      </c>
      <c r="AP2554" t="s">
        <v>51</v>
      </c>
      <c r="AQ2554" t="s">
        <v>51</v>
      </c>
      <c r="AR2554" t="s">
        <v>51</v>
      </c>
      <c r="AS2554" t="s">
        <v>51</v>
      </c>
      <c r="AT2554" t="s">
        <v>51</v>
      </c>
      <c r="AU2554" t="s">
        <v>58</v>
      </c>
      <c r="AV2554" t="s">
        <v>11368</v>
      </c>
      <c r="AW2554" t="s">
        <v>51</v>
      </c>
      <c r="AX2554" s="1">
        <v>42306.503771331016</v>
      </c>
      <c r="AY2554" t="s">
        <v>51</v>
      </c>
    </row>
    <row r="2555" spans="1:51" x14ac:dyDescent="0.35">
      <c r="A2555">
        <v>1810</v>
      </c>
      <c r="B2555">
        <v>0</v>
      </c>
      <c r="C2555" t="s">
        <v>51</v>
      </c>
      <c r="D2555" t="s">
        <v>52</v>
      </c>
      <c r="E2555" t="s">
        <v>51</v>
      </c>
      <c r="F2555" t="s">
        <v>51</v>
      </c>
      <c r="G2555" t="s">
        <v>11424</v>
      </c>
      <c r="H2555" t="s">
        <v>11425</v>
      </c>
      <c r="I2555" t="s">
        <v>56</v>
      </c>
      <c r="J2555" t="s">
        <v>5419</v>
      </c>
      <c r="T2555" t="s">
        <v>11426</v>
      </c>
      <c r="U2555" t="s">
        <v>51</v>
      </c>
      <c r="X2555" t="s">
        <v>51</v>
      </c>
      <c r="Z2555">
        <v>8</v>
      </c>
      <c r="AE2555" t="s">
        <v>51</v>
      </c>
      <c r="AF2555" t="s">
        <v>5419</v>
      </c>
      <c r="AI2555">
        <v>0</v>
      </c>
      <c r="AJ2555">
        <v>0</v>
      </c>
      <c r="AL2555">
        <v>0</v>
      </c>
      <c r="AM2555">
        <v>0</v>
      </c>
      <c r="AN2555">
        <v>0</v>
      </c>
      <c r="AO2555" t="s">
        <v>51</v>
      </c>
      <c r="AP2555" t="s">
        <v>51</v>
      </c>
      <c r="AQ2555" t="s">
        <v>51</v>
      </c>
      <c r="AR2555" t="s">
        <v>51</v>
      </c>
      <c r="AS2555" t="s">
        <v>51</v>
      </c>
      <c r="AT2555" t="s">
        <v>51</v>
      </c>
      <c r="AU2555" t="s">
        <v>58</v>
      </c>
      <c r="AV2555" t="s">
        <v>11427</v>
      </c>
      <c r="AW2555" t="s">
        <v>51</v>
      </c>
      <c r="AX2555" s="1">
        <v>42306.383625196759</v>
      </c>
      <c r="AY2555" t="s">
        <v>51</v>
      </c>
    </row>
    <row r="2556" spans="1:51" x14ac:dyDescent="0.35">
      <c r="A2556">
        <v>1809</v>
      </c>
      <c r="B2556">
        <v>0</v>
      </c>
      <c r="C2556" t="s">
        <v>51</v>
      </c>
      <c r="D2556" t="s">
        <v>52</v>
      </c>
      <c r="E2556" t="s">
        <v>51</v>
      </c>
      <c r="F2556" t="s">
        <v>51</v>
      </c>
      <c r="G2556" t="s">
        <v>19223</v>
      </c>
      <c r="H2556" t="s">
        <v>11428</v>
      </c>
      <c r="I2556" t="s">
        <v>56</v>
      </c>
      <c r="J2556" t="s">
        <v>5419</v>
      </c>
      <c r="T2556" t="s">
        <v>11429</v>
      </c>
      <c r="U2556" t="s">
        <v>51</v>
      </c>
      <c r="X2556" t="s">
        <v>51</v>
      </c>
      <c r="Z2556">
        <v>8</v>
      </c>
      <c r="AE2556" t="s">
        <v>51</v>
      </c>
      <c r="AF2556" t="s">
        <v>5419</v>
      </c>
      <c r="AI2556">
        <v>0</v>
      </c>
      <c r="AJ2556">
        <v>0</v>
      </c>
      <c r="AL2556">
        <v>0</v>
      </c>
      <c r="AM2556">
        <v>0</v>
      </c>
      <c r="AN2556">
        <v>0</v>
      </c>
      <c r="AO2556" t="s">
        <v>51</v>
      </c>
      <c r="AP2556" t="s">
        <v>51</v>
      </c>
      <c r="AQ2556" t="s">
        <v>51</v>
      </c>
      <c r="AR2556" t="s">
        <v>51</v>
      </c>
      <c r="AS2556" t="s">
        <v>51</v>
      </c>
      <c r="AT2556" t="s">
        <v>51</v>
      </c>
      <c r="AU2556" t="s">
        <v>58</v>
      </c>
      <c r="AV2556" t="s">
        <v>11427</v>
      </c>
      <c r="AW2556" t="s">
        <v>51</v>
      </c>
      <c r="AX2556" s="1">
        <v>42305.664632326392</v>
      </c>
      <c r="AY2556" t="s">
        <v>51</v>
      </c>
    </row>
    <row r="2557" spans="1:51" x14ac:dyDescent="0.35">
      <c r="A2557">
        <v>1808</v>
      </c>
      <c r="B2557">
        <v>0</v>
      </c>
      <c r="C2557" t="s">
        <v>51</v>
      </c>
      <c r="D2557" t="s">
        <v>52</v>
      </c>
      <c r="E2557" t="s">
        <v>51</v>
      </c>
      <c r="F2557" t="s">
        <v>51</v>
      </c>
      <c r="G2557" t="s">
        <v>19087</v>
      </c>
      <c r="H2557" t="s">
        <v>11430</v>
      </c>
      <c r="I2557" t="s">
        <v>56</v>
      </c>
      <c r="J2557" t="s">
        <v>5419</v>
      </c>
      <c r="S2557">
        <v>3224223418</v>
      </c>
      <c r="T2557" t="s">
        <v>11431</v>
      </c>
      <c r="U2557" t="s">
        <v>51</v>
      </c>
      <c r="X2557" t="s">
        <v>51</v>
      </c>
      <c r="Y2557" t="s">
        <v>11432</v>
      </c>
      <c r="Z2557">
        <v>8</v>
      </c>
      <c r="AE2557" t="s">
        <v>51</v>
      </c>
      <c r="AF2557" t="s">
        <v>5419</v>
      </c>
      <c r="AI2557">
        <v>0</v>
      </c>
      <c r="AJ2557">
        <v>0</v>
      </c>
      <c r="AL2557">
        <v>0</v>
      </c>
      <c r="AM2557">
        <v>0</v>
      </c>
      <c r="AN2557">
        <v>0</v>
      </c>
      <c r="AO2557" t="s">
        <v>51</v>
      </c>
      <c r="AP2557" t="s">
        <v>51</v>
      </c>
      <c r="AQ2557" t="s">
        <v>51</v>
      </c>
      <c r="AR2557" t="s">
        <v>51</v>
      </c>
      <c r="AS2557" t="s">
        <v>51</v>
      </c>
      <c r="AT2557" t="s">
        <v>51</v>
      </c>
      <c r="AU2557" t="s">
        <v>58</v>
      </c>
      <c r="AV2557" t="s">
        <v>11427</v>
      </c>
      <c r="AW2557" t="s">
        <v>51</v>
      </c>
      <c r="AX2557" s="1">
        <v>42305.612413541669</v>
      </c>
      <c r="AY2557" t="s">
        <v>51</v>
      </c>
    </row>
    <row r="2558" spans="1:51" x14ac:dyDescent="0.35">
      <c r="A2558">
        <v>1807</v>
      </c>
      <c r="B2558">
        <v>0</v>
      </c>
      <c r="C2558" t="s">
        <v>51</v>
      </c>
      <c r="D2558" t="s">
        <v>52</v>
      </c>
      <c r="E2558" t="s">
        <v>51</v>
      </c>
      <c r="F2558" t="s">
        <v>51</v>
      </c>
      <c r="G2558" t="s">
        <v>9895</v>
      </c>
      <c r="H2558" t="s">
        <v>11433</v>
      </c>
      <c r="I2558" t="s">
        <v>56</v>
      </c>
      <c r="J2558" t="s">
        <v>5419</v>
      </c>
      <c r="M2558" t="s">
        <v>11434</v>
      </c>
      <c r="N2558" t="s">
        <v>11433</v>
      </c>
      <c r="O2558" t="s">
        <v>56</v>
      </c>
      <c r="S2558" t="s">
        <v>11435</v>
      </c>
      <c r="T2558" t="s">
        <v>11436</v>
      </c>
      <c r="U2558" t="s">
        <v>51</v>
      </c>
      <c r="V2558" t="s">
        <v>11437</v>
      </c>
      <c r="W2558" t="s">
        <v>11438</v>
      </c>
      <c r="X2558" t="s">
        <v>51</v>
      </c>
      <c r="Y2558" t="s">
        <v>9900</v>
      </c>
      <c r="Z2558">
        <v>8</v>
      </c>
      <c r="AA2558" t="s">
        <v>11439</v>
      </c>
      <c r="AB2558" t="s">
        <v>11440</v>
      </c>
      <c r="AC2558" t="s">
        <v>11441</v>
      </c>
      <c r="AD2558" t="s">
        <v>11442</v>
      </c>
      <c r="AE2558" t="s">
        <v>51</v>
      </c>
      <c r="AF2558" t="s">
        <v>5419</v>
      </c>
      <c r="AG2558">
        <v>36130139773</v>
      </c>
      <c r="AH2558" t="s">
        <v>11443</v>
      </c>
      <c r="AI2558">
        <v>0</v>
      </c>
      <c r="AJ2558">
        <v>0</v>
      </c>
      <c r="AL2558">
        <v>0</v>
      </c>
      <c r="AM2558">
        <v>0</v>
      </c>
      <c r="AN2558">
        <v>0</v>
      </c>
      <c r="AO2558" t="s">
        <v>51</v>
      </c>
      <c r="AP2558" t="s">
        <v>51</v>
      </c>
      <c r="AQ2558" t="s">
        <v>51</v>
      </c>
      <c r="AR2558" t="s">
        <v>51</v>
      </c>
      <c r="AS2558" t="s">
        <v>51</v>
      </c>
      <c r="AT2558" t="s">
        <v>51</v>
      </c>
      <c r="AU2558" t="s">
        <v>58</v>
      </c>
      <c r="AV2558" t="s">
        <v>11368</v>
      </c>
      <c r="AW2558" t="s">
        <v>11368</v>
      </c>
      <c r="AX2558" s="1">
        <v>42300.699727777777</v>
      </c>
      <c r="AY2558" s="1">
        <v>42300.700401423608</v>
      </c>
    </row>
    <row r="2559" spans="1:51" x14ac:dyDescent="0.35">
      <c r="A2559">
        <v>1806</v>
      </c>
      <c r="B2559">
        <v>0</v>
      </c>
      <c r="C2559" t="s">
        <v>51</v>
      </c>
      <c r="D2559" t="s">
        <v>85</v>
      </c>
      <c r="E2559">
        <v>0</v>
      </c>
      <c r="G2559" t="s">
        <v>11444</v>
      </c>
      <c r="H2559" t="s">
        <v>11445</v>
      </c>
      <c r="I2559" t="s">
        <v>56</v>
      </c>
      <c r="J2559" t="s">
        <v>5419</v>
      </c>
      <c r="T2559" t="s">
        <v>51</v>
      </c>
      <c r="U2559" t="s">
        <v>51</v>
      </c>
      <c r="W2559">
        <v>9912366888</v>
      </c>
      <c r="Y2559" t="s">
        <v>11446</v>
      </c>
      <c r="Z2559">
        <v>8</v>
      </c>
      <c r="AA2559">
        <v>37</v>
      </c>
      <c r="AE2559" t="s">
        <v>51</v>
      </c>
      <c r="AF2559" t="s">
        <v>5419</v>
      </c>
      <c r="AG2559" t="s">
        <v>135</v>
      </c>
      <c r="AH2559" t="s">
        <v>4815</v>
      </c>
      <c r="AI2559">
        <v>0</v>
      </c>
      <c r="AJ2559">
        <v>0</v>
      </c>
      <c r="AL2559">
        <v>0</v>
      </c>
      <c r="AM2559">
        <v>0</v>
      </c>
      <c r="AN2559">
        <v>0</v>
      </c>
      <c r="AP2559" t="s">
        <v>51</v>
      </c>
      <c r="AQ2559" t="s">
        <v>51</v>
      </c>
      <c r="AR2559" t="s">
        <v>51</v>
      </c>
      <c r="AS2559" t="s">
        <v>51</v>
      </c>
      <c r="AT2559" t="s">
        <v>51</v>
      </c>
      <c r="AU2559" t="s">
        <v>58</v>
      </c>
      <c r="AV2559" t="s">
        <v>11427</v>
      </c>
      <c r="AW2559" t="s">
        <v>4028</v>
      </c>
      <c r="AX2559" s="1">
        <v>42300.690661307868</v>
      </c>
      <c r="AY2559" s="1">
        <v>43886.717055439818</v>
      </c>
    </row>
    <row r="2560" spans="1:51" x14ac:dyDescent="0.35">
      <c r="A2560">
        <v>1805</v>
      </c>
      <c r="B2560">
        <v>0</v>
      </c>
      <c r="C2560" t="s">
        <v>51</v>
      </c>
      <c r="D2560" t="s">
        <v>52</v>
      </c>
      <c r="E2560" t="s">
        <v>51</v>
      </c>
      <c r="F2560" t="s">
        <v>51</v>
      </c>
      <c r="G2560" t="s">
        <v>11447</v>
      </c>
      <c r="H2560" t="s">
        <v>11448</v>
      </c>
      <c r="I2560" t="s">
        <v>56</v>
      </c>
      <c r="J2560" t="s">
        <v>5419</v>
      </c>
      <c r="M2560" t="s">
        <v>11447</v>
      </c>
      <c r="N2560" t="s">
        <v>11448</v>
      </c>
      <c r="O2560" t="s">
        <v>56</v>
      </c>
      <c r="S2560" t="s">
        <v>11449</v>
      </c>
      <c r="T2560" t="s">
        <v>11450</v>
      </c>
      <c r="U2560" t="s">
        <v>51</v>
      </c>
      <c r="V2560" t="s">
        <v>11451</v>
      </c>
      <c r="W2560">
        <v>9661115650</v>
      </c>
      <c r="X2560" t="s">
        <v>51</v>
      </c>
      <c r="Y2560" t="s">
        <v>11452</v>
      </c>
      <c r="Z2560">
        <v>8</v>
      </c>
      <c r="AA2560" t="s">
        <v>11453</v>
      </c>
      <c r="AB2560" t="s">
        <v>11454</v>
      </c>
      <c r="AC2560" t="s">
        <v>11455</v>
      </c>
      <c r="AD2560" t="s">
        <v>11288</v>
      </c>
      <c r="AE2560" t="s">
        <v>51</v>
      </c>
      <c r="AF2560" t="s">
        <v>5419</v>
      </c>
      <c r="AG2560">
        <v>10260186059</v>
      </c>
      <c r="AH2560">
        <v>10260186156</v>
      </c>
      <c r="AI2560">
        <v>0</v>
      </c>
      <c r="AJ2560">
        <v>0</v>
      </c>
      <c r="AL2560">
        <v>0</v>
      </c>
      <c r="AM2560">
        <v>0</v>
      </c>
      <c r="AN2560">
        <v>0</v>
      </c>
      <c r="AO2560" t="s">
        <v>51</v>
      </c>
      <c r="AP2560" t="s">
        <v>51</v>
      </c>
      <c r="AQ2560" t="s">
        <v>51</v>
      </c>
      <c r="AR2560" t="s">
        <v>51</v>
      </c>
      <c r="AS2560" t="s">
        <v>51</v>
      </c>
      <c r="AT2560" t="s">
        <v>51</v>
      </c>
      <c r="AU2560" t="s">
        <v>58</v>
      </c>
      <c r="AV2560" t="s">
        <v>11368</v>
      </c>
      <c r="AW2560" t="s">
        <v>11368</v>
      </c>
      <c r="AX2560" s="1">
        <v>42298.683061689815</v>
      </c>
      <c r="AY2560" s="1">
        <v>42306.406908993056</v>
      </c>
    </row>
    <row r="2561" spans="1:51" x14ac:dyDescent="0.35">
      <c r="A2561">
        <v>1804</v>
      </c>
      <c r="B2561">
        <v>0</v>
      </c>
      <c r="C2561" t="s">
        <v>51</v>
      </c>
      <c r="D2561" t="s">
        <v>52</v>
      </c>
      <c r="E2561" t="s">
        <v>51</v>
      </c>
      <c r="F2561" t="s">
        <v>51</v>
      </c>
      <c r="G2561" t="s">
        <v>11456</v>
      </c>
      <c r="H2561" t="s">
        <v>11457</v>
      </c>
      <c r="I2561" t="s">
        <v>56</v>
      </c>
      <c r="J2561" t="s">
        <v>5419</v>
      </c>
      <c r="S2561" t="s">
        <v>11458</v>
      </c>
      <c r="U2561" t="s">
        <v>51</v>
      </c>
      <c r="V2561" t="s">
        <v>11459</v>
      </c>
      <c r="X2561" t="s">
        <v>51</v>
      </c>
      <c r="Y2561" t="s">
        <v>11460</v>
      </c>
      <c r="Z2561">
        <v>8</v>
      </c>
      <c r="AD2561" t="s">
        <v>11461</v>
      </c>
      <c r="AE2561" t="s">
        <v>51</v>
      </c>
      <c r="AF2561" t="s">
        <v>5419</v>
      </c>
      <c r="AH2561" t="s">
        <v>11462</v>
      </c>
      <c r="AI2561">
        <v>0</v>
      </c>
      <c r="AJ2561">
        <v>0</v>
      </c>
      <c r="AL2561">
        <v>0</v>
      </c>
      <c r="AM2561">
        <v>0</v>
      </c>
      <c r="AN2561">
        <v>0</v>
      </c>
      <c r="AO2561" t="s">
        <v>51</v>
      </c>
      <c r="AP2561" t="s">
        <v>51</v>
      </c>
      <c r="AQ2561" t="s">
        <v>51</v>
      </c>
      <c r="AR2561" t="s">
        <v>51</v>
      </c>
      <c r="AS2561" t="s">
        <v>51</v>
      </c>
      <c r="AT2561" t="s">
        <v>51</v>
      </c>
      <c r="AU2561" t="s">
        <v>58</v>
      </c>
      <c r="AV2561" t="s">
        <v>11427</v>
      </c>
      <c r="AW2561" t="s">
        <v>51</v>
      </c>
      <c r="AX2561" s="1">
        <v>42298.615263460648</v>
      </c>
      <c r="AY2561" t="s">
        <v>51</v>
      </c>
    </row>
    <row r="2562" spans="1:51" x14ac:dyDescent="0.35">
      <c r="A2562">
        <v>1803</v>
      </c>
      <c r="B2562">
        <v>0</v>
      </c>
      <c r="C2562" t="s">
        <v>51</v>
      </c>
      <c r="D2562" t="s">
        <v>52</v>
      </c>
      <c r="E2562" t="s">
        <v>51</v>
      </c>
      <c r="F2562" t="s">
        <v>51</v>
      </c>
      <c r="G2562" t="s">
        <v>11463</v>
      </c>
      <c r="H2562" t="s">
        <v>11464</v>
      </c>
      <c r="I2562" t="s">
        <v>1136</v>
      </c>
      <c r="M2562" t="s">
        <v>11463</v>
      </c>
      <c r="N2562" t="s">
        <v>11464</v>
      </c>
      <c r="O2562" t="s">
        <v>1136</v>
      </c>
      <c r="S2562" t="s">
        <v>11465</v>
      </c>
      <c r="T2562" t="s">
        <v>11466</v>
      </c>
      <c r="U2562" t="s">
        <v>57</v>
      </c>
      <c r="V2562" t="s">
        <v>11467</v>
      </c>
      <c r="W2562" t="s">
        <v>62</v>
      </c>
      <c r="Y2562" t="s">
        <v>11468</v>
      </c>
      <c r="Z2562">
        <v>2</v>
      </c>
      <c r="AA2562">
        <v>999999</v>
      </c>
      <c r="AE2562" t="s">
        <v>4206</v>
      </c>
      <c r="AF2562" t="s">
        <v>4206</v>
      </c>
      <c r="AG2562" t="s">
        <v>485</v>
      </c>
      <c r="AH2562" t="s">
        <v>4206</v>
      </c>
      <c r="AI2562">
        <v>0</v>
      </c>
      <c r="AJ2562">
        <v>0</v>
      </c>
      <c r="AL2562">
        <v>0</v>
      </c>
      <c r="AM2562">
        <v>0</v>
      </c>
      <c r="AN2562">
        <v>0</v>
      </c>
      <c r="AO2562" t="s">
        <v>51</v>
      </c>
      <c r="AP2562" t="s">
        <v>51</v>
      </c>
      <c r="AQ2562" t="s">
        <v>51</v>
      </c>
      <c r="AR2562" t="s">
        <v>51</v>
      </c>
      <c r="AS2562" t="s">
        <v>51</v>
      </c>
      <c r="AT2562" t="s">
        <v>51</v>
      </c>
      <c r="AU2562" t="s">
        <v>58</v>
      </c>
      <c r="AV2562" t="s">
        <v>11368</v>
      </c>
      <c r="AW2562" t="s">
        <v>196</v>
      </c>
      <c r="AX2562" s="1">
        <v>42296.746897025463</v>
      </c>
      <c r="AY2562" s="1">
        <v>44631.536291747689</v>
      </c>
    </row>
    <row r="2563" spans="1:51" x14ac:dyDescent="0.35">
      <c r="A2563">
        <v>1802</v>
      </c>
      <c r="B2563">
        <v>0</v>
      </c>
      <c r="C2563" t="s">
        <v>51</v>
      </c>
      <c r="D2563" t="s">
        <v>85</v>
      </c>
      <c r="E2563" t="s">
        <v>51</v>
      </c>
      <c r="F2563" t="s">
        <v>51</v>
      </c>
      <c r="G2563" t="s">
        <v>11469</v>
      </c>
      <c r="H2563" t="s">
        <v>11470</v>
      </c>
      <c r="I2563" t="s">
        <v>56</v>
      </c>
      <c r="J2563" t="s">
        <v>5419</v>
      </c>
      <c r="S2563" t="s">
        <v>11471</v>
      </c>
      <c r="T2563" t="s">
        <v>51</v>
      </c>
      <c r="U2563" t="s">
        <v>51</v>
      </c>
      <c r="Y2563" t="s">
        <v>11472</v>
      </c>
      <c r="Z2563">
        <v>8</v>
      </c>
      <c r="AE2563" t="s">
        <v>51</v>
      </c>
      <c r="AF2563" t="s">
        <v>5419</v>
      </c>
      <c r="AI2563">
        <v>0</v>
      </c>
      <c r="AJ2563">
        <v>0</v>
      </c>
      <c r="AL2563">
        <v>0</v>
      </c>
      <c r="AM2563">
        <v>0</v>
      </c>
      <c r="AN2563">
        <v>0</v>
      </c>
      <c r="AO2563" t="s">
        <v>1032</v>
      </c>
      <c r="AP2563" t="s">
        <v>51</v>
      </c>
      <c r="AQ2563" t="s">
        <v>51</v>
      </c>
      <c r="AR2563" t="s">
        <v>51</v>
      </c>
      <c r="AS2563" t="s">
        <v>51</v>
      </c>
      <c r="AT2563" t="s">
        <v>51</v>
      </c>
      <c r="AU2563" t="s">
        <v>58</v>
      </c>
      <c r="AV2563" t="s">
        <v>4028</v>
      </c>
      <c r="AW2563" t="s">
        <v>51</v>
      </c>
      <c r="AX2563" s="1">
        <v>42293.760047650459</v>
      </c>
      <c r="AY2563" t="s">
        <v>51</v>
      </c>
    </row>
    <row r="2564" spans="1:51" x14ac:dyDescent="0.35">
      <c r="A2564">
        <v>1801</v>
      </c>
      <c r="B2564">
        <v>0</v>
      </c>
      <c r="C2564" t="s">
        <v>51</v>
      </c>
      <c r="D2564" t="s">
        <v>85</v>
      </c>
      <c r="E2564" t="s">
        <v>51</v>
      </c>
      <c r="F2564" t="s">
        <v>51</v>
      </c>
      <c r="G2564" t="s">
        <v>11473</v>
      </c>
      <c r="H2564" t="s">
        <v>11474</v>
      </c>
      <c r="I2564" t="s">
        <v>56</v>
      </c>
      <c r="T2564" t="s">
        <v>51</v>
      </c>
      <c r="U2564" t="s">
        <v>51</v>
      </c>
      <c r="W2564">
        <v>7757014349</v>
      </c>
      <c r="Y2564" t="s">
        <v>7909</v>
      </c>
      <c r="Z2564">
        <v>8</v>
      </c>
      <c r="AE2564" t="s">
        <v>51</v>
      </c>
      <c r="AG2564" t="s">
        <v>11475</v>
      </c>
      <c r="AH2564" t="s">
        <v>11476</v>
      </c>
      <c r="AI2564">
        <v>0</v>
      </c>
      <c r="AJ2564">
        <v>0</v>
      </c>
      <c r="AL2564">
        <v>0</v>
      </c>
      <c r="AM2564">
        <v>0</v>
      </c>
      <c r="AN2564">
        <v>0</v>
      </c>
      <c r="AO2564" t="s">
        <v>1032</v>
      </c>
      <c r="AP2564" t="s">
        <v>51</v>
      </c>
      <c r="AQ2564" t="s">
        <v>51</v>
      </c>
      <c r="AR2564" t="s">
        <v>51</v>
      </c>
      <c r="AS2564" t="s">
        <v>51</v>
      </c>
      <c r="AT2564" t="s">
        <v>51</v>
      </c>
      <c r="AU2564" t="s">
        <v>58</v>
      </c>
      <c r="AV2564" t="s">
        <v>4028</v>
      </c>
      <c r="AW2564" t="s">
        <v>4028</v>
      </c>
      <c r="AX2564" s="1">
        <v>42293.702138391207</v>
      </c>
      <c r="AY2564" s="1">
        <v>42304.707422951389</v>
      </c>
    </row>
    <row r="2565" spans="1:51" x14ac:dyDescent="0.35">
      <c r="A2565">
        <v>1800</v>
      </c>
      <c r="B2565">
        <v>0</v>
      </c>
      <c r="C2565" t="s">
        <v>51</v>
      </c>
      <c r="D2565" t="s">
        <v>85</v>
      </c>
      <c r="E2565" t="s">
        <v>51</v>
      </c>
      <c r="F2565" t="s">
        <v>51</v>
      </c>
      <c r="G2565" t="s">
        <v>11477</v>
      </c>
      <c r="H2565" t="s">
        <v>11478</v>
      </c>
      <c r="I2565" t="s">
        <v>56</v>
      </c>
      <c r="J2565" t="s">
        <v>5419</v>
      </c>
      <c r="S2565" t="s">
        <v>11479</v>
      </c>
      <c r="T2565" t="s">
        <v>51</v>
      </c>
      <c r="U2565" t="s">
        <v>51</v>
      </c>
      <c r="W2565" t="s">
        <v>11480</v>
      </c>
      <c r="Y2565" t="s">
        <v>11481</v>
      </c>
      <c r="Z2565">
        <v>8</v>
      </c>
      <c r="AE2565" t="s">
        <v>51</v>
      </c>
      <c r="AF2565" t="s">
        <v>5419</v>
      </c>
      <c r="AI2565">
        <v>0</v>
      </c>
      <c r="AJ2565">
        <v>0</v>
      </c>
      <c r="AL2565">
        <v>0</v>
      </c>
      <c r="AM2565">
        <v>0</v>
      </c>
      <c r="AN2565">
        <v>0</v>
      </c>
      <c r="AO2565" t="s">
        <v>11482</v>
      </c>
      <c r="AP2565" t="s">
        <v>51</v>
      </c>
      <c r="AQ2565" t="s">
        <v>51</v>
      </c>
      <c r="AR2565" t="s">
        <v>51</v>
      </c>
      <c r="AS2565" t="s">
        <v>51</v>
      </c>
      <c r="AT2565" t="s">
        <v>51</v>
      </c>
      <c r="AU2565" t="s">
        <v>58</v>
      </c>
      <c r="AV2565" t="s">
        <v>4028</v>
      </c>
      <c r="AW2565" t="s">
        <v>51</v>
      </c>
      <c r="AX2565" s="1">
        <v>42293.648102581021</v>
      </c>
      <c r="AY2565" t="s">
        <v>51</v>
      </c>
    </row>
    <row r="2566" spans="1:51" x14ac:dyDescent="0.35">
      <c r="A2566">
        <v>1799</v>
      </c>
      <c r="B2566">
        <v>0</v>
      </c>
      <c r="C2566" t="s">
        <v>51</v>
      </c>
      <c r="D2566" t="s">
        <v>85</v>
      </c>
      <c r="E2566">
        <v>0</v>
      </c>
      <c r="G2566" t="s">
        <v>11483</v>
      </c>
      <c r="H2566" t="s">
        <v>11484</v>
      </c>
      <c r="I2566" t="s">
        <v>56</v>
      </c>
      <c r="S2566">
        <v>25438682</v>
      </c>
      <c r="T2566" t="s">
        <v>51</v>
      </c>
      <c r="U2566" t="s">
        <v>51</v>
      </c>
      <c r="W2566">
        <v>9822041380</v>
      </c>
      <c r="Y2566" t="s">
        <v>11485</v>
      </c>
      <c r="Z2566">
        <v>8</v>
      </c>
      <c r="AA2566" t="s">
        <v>11486</v>
      </c>
      <c r="AE2566" t="s">
        <v>51</v>
      </c>
      <c r="AF2566" t="s">
        <v>51</v>
      </c>
      <c r="AG2566" t="s">
        <v>11487</v>
      </c>
      <c r="AH2566" t="s">
        <v>11488</v>
      </c>
      <c r="AI2566">
        <v>0</v>
      </c>
      <c r="AJ2566">
        <v>0</v>
      </c>
      <c r="AL2566">
        <v>0</v>
      </c>
      <c r="AM2566">
        <v>0</v>
      </c>
      <c r="AN2566">
        <v>0</v>
      </c>
      <c r="AO2566" t="s">
        <v>120</v>
      </c>
      <c r="AP2566" t="s">
        <v>121</v>
      </c>
      <c r="AQ2566" t="s">
        <v>122</v>
      </c>
      <c r="AR2566" t="s">
        <v>123</v>
      </c>
      <c r="AS2566" t="s">
        <v>89</v>
      </c>
      <c r="AT2566" t="s">
        <v>90</v>
      </c>
      <c r="AU2566" t="s">
        <v>58</v>
      </c>
      <c r="AV2566" t="s">
        <v>4028</v>
      </c>
      <c r="AW2566" t="s">
        <v>91</v>
      </c>
      <c r="AX2566" s="1">
        <v>42292.734983564813</v>
      </c>
      <c r="AY2566" s="1">
        <v>45835.77758869213</v>
      </c>
    </row>
    <row r="2567" spans="1:51" x14ac:dyDescent="0.35">
      <c r="A2567">
        <v>1798</v>
      </c>
      <c r="B2567">
        <v>0</v>
      </c>
      <c r="C2567" t="s">
        <v>51</v>
      </c>
      <c r="D2567" t="s">
        <v>52</v>
      </c>
      <c r="E2567" t="s">
        <v>51</v>
      </c>
      <c r="F2567" t="s">
        <v>51</v>
      </c>
      <c r="G2567" t="s">
        <v>11489</v>
      </c>
      <c r="H2567" t="s">
        <v>11490</v>
      </c>
      <c r="I2567" t="s">
        <v>56</v>
      </c>
      <c r="M2567" t="s">
        <v>11491</v>
      </c>
      <c r="N2567" t="s">
        <v>11492</v>
      </c>
      <c r="O2567" t="s">
        <v>56</v>
      </c>
      <c r="S2567" t="s">
        <v>11493</v>
      </c>
      <c r="T2567" t="s">
        <v>11494</v>
      </c>
      <c r="V2567" t="s">
        <v>11495</v>
      </c>
      <c r="W2567" t="s">
        <v>62</v>
      </c>
      <c r="Y2567" t="s">
        <v>11496</v>
      </c>
      <c r="Z2567">
        <v>8</v>
      </c>
      <c r="AA2567">
        <v>9</v>
      </c>
      <c r="AB2567" t="s">
        <v>3269</v>
      </c>
      <c r="AC2567" t="s">
        <v>11497</v>
      </c>
      <c r="AD2567" t="s">
        <v>62</v>
      </c>
      <c r="AE2567" t="s">
        <v>3269</v>
      </c>
      <c r="AF2567" t="s">
        <v>376</v>
      </c>
      <c r="AG2567" t="s">
        <v>2100</v>
      </c>
      <c r="AH2567" t="s">
        <v>3269</v>
      </c>
      <c r="AI2567">
        <v>0</v>
      </c>
      <c r="AJ2567">
        <v>0</v>
      </c>
      <c r="AL2567">
        <v>1</v>
      </c>
      <c r="AM2567">
        <v>1</v>
      </c>
      <c r="AN2567">
        <v>0</v>
      </c>
      <c r="AO2567" t="s">
        <v>51</v>
      </c>
      <c r="AP2567" t="s">
        <v>51</v>
      </c>
      <c r="AQ2567" t="s">
        <v>51</v>
      </c>
      <c r="AR2567" t="s">
        <v>51</v>
      </c>
      <c r="AS2567" t="s">
        <v>51</v>
      </c>
      <c r="AT2567" t="s">
        <v>51</v>
      </c>
      <c r="AU2567" t="s">
        <v>58</v>
      </c>
      <c r="AV2567" t="s">
        <v>11368</v>
      </c>
      <c r="AW2567" t="s">
        <v>6927</v>
      </c>
      <c r="AX2567" s="1">
        <v>42291.747574305555</v>
      </c>
      <c r="AY2567" s="1">
        <v>43523.474366550923</v>
      </c>
    </row>
    <row r="2568" spans="1:51" x14ac:dyDescent="0.35">
      <c r="A2568">
        <v>1797</v>
      </c>
      <c r="B2568">
        <v>0</v>
      </c>
      <c r="C2568" t="s">
        <v>51</v>
      </c>
      <c r="D2568" t="s">
        <v>52</v>
      </c>
      <c r="E2568" t="s">
        <v>51</v>
      </c>
      <c r="F2568" t="s">
        <v>51</v>
      </c>
      <c r="G2568" t="s">
        <v>11498</v>
      </c>
      <c r="H2568" t="s">
        <v>11499</v>
      </c>
      <c r="I2568" t="s">
        <v>56</v>
      </c>
      <c r="M2568" t="s">
        <v>11498</v>
      </c>
      <c r="N2568" t="s">
        <v>11499</v>
      </c>
      <c r="O2568" t="s">
        <v>56</v>
      </c>
      <c r="S2568" t="s">
        <v>11493</v>
      </c>
      <c r="T2568" t="s">
        <v>11494</v>
      </c>
      <c r="V2568" t="s">
        <v>11495</v>
      </c>
      <c r="W2568" t="s">
        <v>62</v>
      </c>
      <c r="Y2568" t="s">
        <v>11496</v>
      </c>
      <c r="Z2568">
        <v>8</v>
      </c>
      <c r="AA2568">
        <v>9</v>
      </c>
      <c r="AB2568" t="s">
        <v>8060</v>
      </c>
      <c r="AC2568" t="s">
        <v>8082</v>
      </c>
      <c r="AD2568" t="s">
        <v>62</v>
      </c>
      <c r="AE2568" t="s">
        <v>11500</v>
      </c>
      <c r="AF2568" t="s">
        <v>376</v>
      </c>
      <c r="AG2568" t="s">
        <v>2100</v>
      </c>
      <c r="AH2568" t="s">
        <v>11500</v>
      </c>
      <c r="AI2568">
        <v>0</v>
      </c>
      <c r="AJ2568">
        <v>0</v>
      </c>
      <c r="AL2568">
        <v>1</v>
      </c>
      <c r="AM2568">
        <v>1</v>
      </c>
      <c r="AN2568">
        <v>0</v>
      </c>
      <c r="AO2568" t="s">
        <v>51</v>
      </c>
      <c r="AP2568" t="s">
        <v>51</v>
      </c>
      <c r="AQ2568" t="s">
        <v>51</v>
      </c>
      <c r="AR2568" t="s">
        <v>51</v>
      </c>
      <c r="AS2568" t="s">
        <v>51</v>
      </c>
      <c r="AT2568" t="s">
        <v>51</v>
      </c>
      <c r="AU2568" t="s">
        <v>58</v>
      </c>
      <c r="AV2568" t="s">
        <v>11368</v>
      </c>
      <c r="AW2568" t="s">
        <v>6927</v>
      </c>
      <c r="AX2568" s="1">
        <v>42291.622106828705</v>
      </c>
      <c r="AY2568" s="1">
        <v>43469.680570914352</v>
      </c>
    </row>
    <row r="2569" spans="1:51" x14ac:dyDescent="0.35">
      <c r="A2569">
        <v>1796</v>
      </c>
      <c r="B2569">
        <v>0</v>
      </c>
      <c r="C2569" t="s">
        <v>51</v>
      </c>
      <c r="D2569" t="s">
        <v>52</v>
      </c>
      <c r="E2569" t="s">
        <v>51</v>
      </c>
      <c r="F2569" t="s">
        <v>51</v>
      </c>
      <c r="G2569" t="s">
        <v>11501</v>
      </c>
      <c r="H2569" t="s">
        <v>11502</v>
      </c>
      <c r="I2569" t="s">
        <v>56</v>
      </c>
      <c r="M2569" t="s">
        <v>11501</v>
      </c>
      <c r="N2569" t="s">
        <v>11502</v>
      </c>
      <c r="O2569" t="s">
        <v>56</v>
      </c>
      <c r="S2569" t="s">
        <v>11493</v>
      </c>
      <c r="T2569" t="s">
        <v>11503</v>
      </c>
      <c r="U2569" t="s">
        <v>202</v>
      </c>
      <c r="V2569" t="s">
        <v>11495</v>
      </c>
      <c r="W2569" t="s">
        <v>62</v>
      </c>
      <c r="Y2569" t="s">
        <v>11504</v>
      </c>
      <c r="Z2569">
        <v>8</v>
      </c>
      <c r="AA2569">
        <v>9</v>
      </c>
      <c r="AB2569" t="s">
        <v>6616</v>
      </c>
      <c r="AC2569" t="s">
        <v>11505</v>
      </c>
      <c r="AD2569" t="s">
        <v>62</v>
      </c>
      <c r="AE2569" t="s">
        <v>11506</v>
      </c>
      <c r="AF2569" t="s">
        <v>6525</v>
      </c>
      <c r="AG2569" t="s">
        <v>2100</v>
      </c>
      <c r="AH2569" t="s">
        <v>11506</v>
      </c>
      <c r="AI2569">
        <v>0</v>
      </c>
      <c r="AJ2569">
        <v>0</v>
      </c>
      <c r="AL2569">
        <v>1</v>
      </c>
      <c r="AM2569">
        <v>1</v>
      </c>
      <c r="AN2569">
        <v>0</v>
      </c>
      <c r="AO2569" t="s">
        <v>51</v>
      </c>
      <c r="AP2569" t="s">
        <v>51</v>
      </c>
      <c r="AQ2569" t="s">
        <v>51</v>
      </c>
      <c r="AR2569" t="s">
        <v>51</v>
      </c>
      <c r="AS2569" t="s">
        <v>51</v>
      </c>
      <c r="AT2569" t="s">
        <v>51</v>
      </c>
      <c r="AU2569" t="s">
        <v>58</v>
      </c>
      <c r="AV2569" t="s">
        <v>11368</v>
      </c>
      <c r="AW2569" t="s">
        <v>6927</v>
      </c>
      <c r="AX2569" s="1">
        <v>42291.564403553239</v>
      </c>
      <c r="AY2569" s="1">
        <v>43542.664398842593</v>
      </c>
    </row>
    <row r="2570" spans="1:51" x14ac:dyDescent="0.35">
      <c r="A2570">
        <v>1795</v>
      </c>
      <c r="B2570">
        <v>0</v>
      </c>
      <c r="C2570" t="s">
        <v>51</v>
      </c>
      <c r="D2570" t="s">
        <v>52</v>
      </c>
      <c r="E2570" t="s">
        <v>51</v>
      </c>
      <c r="F2570" t="s">
        <v>51</v>
      </c>
      <c r="G2570" t="s">
        <v>11507</v>
      </c>
      <c r="H2570" t="s">
        <v>11508</v>
      </c>
      <c r="I2570" t="s">
        <v>56</v>
      </c>
      <c r="M2570" t="s">
        <v>11507</v>
      </c>
      <c r="N2570" t="s">
        <v>11508</v>
      </c>
      <c r="O2570" t="s">
        <v>56</v>
      </c>
      <c r="S2570" t="s">
        <v>11493</v>
      </c>
      <c r="T2570" t="s">
        <v>11494</v>
      </c>
      <c r="U2570" t="s">
        <v>57</v>
      </c>
      <c r="V2570" t="s">
        <v>11495</v>
      </c>
      <c r="W2570" t="s">
        <v>62</v>
      </c>
      <c r="Y2570" t="s">
        <v>11496</v>
      </c>
      <c r="Z2570">
        <v>8</v>
      </c>
      <c r="AA2570">
        <v>9</v>
      </c>
      <c r="AB2570" t="s">
        <v>11509</v>
      </c>
      <c r="AC2570" t="s">
        <v>11510</v>
      </c>
      <c r="AD2570" t="s">
        <v>62</v>
      </c>
      <c r="AE2570" t="s">
        <v>11511</v>
      </c>
      <c r="AF2570" t="s">
        <v>376</v>
      </c>
      <c r="AG2570" t="s">
        <v>2100</v>
      </c>
      <c r="AH2570" t="s">
        <v>11511</v>
      </c>
      <c r="AI2570">
        <v>0</v>
      </c>
      <c r="AJ2570">
        <v>0</v>
      </c>
      <c r="AL2570">
        <v>1</v>
      </c>
      <c r="AM2570">
        <v>1</v>
      </c>
      <c r="AN2570">
        <v>0</v>
      </c>
      <c r="AO2570" t="s">
        <v>51</v>
      </c>
      <c r="AP2570" t="s">
        <v>51</v>
      </c>
      <c r="AQ2570" t="s">
        <v>51</v>
      </c>
      <c r="AR2570" t="s">
        <v>51</v>
      </c>
      <c r="AS2570" t="s">
        <v>51</v>
      </c>
      <c r="AT2570" t="s">
        <v>51</v>
      </c>
      <c r="AU2570" t="s">
        <v>58</v>
      </c>
      <c r="AV2570" t="s">
        <v>11368</v>
      </c>
      <c r="AW2570" t="s">
        <v>196</v>
      </c>
      <c r="AX2570" s="1">
        <v>42291.547020717589</v>
      </c>
      <c r="AY2570" s="1">
        <v>44243.618473993054</v>
      </c>
    </row>
    <row r="2571" spans="1:51" x14ac:dyDescent="0.35">
      <c r="A2571">
        <v>1794</v>
      </c>
      <c r="B2571">
        <v>0</v>
      </c>
      <c r="C2571" t="s">
        <v>51</v>
      </c>
      <c r="D2571" t="s">
        <v>52</v>
      </c>
      <c r="E2571" t="s">
        <v>51</v>
      </c>
      <c r="F2571" t="s">
        <v>51</v>
      </c>
      <c r="G2571" t="s">
        <v>11512</v>
      </c>
      <c r="H2571" t="s">
        <v>11513</v>
      </c>
      <c r="I2571" t="s">
        <v>56</v>
      </c>
      <c r="J2571" t="s">
        <v>5419</v>
      </c>
      <c r="M2571" t="s">
        <v>11512</v>
      </c>
      <c r="N2571" t="s">
        <v>11513</v>
      </c>
      <c r="O2571" t="s">
        <v>56</v>
      </c>
      <c r="S2571" t="s">
        <v>11493</v>
      </c>
      <c r="T2571" t="s">
        <v>11503</v>
      </c>
      <c r="U2571" t="s">
        <v>51</v>
      </c>
      <c r="V2571" t="s">
        <v>11495</v>
      </c>
      <c r="W2571" t="s">
        <v>62</v>
      </c>
      <c r="X2571" t="s">
        <v>51</v>
      </c>
      <c r="Y2571" t="s">
        <v>11496</v>
      </c>
      <c r="Z2571">
        <v>8</v>
      </c>
      <c r="AA2571" t="s">
        <v>11514</v>
      </c>
      <c r="AB2571" t="s">
        <v>11515</v>
      </c>
      <c r="AC2571" t="s">
        <v>11516</v>
      </c>
      <c r="AD2571" t="s">
        <v>62</v>
      </c>
      <c r="AE2571" t="s">
        <v>51</v>
      </c>
      <c r="AF2571" t="s">
        <v>5419</v>
      </c>
      <c r="AG2571">
        <v>9454000217</v>
      </c>
      <c r="AH2571" t="s">
        <v>11517</v>
      </c>
      <c r="AI2571">
        <v>0</v>
      </c>
      <c r="AJ2571">
        <v>0</v>
      </c>
      <c r="AL2571">
        <v>1</v>
      </c>
      <c r="AM2571">
        <v>1</v>
      </c>
      <c r="AN2571">
        <v>0</v>
      </c>
      <c r="AO2571" t="s">
        <v>51</v>
      </c>
      <c r="AP2571" t="s">
        <v>51</v>
      </c>
      <c r="AQ2571" t="s">
        <v>51</v>
      </c>
      <c r="AR2571" t="s">
        <v>51</v>
      </c>
      <c r="AS2571" t="s">
        <v>51</v>
      </c>
      <c r="AT2571" t="s">
        <v>51</v>
      </c>
      <c r="AU2571" t="s">
        <v>58</v>
      </c>
      <c r="AV2571" t="s">
        <v>11368</v>
      </c>
      <c r="AW2571" t="s">
        <v>51</v>
      </c>
      <c r="AX2571" s="1">
        <v>42291.532861458334</v>
      </c>
      <c r="AY2571" t="s">
        <v>51</v>
      </c>
    </row>
    <row r="2572" spans="1:51" x14ac:dyDescent="0.35">
      <c r="A2572">
        <v>1793</v>
      </c>
      <c r="B2572">
        <v>0</v>
      </c>
      <c r="C2572" t="s">
        <v>51</v>
      </c>
      <c r="D2572" t="s">
        <v>52</v>
      </c>
      <c r="E2572" t="s">
        <v>51</v>
      </c>
      <c r="F2572" t="s">
        <v>51</v>
      </c>
      <c r="G2572" t="s">
        <v>11518</v>
      </c>
      <c r="H2572" t="s">
        <v>11519</v>
      </c>
      <c r="I2572" t="s">
        <v>56</v>
      </c>
      <c r="M2572" t="s">
        <v>11518</v>
      </c>
      <c r="N2572" t="s">
        <v>11519</v>
      </c>
      <c r="O2572" t="s">
        <v>56</v>
      </c>
      <c r="S2572" t="s">
        <v>11495</v>
      </c>
      <c r="T2572" t="s">
        <v>11503</v>
      </c>
      <c r="U2572" t="s">
        <v>202</v>
      </c>
      <c r="V2572" t="s">
        <v>11495</v>
      </c>
      <c r="W2572" t="s">
        <v>62</v>
      </c>
      <c r="Y2572" t="s">
        <v>11496</v>
      </c>
      <c r="Z2572">
        <v>8</v>
      </c>
      <c r="AA2572">
        <v>9</v>
      </c>
      <c r="AB2572" t="s">
        <v>11520</v>
      </c>
      <c r="AC2572" t="s">
        <v>11521</v>
      </c>
      <c r="AD2572" t="s">
        <v>62</v>
      </c>
      <c r="AE2572" t="s">
        <v>1998</v>
      </c>
      <c r="AF2572" t="s">
        <v>376</v>
      </c>
      <c r="AG2572" t="s">
        <v>2100</v>
      </c>
      <c r="AH2572" t="s">
        <v>1998</v>
      </c>
      <c r="AI2572">
        <v>0</v>
      </c>
      <c r="AJ2572">
        <v>0</v>
      </c>
      <c r="AL2572">
        <v>1</v>
      </c>
      <c r="AM2572">
        <v>1</v>
      </c>
      <c r="AN2572">
        <v>0</v>
      </c>
      <c r="AO2572" t="s">
        <v>51</v>
      </c>
      <c r="AP2572" t="s">
        <v>51</v>
      </c>
      <c r="AQ2572" t="s">
        <v>51</v>
      </c>
      <c r="AR2572" t="s">
        <v>51</v>
      </c>
      <c r="AS2572" t="s">
        <v>51</v>
      </c>
      <c r="AT2572" t="s">
        <v>51</v>
      </c>
      <c r="AU2572" t="s">
        <v>58</v>
      </c>
      <c r="AV2572" t="s">
        <v>11368</v>
      </c>
      <c r="AW2572" t="s">
        <v>196</v>
      </c>
      <c r="AX2572" s="1">
        <v>42291.505607789353</v>
      </c>
      <c r="AY2572" s="1">
        <v>43813.498506215277</v>
      </c>
    </row>
    <row r="2573" spans="1:51" x14ac:dyDescent="0.35">
      <c r="A2573">
        <v>1792</v>
      </c>
      <c r="B2573">
        <v>0</v>
      </c>
      <c r="C2573" t="s">
        <v>51</v>
      </c>
      <c r="D2573" t="s">
        <v>52</v>
      </c>
      <c r="E2573" t="s">
        <v>51</v>
      </c>
      <c r="F2573" t="s">
        <v>51</v>
      </c>
      <c r="G2573" t="s">
        <v>11522</v>
      </c>
      <c r="H2573" t="s">
        <v>11523</v>
      </c>
      <c r="I2573" t="s">
        <v>56</v>
      </c>
      <c r="M2573" t="s">
        <v>11522</v>
      </c>
      <c r="N2573" t="s">
        <v>11523</v>
      </c>
      <c r="O2573" t="s">
        <v>56</v>
      </c>
      <c r="S2573" t="s">
        <v>11524</v>
      </c>
      <c r="T2573" t="s">
        <v>11525</v>
      </c>
      <c r="U2573" t="s">
        <v>202</v>
      </c>
      <c r="V2573" t="s">
        <v>11526</v>
      </c>
      <c r="W2573" t="s">
        <v>62</v>
      </c>
      <c r="Y2573" t="s">
        <v>11496</v>
      </c>
      <c r="Z2573">
        <v>8</v>
      </c>
      <c r="AA2573">
        <v>94</v>
      </c>
      <c r="AB2573" t="s">
        <v>11527</v>
      </c>
      <c r="AC2573" t="s">
        <v>11510</v>
      </c>
      <c r="AD2573" t="s">
        <v>62</v>
      </c>
      <c r="AE2573" t="s">
        <v>11528</v>
      </c>
      <c r="AF2573" t="s">
        <v>376</v>
      </c>
      <c r="AG2573" t="s">
        <v>2100</v>
      </c>
      <c r="AH2573" t="s">
        <v>11528</v>
      </c>
      <c r="AI2573">
        <v>0</v>
      </c>
      <c r="AJ2573">
        <v>0</v>
      </c>
      <c r="AL2573">
        <v>1</v>
      </c>
      <c r="AM2573">
        <v>1</v>
      </c>
      <c r="AN2573">
        <v>0</v>
      </c>
      <c r="AO2573" t="s">
        <v>51</v>
      </c>
      <c r="AP2573" t="s">
        <v>51</v>
      </c>
      <c r="AQ2573" t="s">
        <v>51</v>
      </c>
      <c r="AR2573" t="s">
        <v>51</v>
      </c>
      <c r="AS2573" t="s">
        <v>51</v>
      </c>
      <c r="AT2573" t="s">
        <v>51</v>
      </c>
      <c r="AU2573" t="s">
        <v>58</v>
      </c>
      <c r="AV2573" t="s">
        <v>11368</v>
      </c>
      <c r="AW2573" t="s">
        <v>196</v>
      </c>
      <c r="AX2573" s="1">
        <v>42290.726865590281</v>
      </c>
      <c r="AY2573" s="1">
        <v>44239.46588614583</v>
      </c>
    </row>
    <row r="2574" spans="1:51" x14ac:dyDescent="0.35">
      <c r="A2574">
        <v>1791</v>
      </c>
      <c r="B2574">
        <v>0</v>
      </c>
      <c r="C2574" t="s">
        <v>51</v>
      </c>
      <c r="D2574" t="s">
        <v>52</v>
      </c>
      <c r="E2574" t="s">
        <v>51</v>
      </c>
      <c r="F2574" t="s">
        <v>51</v>
      </c>
      <c r="G2574" t="s">
        <v>11529</v>
      </c>
      <c r="H2574" t="s">
        <v>11530</v>
      </c>
      <c r="I2574" t="s">
        <v>56</v>
      </c>
      <c r="J2574" t="s">
        <v>5419</v>
      </c>
      <c r="M2574" t="s">
        <v>11529</v>
      </c>
      <c r="N2574" t="s">
        <v>11530</v>
      </c>
      <c r="O2574" t="s">
        <v>56</v>
      </c>
      <c r="S2574" t="s">
        <v>11531</v>
      </c>
      <c r="U2574" t="s">
        <v>51</v>
      </c>
      <c r="W2574">
        <v>9689926810</v>
      </c>
      <c r="X2574" t="s">
        <v>51</v>
      </c>
      <c r="Y2574" t="s">
        <v>11532</v>
      </c>
      <c r="Z2574">
        <v>8</v>
      </c>
      <c r="AA2574" t="s">
        <v>11533</v>
      </c>
      <c r="AB2574" t="s">
        <v>11534</v>
      </c>
      <c r="AC2574" t="s">
        <v>2566</v>
      </c>
      <c r="AE2574" t="s">
        <v>51</v>
      </c>
      <c r="AF2574" t="s">
        <v>5419</v>
      </c>
      <c r="AG2574" t="s">
        <v>11535</v>
      </c>
      <c r="AH2574" t="s">
        <v>11536</v>
      </c>
      <c r="AI2574">
        <v>0</v>
      </c>
      <c r="AJ2574">
        <v>0</v>
      </c>
      <c r="AL2574">
        <v>0</v>
      </c>
      <c r="AM2574">
        <v>0</v>
      </c>
      <c r="AN2574">
        <v>0</v>
      </c>
      <c r="AO2574" t="s">
        <v>51</v>
      </c>
      <c r="AP2574" t="s">
        <v>51</v>
      </c>
      <c r="AQ2574" t="s">
        <v>51</v>
      </c>
      <c r="AR2574" t="s">
        <v>51</v>
      </c>
      <c r="AS2574" t="s">
        <v>51</v>
      </c>
      <c r="AT2574" t="s">
        <v>51</v>
      </c>
      <c r="AU2574" t="s">
        <v>58</v>
      </c>
      <c r="AV2574" t="s">
        <v>11391</v>
      </c>
      <c r="AW2574" t="s">
        <v>51</v>
      </c>
      <c r="AX2574" s="1">
        <v>42290.69646284722</v>
      </c>
      <c r="AY2574" t="s">
        <v>51</v>
      </c>
    </row>
    <row r="2575" spans="1:51" x14ac:dyDescent="0.35">
      <c r="A2575">
        <v>1790</v>
      </c>
      <c r="B2575">
        <v>0</v>
      </c>
      <c r="C2575" t="s">
        <v>51</v>
      </c>
      <c r="D2575" t="s">
        <v>52</v>
      </c>
      <c r="E2575" t="s">
        <v>51</v>
      </c>
      <c r="F2575" t="s">
        <v>51</v>
      </c>
      <c r="G2575" t="s">
        <v>11537</v>
      </c>
      <c r="H2575" t="s">
        <v>11538</v>
      </c>
      <c r="I2575" t="s">
        <v>56</v>
      </c>
      <c r="M2575" t="s">
        <v>11491</v>
      </c>
      <c r="N2575" t="s">
        <v>11539</v>
      </c>
      <c r="O2575" t="s">
        <v>56</v>
      </c>
      <c r="S2575" t="s">
        <v>11495</v>
      </c>
      <c r="T2575" t="s">
        <v>11503</v>
      </c>
      <c r="U2575" t="s">
        <v>202</v>
      </c>
      <c r="V2575" t="s">
        <v>11495</v>
      </c>
      <c r="W2575" t="s">
        <v>62</v>
      </c>
      <c r="Y2575" t="s">
        <v>11496</v>
      </c>
      <c r="Z2575">
        <v>8</v>
      </c>
      <c r="AA2575">
        <v>9</v>
      </c>
      <c r="AB2575" t="s">
        <v>11540</v>
      </c>
      <c r="AC2575" t="s">
        <v>11541</v>
      </c>
      <c r="AD2575" t="s">
        <v>62</v>
      </c>
      <c r="AE2575" t="s">
        <v>11542</v>
      </c>
      <c r="AF2575" t="s">
        <v>376</v>
      </c>
      <c r="AG2575" t="s">
        <v>2100</v>
      </c>
      <c r="AH2575" t="s">
        <v>11542</v>
      </c>
      <c r="AI2575">
        <v>0</v>
      </c>
      <c r="AJ2575">
        <v>0</v>
      </c>
      <c r="AL2575">
        <v>1</v>
      </c>
      <c r="AM2575">
        <v>1</v>
      </c>
      <c r="AN2575">
        <v>0</v>
      </c>
      <c r="AO2575" t="s">
        <v>51</v>
      </c>
      <c r="AP2575" t="s">
        <v>51</v>
      </c>
      <c r="AQ2575" t="s">
        <v>51</v>
      </c>
      <c r="AR2575" t="s">
        <v>51</v>
      </c>
      <c r="AS2575" t="s">
        <v>51</v>
      </c>
      <c r="AT2575" t="s">
        <v>51</v>
      </c>
      <c r="AU2575" t="s">
        <v>58</v>
      </c>
      <c r="AV2575" t="s">
        <v>11368</v>
      </c>
      <c r="AW2575" t="s">
        <v>4215</v>
      </c>
      <c r="AX2575" s="1">
        <v>42290.656293368054</v>
      </c>
      <c r="AY2575" s="1">
        <v>44196.646192939814</v>
      </c>
    </row>
    <row r="2576" spans="1:51" x14ac:dyDescent="0.35">
      <c r="A2576">
        <v>1789</v>
      </c>
      <c r="B2576">
        <v>0</v>
      </c>
      <c r="C2576" t="s">
        <v>51</v>
      </c>
      <c r="D2576" t="s">
        <v>52</v>
      </c>
      <c r="E2576" t="s">
        <v>51</v>
      </c>
      <c r="F2576" t="s">
        <v>51</v>
      </c>
      <c r="G2576" t="s">
        <v>11491</v>
      </c>
      <c r="H2576" t="s">
        <v>11543</v>
      </c>
      <c r="I2576" t="s">
        <v>56</v>
      </c>
      <c r="J2576" t="s">
        <v>5419</v>
      </c>
      <c r="M2576" t="s">
        <v>11491</v>
      </c>
      <c r="N2576" t="s">
        <v>11543</v>
      </c>
      <c r="O2576" t="s">
        <v>56</v>
      </c>
      <c r="S2576" t="s">
        <v>11493</v>
      </c>
      <c r="T2576" t="s">
        <v>11544</v>
      </c>
      <c r="U2576" t="s">
        <v>51</v>
      </c>
      <c r="V2576" t="s">
        <v>11545</v>
      </c>
      <c r="W2576" t="s">
        <v>62</v>
      </c>
      <c r="X2576" t="s">
        <v>51</v>
      </c>
      <c r="Y2576" t="s">
        <v>11496</v>
      </c>
      <c r="Z2576">
        <v>8</v>
      </c>
      <c r="AA2576" t="s">
        <v>11546</v>
      </c>
      <c r="AB2576" t="s">
        <v>11515</v>
      </c>
      <c r="AC2576" t="s">
        <v>11516</v>
      </c>
      <c r="AD2576" t="s">
        <v>62</v>
      </c>
      <c r="AE2576" t="s">
        <v>51</v>
      </c>
      <c r="AF2576" t="s">
        <v>5419</v>
      </c>
      <c r="AG2576">
        <v>9454000217</v>
      </c>
      <c r="AH2576" t="s">
        <v>11547</v>
      </c>
      <c r="AI2576">
        <v>0</v>
      </c>
      <c r="AJ2576">
        <v>0</v>
      </c>
      <c r="AL2576">
        <v>1</v>
      </c>
      <c r="AM2576">
        <v>1</v>
      </c>
      <c r="AN2576">
        <v>0</v>
      </c>
      <c r="AO2576" t="s">
        <v>51</v>
      </c>
      <c r="AP2576" t="s">
        <v>51</v>
      </c>
      <c r="AQ2576" t="s">
        <v>51</v>
      </c>
      <c r="AR2576" t="s">
        <v>51</v>
      </c>
      <c r="AS2576" t="s">
        <v>51</v>
      </c>
      <c r="AT2576" t="s">
        <v>51</v>
      </c>
      <c r="AU2576" t="s">
        <v>58</v>
      </c>
      <c r="AV2576" t="s">
        <v>11368</v>
      </c>
      <c r="AW2576" t="s">
        <v>51</v>
      </c>
      <c r="AX2576" s="1">
        <v>42290.526650196756</v>
      </c>
      <c r="AY2576" t="s">
        <v>51</v>
      </c>
    </row>
    <row r="2577" spans="1:51" x14ac:dyDescent="0.35">
      <c r="A2577">
        <v>1788</v>
      </c>
      <c r="B2577">
        <v>0</v>
      </c>
      <c r="C2577" t="s">
        <v>51</v>
      </c>
      <c r="D2577" t="s">
        <v>52</v>
      </c>
      <c r="E2577" t="s">
        <v>51</v>
      </c>
      <c r="F2577" t="s">
        <v>51</v>
      </c>
      <c r="G2577" t="s">
        <v>11548</v>
      </c>
      <c r="H2577" t="s">
        <v>11549</v>
      </c>
      <c r="I2577" t="s">
        <v>56</v>
      </c>
      <c r="J2577" t="s">
        <v>5419</v>
      </c>
      <c r="M2577" t="s">
        <v>11548</v>
      </c>
      <c r="N2577" t="s">
        <v>11549</v>
      </c>
      <c r="O2577" t="s">
        <v>56</v>
      </c>
      <c r="S2577">
        <v>2737667</v>
      </c>
      <c r="T2577" t="s">
        <v>11550</v>
      </c>
      <c r="U2577" t="s">
        <v>51</v>
      </c>
      <c r="W2577">
        <v>9989607667</v>
      </c>
      <c r="X2577" t="s">
        <v>51</v>
      </c>
      <c r="Y2577" t="s">
        <v>8624</v>
      </c>
      <c r="Z2577">
        <v>8</v>
      </c>
      <c r="AA2577" t="s">
        <v>62</v>
      </c>
      <c r="AB2577" t="s">
        <v>62</v>
      </c>
      <c r="AC2577" t="s">
        <v>62</v>
      </c>
      <c r="AD2577" t="s">
        <v>62</v>
      </c>
      <c r="AE2577" t="s">
        <v>51</v>
      </c>
      <c r="AF2577" t="s">
        <v>5419</v>
      </c>
      <c r="AG2577">
        <v>37094364577</v>
      </c>
      <c r="AH2577" t="s">
        <v>62</v>
      </c>
      <c r="AI2577">
        <v>0</v>
      </c>
      <c r="AJ2577">
        <v>0</v>
      </c>
      <c r="AL2577">
        <v>1</v>
      </c>
      <c r="AM2577">
        <v>1</v>
      </c>
      <c r="AN2577">
        <v>0</v>
      </c>
      <c r="AO2577" t="s">
        <v>51</v>
      </c>
      <c r="AP2577" t="s">
        <v>51</v>
      </c>
      <c r="AQ2577" t="s">
        <v>51</v>
      </c>
      <c r="AR2577" t="s">
        <v>51</v>
      </c>
      <c r="AS2577" t="s">
        <v>51</v>
      </c>
      <c r="AT2577" t="s">
        <v>51</v>
      </c>
      <c r="AU2577" t="s">
        <v>58</v>
      </c>
      <c r="AV2577" t="s">
        <v>11368</v>
      </c>
      <c r="AW2577" t="s">
        <v>51</v>
      </c>
      <c r="AX2577" s="1">
        <v>42289.636494675928</v>
      </c>
      <c r="AY2577" t="s">
        <v>51</v>
      </c>
    </row>
    <row r="2578" spans="1:51" x14ac:dyDescent="0.35">
      <c r="A2578">
        <v>1787</v>
      </c>
      <c r="B2578">
        <v>0</v>
      </c>
      <c r="C2578" t="s">
        <v>51</v>
      </c>
      <c r="D2578" t="s">
        <v>85</v>
      </c>
      <c r="E2578" t="s">
        <v>51</v>
      </c>
      <c r="F2578" t="s">
        <v>51</v>
      </c>
      <c r="G2578" t="s">
        <v>11551</v>
      </c>
      <c r="H2578" t="s">
        <v>11552</v>
      </c>
      <c r="I2578" t="s">
        <v>56</v>
      </c>
      <c r="T2578" t="s">
        <v>51</v>
      </c>
      <c r="U2578" t="s">
        <v>51</v>
      </c>
      <c r="W2578">
        <v>9371093383</v>
      </c>
      <c r="Y2578" t="s">
        <v>11553</v>
      </c>
      <c r="Z2578">
        <v>8</v>
      </c>
      <c r="AE2578" t="s">
        <v>51</v>
      </c>
      <c r="AG2578" t="s">
        <v>11554</v>
      </c>
      <c r="AH2578" t="s">
        <v>11555</v>
      </c>
      <c r="AI2578">
        <v>0</v>
      </c>
      <c r="AJ2578">
        <v>0</v>
      </c>
      <c r="AL2578">
        <v>0</v>
      </c>
      <c r="AM2578">
        <v>0</v>
      </c>
      <c r="AN2578">
        <v>0</v>
      </c>
      <c r="AO2578" t="s">
        <v>1651</v>
      </c>
      <c r="AP2578" t="s">
        <v>51</v>
      </c>
      <c r="AQ2578" t="s">
        <v>51</v>
      </c>
      <c r="AR2578" t="s">
        <v>51</v>
      </c>
      <c r="AS2578" t="s">
        <v>51</v>
      </c>
      <c r="AT2578" t="s">
        <v>51</v>
      </c>
      <c r="AU2578" t="s">
        <v>58</v>
      </c>
      <c r="AV2578" t="s">
        <v>4028</v>
      </c>
      <c r="AW2578" t="s">
        <v>4028</v>
      </c>
      <c r="AX2578" s="1">
        <v>42289.555351736111</v>
      </c>
      <c r="AY2578" s="1">
        <v>42292.725714895831</v>
      </c>
    </row>
    <row r="2579" spans="1:51" x14ac:dyDescent="0.35">
      <c r="A2579">
        <v>1786</v>
      </c>
      <c r="B2579">
        <v>0</v>
      </c>
      <c r="C2579" t="s">
        <v>51</v>
      </c>
      <c r="D2579" t="s">
        <v>52</v>
      </c>
      <c r="E2579" t="s">
        <v>51</v>
      </c>
      <c r="F2579" t="s">
        <v>51</v>
      </c>
      <c r="G2579" t="s">
        <v>11556</v>
      </c>
      <c r="H2579" t="s">
        <v>11557</v>
      </c>
      <c r="I2579" t="s">
        <v>56</v>
      </c>
      <c r="M2579" t="s">
        <v>11556</v>
      </c>
      <c r="N2579" t="s">
        <v>11557</v>
      </c>
      <c r="O2579" t="s">
        <v>56</v>
      </c>
      <c r="S2579">
        <v>9997300551</v>
      </c>
      <c r="T2579" t="s">
        <v>11558</v>
      </c>
      <c r="U2579" t="s">
        <v>202</v>
      </c>
      <c r="V2579" t="s">
        <v>11559</v>
      </c>
      <c r="W2579">
        <v>9997300552</v>
      </c>
      <c r="Y2579" t="s">
        <v>11560</v>
      </c>
      <c r="Z2579">
        <v>8</v>
      </c>
      <c r="AA2579">
        <v>9</v>
      </c>
      <c r="AE2579" t="s">
        <v>11497</v>
      </c>
      <c r="AF2579" t="s">
        <v>376</v>
      </c>
      <c r="AG2579" t="s">
        <v>11561</v>
      </c>
      <c r="AH2579" t="s">
        <v>11497</v>
      </c>
      <c r="AI2579">
        <v>0</v>
      </c>
      <c r="AJ2579">
        <v>0</v>
      </c>
      <c r="AL2579">
        <v>0</v>
      </c>
      <c r="AM2579">
        <v>1</v>
      </c>
      <c r="AN2579">
        <v>0</v>
      </c>
      <c r="AO2579" t="s">
        <v>51</v>
      </c>
      <c r="AP2579" t="s">
        <v>51</v>
      </c>
      <c r="AQ2579" t="s">
        <v>51</v>
      </c>
      <c r="AR2579" t="s">
        <v>51</v>
      </c>
      <c r="AS2579" t="s">
        <v>51</v>
      </c>
      <c r="AT2579" t="s">
        <v>51</v>
      </c>
      <c r="AU2579" t="s">
        <v>58</v>
      </c>
      <c r="AV2579" t="s">
        <v>11368</v>
      </c>
      <c r="AW2579" t="s">
        <v>4215</v>
      </c>
      <c r="AX2579" s="1">
        <v>42289.551735185189</v>
      </c>
      <c r="AY2579" s="1">
        <v>43748.700204710651</v>
      </c>
    </row>
    <row r="2580" spans="1:51" x14ac:dyDescent="0.35">
      <c r="A2580">
        <v>1785</v>
      </c>
      <c r="B2580">
        <v>0</v>
      </c>
      <c r="C2580" t="s">
        <v>51</v>
      </c>
      <c r="D2580" t="s">
        <v>52</v>
      </c>
      <c r="E2580" t="s">
        <v>51</v>
      </c>
      <c r="F2580" t="s">
        <v>51</v>
      </c>
      <c r="G2580" t="s">
        <v>11562</v>
      </c>
      <c r="H2580" t="s">
        <v>11563</v>
      </c>
      <c r="I2580" t="s">
        <v>56</v>
      </c>
      <c r="J2580" t="s">
        <v>5419</v>
      </c>
      <c r="M2580" t="s">
        <v>11564</v>
      </c>
      <c r="N2580" t="s">
        <v>11565</v>
      </c>
      <c r="O2580" t="s">
        <v>56</v>
      </c>
      <c r="S2580" t="s">
        <v>11566</v>
      </c>
      <c r="T2580" t="s">
        <v>11567</v>
      </c>
      <c r="U2580" t="s">
        <v>51</v>
      </c>
      <c r="V2580" t="s">
        <v>9739</v>
      </c>
      <c r="X2580" t="s">
        <v>51</v>
      </c>
      <c r="Y2580" t="s">
        <v>11568</v>
      </c>
      <c r="Z2580">
        <v>8</v>
      </c>
      <c r="AA2580" t="s">
        <v>11569</v>
      </c>
      <c r="AB2580" t="s">
        <v>11570</v>
      </c>
      <c r="AC2580" t="s">
        <v>11571</v>
      </c>
      <c r="AD2580" t="s">
        <v>11572</v>
      </c>
      <c r="AE2580" t="s">
        <v>51</v>
      </c>
      <c r="AF2580" t="s">
        <v>5419</v>
      </c>
      <c r="AG2580">
        <v>8670850971</v>
      </c>
      <c r="AH2580" t="s">
        <v>11573</v>
      </c>
      <c r="AI2580">
        <v>0</v>
      </c>
      <c r="AJ2580">
        <v>0</v>
      </c>
      <c r="AL2580">
        <v>0</v>
      </c>
      <c r="AM2580">
        <v>1</v>
      </c>
      <c r="AN2580">
        <v>0</v>
      </c>
      <c r="AO2580" t="s">
        <v>51</v>
      </c>
      <c r="AP2580" t="s">
        <v>51</v>
      </c>
      <c r="AQ2580" t="s">
        <v>51</v>
      </c>
      <c r="AR2580" t="s">
        <v>51</v>
      </c>
      <c r="AS2580" t="s">
        <v>51</v>
      </c>
      <c r="AT2580" t="s">
        <v>51</v>
      </c>
      <c r="AU2580" t="s">
        <v>58</v>
      </c>
      <c r="AV2580" t="s">
        <v>11368</v>
      </c>
      <c r="AW2580" t="s">
        <v>7625</v>
      </c>
      <c r="AX2580" s="1">
        <v>42289.494470833335</v>
      </c>
      <c r="AY2580" s="1">
        <v>42824.740885219908</v>
      </c>
    </row>
    <row r="2581" spans="1:51" x14ac:dyDescent="0.35">
      <c r="A2581">
        <v>1784</v>
      </c>
      <c r="B2581">
        <v>0</v>
      </c>
      <c r="C2581" t="s">
        <v>51</v>
      </c>
      <c r="D2581" t="s">
        <v>85</v>
      </c>
      <c r="E2581" t="s">
        <v>51</v>
      </c>
      <c r="F2581" t="s">
        <v>51</v>
      </c>
      <c r="G2581" t="s">
        <v>11574</v>
      </c>
      <c r="H2581" t="s">
        <v>11575</v>
      </c>
      <c r="I2581" t="s">
        <v>56</v>
      </c>
      <c r="J2581" t="s">
        <v>5419</v>
      </c>
      <c r="S2581">
        <v>8022959200</v>
      </c>
      <c r="T2581" t="s">
        <v>51</v>
      </c>
      <c r="U2581" t="s">
        <v>51</v>
      </c>
      <c r="V2581">
        <v>8023389638</v>
      </c>
      <c r="W2581">
        <v>9590326863</v>
      </c>
      <c r="Y2581" t="s">
        <v>11576</v>
      </c>
      <c r="Z2581">
        <v>8</v>
      </c>
      <c r="AE2581" t="s">
        <v>51</v>
      </c>
      <c r="AF2581" t="s">
        <v>5419</v>
      </c>
      <c r="AG2581" t="s">
        <v>11577</v>
      </c>
      <c r="AH2581" t="s">
        <v>11578</v>
      </c>
      <c r="AI2581">
        <v>0</v>
      </c>
      <c r="AJ2581">
        <v>0</v>
      </c>
      <c r="AL2581">
        <v>0</v>
      </c>
      <c r="AM2581">
        <v>0</v>
      </c>
      <c r="AN2581">
        <v>0</v>
      </c>
      <c r="AO2581" t="s">
        <v>11579</v>
      </c>
      <c r="AP2581" t="s">
        <v>51</v>
      </c>
      <c r="AQ2581" t="s">
        <v>51</v>
      </c>
      <c r="AR2581" t="s">
        <v>51</v>
      </c>
      <c r="AS2581" t="s">
        <v>51</v>
      </c>
      <c r="AT2581" t="s">
        <v>51</v>
      </c>
      <c r="AU2581" t="s">
        <v>58</v>
      </c>
      <c r="AV2581" t="s">
        <v>11580</v>
      </c>
      <c r="AW2581" t="s">
        <v>11580</v>
      </c>
      <c r="AX2581" s="1">
        <v>42287.44802920139</v>
      </c>
      <c r="AY2581" s="1">
        <v>42287.449014618054</v>
      </c>
    </row>
    <row r="2582" spans="1:51" x14ac:dyDescent="0.35">
      <c r="A2582">
        <v>1783</v>
      </c>
      <c r="B2582">
        <v>0</v>
      </c>
      <c r="C2582" t="s">
        <v>51</v>
      </c>
      <c r="D2582" t="s">
        <v>85</v>
      </c>
      <c r="E2582" t="s">
        <v>51</v>
      </c>
      <c r="F2582" t="s">
        <v>51</v>
      </c>
      <c r="G2582" t="s">
        <v>11581</v>
      </c>
      <c r="H2582" t="s">
        <v>11582</v>
      </c>
      <c r="I2582" t="s">
        <v>56</v>
      </c>
      <c r="J2582" t="s">
        <v>5419</v>
      </c>
      <c r="T2582" t="s">
        <v>51</v>
      </c>
      <c r="U2582" t="s">
        <v>51</v>
      </c>
      <c r="W2582">
        <v>9860657130</v>
      </c>
      <c r="Y2582" t="s">
        <v>11583</v>
      </c>
      <c r="Z2582">
        <v>8</v>
      </c>
      <c r="AE2582" t="s">
        <v>51</v>
      </c>
      <c r="AF2582" t="s">
        <v>5419</v>
      </c>
      <c r="AG2582">
        <v>27590186106</v>
      </c>
      <c r="AI2582">
        <v>0</v>
      </c>
      <c r="AJ2582">
        <v>0</v>
      </c>
      <c r="AL2582">
        <v>0</v>
      </c>
      <c r="AM2582">
        <v>0</v>
      </c>
      <c r="AN2582">
        <v>0</v>
      </c>
      <c r="AO2582" t="s">
        <v>1032</v>
      </c>
      <c r="AP2582" t="s">
        <v>51</v>
      </c>
      <c r="AQ2582" t="s">
        <v>51</v>
      </c>
      <c r="AR2582" t="s">
        <v>51</v>
      </c>
      <c r="AS2582" t="s">
        <v>51</v>
      </c>
      <c r="AT2582" t="s">
        <v>51</v>
      </c>
      <c r="AU2582" t="s">
        <v>58</v>
      </c>
      <c r="AV2582" t="s">
        <v>4028</v>
      </c>
      <c r="AW2582" t="s">
        <v>51</v>
      </c>
      <c r="AX2582" s="1">
        <v>42285.614008680554</v>
      </c>
      <c r="AY2582" t="s">
        <v>51</v>
      </c>
    </row>
    <row r="2583" spans="1:51" x14ac:dyDescent="0.35">
      <c r="A2583">
        <v>1782</v>
      </c>
      <c r="B2583">
        <v>0</v>
      </c>
      <c r="C2583" t="s">
        <v>51</v>
      </c>
      <c r="D2583" t="s">
        <v>52</v>
      </c>
      <c r="E2583" t="s">
        <v>51</v>
      </c>
      <c r="F2583" t="s">
        <v>51</v>
      </c>
      <c r="G2583" t="s">
        <v>11584</v>
      </c>
      <c r="H2583" t="s">
        <v>11585</v>
      </c>
      <c r="I2583" t="s">
        <v>56</v>
      </c>
      <c r="J2583" t="s">
        <v>5419</v>
      </c>
      <c r="S2583">
        <v>2225623655</v>
      </c>
      <c r="U2583" t="s">
        <v>51</v>
      </c>
      <c r="W2583">
        <v>9821173529</v>
      </c>
      <c r="X2583" t="s">
        <v>51</v>
      </c>
      <c r="Y2583" t="s">
        <v>11586</v>
      </c>
      <c r="Z2583">
        <v>8</v>
      </c>
      <c r="AE2583" t="s">
        <v>51</v>
      </c>
      <c r="AF2583" t="s">
        <v>5419</v>
      </c>
      <c r="AG2583" t="s">
        <v>11587</v>
      </c>
      <c r="AH2583" t="s">
        <v>11588</v>
      </c>
      <c r="AI2583">
        <v>0</v>
      </c>
      <c r="AJ2583">
        <v>0</v>
      </c>
      <c r="AL2583">
        <v>0</v>
      </c>
      <c r="AM2583">
        <v>0</v>
      </c>
      <c r="AN2583">
        <v>0</v>
      </c>
      <c r="AO2583" t="s">
        <v>51</v>
      </c>
      <c r="AP2583" t="s">
        <v>51</v>
      </c>
      <c r="AQ2583" t="s">
        <v>51</v>
      </c>
      <c r="AR2583" t="s">
        <v>51</v>
      </c>
      <c r="AS2583" t="s">
        <v>51</v>
      </c>
      <c r="AT2583" t="s">
        <v>51</v>
      </c>
      <c r="AU2583" t="s">
        <v>58</v>
      </c>
      <c r="AV2583" t="s">
        <v>11391</v>
      </c>
      <c r="AW2583" t="s">
        <v>51</v>
      </c>
      <c r="AX2583" s="1">
        <v>42285.443516585648</v>
      </c>
      <c r="AY2583" t="s">
        <v>51</v>
      </c>
    </row>
    <row r="2584" spans="1:51" x14ac:dyDescent="0.35">
      <c r="A2584">
        <v>1781</v>
      </c>
      <c r="B2584">
        <v>0</v>
      </c>
      <c r="C2584" t="s">
        <v>51</v>
      </c>
      <c r="D2584" t="s">
        <v>85</v>
      </c>
      <c r="E2584" t="s">
        <v>51</v>
      </c>
      <c r="F2584" t="s">
        <v>51</v>
      </c>
      <c r="G2584" t="s">
        <v>11589</v>
      </c>
      <c r="H2584" t="s">
        <v>11590</v>
      </c>
      <c r="I2584" t="s">
        <v>56</v>
      </c>
      <c r="J2584" t="s">
        <v>5419</v>
      </c>
      <c r="S2584" t="s">
        <v>11591</v>
      </c>
      <c r="T2584" t="s">
        <v>51</v>
      </c>
      <c r="U2584" t="s">
        <v>51</v>
      </c>
      <c r="W2584">
        <v>9763255266</v>
      </c>
      <c r="Y2584" t="s">
        <v>11592</v>
      </c>
      <c r="Z2584">
        <v>8</v>
      </c>
      <c r="AE2584" t="s">
        <v>51</v>
      </c>
      <c r="AF2584" t="s">
        <v>5419</v>
      </c>
      <c r="AI2584">
        <v>0</v>
      </c>
      <c r="AJ2584">
        <v>0</v>
      </c>
      <c r="AL2584">
        <v>0</v>
      </c>
      <c r="AM2584">
        <v>0</v>
      </c>
      <c r="AN2584">
        <v>0</v>
      </c>
      <c r="AO2584" t="s">
        <v>1651</v>
      </c>
      <c r="AP2584" t="s">
        <v>51</v>
      </c>
      <c r="AQ2584" t="s">
        <v>51</v>
      </c>
      <c r="AR2584" t="s">
        <v>51</v>
      </c>
      <c r="AS2584" t="s">
        <v>51</v>
      </c>
      <c r="AT2584" t="s">
        <v>51</v>
      </c>
      <c r="AU2584" t="s">
        <v>58</v>
      </c>
      <c r="AV2584" t="s">
        <v>4028</v>
      </c>
      <c r="AW2584" t="s">
        <v>51</v>
      </c>
      <c r="AX2584" s="1">
        <v>42284.678050543982</v>
      </c>
      <c r="AY2584" t="s">
        <v>51</v>
      </c>
    </row>
    <row r="2585" spans="1:51" x14ac:dyDescent="0.35">
      <c r="A2585">
        <v>1780</v>
      </c>
      <c r="B2585">
        <v>0</v>
      </c>
      <c r="C2585" t="s">
        <v>51</v>
      </c>
      <c r="D2585" t="s">
        <v>52</v>
      </c>
      <c r="E2585" t="s">
        <v>51</v>
      </c>
      <c r="F2585" t="s">
        <v>51</v>
      </c>
      <c r="G2585" t="s">
        <v>19224</v>
      </c>
      <c r="H2585" t="s">
        <v>11593</v>
      </c>
      <c r="I2585" t="s">
        <v>56</v>
      </c>
      <c r="J2585" t="s">
        <v>5419</v>
      </c>
      <c r="M2585" t="s">
        <v>19224</v>
      </c>
      <c r="N2585" t="s">
        <v>11593</v>
      </c>
      <c r="O2585" t="s">
        <v>56</v>
      </c>
      <c r="S2585">
        <v>1204542590</v>
      </c>
      <c r="T2585" t="s">
        <v>11594</v>
      </c>
      <c r="U2585" t="s">
        <v>51</v>
      </c>
      <c r="V2585">
        <v>1204542806</v>
      </c>
      <c r="W2585">
        <v>8800093448</v>
      </c>
      <c r="X2585" t="s">
        <v>51</v>
      </c>
      <c r="Y2585" t="s">
        <v>11595</v>
      </c>
      <c r="Z2585">
        <v>8</v>
      </c>
      <c r="AE2585" t="s">
        <v>51</v>
      </c>
      <c r="AF2585" t="s">
        <v>5419</v>
      </c>
      <c r="AH2585" t="s">
        <v>11596</v>
      </c>
      <c r="AI2585">
        <v>0</v>
      </c>
      <c r="AJ2585">
        <v>0</v>
      </c>
      <c r="AL2585">
        <v>0</v>
      </c>
      <c r="AM2585">
        <v>0</v>
      </c>
      <c r="AN2585">
        <v>0</v>
      </c>
      <c r="AO2585" t="s">
        <v>51</v>
      </c>
      <c r="AP2585" t="s">
        <v>51</v>
      </c>
      <c r="AQ2585" t="s">
        <v>51</v>
      </c>
      <c r="AR2585" t="s">
        <v>51</v>
      </c>
      <c r="AS2585" t="s">
        <v>51</v>
      </c>
      <c r="AT2585" t="s">
        <v>51</v>
      </c>
      <c r="AU2585" t="s">
        <v>58</v>
      </c>
      <c r="AV2585" t="s">
        <v>11368</v>
      </c>
      <c r="AW2585" t="s">
        <v>11368</v>
      </c>
      <c r="AX2585" s="1">
        <v>42278.748425543985</v>
      </c>
      <c r="AY2585" s="1">
        <v>42278.749342592593</v>
      </c>
    </row>
    <row r="2586" spans="1:51" x14ac:dyDescent="0.35">
      <c r="A2586">
        <v>1779</v>
      </c>
      <c r="B2586">
        <v>0</v>
      </c>
      <c r="C2586" t="s">
        <v>51</v>
      </c>
      <c r="D2586" t="s">
        <v>52</v>
      </c>
      <c r="E2586" t="s">
        <v>51</v>
      </c>
      <c r="F2586" t="s">
        <v>51</v>
      </c>
      <c r="G2586" t="s">
        <v>19225</v>
      </c>
      <c r="H2586" t="s">
        <v>11597</v>
      </c>
      <c r="I2586" t="s">
        <v>56</v>
      </c>
      <c r="M2586" t="s">
        <v>19225</v>
      </c>
      <c r="N2586" t="s">
        <v>19226</v>
      </c>
      <c r="O2586" t="s">
        <v>56</v>
      </c>
      <c r="S2586" t="s">
        <v>11598</v>
      </c>
      <c r="T2586" t="s">
        <v>11599</v>
      </c>
      <c r="U2586" t="s">
        <v>202</v>
      </c>
      <c r="V2586" t="s">
        <v>11600</v>
      </c>
      <c r="W2586">
        <v>9899792061</v>
      </c>
      <c r="Y2586" t="s">
        <v>11601</v>
      </c>
      <c r="Z2586">
        <v>8</v>
      </c>
      <c r="AA2586">
        <v>6</v>
      </c>
      <c r="AD2586" t="s">
        <v>244</v>
      </c>
      <c r="AE2586" t="s">
        <v>4382</v>
      </c>
      <c r="AF2586" t="s">
        <v>115</v>
      </c>
      <c r="AG2586" t="s">
        <v>7093</v>
      </c>
      <c r="AH2586" t="s">
        <v>4382</v>
      </c>
      <c r="AI2586">
        <v>0</v>
      </c>
      <c r="AJ2586">
        <v>0</v>
      </c>
      <c r="AL2586">
        <v>0</v>
      </c>
      <c r="AM2586">
        <v>0</v>
      </c>
      <c r="AN2586">
        <v>0</v>
      </c>
      <c r="AO2586" t="s">
        <v>51</v>
      </c>
      <c r="AP2586" t="s">
        <v>51</v>
      </c>
      <c r="AQ2586" t="s">
        <v>51</v>
      </c>
      <c r="AR2586" t="s">
        <v>51</v>
      </c>
      <c r="AS2586" t="s">
        <v>51</v>
      </c>
      <c r="AT2586" t="s">
        <v>51</v>
      </c>
      <c r="AU2586" t="s">
        <v>58</v>
      </c>
      <c r="AV2586" t="s">
        <v>11368</v>
      </c>
      <c r="AW2586" t="s">
        <v>196</v>
      </c>
      <c r="AX2586" s="1">
        <v>42278.620203391205</v>
      </c>
      <c r="AY2586" s="1">
        <v>44638.708972569446</v>
      </c>
    </row>
    <row r="2587" spans="1:51" x14ac:dyDescent="0.35">
      <c r="A2587">
        <v>1778</v>
      </c>
      <c r="B2587">
        <v>0</v>
      </c>
      <c r="C2587" t="s">
        <v>51</v>
      </c>
      <c r="D2587" t="s">
        <v>52</v>
      </c>
      <c r="E2587" t="s">
        <v>51</v>
      </c>
      <c r="F2587" t="s">
        <v>51</v>
      </c>
      <c r="G2587" t="s">
        <v>19227</v>
      </c>
      <c r="H2587" t="s">
        <v>11602</v>
      </c>
      <c r="I2587" t="s">
        <v>56</v>
      </c>
      <c r="J2587" t="s">
        <v>5419</v>
      </c>
      <c r="M2587" t="s">
        <v>19227</v>
      </c>
      <c r="N2587" t="s">
        <v>11602</v>
      </c>
      <c r="O2587" t="s">
        <v>56</v>
      </c>
      <c r="S2587">
        <f>91-2162-662200</f>
        <v>-664271</v>
      </c>
      <c r="T2587" t="s">
        <v>11603</v>
      </c>
      <c r="U2587" t="s">
        <v>51</v>
      </c>
      <c r="V2587">
        <f>91-2162-262069</f>
        <v>-264140</v>
      </c>
      <c r="X2587" t="s">
        <v>51</v>
      </c>
      <c r="Y2587" t="s">
        <v>11604</v>
      </c>
      <c r="Z2587">
        <v>8</v>
      </c>
      <c r="AA2587" t="s">
        <v>11605</v>
      </c>
      <c r="AB2587" t="s">
        <v>11606</v>
      </c>
      <c r="AC2587" t="s">
        <v>3028</v>
      </c>
      <c r="AE2587" t="s">
        <v>51</v>
      </c>
      <c r="AF2587" t="s">
        <v>5419</v>
      </c>
      <c r="AG2587" t="s">
        <v>11607</v>
      </c>
      <c r="AH2587" t="s">
        <v>11608</v>
      </c>
      <c r="AI2587">
        <v>0</v>
      </c>
      <c r="AJ2587">
        <v>0</v>
      </c>
      <c r="AL2587">
        <v>0</v>
      </c>
      <c r="AM2587">
        <v>0</v>
      </c>
      <c r="AN2587">
        <v>0</v>
      </c>
      <c r="AO2587" t="s">
        <v>51</v>
      </c>
      <c r="AP2587" t="s">
        <v>51</v>
      </c>
      <c r="AQ2587" t="s">
        <v>51</v>
      </c>
      <c r="AR2587" t="s">
        <v>51</v>
      </c>
      <c r="AS2587" t="s">
        <v>51</v>
      </c>
      <c r="AT2587" t="s">
        <v>51</v>
      </c>
      <c r="AU2587" t="s">
        <v>58</v>
      </c>
      <c r="AV2587" t="s">
        <v>11368</v>
      </c>
      <c r="AW2587" t="s">
        <v>51</v>
      </c>
      <c r="AX2587" s="1">
        <v>42278.543251736111</v>
      </c>
      <c r="AY2587" t="s">
        <v>51</v>
      </c>
    </row>
    <row r="2588" spans="1:51" x14ac:dyDescent="0.35">
      <c r="A2588">
        <v>1777</v>
      </c>
      <c r="B2588">
        <v>0</v>
      </c>
      <c r="C2588" t="s">
        <v>51</v>
      </c>
      <c r="D2588" t="s">
        <v>52</v>
      </c>
      <c r="E2588" t="s">
        <v>51</v>
      </c>
      <c r="F2588" t="s">
        <v>51</v>
      </c>
      <c r="G2588" t="s">
        <v>11609</v>
      </c>
      <c r="H2588" t="s">
        <v>11610</v>
      </c>
      <c r="I2588" t="s">
        <v>56</v>
      </c>
      <c r="J2588" t="s">
        <v>5419</v>
      </c>
      <c r="M2588" t="s">
        <v>11609</v>
      </c>
      <c r="N2588" t="s">
        <v>11610</v>
      </c>
      <c r="O2588" t="s">
        <v>56</v>
      </c>
      <c r="S2588">
        <v>2525325656</v>
      </c>
      <c r="T2588" t="s">
        <v>11611</v>
      </c>
      <c r="U2588" t="s">
        <v>51</v>
      </c>
      <c r="W2588" t="s">
        <v>11612</v>
      </c>
      <c r="X2588" t="s">
        <v>51</v>
      </c>
      <c r="Y2588" t="s">
        <v>11613</v>
      </c>
      <c r="Z2588">
        <v>8</v>
      </c>
      <c r="AB2588" t="s">
        <v>6202</v>
      </c>
      <c r="AC2588" t="s">
        <v>6202</v>
      </c>
      <c r="AD2588" t="s">
        <v>11614</v>
      </c>
      <c r="AE2588" t="s">
        <v>51</v>
      </c>
      <c r="AF2588" t="s">
        <v>5419</v>
      </c>
      <c r="AI2588">
        <v>0</v>
      </c>
      <c r="AJ2588">
        <v>0</v>
      </c>
      <c r="AL2588">
        <v>0</v>
      </c>
      <c r="AM2588">
        <v>0</v>
      </c>
      <c r="AN2588">
        <v>0</v>
      </c>
      <c r="AO2588" t="s">
        <v>51</v>
      </c>
      <c r="AP2588" t="s">
        <v>51</v>
      </c>
      <c r="AQ2588" t="s">
        <v>51</v>
      </c>
      <c r="AR2588" t="s">
        <v>51</v>
      </c>
      <c r="AS2588" t="s">
        <v>51</v>
      </c>
      <c r="AT2588" t="s">
        <v>51</v>
      </c>
      <c r="AU2588" t="s">
        <v>58</v>
      </c>
      <c r="AV2588" t="s">
        <v>11368</v>
      </c>
      <c r="AW2588" t="s">
        <v>11368</v>
      </c>
      <c r="AX2588" s="1">
        <v>42277.612438310185</v>
      </c>
      <c r="AY2588" s="1">
        <v>42277.644693784721</v>
      </c>
    </row>
    <row r="2589" spans="1:51" x14ac:dyDescent="0.35">
      <c r="A2589">
        <v>1776</v>
      </c>
      <c r="B2589">
        <v>0</v>
      </c>
      <c r="C2589" t="s">
        <v>51</v>
      </c>
      <c r="D2589" t="s">
        <v>85</v>
      </c>
      <c r="E2589" t="s">
        <v>51</v>
      </c>
      <c r="F2589" t="s">
        <v>51</v>
      </c>
      <c r="G2589" t="s">
        <v>19228</v>
      </c>
      <c r="H2589" t="s">
        <v>19229</v>
      </c>
      <c r="I2589" t="s">
        <v>56</v>
      </c>
      <c r="J2589" t="s">
        <v>5419</v>
      </c>
      <c r="T2589" t="s">
        <v>51</v>
      </c>
      <c r="U2589" t="s">
        <v>51</v>
      </c>
      <c r="W2589">
        <v>9810225661</v>
      </c>
      <c r="Y2589" t="s">
        <v>11615</v>
      </c>
      <c r="Z2589">
        <v>8</v>
      </c>
      <c r="AE2589" t="s">
        <v>51</v>
      </c>
      <c r="AF2589" t="s">
        <v>5419</v>
      </c>
      <c r="AG2589">
        <v>9765709168</v>
      </c>
      <c r="AI2589">
        <v>0</v>
      </c>
      <c r="AJ2589">
        <v>0</v>
      </c>
      <c r="AL2589">
        <v>0</v>
      </c>
      <c r="AM2589">
        <v>0</v>
      </c>
      <c r="AN2589">
        <v>0</v>
      </c>
      <c r="AO2589" t="s">
        <v>1651</v>
      </c>
      <c r="AP2589" t="s">
        <v>51</v>
      </c>
      <c r="AQ2589" t="s">
        <v>51</v>
      </c>
      <c r="AR2589" t="s">
        <v>51</v>
      </c>
      <c r="AS2589" t="s">
        <v>51</v>
      </c>
      <c r="AT2589" t="s">
        <v>51</v>
      </c>
      <c r="AU2589" t="s">
        <v>58</v>
      </c>
      <c r="AV2589" t="s">
        <v>4028</v>
      </c>
      <c r="AW2589" t="s">
        <v>4028</v>
      </c>
      <c r="AX2589" s="1">
        <v>42277.511639849537</v>
      </c>
      <c r="AY2589" s="1">
        <v>42277.511953240741</v>
      </c>
    </row>
    <row r="2590" spans="1:51" x14ac:dyDescent="0.35">
      <c r="A2590">
        <v>1775</v>
      </c>
      <c r="B2590">
        <v>0</v>
      </c>
      <c r="C2590" t="s">
        <v>51</v>
      </c>
      <c r="D2590" t="s">
        <v>52</v>
      </c>
      <c r="E2590" t="s">
        <v>51</v>
      </c>
      <c r="F2590" t="s">
        <v>51</v>
      </c>
      <c r="G2590" t="s">
        <v>10776</v>
      </c>
      <c r="H2590" t="s">
        <v>11616</v>
      </c>
      <c r="I2590" t="s">
        <v>56</v>
      </c>
      <c r="M2590" t="s">
        <v>10776</v>
      </c>
      <c r="N2590" t="s">
        <v>11616</v>
      </c>
      <c r="O2590" t="s">
        <v>56</v>
      </c>
      <c r="S2590">
        <v>4132615911</v>
      </c>
      <c r="T2590" t="s">
        <v>11617</v>
      </c>
      <c r="U2590" t="s">
        <v>57</v>
      </c>
      <c r="V2590">
        <v>4132615912</v>
      </c>
      <c r="W2590">
        <v>912140661801</v>
      </c>
      <c r="Y2590" t="s">
        <v>11618</v>
      </c>
      <c r="Z2590">
        <v>8</v>
      </c>
      <c r="AA2590">
        <v>34</v>
      </c>
      <c r="AE2590" t="s">
        <v>11619</v>
      </c>
      <c r="AF2590" t="s">
        <v>11620</v>
      </c>
      <c r="AG2590" t="s">
        <v>11621</v>
      </c>
      <c r="AH2590" t="s">
        <v>11619</v>
      </c>
      <c r="AI2590">
        <v>0</v>
      </c>
      <c r="AJ2590">
        <v>0</v>
      </c>
      <c r="AL2590">
        <v>0</v>
      </c>
      <c r="AM2590">
        <v>0</v>
      </c>
      <c r="AN2590">
        <v>0</v>
      </c>
      <c r="AO2590" t="s">
        <v>51</v>
      </c>
      <c r="AP2590" t="s">
        <v>51</v>
      </c>
      <c r="AQ2590" t="s">
        <v>51</v>
      </c>
      <c r="AR2590" t="s">
        <v>51</v>
      </c>
      <c r="AS2590" t="s">
        <v>51</v>
      </c>
      <c r="AT2590" t="s">
        <v>51</v>
      </c>
      <c r="AU2590" t="s">
        <v>58</v>
      </c>
      <c r="AV2590" t="s">
        <v>11368</v>
      </c>
      <c r="AW2590" t="s">
        <v>196</v>
      </c>
      <c r="AX2590" s="1">
        <v>42277.50687114583</v>
      </c>
      <c r="AY2590" s="1">
        <v>44145.525277546294</v>
      </c>
    </row>
    <row r="2591" spans="1:51" x14ac:dyDescent="0.35">
      <c r="A2591">
        <v>1774</v>
      </c>
      <c r="B2591">
        <v>0</v>
      </c>
      <c r="C2591" t="s">
        <v>51</v>
      </c>
      <c r="D2591" t="s">
        <v>52</v>
      </c>
      <c r="E2591" t="s">
        <v>51</v>
      </c>
      <c r="F2591" t="s">
        <v>51</v>
      </c>
      <c r="G2591" t="s">
        <v>19230</v>
      </c>
      <c r="H2591" t="s">
        <v>11622</v>
      </c>
      <c r="I2591" t="s">
        <v>56</v>
      </c>
      <c r="J2591" t="s">
        <v>5419</v>
      </c>
      <c r="M2591" t="s">
        <v>19230</v>
      </c>
      <c r="N2591" t="s">
        <v>11622</v>
      </c>
      <c r="O2591" t="s">
        <v>56</v>
      </c>
      <c r="S2591" t="s">
        <v>11623</v>
      </c>
      <c r="T2591" t="s">
        <v>11624</v>
      </c>
      <c r="U2591" t="s">
        <v>51</v>
      </c>
      <c r="V2591" t="s">
        <v>11625</v>
      </c>
      <c r="X2591" t="s">
        <v>51</v>
      </c>
      <c r="Y2591" t="s">
        <v>11626</v>
      </c>
      <c r="Z2591">
        <v>8</v>
      </c>
      <c r="AE2591" t="s">
        <v>51</v>
      </c>
      <c r="AF2591" t="s">
        <v>5419</v>
      </c>
      <c r="AI2591">
        <v>0</v>
      </c>
      <c r="AJ2591">
        <v>0</v>
      </c>
      <c r="AL2591">
        <v>0</v>
      </c>
      <c r="AM2591">
        <v>0</v>
      </c>
      <c r="AN2591">
        <v>0</v>
      </c>
      <c r="AO2591" t="s">
        <v>51</v>
      </c>
      <c r="AP2591" t="s">
        <v>51</v>
      </c>
      <c r="AQ2591" t="s">
        <v>51</v>
      </c>
      <c r="AR2591" t="s">
        <v>51</v>
      </c>
      <c r="AS2591" t="s">
        <v>51</v>
      </c>
      <c r="AT2591" t="s">
        <v>51</v>
      </c>
      <c r="AU2591" t="s">
        <v>58</v>
      </c>
      <c r="AV2591" t="s">
        <v>10883</v>
      </c>
      <c r="AW2591" t="s">
        <v>11368</v>
      </c>
      <c r="AX2591" s="1">
        <v>42276.701495717592</v>
      </c>
      <c r="AY2591" s="1">
        <v>42278.743513229165</v>
      </c>
    </row>
    <row r="2592" spans="1:51" x14ac:dyDescent="0.35">
      <c r="A2592">
        <v>1773</v>
      </c>
      <c r="B2592">
        <v>0</v>
      </c>
      <c r="C2592" t="s">
        <v>51</v>
      </c>
      <c r="D2592" t="s">
        <v>52</v>
      </c>
      <c r="E2592" t="s">
        <v>51</v>
      </c>
      <c r="F2592" t="s">
        <v>51</v>
      </c>
      <c r="G2592" t="s">
        <v>19231</v>
      </c>
      <c r="H2592" t="s">
        <v>19232</v>
      </c>
      <c r="I2592" t="s">
        <v>56</v>
      </c>
      <c r="J2592" t="s">
        <v>5419</v>
      </c>
      <c r="M2592" t="s">
        <v>11627</v>
      </c>
      <c r="N2592" t="s">
        <v>19232</v>
      </c>
      <c r="O2592" t="s">
        <v>56</v>
      </c>
      <c r="S2592" t="s">
        <v>11628</v>
      </c>
      <c r="T2592" t="s">
        <v>11629</v>
      </c>
      <c r="U2592" t="s">
        <v>51</v>
      </c>
      <c r="V2592" t="s">
        <v>11630</v>
      </c>
      <c r="X2592" t="s">
        <v>51</v>
      </c>
      <c r="Y2592" t="s">
        <v>11631</v>
      </c>
      <c r="Z2592">
        <v>8</v>
      </c>
      <c r="AA2592" t="s">
        <v>11632</v>
      </c>
      <c r="AE2592" t="s">
        <v>51</v>
      </c>
      <c r="AF2592" t="s">
        <v>5419</v>
      </c>
      <c r="AG2592" t="s">
        <v>62</v>
      </c>
      <c r="AH2592" t="s">
        <v>11633</v>
      </c>
      <c r="AI2592">
        <v>0</v>
      </c>
      <c r="AJ2592">
        <v>0</v>
      </c>
      <c r="AL2592">
        <v>0</v>
      </c>
      <c r="AM2592">
        <v>0</v>
      </c>
      <c r="AN2592">
        <v>0</v>
      </c>
      <c r="AO2592" t="s">
        <v>51</v>
      </c>
      <c r="AP2592" t="s">
        <v>51</v>
      </c>
      <c r="AQ2592" t="s">
        <v>51</v>
      </c>
      <c r="AR2592" t="s">
        <v>51</v>
      </c>
      <c r="AS2592" t="s">
        <v>51</v>
      </c>
      <c r="AT2592" t="s">
        <v>51</v>
      </c>
      <c r="AU2592" t="s">
        <v>58</v>
      </c>
      <c r="AV2592" t="s">
        <v>11391</v>
      </c>
      <c r="AW2592" t="s">
        <v>11391</v>
      </c>
      <c r="AX2592" s="1">
        <v>42276.456244363428</v>
      </c>
      <c r="AY2592" s="1">
        <v>42279.742061956022</v>
      </c>
    </row>
    <row r="2593" spans="1:51" x14ac:dyDescent="0.35">
      <c r="A2593">
        <v>1772</v>
      </c>
      <c r="B2593">
        <v>0</v>
      </c>
      <c r="C2593" t="s">
        <v>51</v>
      </c>
      <c r="D2593" t="s">
        <v>52</v>
      </c>
      <c r="E2593" t="s">
        <v>51</v>
      </c>
      <c r="F2593" t="s">
        <v>51</v>
      </c>
      <c r="G2593" t="s">
        <v>11634</v>
      </c>
      <c r="H2593" t="s">
        <v>11635</v>
      </c>
      <c r="I2593" t="s">
        <v>56</v>
      </c>
      <c r="J2593" t="s">
        <v>5419</v>
      </c>
      <c r="M2593" t="s">
        <v>11634</v>
      </c>
      <c r="N2593" t="s">
        <v>11635</v>
      </c>
      <c r="O2593" t="s">
        <v>56</v>
      </c>
      <c r="S2593" t="s">
        <v>11636</v>
      </c>
      <c r="T2593" t="s">
        <v>11637</v>
      </c>
      <c r="U2593" t="s">
        <v>51</v>
      </c>
      <c r="W2593">
        <v>9917462012</v>
      </c>
      <c r="X2593" t="s">
        <v>51</v>
      </c>
      <c r="Y2593" t="s">
        <v>11638</v>
      </c>
      <c r="Z2593">
        <v>8</v>
      </c>
      <c r="AA2593" t="s">
        <v>11639</v>
      </c>
      <c r="AD2593" t="s">
        <v>11640</v>
      </c>
      <c r="AE2593" t="s">
        <v>51</v>
      </c>
      <c r="AF2593" t="s">
        <v>5419</v>
      </c>
      <c r="AG2593">
        <v>5000450687</v>
      </c>
      <c r="AH2593">
        <v>5127500</v>
      </c>
      <c r="AI2593">
        <v>0</v>
      </c>
      <c r="AJ2593">
        <v>0</v>
      </c>
      <c r="AL2593">
        <v>0</v>
      </c>
      <c r="AM2593">
        <v>0</v>
      </c>
      <c r="AN2593">
        <v>0</v>
      </c>
      <c r="AO2593" t="s">
        <v>51</v>
      </c>
      <c r="AP2593" t="s">
        <v>51</v>
      </c>
      <c r="AQ2593" t="s">
        <v>51</v>
      </c>
      <c r="AR2593" t="s">
        <v>51</v>
      </c>
      <c r="AS2593" t="s">
        <v>51</v>
      </c>
      <c r="AT2593" t="s">
        <v>51</v>
      </c>
      <c r="AU2593" t="s">
        <v>58</v>
      </c>
      <c r="AV2593" t="s">
        <v>10883</v>
      </c>
      <c r="AW2593" t="s">
        <v>51</v>
      </c>
      <c r="AX2593" s="1">
        <v>42275.544334837963</v>
      </c>
      <c r="AY2593" t="s">
        <v>51</v>
      </c>
    </row>
    <row r="2594" spans="1:51" x14ac:dyDescent="0.35">
      <c r="A2594">
        <v>1771</v>
      </c>
      <c r="B2594">
        <v>0</v>
      </c>
      <c r="C2594" t="s">
        <v>51</v>
      </c>
      <c r="D2594" t="s">
        <v>52</v>
      </c>
      <c r="E2594" t="s">
        <v>51</v>
      </c>
      <c r="F2594" t="s">
        <v>51</v>
      </c>
      <c r="G2594" t="s">
        <v>19233</v>
      </c>
      <c r="H2594" t="s">
        <v>19234</v>
      </c>
      <c r="I2594" t="s">
        <v>56</v>
      </c>
      <c r="J2594" t="s">
        <v>5419</v>
      </c>
      <c r="N2594" t="s">
        <v>19235</v>
      </c>
      <c r="O2594" t="s">
        <v>56</v>
      </c>
      <c r="S2594">
        <v>7259021335</v>
      </c>
      <c r="U2594" t="s">
        <v>51</v>
      </c>
      <c r="W2594" t="s">
        <v>11641</v>
      </c>
      <c r="X2594" t="s">
        <v>51</v>
      </c>
      <c r="Z2594">
        <v>8</v>
      </c>
      <c r="AA2594" t="s">
        <v>62</v>
      </c>
      <c r="AB2594" t="s">
        <v>62</v>
      </c>
      <c r="AC2594" t="s">
        <v>62</v>
      </c>
      <c r="AD2594" t="s">
        <v>62</v>
      </c>
      <c r="AE2594" t="s">
        <v>51</v>
      </c>
      <c r="AF2594" t="s">
        <v>5419</v>
      </c>
      <c r="AH2594" t="s">
        <v>62</v>
      </c>
      <c r="AI2594">
        <v>0</v>
      </c>
      <c r="AJ2594">
        <v>0</v>
      </c>
      <c r="AL2594">
        <v>0</v>
      </c>
      <c r="AM2594">
        <v>0</v>
      </c>
      <c r="AN2594">
        <v>0</v>
      </c>
      <c r="AO2594" t="s">
        <v>51</v>
      </c>
      <c r="AP2594" t="s">
        <v>51</v>
      </c>
      <c r="AQ2594" t="s">
        <v>51</v>
      </c>
      <c r="AR2594" t="s">
        <v>51</v>
      </c>
      <c r="AS2594" t="s">
        <v>51</v>
      </c>
      <c r="AT2594" t="s">
        <v>51</v>
      </c>
      <c r="AU2594" t="s">
        <v>58</v>
      </c>
      <c r="AV2594" t="s">
        <v>1668</v>
      </c>
      <c r="AW2594" t="s">
        <v>1668</v>
      </c>
      <c r="AX2594" s="1">
        <v>42275.503870057873</v>
      </c>
      <c r="AY2594" s="1">
        <v>42275.50692670139</v>
      </c>
    </row>
    <row r="2595" spans="1:51" x14ac:dyDescent="0.35">
      <c r="A2595">
        <v>1770</v>
      </c>
      <c r="B2595">
        <v>0</v>
      </c>
      <c r="C2595" t="s">
        <v>51</v>
      </c>
      <c r="D2595" t="s">
        <v>52</v>
      </c>
      <c r="E2595" t="s">
        <v>51</v>
      </c>
      <c r="F2595" t="s">
        <v>51</v>
      </c>
      <c r="G2595" t="s">
        <v>11642</v>
      </c>
      <c r="H2595" t="s">
        <v>11643</v>
      </c>
      <c r="I2595" t="s">
        <v>56</v>
      </c>
      <c r="J2595" t="s">
        <v>5419</v>
      </c>
      <c r="M2595" t="s">
        <v>11644</v>
      </c>
      <c r="N2595" t="s">
        <v>11645</v>
      </c>
      <c r="U2595" t="s">
        <v>51</v>
      </c>
      <c r="X2595" t="s">
        <v>51</v>
      </c>
      <c r="Z2595">
        <v>8</v>
      </c>
      <c r="AA2595" t="s">
        <v>11646</v>
      </c>
      <c r="AE2595" t="s">
        <v>51</v>
      </c>
      <c r="AF2595" t="s">
        <v>5419</v>
      </c>
      <c r="AI2595">
        <v>0</v>
      </c>
      <c r="AJ2595">
        <v>0</v>
      </c>
      <c r="AL2595">
        <v>0</v>
      </c>
      <c r="AM2595">
        <v>0</v>
      </c>
      <c r="AN2595">
        <v>0</v>
      </c>
      <c r="AO2595" t="s">
        <v>51</v>
      </c>
      <c r="AP2595" t="s">
        <v>51</v>
      </c>
      <c r="AQ2595" t="s">
        <v>51</v>
      </c>
      <c r="AR2595" t="s">
        <v>51</v>
      </c>
      <c r="AS2595" t="s">
        <v>51</v>
      </c>
      <c r="AT2595" t="s">
        <v>51</v>
      </c>
      <c r="AU2595" t="s">
        <v>58</v>
      </c>
      <c r="AV2595" t="s">
        <v>4802</v>
      </c>
      <c r="AW2595" t="s">
        <v>51</v>
      </c>
      <c r="AX2595" s="1">
        <v>42275.449786030091</v>
      </c>
      <c r="AY2595" t="s">
        <v>51</v>
      </c>
    </row>
    <row r="2596" spans="1:51" x14ac:dyDescent="0.35">
      <c r="A2596">
        <v>1769</v>
      </c>
      <c r="B2596">
        <v>0</v>
      </c>
      <c r="C2596" t="s">
        <v>51</v>
      </c>
      <c r="D2596" t="s">
        <v>52</v>
      </c>
      <c r="E2596" t="s">
        <v>51</v>
      </c>
      <c r="F2596" t="s">
        <v>51</v>
      </c>
      <c r="G2596" t="s">
        <v>11647</v>
      </c>
      <c r="H2596" t="s">
        <v>11648</v>
      </c>
      <c r="I2596" t="s">
        <v>56</v>
      </c>
      <c r="J2596" t="s">
        <v>5419</v>
      </c>
      <c r="M2596" t="s">
        <v>11647</v>
      </c>
      <c r="N2596" t="s">
        <v>11648</v>
      </c>
      <c r="O2596" t="s">
        <v>56</v>
      </c>
      <c r="S2596">
        <v>912267226256</v>
      </c>
      <c r="T2596" t="s">
        <v>11649</v>
      </c>
      <c r="U2596" t="s">
        <v>51</v>
      </c>
      <c r="X2596" t="s">
        <v>51</v>
      </c>
      <c r="Y2596" t="s">
        <v>11650</v>
      </c>
      <c r="Z2596">
        <v>8</v>
      </c>
      <c r="AA2596" t="s">
        <v>649</v>
      </c>
      <c r="AE2596" t="s">
        <v>51</v>
      </c>
      <c r="AF2596" t="s">
        <v>5419</v>
      </c>
      <c r="AG2596" t="s">
        <v>11651</v>
      </c>
      <c r="AH2596" t="s">
        <v>11651</v>
      </c>
      <c r="AI2596">
        <v>0</v>
      </c>
      <c r="AJ2596">
        <v>0</v>
      </c>
      <c r="AL2596">
        <v>0</v>
      </c>
      <c r="AM2596">
        <v>0</v>
      </c>
      <c r="AN2596">
        <v>0</v>
      </c>
      <c r="AO2596" t="s">
        <v>51</v>
      </c>
      <c r="AP2596" t="s">
        <v>51</v>
      </c>
      <c r="AQ2596" t="s">
        <v>51</v>
      </c>
      <c r="AR2596" t="s">
        <v>51</v>
      </c>
      <c r="AS2596" t="s">
        <v>51</v>
      </c>
      <c r="AT2596" t="s">
        <v>51</v>
      </c>
      <c r="AU2596" t="s">
        <v>58</v>
      </c>
      <c r="AV2596" t="s">
        <v>11391</v>
      </c>
      <c r="AW2596" t="s">
        <v>51</v>
      </c>
      <c r="AX2596" s="1">
        <v>42271.624378159722</v>
      </c>
      <c r="AY2596" t="s">
        <v>51</v>
      </c>
    </row>
    <row r="2597" spans="1:51" x14ac:dyDescent="0.35">
      <c r="A2597">
        <v>1768</v>
      </c>
      <c r="B2597">
        <v>0</v>
      </c>
      <c r="C2597" t="s">
        <v>51</v>
      </c>
      <c r="D2597" t="s">
        <v>52</v>
      </c>
      <c r="E2597" t="s">
        <v>51</v>
      </c>
      <c r="F2597" t="s">
        <v>51</v>
      </c>
      <c r="G2597" t="s">
        <v>7397</v>
      </c>
      <c r="H2597" t="s">
        <v>11652</v>
      </c>
      <c r="I2597" t="s">
        <v>56</v>
      </c>
      <c r="M2597" t="s">
        <v>7397</v>
      </c>
      <c r="N2597" t="s">
        <v>11652</v>
      </c>
      <c r="O2597" t="s">
        <v>56</v>
      </c>
      <c r="S2597" t="s">
        <v>11653</v>
      </c>
      <c r="T2597" t="s">
        <v>11654</v>
      </c>
      <c r="U2597" t="s">
        <v>57</v>
      </c>
      <c r="V2597" t="s">
        <v>11655</v>
      </c>
      <c r="W2597" t="s">
        <v>11656</v>
      </c>
      <c r="Y2597" t="s">
        <v>11657</v>
      </c>
      <c r="Z2597">
        <v>8</v>
      </c>
      <c r="AA2597" t="s">
        <v>62</v>
      </c>
      <c r="AB2597" t="s">
        <v>62</v>
      </c>
      <c r="AC2597" t="s">
        <v>62</v>
      </c>
      <c r="AD2597" t="s">
        <v>62</v>
      </c>
      <c r="AG2597" t="s">
        <v>62</v>
      </c>
      <c r="AI2597">
        <v>0</v>
      </c>
      <c r="AJ2597">
        <v>0</v>
      </c>
      <c r="AL2597">
        <v>1</v>
      </c>
      <c r="AM2597">
        <v>1</v>
      </c>
      <c r="AN2597">
        <v>0</v>
      </c>
      <c r="AO2597" t="s">
        <v>51</v>
      </c>
      <c r="AP2597" t="s">
        <v>51</v>
      </c>
      <c r="AQ2597" t="s">
        <v>51</v>
      </c>
      <c r="AR2597" t="s">
        <v>51</v>
      </c>
      <c r="AS2597" t="s">
        <v>51</v>
      </c>
      <c r="AT2597" t="s">
        <v>51</v>
      </c>
      <c r="AU2597" t="s">
        <v>58</v>
      </c>
      <c r="AV2597" t="s">
        <v>11368</v>
      </c>
      <c r="AW2597" t="s">
        <v>919</v>
      </c>
      <c r="AX2597" s="1">
        <v>42271.555501388888</v>
      </c>
      <c r="AY2597" s="1">
        <v>45273.665437581018</v>
      </c>
    </row>
    <row r="2598" spans="1:51" x14ac:dyDescent="0.35">
      <c r="A2598">
        <v>1767</v>
      </c>
      <c r="B2598">
        <v>0</v>
      </c>
      <c r="C2598" t="s">
        <v>51</v>
      </c>
      <c r="D2598" t="s">
        <v>52</v>
      </c>
      <c r="E2598" t="s">
        <v>51</v>
      </c>
      <c r="F2598" t="s">
        <v>51</v>
      </c>
      <c r="G2598" t="s">
        <v>11658</v>
      </c>
      <c r="H2598" t="s">
        <v>11659</v>
      </c>
      <c r="I2598" t="s">
        <v>56</v>
      </c>
      <c r="J2598" t="s">
        <v>5419</v>
      </c>
      <c r="M2598" t="s">
        <v>11658</v>
      </c>
      <c r="N2598" t="s">
        <v>11659</v>
      </c>
      <c r="O2598" t="s">
        <v>56</v>
      </c>
      <c r="S2598" t="s">
        <v>11660</v>
      </c>
      <c r="T2598" t="s">
        <v>11661</v>
      </c>
      <c r="U2598" t="s">
        <v>51</v>
      </c>
      <c r="V2598">
        <v>8081083028</v>
      </c>
      <c r="X2598" t="s">
        <v>51</v>
      </c>
      <c r="Y2598" t="s">
        <v>11657</v>
      </c>
      <c r="Z2598">
        <v>8</v>
      </c>
      <c r="AA2598" t="s">
        <v>62</v>
      </c>
      <c r="AB2598" t="s">
        <v>62</v>
      </c>
      <c r="AC2598" t="s">
        <v>62</v>
      </c>
      <c r="AD2598" t="s">
        <v>62</v>
      </c>
      <c r="AE2598" t="s">
        <v>51</v>
      </c>
      <c r="AF2598" t="s">
        <v>5419</v>
      </c>
      <c r="AG2598" t="s">
        <v>62</v>
      </c>
      <c r="AH2598" t="s">
        <v>62</v>
      </c>
      <c r="AI2598">
        <v>0</v>
      </c>
      <c r="AJ2598">
        <v>0</v>
      </c>
      <c r="AL2598">
        <v>1</v>
      </c>
      <c r="AM2598">
        <v>1</v>
      </c>
      <c r="AN2598">
        <v>0</v>
      </c>
      <c r="AO2598" t="s">
        <v>51</v>
      </c>
      <c r="AP2598" t="s">
        <v>51</v>
      </c>
      <c r="AQ2598" t="s">
        <v>51</v>
      </c>
      <c r="AR2598" t="s">
        <v>51</v>
      </c>
      <c r="AS2598" t="s">
        <v>51</v>
      </c>
      <c r="AT2598" t="s">
        <v>51</v>
      </c>
      <c r="AU2598" t="s">
        <v>58</v>
      </c>
      <c r="AV2598" t="s">
        <v>11368</v>
      </c>
      <c r="AW2598" t="s">
        <v>51</v>
      </c>
      <c r="AX2598" s="1">
        <v>42271.532605324071</v>
      </c>
      <c r="AY2598" t="s">
        <v>51</v>
      </c>
    </row>
    <row r="2599" spans="1:51" x14ac:dyDescent="0.35">
      <c r="A2599">
        <v>1766</v>
      </c>
      <c r="B2599">
        <v>0</v>
      </c>
      <c r="C2599" t="s">
        <v>51</v>
      </c>
      <c r="D2599" t="s">
        <v>52</v>
      </c>
      <c r="E2599" t="s">
        <v>51</v>
      </c>
      <c r="F2599" t="s">
        <v>51</v>
      </c>
      <c r="G2599" t="s">
        <v>11662</v>
      </c>
      <c r="H2599" t="s">
        <v>11663</v>
      </c>
      <c r="I2599" t="s">
        <v>56</v>
      </c>
      <c r="J2599" t="s">
        <v>5419</v>
      </c>
      <c r="M2599" t="s">
        <v>11662</v>
      </c>
      <c r="N2599" t="s">
        <v>11663</v>
      </c>
      <c r="O2599" t="s">
        <v>56</v>
      </c>
      <c r="S2599">
        <v>25305800</v>
      </c>
      <c r="T2599" t="s">
        <v>11664</v>
      </c>
      <c r="U2599" t="s">
        <v>51</v>
      </c>
      <c r="V2599">
        <v>1128062119</v>
      </c>
      <c r="X2599" t="s">
        <v>51</v>
      </c>
      <c r="Y2599" t="s">
        <v>10009</v>
      </c>
      <c r="Z2599">
        <v>8</v>
      </c>
      <c r="AA2599" t="s">
        <v>11665</v>
      </c>
      <c r="AE2599" t="s">
        <v>51</v>
      </c>
      <c r="AF2599" t="s">
        <v>5419</v>
      </c>
      <c r="AG2599">
        <v>22414700231</v>
      </c>
      <c r="AI2599">
        <v>0</v>
      </c>
      <c r="AJ2599">
        <v>0</v>
      </c>
      <c r="AL2599">
        <v>0</v>
      </c>
      <c r="AM2599">
        <v>0</v>
      </c>
      <c r="AN2599">
        <v>0</v>
      </c>
      <c r="AO2599" t="s">
        <v>51</v>
      </c>
      <c r="AP2599" t="s">
        <v>51</v>
      </c>
      <c r="AQ2599" t="s">
        <v>51</v>
      </c>
      <c r="AR2599" t="s">
        <v>51</v>
      </c>
      <c r="AS2599" t="s">
        <v>51</v>
      </c>
      <c r="AT2599" t="s">
        <v>51</v>
      </c>
      <c r="AU2599" t="s">
        <v>58</v>
      </c>
      <c r="AV2599" t="s">
        <v>11391</v>
      </c>
      <c r="AW2599" t="s">
        <v>51</v>
      </c>
      <c r="AX2599" s="1">
        <v>42271.42855478009</v>
      </c>
      <c r="AY2599" t="s">
        <v>51</v>
      </c>
    </row>
    <row r="2600" spans="1:51" x14ac:dyDescent="0.35">
      <c r="A2600">
        <v>1765</v>
      </c>
      <c r="B2600">
        <v>0</v>
      </c>
      <c r="C2600" t="s">
        <v>51</v>
      </c>
      <c r="D2600" t="s">
        <v>52</v>
      </c>
      <c r="E2600" t="s">
        <v>51</v>
      </c>
      <c r="F2600" t="s">
        <v>51</v>
      </c>
      <c r="G2600" t="s">
        <v>9766</v>
      </c>
      <c r="H2600" t="s">
        <v>11666</v>
      </c>
      <c r="I2600" t="s">
        <v>56</v>
      </c>
      <c r="M2600" t="s">
        <v>9766</v>
      </c>
      <c r="N2600" t="s">
        <v>11666</v>
      </c>
      <c r="O2600" t="s">
        <v>56</v>
      </c>
      <c r="S2600" t="s">
        <v>9768</v>
      </c>
      <c r="T2600" t="s">
        <v>9769</v>
      </c>
      <c r="U2600" t="s">
        <v>57</v>
      </c>
      <c r="V2600">
        <f>91-120-2427166</f>
        <v>-2427195</v>
      </c>
      <c r="W2600" t="s">
        <v>9770</v>
      </c>
      <c r="Y2600" t="s">
        <v>9771</v>
      </c>
      <c r="Z2600">
        <v>8</v>
      </c>
      <c r="AA2600">
        <v>9</v>
      </c>
      <c r="AB2600" t="s">
        <v>11667</v>
      </c>
      <c r="AC2600" t="s">
        <v>11668</v>
      </c>
      <c r="AD2600" t="s">
        <v>213</v>
      </c>
      <c r="AE2600" t="s">
        <v>11667</v>
      </c>
      <c r="AF2600" t="s">
        <v>376</v>
      </c>
      <c r="AG2600" t="s">
        <v>11669</v>
      </c>
      <c r="AH2600" t="s">
        <v>11667</v>
      </c>
      <c r="AI2600">
        <v>0</v>
      </c>
      <c r="AJ2600">
        <v>0</v>
      </c>
      <c r="AL2600">
        <v>0</v>
      </c>
      <c r="AM2600">
        <v>0</v>
      </c>
      <c r="AN2600">
        <v>0</v>
      </c>
      <c r="AO2600" t="s">
        <v>51</v>
      </c>
      <c r="AP2600" t="s">
        <v>51</v>
      </c>
      <c r="AQ2600" t="s">
        <v>51</v>
      </c>
      <c r="AR2600" t="s">
        <v>51</v>
      </c>
      <c r="AS2600" t="s">
        <v>51</v>
      </c>
      <c r="AT2600" t="s">
        <v>51</v>
      </c>
      <c r="AU2600" t="s">
        <v>58</v>
      </c>
      <c r="AV2600" t="s">
        <v>4802</v>
      </c>
      <c r="AW2600" t="s">
        <v>196</v>
      </c>
      <c r="AX2600" s="1">
        <v>42270.601103587964</v>
      </c>
      <c r="AY2600" s="1">
        <v>43700.681642129632</v>
      </c>
    </row>
    <row r="2601" spans="1:51" x14ac:dyDescent="0.35">
      <c r="A2601">
        <v>1764</v>
      </c>
      <c r="B2601">
        <v>0</v>
      </c>
      <c r="C2601" t="s">
        <v>51</v>
      </c>
      <c r="D2601" t="s">
        <v>52</v>
      </c>
      <c r="E2601" t="s">
        <v>51</v>
      </c>
      <c r="F2601" t="s">
        <v>51</v>
      </c>
      <c r="G2601" t="s">
        <v>11670</v>
      </c>
      <c r="H2601" t="s">
        <v>11671</v>
      </c>
      <c r="I2601" t="s">
        <v>56</v>
      </c>
      <c r="M2601" t="s">
        <v>11670</v>
      </c>
      <c r="N2601" t="s">
        <v>11671</v>
      </c>
      <c r="O2601" t="s">
        <v>56</v>
      </c>
      <c r="T2601" t="s">
        <v>11672</v>
      </c>
      <c r="U2601" t="s">
        <v>202</v>
      </c>
      <c r="Y2601" t="s">
        <v>11673</v>
      </c>
      <c r="Z2601">
        <v>8</v>
      </c>
      <c r="AA2601">
        <v>9</v>
      </c>
      <c r="AB2601" t="s">
        <v>9774</v>
      </c>
      <c r="AC2601" t="s">
        <v>9774</v>
      </c>
      <c r="AE2601" t="s">
        <v>9780</v>
      </c>
      <c r="AF2601" t="s">
        <v>6525</v>
      </c>
      <c r="AG2601" t="s">
        <v>9775</v>
      </c>
      <c r="AH2601" t="s">
        <v>9780</v>
      </c>
      <c r="AI2601">
        <v>0</v>
      </c>
      <c r="AJ2601">
        <v>0</v>
      </c>
      <c r="AL2601">
        <v>0</v>
      </c>
      <c r="AM2601">
        <v>0</v>
      </c>
      <c r="AN2601">
        <v>0</v>
      </c>
      <c r="AO2601" t="s">
        <v>51</v>
      </c>
      <c r="AP2601" t="s">
        <v>51</v>
      </c>
      <c r="AQ2601" t="s">
        <v>51</v>
      </c>
      <c r="AR2601" t="s">
        <v>51</v>
      </c>
      <c r="AS2601" t="s">
        <v>51</v>
      </c>
      <c r="AT2601" t="s">
        <v>51</v>
      </c>
      <c r="AU2601" t="s">
        <v>58</v>
      </c>
      <c r="AV2601" t="s">
        <v>4802</v>
      </c>
      <c r="AW2601" t="s">
        <v>6927</v>
      </c>
      <c r="AX2601" s="1">
        <v>42270.600313854164</v>
      </c>
      <c r="AY2601" s="1">
        <v>43537.661482060183</v>
      </c>
    </row>
    <row r="2602" spans="1:51" x14ac:dyDescent="0.35">
      <c r="A2602">
        <v>1763</v>
      </c>
      <c r="B2602">
        <v>0</v>
      </c>
      <c r="C2602" t="s">
        <v>51</v>
      </c>
      <c r="D2602" t="s">
        <v>85</v>
      </c>
      <c r="E2602" t="s">
        <v>51</v>
      </c>
      <c r="F2602" t="s">
        <v>51</v>
      </c>
      <c r="G2602" t="s">
        <v>11674</v>
      </c>
      <c r="H2602" t="s">
        <v>11675</v>
      </c>
      <c r="I2602" t="s">
        <v>56</v>
      </c>
      <c r="J2602" t="s">
        <v>5419</v>
      </c>
      <c r="T2602" t="s">
        <v>51</v>
      </c>
      <c r="U2602" t="s">
        <v>51</v>
      </c>
      <c r="W2602">
        <v>9916025302</v>
      </c>
      <c r="Y2602" t="s">
        <v>11676</v>
      </c>
      <c r="Z2602">
        <v>8</v>
      </c>
      <c r="AE2602" t="s">
        <v>51</v>
      </c>
      <c r="AF2602" t="s">
        <v>5419</v>
      </c>
      <c r="AI2602">
        <v>0</v>
      </c>
      <c r="AJ2602">
        <v>0</v>
      </c>
      <c r="AL2602">
        <v>0</v>
      </c>
      <c r="AM2602">
        <v>0</v>
      </c>
      <c r="AN2602">
        <v>0</v>
      </c>
      <c r="AO2602" t="s">
        <v>1032</v>
      </c>
      <c r="AP2602" t="s">
        <v>51</v>
      </c>
      <c r="AQ2602" t="s">
        <v>51</v>
      </c>
      <c r="AR2602" t="s">
        <v>51</v>
      </c>
      <c r="AS2602" t="s">
        <v>51</v>
      </c>
      <c r="AT2602" t="s">
        <v>51</v>
      </c>
      <c r="AU2602" t="s">
        <v>58</v>
      </c>
      <c r="AV2602" t="s">
        <v>4028</v>
      </c>
      <c r="AW2602" t="s">
        <v>51</v>
      </c>
      <c r="AX2602" s="1">
        <v>42269.772742048612</v>
      </c>
      <c r="AY2602" t="s">
        <v>51</v>
      </c>
    </row>
    <row r="2603" spans="1:51" x14ac:dyDescent="0.35">
      <c r="A2603">
        <v>1762</v>
      </c>
      <c r="B2603">
        <v>0</v>
      </c>
      <c r="C2603" t="s">
        <v>51</v>
      </c>
      <c r="D2603" t="s">
        <v>52</v>
      </c>
      <c r="E2603" t="s">
        <v>51</v>
      </c>
      <c r="F2603" t="s">
        <v>51</v>
      </c>
      <c r="G2603" t="s">
        <v>11677</v>
      </c>
      <c r="H2603" t="s">
        <v>11678</v>
      </c>
      <c r="I2603" t="s">
        <v>56</v>
      </c>
      <c r="J2603" t="s">
        <v>5419</v>
      </c>
      <c r="M2603" t="s">
        <v>11677</v>
      </c>
      <c r="N2603" t="s">
        <v>11678</v>
      </c>
      <c r="O2603" t="s">
        <v>56</v>
      </c>
      <c r="S2603">
        <v>9712227847</v>
      </c>
      <c r="T2603" t="s">
        <v>11679</v>
      </c>
      <c r="U2603" t="s">
        <v>51</v>
      </c>
      <c r="V2603" t="s">
        <v>62</v>
      </c>
      <c r="W2603">
        <v>9712227847</v>
      </c>
      <c r="X2603" t="s">
        <v>51</v>
      </c>
      <c r="Y2603" t="s">
        <v>62</v>
      </c>
      <c r="Z2603">
        <v>8</v>
      </c>
      <c r="AE2603" t="s">
        <v>51</v>
      </c>
      <c r="AF2603" t="s">
        <v>5419</v>
      </c>
      <c r="AI2603">
        <v>0</v>
      </c>
      <c r="AJ2603">
        <v>0</v>
      </c>
      <c r="AL2603">
        <v>0</v>
      </c>
      <c r="AM2603">
        <v>0</v>
      </c>
      <c r="AN2603">
        <v>0</v>
      </c>
      <c r="AO2603" t="s">
        <v>51</v>
      </c>
      <c r="AP2603" t="s">
        <v>51</v>
      </c>
      <c r="AQ2603" t="s">
        <v>51</v>
      </c>
      <c r="AR2603" t="s">
        <v>51</v>
      </c>
      <c r="AS2603" t="s">
        <v>51</v>
      </c>
      <c r="AT2603" t="s">
        <v>51</v>
      </c>
      <c r="AU2603" t="s">
        <v>58</v>
      </c>
      <c r="AV2603" t="s">
        <v>7390</v>
      </c>
      <c r="AW2603" t="s">
        <v>51</v>
      </c>
      <c r="AX2603" s="1">
        <v>42269.586138576386</v>
      </c>
      <c r="AY2603" t="s">
        <v>51</v>
      </c>
    </row>
    <row r="2604" spans="1:51" x14ac:dyDescent="0.35">
      <c r="A2604">
        <v>1761</v>
      </c>
      <c r="B2604">
        <v>0</v>
      </c>
      <c r="C2604" t="s">
        <v>51</v>
      </c>
      <c r="D2604" t="s">
        <v>85</v>
      </c>
      <c r="E2604" t="s">
        <v>51</v>
      </c>
      <c r="F2604" t="s">
        <v>51</v>
      </c>
      <c r="G2604" t="s">
        <v>11680</v>
      </c>
      <c r="H2604" t="s">
        <v>11681</v>
      </c>
      <c r="I2604" t="s">
        <v>13586</v>
      </c>
      <c r="J2604" t="s">
        <v>5419</v>
      </c>
      <c r="S2604" t="s">
        <v>11682</v>
      </c>
      <c r="T2604" t="s">
        <v>51</v>
      </c>
      <c r="U2604" t="s">
        <v>51</v>
      </c>
      <c r="W2604" t="s">
        <v>11683</v>
      </c>
      <c r="Y2604" t="s">
        <v>11684</v>
      </c>
      <c r="Z2604">
        <v>17</v>
      </c>
      <c r="AE2604" t="s">
        <v>51</v>
      </c>
      <c r="AF2604" t="s">
        <v>5419</v>
      </c>
      <c r="AI2604">
        <v>0</v>
      </c>
      <c r="AJ2604">
        <v>0</v>
      </c>
      <c r="AL2604">
        <v>0</v>
      </c>
      <c r="AM2604">
        <v>0</v>
      </c>
      <c r="AN2604">
        <v>0</v>
      </c>
      <c r="AO2604" t="s">
        <v>120</v>
      </c>
      <c r="AP2604" t="s">
        <v>51</v>
      </c>
      <c r="AQ2604" t="s">
        <v>51</v>
      </c>
      <c r="AR2604" t="s">
        <v>51</v>
      </c>
      <c r="AS2604" t="s">
        <v>51</v>
      </c>
      <c r="AT2604" t="s">
        <v>51</v>
      </c>
      <c r="AU2604" t="s">
        <v>58</v>
      </c>
      <c r="AV2604" t="s">
        <v>4028</v>
      </c>
      <c r="AW2604" t="s">
        <v>4028</v>
      </c>
      <c r="AX2604" s="1">
        <v>42269.417094328703</v>
      </c>
      <c r="AY2604" s="1">
        <v>42481.649853043979</v>
      </c>
    </row>
    <row r="2605" spans="1:51" x14ac:dyDescent="0.35">
      <c r="A2605">
        <v>1760</v>
      </c>
      <c r="B2605">
        <v>0</v>
      </c>
      <c r="C2605" t="s">
        <v>51</v>
      </c>
      <c r="D2605" t="s">
        <v>52</v>
      </c>
      <c r="E2605" t="s">
        <v>51</v>
      </c>
      <c r="F2605" t="s">
        <v>51</v>
      </c>
      <c r="G2605" t="s">
        <v>11685</v>
      </c>
      <c r="H2605" t="s">
        <v>11686</v>
      </c>
      <c r="I2605" t="s">
        <v>56</v>
      </c>
      <c r="J2605" t="s">
        <v>5419</v>
      </c>
      <c r="M2605" t="s">
        <v>11685</v>
      </c>
      <c r="N2605" t="s">
        <v>11686</v>
      </c>
      <c r="O2605" t="s">
        <v>56</v>
      </c>
      <c r="S2605" t="s">
        <v>11687</v>
      </c>
      <c r="T2605" t="s">
        <v>11688</v>
      </c>
      <c r="U2605" t="s">
        <v>51</v>
      </c>
      <c r="V2605" t="s">
        <v>11689</v>
      </c>
      <c r="W2605">
        <v>7836063373</v>
      </c>
      <c r="X2605" t="s">
        <v>51</v>
      </c>
      <c r="Y2605" t="s">
        <v>10382</v>
      </c>
      <c r="Z2605">
        <v>8</v>
      </c>
      <c r="AB2605" t="s">
        <v>9774</v>
      </c>
      <c r="AC2605" t="s">
        <v>11690</v>
      </c>
      <c r="AD2605" t="s">
        <v>356</v>
      </c>
      <c r="AE2605" t="s">
        <v>51</v>
      </c>
      <c r="AF2605" t="s">
        <v>5419</v>
      </c>
      <c r="AH2605" t="s">
        <v>11691</v>
      </c>
      <c r="AI2605">
        <v>0</v>
      </c>
      <c r="AJ2605">
        <v>0</v>
      </c>
      <c r="AL2605">
        <v>1</v>
      </c>
      <c r="AM2605">
        <v>0</v>
      </c>
      <c r="AN2605">
        <v>0</v>
      </c>
      <c r="AO2605" t="s">
        <v>51</v>
      </c>
      <c r="AP2605" t="s">
        <v>51</v>
      </c>
      <c r="AQ2605" t="s">
        <v>51</v>
      </c>
      <c r="AR2605" t="s">
        <v>51</v>
      </c>
      <c r="AS2605" t="s">
        <v>51</v>
      </c>
      <c r="AT2605" t="s">
        <v>51</v>
      </c>
      <c r="AU2605" t="s">
        <v>58</v>
      </c>
      <c r="AV2605" t="s">
        <v>11368</v>
      </c>
      <c r="AW2605" t="s">
        <v>51</v>
      </c>
      <c r="AX2605" s="1">
        <v>42268.629158333337</v>
      </c>
      <c r="AY2605" t="s">
        <v>51</v>
      </c>
    </row>
    <row r="2606" spans="1:51" x14ac:dyDescent="0.35">
      <c r="A2606">
        <v>1759</v>
      </c>
      <c r="B2606">
        <v>0</v>
      </c>
      <c r="C2606" t="s">
        <v>51</v>
      </c>
      <c r="D2606" t="s">
        <v>52</v>
      </c>
      <c r="E2606" t="s">
        <v>51</v>
      </c>
      <c r="F2606" t="s">
        <v>51</v>
      </c>
      <c r="G2606" t="s">
        <v>11692</v>
      </c>
      <c r="H2606" t="s">
        <v>11693</v>
      </c>
      <c r="I2606" t="s">
        <v>56</v>
      </c>
      <c r="M2606" t="s">
        <v>11692</v>
      </c>
      <c r="N2606" t="s">
        <v>11693</v>
      </c>
      <c r="O2606" t="s">
        <v>56</v>
      </c>
      <c r="T2606" t="s">
        <v>11694</v>
      </c>
      <c r="Y2606" t="s">
        <v>11695</v>
      </c>
      <c r="Z2606">
        <v>8</v>
      </c>
      <c r="AA2606">
        <v>8</v>
      </c>
      <c r="AB2606" t="s">
        <v>11696</v>
      </c>
      <c r="AC2606" t="s">
        <v>11697</v>
      </c>
      <c r="AD2606" t="s">
        <v>345</v>
      </c>
      <c r="AE2606" t="s">
        <v>11698</v>
      </c>
      <c r="AF2606" t="s">
        <v>3259</v>
      </c>
      <c r="AG2606" t="s">
        <v>346</v>
      </c>
      <c r="AH2606" t="s">
        <v>11698</v>
      </c>
      <c r="AI2606">
        <v>0</v>
      </c>
      <c r="AJ2606">
        <v>0</v>
      </c>
      <c r="AL2606">
        <v>1</v>
      </c>
      <c r="AM2606">
        <v>0</v>
      </c>
      <c r="AN2606">
        <v>0</v>
      </c>
      <c r="AO2606" t="s">
        <v>51</v>
      </c>
      <c r="AP2606" t="s">
        <v>51</v>
      </c>
      <c r="AQ2606" t="s">
        <v>51</v>
      </c>
      <c r="AR2606" t="s">
        <v>51</v>
      </c>
      <c r="AS2606" t="s">
        <v>51</v>
      </c>
      <c r="AT2606" t="s">
        <v>51</v>
      </c>
      <c r="AU2606" t="s">
        <v>58</v>
      </c>
      <c r="AV2606" t="s">
        <v>11368</v>
      </c>
      <c r="AW2606" t="s">
        <v>919</v>
      </c>
      <c r="AX2606" s="1">
        <v>42266.527851354163</v>
      </c>
      <c r="AY2606" s="1">
        <v>45264.528854895834</v>
      </c>
    </row>
    <row r="2607" spans="1:51" x14ac:dyDescent="0.35">
      <c r="A2607">
        <v>1758</v>
      </c>
      <c r="B2607">
        <v>0</v>
      </c>
      <c r="C2607" t="s">
        <v>51</v>
      </c>
      <c r="D2607" t="s">
        <v>52</v>
      </c>
      <c r="E2607" t="s">
        <v>51</v>
      </c>
      <c r="F2607" t="s">
        <v>51</v>
      </c>
      <c r="G2607" t="s">
        <v>11699</v>
      </c>
      <c r="H2607" t="s">
        <v>11700</v>
      </c>
      <c r="I2607" t="s">
        <v>56</v>
      </c>
      <c r="M2607" t="s">
        <v>11699</v>
      </c>
      <c r="N2607" t="s">
        <v>19236</v>
      </c>
      <c r="O2607" t="s">
        <v>56</v>
      </c>
      <c r="S2607" t="s">
        <v>11701</v>
      </c>
      <c r="V2607" t="s">
        <v>11702</v>
      </c>
      <c r="Y2607" t="s">
        <v>11703</v>
      </c>
      <c r="Z2607">
        <v>8</v>
      </c>
      <c r="AA2607">
        <v>24</v>
      </c>
      <c r="AB2607" t="s">
        <v>62</v>
      </c>
      <c r="AC2607" t="s">
        <v>62</v>
      </c>
      <c r="AD2607" t="s">
        <v>62</v>
      </c>
      <c r="AE2607" t="s">
        <v>11704</v>
      </c>
      <c r="AF2607" t="s">
        <v>407</v>
      </c>
      <c r="AG2607" t="s">
        <v>350</v>
      </c>
      <c r="AH2607" t="s">
        <v>11704</v>
      </c>
      <c r="AI2607">
        <v>0</v>
      </c>
      <c r="AJ2607">
        <v>0</v>
      </c>
      <c r="AL2607">
        <v>1</v>
      </c>
      <c r="AM2607">
        <v>0</v>
      </c>
      <c r="AN2607">
        <v>0</v>
      </c>
      <c r="AO2607" t="s">
        <v>51</v>
      </c>
      <c r="AP2607" t="s">
        <v>51</v>
      </c>
      <c r="AQ2607" t="s">
        <v>51</v>
      </c>
      <c r="AR2607" t="s">
        <v>51</v>
      </c>
      <c r="AS2607" t="s">
        <v>51</v>
      </c>
      <c r="AT2607" t="s">
        <v>51</v>
      </c>
      <c r="AU2607" t="s">
        <v>58</v>
      </c>
      <c r="AV2607" t="s">
        <v>11368</v>
      </c>
      <c r="AW2607" t="s">
        <v>3051</v>
      </c>
      <c r="AX2607" s="1">
        <v>42265.705823923614</v>
      </c>
      <c r="AY2607" s="1">
        <v>43467.540253738429</v>
      </c>
    </row>
    <row r="2608" spans="1:51" x14ac:dyDescent="0.35">
      <c r="A2608">
        <v>1757</v>
      </c>
      <c r="B2608">
        <v>0</v>
      </c>
      <c r="C2608" t="s">
        <v>51</v>
      </c>
      <c r="D2608" t="s">
        <v>52</v>
      </c>
      <c r="E2608" t="s">
        <v>51</v>
      </c>
      <c r="F2608" t="s">
        <v>51</v>
      </c>
      <c r="G2608" t="s">
        <v>11705</v>
      </c>
      <c r="H2608" t="s">
        <v>11706</v>
      </c>
      <c r="I2608" t="s">
        <v>56</v>
      </c>
      <c r="M2608" t="s">
        <v>11705</v>
      </c>
      <c r="N2608" t="s">
        <v>11706</v>
      </c>
      <c r="O2608" t="s">
        <v>56</v>
      </c>
      <c r="S2608" t="s">
        <v>11707</v>
      </c>
      <c r="T2608" t="s">
        <v>11708</v>
      </c>
      <c r="U2608" t="s">
        <v>57</v>
      </c>
      <c r="V2608" t="s">
        <v>11709</v>
      </c>
      <c r="W2608">
        <v>9831926124</v>
      </c>
      <c r="Y2608" t="s">
        <v>5944</v>
      </c>
      <c r="Z2608">
        <v>8</v>
      </c>
      <c r="AA2608">
        <v>9</v>
      </c>
      <c r="AB2608" t="s">
        <v>62</v>
      </c>
      <c r="AC2608" t="s">
        <v>62</v>
      </c>
      <c r="AD2608" t="s">
        <v>107</v>
      </c>
      <c r="AE2608" t="s">
        <v>2487</v>
      </c>
      <c r="AF2608" t="s">
        <v>376</v>
      </c>
      <c r="AG2608" t="s">
        <v>109</v>
      </c>
      <c r="AH2608" t="s">
        <v>2487</v>
      </c>
      <c r="AI2608">
        <v>0</v>
      </c>
      <c r="AJ2608">
        <v>0</v>
      </c>
      <c r="AL2608">
        <v>1</v>
      </c>
      <c r="AM2608">
        <v>0</v>
      </c>
      <c r="AN2608">
        <v>0</v>
      </c>
      <c r="AO2608" t="s">
        <v>51</v>
      </c>
      <c r="AP2608" t="s">
        <v>51</v>
      </c>
      <c r="AQ2608" t="s">
        <v>51</v>
      </c>
      <c r="AR2608" t="s">
        <v>51</v>
      </c>
      <c r="AS2608" t="s">
        <v>51</v>
      </c>
      <c r="AT2608" t="s">
        <v>51</v>
      </c>
      <c r="AU2608" t="s">
        <v>58</v>
      </c>
      <c r="AV2608" t="s">
        <v>11368</v>
      </c>
      <c r="AW2608" t="s">
        <v>4215</v>
      </c>
      <c r="AX2608" s="1">
        <v>42265.666953622684</v>
      </c>
      <c r="AY2608" s="1">
        <v>43846.526700659721</v>
      </c>
    </row>
    <row r="2609" spans="1:51" x14ac:dyDescent="0.35">
      <c r="A2609">
        <v>1756</v>
      </c>
      <c r="B2609">
        <v>0</v>
      </c>
      <c r="C2609" t="s">
        <v>51</v>
      </c>
      <c r="D2609" t="s">
        <v>52</v>
      </c>
      <c r="E2609" t="s">
        <v>51</v>
      </c>
      <c r="F2609" t="s">
        <v>51</v>
      </c>
      <c r="G2609" t="s">
        <v>11710</v>
      </c>
      <c r="H2609" t="s">
        <v>11711</v>
      </c>
      <c r="I2609" t="s">
        <v>56</v>
      </c>
      <c r="M2609" t="s">
        <v>11710</v>
      </c>
      <c r="N2609" t="s">
        <v>11711</v>
      </c>
      <c r="O2609" t="s">
        <v>56</v>
      </c>
      <c r="S2609" t="s">
        <v>11712</v>
      </c>
      <c r="T2609" t="s">
        <v>11713</v>
      </c>
      <c r="U2609" t="s">
        <v>202</v>
      </c>
      <c r="V2609" t="s">
        <v>11714</v>
      </c>
      <c r="W2609">
        <v>9651992705</v>
      </c>
      <c r="Y2609" t="s">
        <v>11715</v>
      </c>
      <c r="Z2609">
        <v>8</v>
      </c>
      <c r="AA2609">
        <v>9</v>
      </c>
      <c r="AB2609" t="s">
        <v>62</v>
      </c>
      <c r="AC2609" t="s">
        <v>62</v>
      </c>
      <c r="AD2609" t="s">
        <v>62</v>
      </c>
      <c r="AE2609" t="s">
        <v>11716</v>
      </c>
      <c r="AF2609" t="s">
        <v>376</v>
      </c>
      <c r="AG2609" t="s">
        <v>109</v>
      </c>
      <c r="AH2609" t="s">
        <v>11716</v>
      </c>
      <c r="AI2609">
        <v>0</v>
      </c>
      <c r="AJ2609">
        <v>0</v>
      </c>
      <c r="AL2609">
        <v>1</v>
      </c>
      <c r="AM2609">
        <v>0</v>
      </c>
      <c r="AN2609">
        <v>0</v>
      </c>
      <c r="AO2609" t="s">
        <v>51</v>
      </c>
      <c r="AP2609" t="s">
        <v>51</v>
      </c>
      <c r="AQ2609" t="s">
        <v>51</v>
      </c>
      <c r="AR2609" t="s">
        <v>51</v>
      </c>
      <c r="AS2609" t="s">
        <v>51</v>
      </c>
      <c r="AT2609" t="s">
        <v>51</v>
      </c>
      <c r="AU2609" t="s">
        <v>58</v>
      </c>
      <c r="AV2609" t="s">
        <v>11368</v>
      </c>
      <c r="AW2609" t="s">
        <v>6927</v>
      </c>
      <c r="AX2609" s="1">
        <v>42265.503619062503</v>
      </c>
      <c r="AY2609" s="1">
        <v>43529.658234490744</v>
      </c>
    </row>
    <row r="2610" spans="1:51" x14ac:dyDescent="0.35">
      <c r="A2610">
        <v>1755</v>
      </c>
      <c r="B2610">
        <v>0</v>
      </c>
      <c r="C2610" t="s">
        <v>51</v>
      </c>
      <c r="D2610" t="s">
        <v>52</v>
      </c>
      <c r="E2610" t="s">
        <v>51</v>
      </c>
      <c r="F2610" t="s">
        <v>51</v>
      </c>
      <c r="G2610" t="s">
        <v>11717</v>
      </c>
      <c r="H2610" t="s">
        <v>11718</v>
      </c>
      <c r="I2610" t="s">
        <v>56</v>
      </c>
      <c r="J2610" t="s">
        <v>5419</v>
      </c>
      <c r="M2610" t="s">
        <v>11717</v>
      </c>
      <c r="N2610" t="s">
        <v>11718</v>
      </c>
      <c r="O2610" t="s">
        <v>56</v>
      </c>
      <c r="S2610">
        <v>9559566666</v>
      </c>
      <c r="T2610" t="s">
        <v>11719</v>
      </c>
      <c r="U2610" t="s">
        <v>51</v>
      </c>
      <c r="W2610">
        <v>8009091910</v>
      </c>
      <c r="X2610" t="s">
        <v>51</v>
      </c>
      <c r="Y2610" t="s">
        <v>11720</v>
      </c>
      <c r="Z2610">
        <v>8</v>
      </c>
      <c r="AA2610" t="s">
        <v>62</v>
      </c>
      <c r="AB2610" t="s">
        <v>62</v>
      </c>
      <c r="AC2610" t="s">
        <v>62</v>
      </c>
      <c r="AD2610" t="s">
        <v>62</v>
      </c>
      <c r="AE2610" t="s">
        <v>51</v>
      </c>
      <c r="AF2610" t="s">
        <v>5419</v>
      </c>
      <c r="AG2610" t="s">
        <v>62</v>
      </c>
      <c r="AH2610" t="s">
        <v>62</v>
      </c>
      <c r="AI2610">
        <v>0</v>
      </c>
      <c r="AJ2610">
        <v>0</v>
      </c>
      <c r="AL2610">
        <v>1</v>
      </c>
      <c r="AM2610">
        <v>0</v>
      </c>
      <c r="AN2610">
        <v>0</v>
      </c>
      <c r="AO2610" t="s">
        <v>51</v>
      </c>
      <c r="AP2610" t="s">
        <v>51</v>
      </c>
      <c r="AQ2610" t="s">
        <v>51</v>
      </c>
      <c r="AR2610" t="s">
        <v>51</v>
      </c>
      <c r="AS2610" t="s">
        <v>51</v>
      </c>
      <c r="AT2610" t="s">
        <v>51</v>
      </c>
      <c r="AU2610" t="s">
        <v>58</v>
      </c>
      <c r="AV2610" t="s">
        <v>11368</v>
      </c>
      <c r="AW2610" t="s">
        <v>51</v>
      </c>
      <c r="AX2610" s="1">
        <v>42265.48894328704</v>
      </c>
      <c r="AY2610" t="s">
        <v>51</v>
      </c>
    </row>
    <row r="2611" spans="1:51" x14ac:dyDescent="0.35">
      <c r="A2611">
        <v>1754</v>
      </c>
      <c r="B2611">
        <v>0</v>
      </c>
      <c r="C2611" t="s">
        <v>51</v>
      </c>
      <c r="D2611" t="s">
        <v>52</v>
      </c>
      <c r="E2611" t="s">
        <v>51</v>
      </c>
      <c r="F2611" t="s">
        <v>51</v>
      </c>
      <c r="G2611" t="s">
        <v>11721</v>
      </c>
      <c r="H2611" t="s">
        <v>11722</v>
      </c>
      <c r="I2611" t="s">
        <v>56</v>
      </c>
      <c r="J2611" t="s">
        <v>5419</v>
      </c>
      <c r="M2611" t="s">
        <v>11721</v>
      </c>
      <c r="N2611" t="s">
        <v>11722</v>
      </c>
      <c r="O2611" t="s">
        <v>56</v>
      </c>
      <c r="S2611" t="s">
        <v>5942</v>
      </c>
      <c r="T2611" t="s">
        <v>11723</v>
      </c>
      <c r="U2611" t="s">
        <v>51</v>
      </c>
      <c r="V2611" t="s">
        <v>11724</v>
      </c>
      <c r="W2611">
        <v>9792200521</v>
      </c>
      <c r="X2611" t="s">
        <v>51</v>
      </c>
      <c r="Y2611" t="s">
        <v>11725</v>
      </c>
      <c r="Z2611">
        <v>8</v>
      </c>
      <c r="AA2611" t="s">
        <v>62</v>
      </c>
      <c r="AB2611" t="s">
        <v>62</v>
      </c>
      <c r="AC2611" t="s">
        <v>62</v>
      </c>
      <c r="AD2611" t="s">
        <v>62</v>
      </c>
      <c r="AE2611" t="s">
        <v>51</v>
      </c>
      <c r="AF2611" t="s">
        <v>5419</v>
      </c>
      <c r="AG2611" t="s">
        <v>62</v>
      </c>
      <c r="AH2611" t="s">
        <v>62</v>
      </c>
      <c r="AI2611">
        <v>0</v>
      </c>
      <c r="AJ2611">
        <v>0</v>
      </c>
      <c r="AL2611">
        <v>1</v>
      </c>
      <c r="AM2611">
        <v>0</v>
      </c>
      <c r="AN2611">
        <v>0</v>
      </c>
      <c r="AO2611" t="s">
        <v>51</v>
      </c>
      <c r="AP2611" t="s">
        <v>51</v>
      </c>
      <c r="AQ2611" t="s">
        <v>51</v>
      </c>
      <c r="AR2611" t="s">
        <v>51</v>
      </c>
      <c r="AS2611" t="s">
        <v>51</v>
      </c>
      <c r="AT2611" t="s">
        <v>51</v>
      </c>
      <c r="AU2611" t="s">
        <v>58</v>
      </c>
      <c r="AV2611" t="s">
        <v>11368</v>
      </c>
      <c r="AW2611" t="s">
        <v>4802</v>
      </c>
      <c r="AX2611" s="1">
        <v>42265.478444363427</v>
      </c>
      <c r="AY2611" s="1">
        <v>42346.618715277778</v>
      </c>
    </row>
    <row r="2612" spans="1:51" x14ac:dyDescent="0.35">
      <c r="A2612">
        <v>1753</v>
      </c>
      <c r="B2612">
        <v>0</v>
      </c>
      <c r="C2612" t="s">
        <v>51</v>
      </c>
      <c r="D2612" t="s">
        <v>52</v>
      </c>
      <c r="E2612" t="s">
        <v>51</v>
      </c>
      <c r="F2612" t="s">
        <v>51</v>
      </c>
      <c r="G2612" t="s">
        <v>11726</v>
      </c>
      <c r="H2612" t="s">
        <v>11727</v>
      </c>
      <c r="I2612" t="s">
        <v>56</v>
      </c>
      <c r="J2612" t="s">
        <v>5419</v>
      </c>
      <c r="M2612" t="s">
        <v>11726</v>
      </c>
      <c r="N2612" t="s">
        <v>11727</v>
      </c>
      <c r="O2612" t="s">
        <v>56</v>
      </c>
      <c r="S2612" t="s">
        <v>11728</v>
      </c>
      <c r="T2612" t="s">
        <v>11729</v>
      </c>
      <c r="U2612" t="s">
        <v>51</v>
      </c>
      <c r="V2612" t="s">
        <v>11730</v>
      </c>
      <c r="X2612" t="s">
        <v>51</v>
      </c>
      <c r="Y2612" t="s">
        <v>11731</v>
      </c>
      <c r="Z2612">
        <v>8</v>
      </c>
      <c r="AA2612" t="s">
        <v>62</v>
      </c>
      <c r="AB2612" t="s">
        <v>62</v>
      </c>
      <c r="AC2612" t="s">
        <v>62</v>
      </c>
      <c r="AD2612" t="s">
        <v>62</v>
      </c>
      <c r="AE2612" t="s">
        <v>51</v>
      </c>
      <c r="AF2612" t="s">
        <v>5419</v>
      </c>
      <c r="AG2612" t="s">
        <v>62</v>
      </c>
      <c r="AH2612" t="s">
        <v>62</v>
      </c>
      <c r="AI2612">
        <v>0</v>
      </c>
      <c r="AJ2612">
        <v>0</v>
      </c>
      <c r="AL2612">
        <v>1</v>
      </c>
      <c r="AM2612">
        <v>0</v>
      </c>
      <c r="AN2612">
        <v>0</v>
      </c>
      <c r="AO2612" t="s">
        <v>51</v>
      </c>
      <c r="AP2612" t="s">
        <v>51</v>
      </c>
      <c r="AQ2612" t="s">
        <v>51</v>
      </c>
      <c r="AR2612" t="s">
        <v>51</v>
      </c>
      <c r="AS2612" t="s">
        <v>51</v>
      </c>
      <c r="AT2612" t="s">
        <v>51</v>
      </c>
      <c r="AU2612" t="s">
        <v>58</v>
      </c>
      <c r="AV2612" t="s">
        <v>11368</v>
      </c>
      <c r="AW2612" t="s">
        <v>11368</v>
      </c>
      <c r="AX2612" s="1">
        <v>42265.439727430552</v>
      </c>
      <c r="AY2612" s="1">
        <v>42265.478621562499</v>
      </c>
    </row>
    <row r="2613" spans="1:51" x14ac:dyDescent="0.35">
      <c r="A2613">
        <v>1752</v>
      </c>
      <c r="B2613">
        <v>0</v>
      </c>
      <c r="C2613" t="s">
        <v>51</v>
      </c>
      <c r="D2613" t="s">
        <v>52</v>
      </c>
      <c r="E2613" t="s">
        <v>51</v>
      </c>
      <c r="F2613" t="s">
        <v>51</v>
      </c>
      <c r="G2613" t="s">
        <v>11732</v>
      </c>
      <c r="H2613" t="s">
        <v>11733</v>
      </c>
      <c r="I2613" t="s">
        <v>56</v>
      </c>
      <c r="J2613" t="s">
        <v>5419</v>
      </c>
      <c r="M2613" t="s">
        <v>11732</v>
      </c>
      <c r="N2613" t="s">
        <v>11733</v>
      </c>
      <c r="O2613" t="s">
        <v>56</v>
      </c>
      <c r="S2613" t="s">
        <v>11734</v>
      </c>
      <c r="T2613" t="s">
        <v>11735</v>
      </c>
      <c r="U2613" t="s">
        <v>51</v>
      </c>
      <c r="V2613" t="s">
        <v>11736</v>
      </c>
      <c r="X2613" t="s">
        <v>51</v>
      </c>
      <c r="Y2613" t="s">
        <v>11737</v>
      </c>
      <c r="Z2613">
        <v>8</v>
      </c>
      <c r="AA2613" t="s">
        <v>62</v>
      </c>
      <c r="AB2613" t="s">
        <v>62</v>
      </c>
      <c r="AC2613" t="s">
        <v>62</v>
      </c>
      <c r="AD2613" t="s">
        <v>62</v>
      </c>
      <c r="AE2613" t="s">
        <v>51</v>
      </c>
      <c r="AF2613" t="s">
        <v>5419</v>
      </c>
      <c r="AG2613" t="s">
        <v>62</v>
      </c>
      <c r="AH2613" t="s">
        <v>62</v>
      </c>
      <c r="AI2613">
        <v>0</v>
      </c>
      <c r="AJ2613">
        <v>0</v>
      </c>
      <c r="AL2613">
        <v>1</v>
      </c>
      <c r="AM2613">
        <v>0</v>
      </c>
      <c r="AN2613">
        <v>0</v>
      </c>
      <c r="AO2613" t="s">
        <v>51</v>
      </c>
      <c r="AP2613" t="s">
        <v>51</v>
      </c>
      <c r="AQ2613" t="s">
        <v>51</v>
      </c>
      <c r="AR2613" t="s">
        <v>51</v>
      </c>
      <c r="AS2613" t="s">
        <v>51</v>
      </c>
      <c r="AT2613" t="s">
        <v>51</v>
      </c>
      <c r="AU2613" t="s">
        <v>58</v>
      </c>
      <c r="AV2613" t="s">
        <v>11368</v>
      </c>
      <c r="AW2613" t="s">
        <v>11368</v>
      </c>
      <c r="AX2613" s="1">
        <v>42264.741243483797</v>
      </c>
      <c r="AY2613" s="1">
        <v>42265.478900462964</v>
      </c>
    </row>
    <row r="2614" spans="1:51" x14ac:dyDescent="0.35">
      <c r="A2614">
        <v>1751</v>
      </c>
      <c r="B2614">
        <v>0</v>
      </c>
      <c r="C2614" t="s">
        <v>51</v>
      </c>
      <c r="D2614" t="s">
        <v>52</v>
      </c>
      <c r="E2614" t="s">
        <v>51</v>
      </c>
      <c r="F2614" t="s">
        <v>51</v>
      </c>
      <c r="G2614" t="s">
        <v>11738</v>
      </c>
      <c r="H2614" t="s">
        <v>11739</v>
      </c>
      <c r="I2614" t="s">
        <v>56</v>
      </c>
      <c r="J2614" t="s">
        <v>5419</v>
      </c>
      <c r="M2614" t="s">
        <v>11738</v>
      </c>
      <c r="N2614" t="s">
        <v>11739</v>
      </c>
      <c r="O2614" t="s">
        <v>56</v>
      </c>
      <c r="S2614" t="s">
        <v>9470</v>
      </c>
      <c r="T2614" t="s">
        <v>11654</v>
      </c>
      <c r="U2614" t="s">
        <v>51</v>
      </c>
      <c r="V2614" t="s">
        <v>11740</v>
      </c>
      <c r="X2614" t="s">
        <v>51</v>
      </c>
      <c r="Y2614" t="s">
        <v>11657</v>
      </c>
      <c r="Z2614">
        <v>8</v>
      </c>
      <c r="AA2614" t="s">
        <v>62</v>
      </c>
      <c r="AB2614" t="s">
        <v>62</v>
      </c>
      <c r="AC2614" t="s">
        <v>62</v>
      </c>
      <c r="AD2614" t="s">
        <v>62</v>
      </c>
      <c r="AE2614" t="s">
        <v>51</v>
      </c>
      <c r="AF2614" t="s">
        <v>5419</v>
      </c>
      <c r="AG2614" t="s">
        <v>62</v>
      </c>
      <c r="AH2614" t="s">
        <v>62</v>
      </c>
      <c r="AI2614">
        <v>0</v>
      </c>
      <c r="AJ2614">
        <v>0</v>
      </c>
      <c r="AL2614">
        <v>1</v>
      </c>
      <c r="AM2614">
        <v>0</v>
      </c>
      <c r="AN2614">
        <v>0</v>
      </c>
      <c r="AO2614" t="s">
        <v>51</v>
      </c>
      <c r="AP2614" t="s">
        <v>51</v>
      </c>
      <c r="AQ2614" t="s">
        <v>51</v>
      </c>
      <c r="AR2614" t="s">
        <v>51</v>
      </c>
      <c r="AS2614" t="s">
        <v>51</v>
      </c>
      <c r="AT2614" t="s">
        <v>51</v>
      </c>
      <c r="AU2614" t="s">
        <v>58</v>
      </c>
      <c r="AV2614" t="s">
        <v>11368</v>
      </c>
      <c r="AW2614" t="s">
        <v>11368</v>
      </c>
      <c r="AX2614" s="1">
        <v>42264.706603506944</v>
      </c>
      <c r="AY2614" s="1">
        <v>42264.719373877313</v>
      </c>
    </row>
    <row r="2615" spans="1:51" x14ac:dyDescent="0.35">
      <c r="A2615">
        <v>1750</v>
      </c>
      <c r="B2615">
        <v>0</v>
      </c>
      <c r="C2615" t="s">
        <v>51</v>
      </c>
      <c r="D2615" t="s">
        <v>52</v>
      </c>
      <c r="E2615" t="s">
        <v>51</v>
      </c>
      <c r="F2615" t="s">
        <v>51</v>
      </c>
      <c r="G2615" t="s">
        <v>11741</v>
      </c>
      <c r="H2615" t="s">
        <v>11742</v>
      </c>
      <c r="I2615" t="s">
        <v>56</v>
      </c>
      <c r="J2615" t="s">
        <v>5419</v>
      </c>
      <c r="M2615" t="s">
        <v>11741</v>
      </c>
      <c r="N2615" t="s">
        <v>11742</v>
      </c>
      <c r="O2615" t="s">
        <v>56</v>
      </c>
      <c r="S2615" t="s">
        <v>11743</v>
      </c>
      <c r="T2615" t="s">
        <v>11744</v>
      </c>
      <c r="U2615" t="s">
        <v>51</v>
      </c>
      <c r="V2615" t="s">
        <v>8366</v>
      </c>
      <c r="W2615">
        <v>917754989804</v>
      </c>
      <c r="X2615" t="s">
        <v>51</v>
      </c>
      <c r="Y2615" t="s">
        <v>11745</v>
      </c>
      <c r="Z2615">
        <v>8</v>
      </c>
      <c r="AA2615" t="s">
        <v>62</v>
      </c>
      <c r="AB2615" t="s">
        <v>62</v>
      </c>
      <c r="AC2615" t="s">
        <v>62</v>
      </c>
      <c r="AD2615" t="s">
        <v>62</v>
      </c>
      <c r="AE2615" t="s">
        <v>51</v>
      </c>
      <c r="AF2615" t="s">
        <v>5419</v>
      </c>
      <c r="AG2615" t="s">
        <v>62</v>
      </c>
      <c r="AH2615" t="s">
        <v>62</v>
      </c>
      <c r="AI2615">
        <v>0</v>
      </c>
      <c r="AJ2615">
        <v>0</v>
      </c>
      <c r="AL2615">
        <v>1</v>
      </c>
      <c r="AM2615">
        <v>0</v>
      </c>
      <c r="AN2615">
        <v>0</v>
      </c>
      <c r="AO2615" t="s">
        <v>51</v>
      </c>
      <c r="AP2615" t="s">
        <v>51</v>
      </c>
      <c r="AQ2615" t="s">
        <v>51</v>
      </c>
      <c r="AR2615" t="s">
        <v>51</v>
      </c>
      <c r="AS2615" t="s">
        <v>51</v>
      </c>
      <c r="AT2615" t="s">
        <v>51</v>
      </c>
      <c r="AU2615" t="s">
        <v>58</v>
      </c>
      <c r="AV2615" t="s">
        <v>11368</v>
      </c>
      <c r="AW2615" t="s">
        <v>51</v>
      </c>
      <c r="AX2615" s="1">
        <v>42264.68976828704</v>
      </c>
      <c r="AY2615" t="s">
        <v>51</v>
      </c>
    </row>
    <row r="2616" spans="1:51" x14ac:dyDescent="0.35">
      <c r="A2616">
        <v>1749</v>
      </c>
      <c r="B2616">
        <v>0</v>
      </c>
      <c r="C2616" t="s">
        <v>51</v>
      </c>
      <c r="D2616" t="s">
        <v>52</v>
      </c>
      <c r="E2616" t="s">
        <v>51</v>
      </c>
      <c r="F2616" t="s">
        <v>51</v>
      </c>
      <c r="G2616" t="s">
        <v>11746</v>
      </c>
      <c r="H2616" t="s">
        <v>11747</v>
      </c>
      <c r="I2616" t="s">
        <v>18804</v>
      </c>
      <c r="J2616" t="s">
        <v>5419</v>
      </c>
      <c r="M2616" t="s">
        <v>11746</v>
      </c>
      <c r="N2616" t="s">
        <v>11749</v>
      </c>
      <c r="O2616" t="s">
        <v>11748</v>
      </c>
      <c r="S2616" t="s">
        <v>11750</v>
      </c>
      <c r="T2616" t="s">
        <v>11751</v>
      </c>
      <c r="U2616" t="s">
        <v>51</v>
      </c>
      <c r="V2616" t="s">
        <v>11752</v>
      </c>
      <c r="X2616" t="s">
        <v>51</v>
      </c>
      <c r="Y2616" t="s">
        <v>11753</v>
      </c>
      <c r="Z2616">
        <v>2</v>
      </c>
      <c r="AE2616" t="s">
        <v>51</v>
      </c>
      <c r="AF2616" t="s">
        <v>5419</v>
      </c>
      <c r="AI2616">
        <v>0</v>
      </c>
      <c r="AJ2616">
        <v>0</v>
      </c>
      <c r="AL2616">
        <v>0</v>
      </c>
      <c r="AM2616">
        <v>0</v>
      </c>
      <c r="AN2616">
        <v>0</v>
      </c>
      <c r="AO2616" t="s">
        <v>51</v>
      </c>
      <c r="AP2616" t="s">
        <v>51</v>
      </c>
      <c r="AQ2616" t="s">
        <v>51</v>
      </c>
      <c r="AR2616" t="s">
        <v>51</v>
      </c>
      <c r="AS2616" t="s">
        <v>51</v>
      </c>
      <c r="AT2616" t="s">
        <v>51</v>
      </c>
      <c r="AU2616" t="s">
        <v>58</v>
      </c>
      <c r="AV2616" t="s">
        <v>11368</v>
      </c>
      <c r="AW2616" t="s">
        <v>4802</v>
      </c>
      <c r="AX2616" s="1">
        <v>42261.742123344906</v>
      </c>
      <c r="AY2616" s="1">
        <v>42270.760891631944</v>
      </c>
    </row>
    <row r="2617" spans="1:51" x14ac:dyDescent="0.35">
      <c r="A2617">
        <v>1748</v>
      </c>
      <c r="B2617">
        <v>0</v>
      </c>
      <c r="C2617" t="s">
        <v>51</v>
      </c>
      <c r="D2617" t="s">
        <v>85</v>
      </c>
      <c r="E2617" t="s">
        <v>51</v>
      </c>
      <c r="F2617" t="s">
        <v>51</v>
      </c>
      <c r="G2617" t="s">
        <v>11754</v>
      </c>
      <c r="H2617" t="s">
        <v>11755</v>
      </c>
      <c r="I2617" t="s">
        <v>6943</v>
      </c>
      <c r="J2617" t="s">
        <v>5419</v>
      </c>
      <c r="T2617" t="s">
        <v>51</v>
      </c>
      <c r="U2617" t="s">
        <v>51</v>
      </c>
      <c r="W2617" t="s">
        <v>11756</v>
      </c>
      <c r="Y2617" t="s">
        <v>11757</v>
      </c>
      <c r="Z2617">
        <v>2</v>
      </c>
      <c r="AE2617" t="s">
        <v>51</v>
      </c>
      <c r="AF2617" t="s">
        <v>5419</v>
      </c>
      <c r="AI2617">
        <v>0</v>
      </c>
      <c r="AJ2617">
        <v>0</v>
      </c>
      <c r="AL2617">
        <v>0</v>
      </c>
      <c r="AM2617">
        <v>0</v>
      </c>
      <c r="AN2617">
        <v>0</v>
      </c>
      <c r="AO2617" t="s">
        <v>11758</v>
      </c>
      <c r="AP2617" t="s">
        <v>51</v>
      </c>
      <c r="AQ2617" t="s">
        <v>51</v>
      </c>
      <c r="AR2617" t="s">
        <v>51</v>
      </c>
      <c r="AS2617" t="s">
        <v>51</v>
      </c>
      <c r="AT2617" t="s">
        <v>51</v>
      </c>
      <c r="AU2617" t="s">
        <v>58</v>
      </c>
      <c r="AV2617" t="s">
        <v>4028</v>
      </c>
      <c r="AW2617" t="s">
        <v>51</v>
      </c>
      <c r="AX2617" s="1">
        <v>42261.688724918982</v>
      </c>
      <c r="AY2617" t="s">
        <v>51</v>
      </c>
    </row>
    <row r="2618" spans="1:51" x14ac:dyDescent="0.35">
      <c r="A2618">
        <v>1747</v>
      </c>
      <c r="B2618">
        <v>0</v>
      </c>
      <c r="C2618" t="s">
        <v>51</v>
      </c>
      <c r="D2618" t="s">
        <v>85</v>
      </c>
      <c r="E2618" t="s">
        <v>51</v>
      </c>
      <c r="F2618" t="s">
        <v>51</v>
      </c>
      <c r="G2618" t="s">
        <v>11759</v>
      </c>
      <c r="H2618" t="s">
        <v>11760</v>
      </c>
      <c r="I2618" t="s">
        <v>6854</v>
      </c>
      <c r="J2618" t="s">
        <v>5419</v>
      </c>
      <c r="S2618" t="s">
        <v>11761</v>
      </c>
      <c r="T2618" t="s">
        <v>51</v>
      </c>
      <c r="U2618" t="s">
        <v>51</v>
      </c>
      <c r="V2618" t="s">
        <v>11762</v>
      </c>
      <c r="Y2618" t="s">
        <v>11763</v>
      </c>
      <c r="Z2618">
        <v>2</v>
      </c>
      <c r="AE2618" t="s">
        <v>51</v>
      </c>
      <c r="AF2618" t="s">
        <v>5419</v>
      </c>
      <c r="AI2618">
        <v>0</v>
      </c>
      <c r="AJ2618">
        <v>0</v>
      </c>
      <c r="AL2618">
        <v>0</v>
      </c>
      <c r="AM2618">
        <v>0</v>
      </c>
      <c r="AN2618">
        <v>0</v>
      </c>
      <c r="AO2618" t="s">
        <v>1032</v>
      </c>
      <c r="AP2618" t="s">
        <v>51</v>
      </c>
      <c r="AQ2618" t="s">
        <v>51</v>
      </c>
      <c r="AR2618" t="s">
        <v>51</v>
      </c>
      <c r="AS2618" t="s">
        <v>51</v>
      </c>
      <c r="AT2618" t="s">
        <v>51</v>
      </c>
      <c r="AU2618" t="s">
        <v>58</v>
      </c>
      <c r="AV2618" t="s">
        <v>4028</v>
      </c>
      <c r="AW2618" t="s">
        <v>51</v>
      </c>
      <c r="AX2618" s="1">
        <v>42261.657247418982</v>
      </c>
      <c r="AY2618" t="s">
        <v>51</v>
      </c>
    </row>
    <row r="2619" spans="1:51" x14ac:dyDescent="0.35">
      <c r="A2619">
        <v>1746</v>
      </c>
      <c r="B2619">
        <v>0</v>
      </c>
      <c r="C2619" t="s">
        <v>51</v>
      </c>
      <c r="D2619" t="s">
        <v>52</v>
      </c>
      <c r="E2619" t="s">
        <v>51</v>
      </c>
      <c r="F2619" t="s">
        <v>51</v>
      </c>
      <c r="G2619" t="s">
        <v>19237</v>
      </c>
      <c r="H2619" t="s">
        <v>11764</v>
      </c>
      <c r="I2619" t="s">
        <v>56</v>
      </c>
      <c r="J2619" t="s">
        <v>5419</v>
      </c>
      <c r="S2619" t="s">
        <v>11765</v>
      </c>
      <c r="T2619" t="s">
        <v>11766</v>
      </c>
      <c r="U2619" t="s">
        <v>51</v>
      </c>
      <c r="V2619" t="s">
        <v>11767</v>
      </c>
      <c r="W2619">
        <v>8527897738</v>
      </c>
      <c r="X2619" t="s">
        <v>51</v>
      </c>
      <c r="Y2619" t="s">
        <v>11768</v>
      </c>
      <c r="Z2619">
        <v>8</v>
      </c>
      <c r="AD2619" t="s">
        <v>637</v>
      </c>
      <c r="AE2619" t="s">
        <v>51</v>
      </c>
      <c r="AF2619" t="s">
        <v>5419</v>
      </c>
      <c r="AG2619">
        <v>24100801227</v>
      </c>
      <c r="AH2619">
        <v>24600801227</v>
      </c>
      <c r="AI2619">
        <v>0</v>
      </c>
      <c r="AJ2619">
        <v>0</v>
      </c>
      <c r="AL2619">
        <v>0</v>
      </c>
      <c r="AM2619">
        <v>0</v>
      </c>
      <c r="AN2619">
        <v>0</v>
      </c>
      <c r="AO2619" t="s">
        <v>51</v>
      </c>
      <c r="AP2619" t="s">
        <v>51</v>
      </c>
      <c r="AQ2619" t="s">
        <v>51</v>
      </c>
      <c r="AR2619" t="s">
        <v>51</v>
      </c>
      <c r="AS2619" t="s">
        <v>51</v>
      </c>
      <c r="AT2619" t="s">
        <v>51</v>
      </c>
      <c r="AU2619" t="s">
        <v>58</v>
      </c>
      <c r="AV2619" t="s">
        <v>10883</v>
      </c>
      <c r="AW2619" t="s">
        <v>10883</v>
      </c>
      <c r="AX2619" s="1">
        <v>42258.70974633102</v>
      </c>
      <c r="AY2619" s="1">
        <v>42258.709956678242</v>
      </c>
    </row>
    <row r="2620" spans="1:51" x14ac:dyDescent="0.35">
      <c r="A2620">
        <v>1745</v>
      </c>
      <c r="B2620">
        <v>0</v>
      </c>
      <c r="C2620" t="s">
        <v>51</v>
      </c>
      <c r="D2620" t="s">
        <v>52</v>
      </c>
      <c r="E2620" t="s">
        <v>51</v>
      </c>
      <c r="F2620" t="s">
        <v>51</v>
      </c>
      <c r="G2620" t="s">
        <v>19238</v>
      </c>
      <c r="H2620" t="s">
        <v>11769</v>
      </c>
      <c r="I2620" t="s">
        <v>56</v>
      </c>
      <c r="M2620" t="s">
        <v>19239</v>
      </c>
      <c r="N2620" t="s">
        <v>11770</v>
      </c>
      <c r="O2620" t="s">
        <v>56</v>
      </c>
      <c r="S2620" t="s">
        <v>11771</v>
      </c>
      <c r="T2620" t="s">
        <v>11772</v>
      </c>
      <c r="U2620" t="s">
        <v>51</v>
      </c>
      <c r="V2620" t="s">
        <v>9825</v>
      </c>
      <c r="W2620" t="s">
        <v>11771</v>
      </c>
      <c r="Y2620" t="s">
        <v>11773</v>
      </c>
      <c r="Z2620">
        <v>8</v>
      </c>
      <c r="AA2620">
        <v>20</v>
      </c>
      <c r="AD2620" t="s">
        <v>4056</v>
      </c>
      <c r="AE2620" t="s">
        <v>11774</v>
      </c>
      <c r="AF2620" t="s">
        <v>97</v>
      </c>
      <c r="AG2620" t="s">
        <v>8255</v>
      </c>
      <c r="AH2620" t="s">
        <v>11774</v>
      </c>
      <c r="AI2620">
        <v>0</v>
      </c>
      <c r="AJ2620">
        <v>0</v>
      </c>
      <c r="AL2620">
        <v>0</v>
      </c>
      <c r="AM2620">
        <v>1</v>
      </c>
      <c r="AN2620">
        <v>0</v>
      </c>
      <c r="AO2620" t="s">
        <v>51</v>
      </c>
      <c r="AP2620" t="s">
        <v>51</v>
      </c>
      <c r="AQ2620" t="s">
        <v>51</v>
      </c>
      <c r="AR2620" t="s">
        <v>51</v>
      </c>
      <c r="AS2620" t="s">
        <v>51</v>
      </c>
      <c r="AT2620" t="s">
        <v>51</v>
      </c>
      <c r="AU2620" t="s">
        <v>58</v>
      </c>
      <c r="AV2620" t="s">
        <v>11368</v>
      </c>
      <c r="AW2620" t="s">
        <v>6927</v>
      </c>
      <c r="AX2620" s="1">
        <v>42257.540114351854</v>
      </c>
      <c r="AY2620" s="1">
        <v>43293.537698958331</v>
      </c>
    </row>
    <row r="2621" spans="1:51" x14ac:dyDescent="0.35">
      <c r="A2621">
        <v>1744</v>
      </c>
      <c r="B2621">
        <v>0</v>
      </c>
      <c r="C2621" t="s">
        <v>51</v>
      </c>
      <c r="D2621" t="s">
        <v>52</v>
      </c>
      <c r="E2621" t="s">
        <v>51</v>
      </c>
      <c r="F2621" t="s">
        <v>51</v>
      </c>
      <c r="G2621" t="s">
        <v>11775</v>
      </c>
      <c r="H2621" t="s">
        <v>19240</v>
      </c>
      <c r="I2621" t="s">
        <v>56</v>
      </c>
      <c r="J2621" t="s">
        <v>5419</v>
      </c>
      <c r="M2621" t="s">
        <v>11776</v>
      </c>
      <c r="N2621" t="s">
        <v>19241</v>
      </c>
      <c r="O2621" t="s">
        <v>56</v>
      </c>
      <c r="S2621">
        <v>3436603212</v>
      </c>
      <c r="T2621" t="s">
        <v>11777</v>
      </c>
      <c r="U2621" t="s">
        <v>51</v>
      </c>
      <c r="W2621">
        <v>9830228430</v>
      </c>
      <c r="X2621" t="s">
        <v>51</v>
      </c>
      <c r="Y2621" t="s">
        <v>11778</v>
      </c>
      <c r="Z2621">
        <v>8</v>
      </c>
      <c r="AD2621" t="s">
        <v>137</v>
      </c>
      <c r="AE2621" t="s">
        <v>51</v>
      </c>
      <c r="AF2621" t="s">
        <v>5419</v>
      </c>
      <c r="AG2621">
        <v>19415583051</v>
      </c>
      <c r="AH2621">
        <v>19415583051</v>
      </c>
      <c r="AI2621">
        <v>0</v>
      </c>
      <c r="AJ2621">
        <v>0</v>
      </c>
      <c r="AL2621">
        <v>0</v>
      </c>
      <c r="AM2621">
        <v>0</v>
      </c>
      <c r="AN2621">
        <v>0</v>
      </c>
      <c r="AO2621" t="s">
        <v>51</v>
      </c>
      <c r="AP2621" t="s">
        <v>51</v>
      </c>
      <c r="AQ2621" t="s">
        <v>51</v>
      </c>
      <c r="AR2621" t="s">
        <v>51</v>
      </c>
      <c r="AS2621" t="s">
        <v>51</v>
      </c>
      <c r="AT2621" t="s">
        <v>51</v>
      </c>
      <c r="AU2621" t="s">
        <v>58</v>
      </c>
      <c r="AV2621" t="s">
        <v>11368</v>
      </c>
      <c r="AW2621" t="s">
        <v>51</v>
      </c>
      <c r="AX2621" s="1">
        <v>42256.509155173611</v>
      </c>
      <c r="AY2621" t="s">
        <v>51</v>
      </c>
    </row>
    <row r="2622" spans="1:51" x14ac:dyDescent="0.35">
      <c r="A2622">
        <v>1743</v>
      </c>
      <c r="B2622">
        <v>0</v>
      </c>
      <c r="C2622" t="s">
        <v>51</v>
      </c>
      <c r="D2622" t="s">
        <v>52</v>
      </c>
      <c r="E2622" t="s">
        <v>51</v>
      </c>
      <c r="F2622" t="s">
        <v>51</v>
      </c>
      <c r="G2622" t="s">
        <v>11779</v>
      </c>
      <c r="H2622" t="s">
        <v>11780</v>
      </c>
      <c r="I2622" t="s">
        <v>56</v>
      </c>
      <c r="J2622" t="s">
        <v>5419</v>
      </c>
      <c r="M2622" t="s">
        <v>11779</v>
      </c>
      <c r="N2622" t="s">
        <v>11780</v>
      </c>
      <c r="O2622" t="s">
        <v>56</v>
      </c>
      <c r="T2622" t="s">
        <v>11781</v>
      </c>
      <c r="U2622" t="s">
        <v>51</v>
      </c>
      <c r="W2622">
        <v>9711991664</v>
      </c>
      <c r="X2622" t="s">
        <v>51</v>
      </c>
      <c r="Y2622" t="s">
        <v>8569</v>
      </c>
      <c r="Z2622">
        <v>8</v>
      </c>
      <c r="AE2622" t="s">
        <v>51</v>
      </c>
      <c r="AF2622" t="s">
        <v>5419</v>
      </c>
      <c r="AI2622">
        <v>0</v>
      </c>
      <c r="AJ2622">
        <v>0</v>
      </c>
      <c r="AL2622">
        <v>0</v>
      </c>
      <c r="AM2622">
        <v>0</v>
      </c>
      <c r="AN2622">
        <v>0</v>
      </c>
      <c r="AO2622" t="s">
        <v>51</v>
      </c>
      <c r="AP2622" t="s">
        <v>51</v>
      </c>
      <c r="AQ2622" t="s">
        <v>51</v>
      </c>
      <c r="AR2622" t="s">
        <v>51</v>
      </c>
      <c r="AS2622" t="s">
        <v>51</v>
      </c>
      <c r="AT2622" t="s">
        <v>51</v>
      </c>
      <c r="AU2622" t="s">
        <v>58</v>
      </c>
      <c r="AV2622" t="s">
        <v>11368</v>
      </c>
      <c r="AW2622" t="s">
        <v>51</v>
      </c>
      <c r="AX2622" s="1">
        <v>42254.723255555553</v>
      </c>
      <c r="AY2622" t="s">
        <v>51</v>
      </c>
    </row>
    <row r="2623" spans="1:51" x14ac:dyDescent="0.35">
      <c r="A2623">
        <v>1742</v>
      </c>
      <c r="B2623">
        <v>0</v>
      </c>
      <c r="C2623" t="s">
        <v>51</v>
      </c>
      <c r="D2623" t="s">
        <v>52</v>
      </c>
      <c r="E2623" t="s">
        <v>51</v>
      </c>
      <c r="F2623" t="s">
        <v>51</v>
      </c>
      <c r="G2623" t="s">
        <v>11782</v>
      </c>
      <c r="H2623" t="s">
        <v>19242</v>
      </c>
      <c r="I2623" t="s">
        <v>56</v>
      </c>
      <c r="J2623" t="s">
        <v>5419</v>
      </c>
      <c r="M2623" t="s">
        <v>11782</v>
      </c>
      <c r="N2623" t="s">
        <v>19242</v>
      </c>
      <c r="O2623" t="s">
        <v>56</v>
      </c>
      <c r="S2623" t="s">
        <v>11783</v>
      </c>
      <c r="T2623" t="s">
        <v>11784</v>
      </c>
      <c r="U2623" t="s">
        <v>51</v>
      </c>
      <c r="V2623" t="s">
        <v>11783</v>
      </c>
      <c r="W2623" t="s">
        <v>11785</v>
      </c>
      <c r="X2623" t="s">
        <v>51</v>
      </c>
      <c r="Y2623" t="s">
        <v>11673</v>
      </c>
      <c r="Z2623">
        <v>8</v>
      </c>
      <c r="AA2623" t="s">
        <v>11786</v>
      </c>
      <c r="AB2623" t="s">
        <v>9774</v>
      </c>
      <c r="AC2623" t="s">
        <v>9774</v>
      </c>
      <c r="AE2623" t="s">
        <v>51</v>
      </c>
      <c r="AF2623" t="s">
        <v>5419</v>
      </c>
      <c r="AH2623" t="s">
        <v>11787</v>
      </c>
      <c r="AI2623">
        <v>0</v>
      </c>
      <c r="AJ2623">
        <v>0</v>
      </c>
      <c r="AL2623">
        <v>0</v>
      </c>
      <c r="AM2623">
        <v>0</v>
      </c>
      <c r="AN2623">
        <v>0</v>
      </c>
      <c r="AO2623" t="s">
        <v>51</v>
      </c>
      <c r="AP2623" t="s">
        <v>51</v>
      </c>
      <c r="AQ2623" t="s">
        <v>51</v>
      </c>
      <c r="AR2623" t="s">
        <v>51</v>
      </c>
      <c r="AS2623" t="s">
        <v>51</v>
      </c>
      <c r="AT2623" t="s">
        <v>51</v>
      </c>
      <c r="AU2623" t="s">
        <v>58</v>
      </c>
      <c r="AV2623" t="s">
        <v>11368</v>
      </c>
      <c r="AW2623" t="s">
        <v>51</v>
      </c>
      <c r="AX2623" s="1">
        <v>42254.617879050929</v>
      </c>
      <c r="AY2623" t="s">
        <v>51</v>
      </c>
    </row>
    <row r="2624" spans="1:51" x14ac:dyDescent="0.35">
      <c r="A2624">
        <v>1741</v>
      </c>
      <c r="B2624">
        <v>0</v>
      </c>
      <c r="C2624" t="s">
        <v>51</v>
      </c>
      <c r="D2624" t="s">
        <v>52</v>
      </c>
      <c r="E2624" t="s">
        <v>51</v>
      </c>
      <c r="F2624" t="s">
        <v>51</v>
      </c>
      <c r="G2624" t="s">
        <v>11788</v>
      </c>
      <c r="H2624" t="s">
        <v>11789</v>
      </c>
      <c r="I2624" t="s">
        <v>56</v>
      </c>
      <c r="J2624" t="s">
        <v>5419</v>
      </c>
      <c r="M2624" t="s">
        <v>11788</v>
      </c>
      <c r="N2624" t="s">
        <v>11789</v>
      </c>
      <c r="O2624" t="s">
        <v>56</v>
      </c>
      <c r="T2624" t="s">
        <v>11790</v>
      </c>
      <c r="U2624" t="s">
        <v>51</v>
      </c>
      <c r="W2624">
        <v>9764997707</v>
      </c>
      <c r="X2624" t="s">
        <v>51</v>
      </c>
      <c r="Y2624" t="s">
        <v>11791</v>
      </c>
      <c r="Z2624">
        <v>8</v>
      </c>
      <c r="AA2624">
        <v>27</v>
      </c>
      <c r="AB2624" t="s">
        <v>3380</v>
      </c>
      <c r="AE2624" t="s">
        <v>51</v>
      </c>
      <c r="AF2624" t="s">
        <v>5419</v>
      </c>
      <c r="AG2624" t="s">
        <v>11792</v>
      </c>
      <c r="AH2624" t="s">
        <v>11793</v>
      </c>
      <c r="AI2624">
        <v>0</v>
      </c>
      <c r="AJ2624">
        <v>0</v>
      </c>
      <c r="AL2624">
        <v>0</v>
      </c>
      <c r="AM2624">
        <v>0</v>
      </c>
      <c r="AN2624">
        <v>0</v>
      </c>
      <c r="AO2624" t="s">
        <v>51</v>
      </c>
      <c r="AP2624" t="s">
        <v>51</v>
      </c>
      <c r="AQ2624" t="s">
        <v>51</v>
      </c>
      <c r="AR2624" t="s">
        <v>51</v>
      </c>
      <c r="AS2624" t="s">
        <v>51</v>
      </c>
      <c r="AT2624" t="s">
        <v>51</v>
      </c>
      <c r="AU2624" t="s">
        <v>58</v>
      </c>
      <c r="AV2624" t="s">
        <v>11368</v>
      </c>
      <c r="AW2624" t="s">
        <v>6927</v>
      </c>
      <c r="AX2624" s="1">
        <v>42254.467488969909</v>
      </c>
      <c r="AY2624" s="1">
        <v>43187.487565474534</v>
      </c>
    </row>
    <row r="2625" spans="1:51" x14ac:dyDescent="0.35">
      <c r="A2625">
        <v>1740</v>
      </c>
      <c r="B2625">
        <v>0</v>
      </c>
      <c r="C2625" t="s">
        <v>51</v>
      </c>
      <c r="D2625" t="s">
        <v>85</v>
      </c>
      <c r="E2625" t="s">
        <v>51</v>
      </c>
      <c r="F2625" t="s">
        <v>51</v>
      </c>
      <c r="G2625" t="s">
        <v>11794</v>
      </c>
      <c r="H2625" t="s">
        <v>11795</v>
      </c>
      <c r="I2625" t="s">
        <v>56</v>
      </c>
      <c r="J2625" t="s">
        <v>5419</v>
      </c>
      <c r="T2625" t="s">
        <v>51</v>
      </c>
      <c r="U2625" t="s">
        <v>51</v>
      </c>
      <c r="W2625" t="s">
        <v>11796</v>
      </c>
      <c r="Y2625" t="s">
        <v>11797</v>
      </c>
      <c r="Z2625">
        <v>8</v>
      </c>
      <c r="AE2625" t="s">
        <v>51</v>
      </c>
      <c r="AF2625" t="s">
        <v>5419</v>
      </c>
      <c r="AI2625">
        <v>0</v>
      </c>
      <c r="AJ2625">
        <v>0</v>
      </c>
      <c r="AL2625">
        <v>0</v>
      </c>
      <c r="AM2625">
        <v>0</v>
      </c>
      <c r="AN2625">
        <v>0</v>
      </c>
      <c r="AO2625" t="s">
        <v>4181</v>
      </c>
      <c r="AP2625" t="s">
        <v>51</v>
      </c>
      <c r="AQ2625" t="s">
        <v>51</v>
      </c>
      <c r="AR2625" t="s">
        <v>51</v>
      </c>
      <c r="AS2625" t="s">
        <v>51</v>
      </c>
      <c r="AT2625" t="s">
        <v>51</v>
      </c>
      <c r="AU2625" t="s">
        <v>58</v>
      </c>
      <c r="AV2625" t="s">
        <v>4028</v>
      </c>
      <c r="AW2625" t="s">
        <v>51</v>
      </c>
      <c r="AX2625" s="1">
        <v>42252.587034490738</v>
      </c>
      <c r="AY2625" t="s">
        <v>51</v>
      </c>
    </row>
    <row r="2626" spans="1:51" x14ac:dyDescent="0.35">
      <c r="A2626">
        <v>1739</v>
      </c>
      <c r="B2626">
        <v>0</v>
      </c>
      <c r="C2626" t="s">
        <v>51</v>
      </c>
      <c r="D2626" t="s">
        <v>52</v>
      </c>
      <c r="E2626" t="s">
        <v>51</v>
      </c>
      <c r="F2626" t="s">
        <v>51</v>
      </c>
      <c r="G2626" t="s">
        <v>11798</v>
      </c>
      <c r="H2626" t="s">
        <v>11799</v>
      </c>
      <c r="I2626" t="s">
        <v>56</v>
      </c>
      <c r="J2626" t="s">
        <v>5419</v>
      </c>
      <c r="M2626" t="s">
        <v>11798</v>
      </c>
      <c r="N2626" t="s">
        <v>11799</v>
      </c>
      <c r="O2626" t="s">
        <v>56</v>
      </c>
      <c r="S2626" t="s">
        <v>11800</v>
      </c>
      <c r="T2626" t="s">
        <v>11801</v>
      </c>
      <c r="U2626" t="s">
        <v>51</v>
      </c>
      <c r="V2626" t="s">
        <v>11802</v>
      </c>
      <c r="W2626">
        <v>9789919959</v>
      </c>
      <c r="X2626" t="s">
        <v>51</v>
      </c>
      <c r="Y2626" t="s">
        <v>11803</v>
      </c>
      <c r="Z2626">
        <v>8</v>
      </c>
      <c r="AA2626" t="s">
        <v>11804</v>
      </c>
      <c r="AB2626" t="s">
        <v>11805</v>
      </c>
      <c r="AC2626" t="s">
        <v>11806</v>
      </c>
      <c r="AD2626" t="s">
        <v>11807</v>
      </c>
      <c r="AE2626" t="s">
        <v>51</v>
      </c>
      <c r="AF2626" t="s">
        <v>5419</v>
      </c>
      <c r="AG2626">
        <v>33523881406</v>
      </c>
      <c r="AH2626" t="s">
        <v>11808</v>
      </c>
      <c r="AI2626">
        <v>0</v>
      </c>
      <c r="AJ2626">
        <v>0</v>
      </c>
      <c r="AL2626">
        <v>0</v>
      </c>
      <c r="AM2626">
        <v>0</v>
      </c>
      <c r="AN2626">
        <v>0</v>
      </c>
      <c r="AO2626" t="s">
        <v>51</v>
      </c>
      <c r="AP2626" t="s">
        <v>51</v>
      </c>
      <c r="AQ2626" t="s">
        <v>51</v>
      </c>
      <c r="AR2626" t="s">
        <v>51</v>
      </c>
      <c r="AS2626" t="s">
        <v>51</v>
      </c>
      <c r="AT2626" t="s">
        <v>51</v>
      </c>
      <c r="AU2626" t="s">
        <v>58</v>
      </c>
      <c r="AV2626" t="s">
        <v>11368</v>
      </c>
      <c r="AW2626" t="s">
        <v>11368</v>
      </c>
      <c r="AX2626" s="1">
        <v>42250.68515459491</v>
      </c>
      <c r="AY2626" s="1">
        <v>42250.686058101855</v>
      </c>
    </row>
    <row r="2627" spans="1:51" x14ac:dyDescent="0.35">
      <c r="A2627">
        <v>1738</v>
      </c>
      <c r="B2627">
        <v>0</v>
      </c>
      <c r="C2627" t="s">
        <v>51</v>
      </c>
      <c r="D2627" t="s">
        <v>52</v>
      </c>
      <c r="E2627" t="s">
        <v>51</v>
      </c>
      <c r="F2627" t="s">
        <v>51</v>
      </c>
      <c r="G2627" t="s">
        <v>11809</v>
      </c>
      <c r="H2627" t="s">
        <v>11810</v>
      </c>
      <c r="I2627" t="s">
        <v>56</v>
      </c>
      <c r="J2627" t="s">
        <v>5419</v>
      </c>
      <c r="M2627" t="s">
        <v>11811</v>
      </c>
      <c r="N2627" t="s">
        <v>11812</v>
      </c>
      <c r="O2627" t="s">
        <v>56</v>
      </c>
      <c r="S2627" t="s">
        <v>11813</v>
      </c>
      <c r="T2627" t="s">
        <v>11814</v>
      </c>
      <c r="U2627" t="s">
        <v>51</v>
      </c>
      <c r="V2627" t="s">
        <v>11815</v>
      </c>
      <c r="W2627">
        <v>9215094301</v>
      </c>
      <c r="X2627" t="s">
        <v>51</v>
      </c>
      <c r="Y2627" t="s">
        <v>5932</v>
      </c>
      <c r="Z2627">
        <v>8</v>
      </c>
      <c r="AE2627" t="s">
        <v>51</v>
      </c>
      <c r="AF2627" t="s">
        <v>5419</v>
      </c>
      <c r="AG2627">
        <v>6062624936</v>
      </c>
      <c r="AI2627">
        <v>0</v>
      </c>
      <c r="AJ2627">
        <v>0</v>
      </c>
      <c r="AL2627">
        <v>0</v>
      </c>
      <c r="AM2627">
        <v>0</v>
      </c>
      <c r="AN2627">
        <v>0</v>
      </c>
      <c r="AO2627" t="s">
        <v>51</v>
      </c>
      <c r="AP2627" t="s">
        <v>51</v>
      </c>
      <c r="AQ2627" t="s">
        <v>51</v>
      </c>
      <c r="AR2627" t="s">
        <v>51</v>
      </c>
      <c r="AS2627" t="s">
        <v>51</v>
      </c>
      <c r="AT2627" t="s">
        <v>51</v>
      </c>
      <c r="AU2627" t="s">
        <v>58</v>
      </c>
      <c r="AV2627" t="s">
        <v>11368</v>
      </c>
      <c r="AW2627" t="s">
        <v>51</v>
      </c>
      <c r="AX2627" s="1">
        <v>42250.528103819444</v>
      </c>
      <c r="AY2627" t="s">
        <v>51</v>
      </c>
    </row>
    <row r="2628" spans="1:51" x14ac:dyDescent="0.35">
      <c r="A2628">
        <v>1737</v>
      </c>
      <c r="B2628">
        <v>0</v>
      </c>
      <c r="C2628" t="s">
        <v>51</v>
      </c>
      <c r="D2628" t="s">
        <v>52</v>
      </c>
      <c r="E2628" t="s">
        <v>51</v>
      </c>
      <c r="F2628" t="s">
        <v>51</v>
      </c>
      <c r="G2628" t="s">
        <v>11816</v>
      </c>
      <c r="H2628" t="s">
        <v>11817</v>
      </c>
      <c r="I2628" t="s">
        <v>1693</v>
      </c>
      <c r="M2628" t="s">
        <v>11816</v>
      </c>
      <c r="N2628" t="s">
        <v>11817</v>
      </c>
      <c r="O2628" t="s">
        <v>1693</v>
      </c>
      <c r="S2628">
        <v>96824817745</v>
      </c>
      <c r="T2628" t="s">
        <v>11818</v>
      </c>
      <c r="U2628" t="s">
        <v>202</v>
      </c>
      <c r="V2628">
        <v>96824817102</v>
      </c>
      <c r="W2628">
        <f>968-92880869</f>
        <v>-92879901</v>
      </c>
      <c r="Y2628" t="s">
        <v>11819</v>
      </c>
      <c r="Z2628">
        <v>2</v>
      </c>
      <c r="AA2628">
        <v>999999</v>
      </c>
      <c r="AE2628" t="s">
        <v>2742</v>
      </c>
      <c r="AF2628" t="s">
        <v>2742</v>
      </c>
      <c r="AG2628" t="s">
        <v>485</v>
      </c>
      <c r="AH2628" t="s">
        <v>2742</v>
      </c>
      <c r="AI2628">
        <v>0</v>
      </c>
      <c r="AJ2628">
        <v>0</v>
      </c>
      <c r="AL2628">
        <v>0</v>
      </c>
      <c r="AM2628">
        <v>0</v>
      </c>
      <c r="AN2628">
        <v>0</v>
      </c>
      <c r="AO2628" t="s">
        <v>51</v>
      </c>
      <c r="AP2628" t="s">
        <v>51</v>
      </c>
      <c r="AQ2628" t="s">
        <v>51</v>
      </c>
      <c r="AR2628" t="s">
        <v>51</v>
      </c>
      <c r="AS2628" t="s">
        <v>51</v>
      </c>
      <c r="AT2628" t="s">
        <v>51</v>
      </c>
      <c r="AU2628" t="s">
        <v>58</v>
      </c>
      <c r="AV2628" t="s">
        <v>11368</v>
      </c>
      <c r="AW2628" t="s">
        <v>196</v>
      </c>
      <c r="AX2628" s="1">
        <v>42249.62227896991</v>
      </c>
      <c r="AY2628" s="1">
        <v>44596.518807256944</v>
      </c>
    </row>
    <row r="2629" spans="1:51" x14ac:dyDescent="0.35">
      <c r="A2629">
        <v>1736</v>
      </c>
      <c r="B2629">
        <v>0</v>
      </c>
      <c r="C2629" t="s">
        <v>51</v>
      </c>
      <c r="D2629" t="s">
        <v>85</v>
      </c>
      <c r="E2629" t="s">
        <v>51</v>
      </c>
      <c r="F2629" t="s">
        <v>51</v>
      </c>
      <c r="G2629" t="s">
        <v>11820</v>
      </c>
      <c r="H2629" t="s">
        <v>11821</v>
      </c>
      <c r="I2629" t="s">
        <v>56</v>
      </c>
      <c r="J2629" t="s">
        <v>5419</v>
      </c>
      <c r="T2629" t="s">
        <v>51</v>
      </c>
      <c r="U2629" t="s">
        <v>51</v>
      </c>
      <c r="V2629" t="s">
        <v>11822</v>
      </c>
      <c r="W2629">
        <v>9850924753</v>
      </c>
      <c r="Y2629" t="s">
        <v>11823</v>
      </c>
      <c r="Z2629">
        <v>8</v>
      </c>
      <c r="AE2629" t="s">
        <v>51</v>
      </c>
      <c r="AF2629" t="s">
        <v>5419</v>
      </c>
      <c r="AG2629" t="s">
        <v>11824</v>
      </c>
      <c r="AI2629">
        <v>0</v>
      </c>
      <c r="AJ2629">
        <v>0</v>
      </c>
      <c r="AL2629">
        <v>0</v>
      </c>
      <c r="AM2629">
        <v>0</v>
      </c>
      <c r="AN2629">
        <v>0</v>
      </c>
      <c r="AO2629" t="s">
        <v>120</v>
      </c>
      <c r="AP2629" t="s">
        <v>51</v>
      </c>
      <c r="AQ2629" t="s">
        <v>51</v>
      </c>
      <c r="AR2629" t="s">
        <v>51</v>
      </c>
      <c r="AS2629" t="s">
        <v>51</v>
      </c>
      <c r="AT2629" t="s">
        <v>51</v>
      </c>
      <c r="AU2629" t="s">
        <v>58</v>
      </c>
      <c r="AV2629" t="s">
        <v>4028</v>
      </c>
      <c r="AW2629" t="s">
        <v>51</v>
      </c>
      <c r="AX2629" s="1">
        <v>42249.609614780093</v>
      </c>
      <c r="AY2629" t="s">
        <v>51</v>
      </c>
    </row>
    <row r="2630" spans="1:51" x14ac:dyDescent="0.35">
      <c r="A2630">
        <v>1735</v>
      </c>
      <c r="B2630">
        <v>0</v>
      </c>
      <c r="C2630" t="s">
        <v>51</v>
      </c>
      <c r="D2630" t="s">
        <v>64</v>
      </c>
      <c r="E2630" t="s">
        <v>51</v>
      </c>
      <c r="F2630" t="s">
        <v>51</v>
      </c>
      <c r="G2630" t="s">
        <v>11825</v>
      </c>
      <c r="H2630" t="s">
        <v>11826</v>
      </c>
      <c r="I2630" t="s">
        <v>56</v>
      </c>
      <c r="J2630" t="s">
        <v>5419</v>
      </c>
      <c r="O2630" t="s">
        <v>56</v>
      </c>
      <c r="U2630" t="s">
        <v>51</v>
      </c>
      <c r="W2630" t="s">
        <v>11827</v>
      </c>
      <c r="X2630" t="s">
        <v>51</v>
      </c>
      <c r="Y2630" t="s">
        <v>11828</v>
      </c>
      <c r="Z2630">
        <v>8</v>
      </c>
      <c r="AE2630" t="s">
        <v>51</v>
      </c>
      <c r="AF2630" t="s">
        <v>5419</v>
      </c>
      <c r="AI2630">
        <v>0</v>
      </c>
      <c r="AJ2630">
        <v>0</v>
      </c>
      <c r="AL2630">
        <v>0</v>
      </c>
      <c r="AM2630">
        <v>0</v>
      </c>
      <c r="AN2630">
        <v>0</v>
      </c>
      <c r="AO2630" t="s">
        <v>51</v>
      </c>
      <c r="AP2630" t="s">
        <v>51</v>
      </c>
      <c r="AQ2630" t="s">
        <v>51</v>
      </c>
      <c r="AR2630" t="s">
        <v>51</v>
      </c>
      <c r="AS2630" t="s">
        <v>51</v>
      </c>
      <c r="AT2630" t="s">
        <v>51</v>
      </c>
      <c r="AU2630" t="s">
        <v>58</v>
      </c>
      <c r="AV2630" t="s">
        <v>11829</v>
      </c>
      <c r="AW2630" t="s">
        <v>8906</v>
      </c>
      <c r="AX2630" s="1">
        <v>42248.720880127315</v>
      </c>
      <c r="AY2630" s="1">
        <v>42326.699806481483</v>
      </c>
    </row>
    <row r="2631" spans="1:51" x14ac:dyDescent="0.35">
      <c r="A2631">
        <v>1734</v>
      </c>
      <c r="B2631">
        <v>0</v>
      </c>
      <c r="C2631" t="s">
        <v>51</v>
      </c>
      <c r="D2631" t="s">
        <v>52</v>
      </c>
      <c r="E2631" t="s">
        <v>51</v>
      </c>
      <c r="F2631" t="s">
        <v>51</v>
      </c>
      <c r="G2631" t="s">
        <v>11830</v>
      </c>
      <c r="H2631" t="s">
        <v>11831</v>
      </c>
      <c r="I2631" t="s">
        <v>56</v>
      </c>
      <c r="J2631" t="s">
        <v>5419</v>
      </c>
      <c r="M2631" t="s">
        <v>11830</v>
      </c>
      <c r="N2631" t="s">
        <v>11831</v>
      </c>
      <c r="T2631" t="s">
        <v>11832</v>
      </c>
      <c r="U2631" t="s">
        <v>51</v>
      </c>
      <c r="X2631" t="s">
        <v>51</v>
      </c>
      <c r="Z2631">
        <v>8</v>
      </c>
      <c r="AE2631" t="s">
        <v>51</v>
      </c>
      <c r="AF2631" t="s">
        <v>5419</v>
      </c>
      <c r="AG2631" t="s">
        <v>11833</v>
      </c>
      <c r="AH2631" t="s">
        <v>11834</v>
      </c>
      <c r="AI2631">
        <v>0</v>
      </c>
      <c r="AJ2631">
        <v>0</v>
      </c>
      <c r="AL2631">
        <v>0</v>
      </c>
      <c r="AM2631">
        <v>0</v>
      </c>
      <c r="AN2631">
        <v>0</v>
      </c>
      <c r="AO2631" t="s">
        <v>51</v>
      </c>
      <c r="AP2631" t="s">
        <v>51</v>
      </c>
      <c r="AQ2631" t="s">
        <v>51</v>
      </c>
      <c r="AR2631" t="s">
        <v>51</v>
      </c>
      <c r="AS2631" t="s">
        <v>51</v>
      </c>
      <c r="AT2631" t="s">
        <v>51</v>
      </c>
      <c r="AU2631" t="s">
        <v>58</v>
      </c>
      <c r="AV2631" t="s">
        <v>11391</v>
      </c>
      <c r="AW2631" t="s">
        <v>51</v>
      </c>
      <c r="AX2631" s="1">
        <v>42248.694191747687</v>
      </c>
      <c r="AY2631" t="s">
        <v>51</v>
      </c>
    </row>
    <row r="2632" spans="1:51" x14ac:dyDescent="0.35">
      <c r="A2632">
        <v>1733</v>
      </c>
      <c r="B2632">
        <v>0</v>
      </c>
      <c r="C2632" t="s">
        <v>51</v>
      </c>
      <c r="D2632" t="s">
        <v>52</v>
      </c>
      <c r="E2632" t="s">
        <v>51</v>
      </c>
      <c r="F2632" t="s">
        <v>51</v>
      </c>
      <c r="G2632" t="s">
        <v>11835</v>
      </c>
      <c r="H2632" t="s">
        <v>11836</v>
      </c>
      <c r="I2632" t="s">
        <v>56</v>
      </c>
      <c r="M2632" t="s">
        <v>11835</v>
      </c>
      <c r="N2632" t="s">
        <v>11837</v>
      </c>
      <c r="O2632" t="s">
        <v>56</v>
      </c>
      <c r="S2632" t="s">
        <v>11838</v>
      </c>
      <c r="T2632" t="s">
        <v>62</v>
      </c>
      <c r="U2632" t="s">
        <v>202</v>
      </c>
      <c r="V2632" t="s">
        <v>11839</v>
      </c>
      <c r="W2632">
        <v>9942986138</v>
      </c>
      <c r="Y2632" t="s">
        <v>11840</v>
      </c>
      <c r="Z2632">
        <v>8</v>
      </c>
      <c r="AA2632">
        <v>33</v>
      </c>
      <c r="AB2632" t="s">
        <v>62</v>
      </c>
      <c r="AC2632" t="s">
        <v>62</v>
      </c>
      <c r="AD2632" t="s">
        <v>11841</v>
      </c>
      <c r="AE2632" t="s">
        <v>11842</v>
      </c>
      <c r="AF2632" t="s">
        <v>1935</v>
      </c>
      <c r="AG2632" t="s">
        <v>11843</v>
      </c>
      <c r="AH2632" t="s">
        <v>11842</v>
      </c>
      <c r="AI2632">
        <v>0</v>
      </c>
      <c r="AJ2632">
        <v>0</v>
      </c>
      <c r="AL2632">
        <v>0</v>
      </c>
      <c r="AM2632">
        <v>0</v>
      </c>
      <c r="AN2632">
        <v>0</v>
      </c>
      <c r="AO2632" t="s">
        <v>51</v>
      </c>
      <c r="AP2632" t="s">
        <v>51</v>
      </c>
      <c r="AQ2632" t="s">
        <v>51</v>
      </c>
      <c r="AR2632" t="s">
        <v>51</v>
      </c>
      <c r="AS2632" t="s">
        <v>51</v>
      </c>
      <c r="AT2632" t="s">
        <v>51</v>
      </c>
      <c r="AU2632" t="s">
        <v>58</v>
      </c>
      <c r="AV2632" t="s">
        <v>11368</v>
      </c>
      <c r="AW2632" t="s">
        <v>196</v>
      </c>
      <c r="AX2632" s="1">
        <v>42248.467705405092</v>
      </c>
      <c r="AY2632" s="1">
        <v>43809.695609641203</v>
      </c>
    </row>
    <row r="2633" spans="1:51" x14ac:dyDescent="0.35">
      <c r="A2633">
        <v>1732</v>
      </c>
      <c r="B2633">
        <v>0</v>
      </c>
      <c r="C2633" t="s">
        <v>51</v>
      </c>
      <c r="D2633" t="s">
        <v>52</v>
      </c>
      <c r="E2633" t="s">
        <v>51</v>
      </c>
      <c r="F2633" t="s">
        <v>51</v>
      </c>
      <c r="G2633" t="s">
        <v>11844</v>
      </c>
      <c r="H2633" t="s">
        <v>11845</v>
      </c>
      <c r="I2633" t="s">
        <v>56</v>
      </c>
      <c r="M2633" t="s">
        <v>11844</v>
      </c>
      <c r="N2633" t="s">
        <v>11846</v>
      </c>
      <c r="O2633" t="s">
        <v>56</v>
      </c>
      <c r="S2633" t="s">
        <v>11847</v>
      </c>
      <c r="T2633" t="s">
        <v>11848</v>
      </c>
      <c r="U2633" t="s">
        <v>202</v>
      </c>
      <c r="V2633" t="s">
        <v>11849</v>
      </c>
      <c r="W2633">
        <v>9940670408</v>
      </c>
      <c r="Y2633" t="s">
        <v>11850</v>
      </c>
      <c r="Z2633">
        <v>8</v>
      </c>
      <c r="AA2633">
        <v>33</v>
      </c>
      <c r="AB2633" t="s">
        <v>62</v>
      </c>
      <c r="AC2633" t="s">
        <v>62</v>
      </c>
      <c r="AD2633" t="s">
        <v>11841</v>
      </c>
      <c r="AE2633" t="s">
        <v>11851</v>
      </c>
      <c r="AF2633" t="s">
        <v>1935</v>
      </c>
      <c r="AG2633" t="s">
        <v>11843</v>
      </c>
      <c r="AH2633" t="s">
        <v>11851</v>
      </c>
      <c r="AI2633">
        <v>0</v>
      </c>
      <c r="AJ2633">
        <v>0</v>
      </c>
      <c r="AL2633">
        <v>0</v>
      </c>
      <c r="AM2633">
        <v>0</v>
      </c>
      <c r="AN2633">
        <v>0</v>
      </c>
      <c r="AO2633" t="s">
        <v>51</v>
      </c>
      <c r="AP2633" t="s">
        <v>51</v>
      </c>
      <c r="AQ2633" t="s">
        <v>51</v>
      </c>
      <c r="AR2633" t="s">
        <v>51</v>
      </c>
      <c r="AS2633" t="s">
        <v>51</v>
      </c>
      <c r="AT2633" t="s">
        <v>51</v>
      </c>
      <c r="AU2633" t="s">
        <v>58</v>
      </c>
      <c r="AV2633" t="s">
        <v>11368</v>
      </c>
      <c r="AW2633" t="s">
        <v>4802</v>
      </c>
      <c r="AX2633" s="1">
        <v>42248.45113927083</v>
      </c>
      <c r="AY2633" s="1">
        <v>43567.478828206018</v>
      </c>
    </row>
    <row r="2634" spans="1:51" x14ac:dyDescent="0.35">
      <c r="A2634">
        <v>1731</v>
      </c>
      <c r="B2634">
        <v>0</v>
      </c>
      <c r="C2634" t="s">
        <v>51</v>
      </c>
      <c r="D2634" t="s">
        <v>85</v>
      </c>
      <c r="E2634" t="s">
        <v>51</v>
      </c>
      <c r="F2634" t="s">
        <v>51</v>
      </c>
      <c r="G2634" t="s">
        <v>19243</v>
      </c>
      <c r="H2634" t="s">
        <v>11852</v>
      </c>
      <c r="I2634" t="s">
        <v>56</v>
      </c>
      <c r="J2634" t="s">
        <v>5419</v>
      </c>
      <c r="S2634" t="s">
        <v>11853</v>
      </c>
      <c r="T2634" t="s">
        <v>51</v>
      </c>
      <c r="U2634" t="s">
        <v>51</v>
      </c>
      <c r="V2634" t="s">
        <v>11854</v>
      </c>
      <c r="Y2634" t="s">
        <v>11855</v>
      </c>
      <c r="Z2634">
        <v>8</v>
      </c>
      <c r="AE2634" t="s">
        <v>51</v>
      </c>
      <c r="AF2634" t="s">
        <v>5419</v>
      </c>
      <c r="AI2634">
        <v>0</v>
      </c>
      <c r="AJ2634">
        <v>0</v>
      </c>
      <c r="AL2634">
        <v>0</v>
      </c>
      <c r="AM2634">
        <v>0</v>
      </c>
      <c r="AN2634">
        <v>0</v>
      </c>
      <c r="AO2634" t="s">
        <v>1651</v>
      </c>
      <c r="AP2634" t="s">
        <v>51</v>
      </c>
      <c r="AQ2634" t="s">
        <v>51</v>
      </c>
      <c r="AR2634" t="s">
        <v>51</v>
      </c>
      <c r="AS2634" t="s">
        <v>51</v>
      </c>
      <c r="AT2634" t="s">
        <v>51</v>
      </c>
      <c r="AU2634" t="s">
        <v>58</v>
      </c>
      <c r="AV2634" t="s">
        <v>4028</v>
      </c>
      <c r="AW2634" t="s">
        <v>51</v>
      </c>
      <c r="AX2634" s="1">
        <v>42245.748081747683</v>
      </c>
      <c r="AY2634" t="s">
        <v>51</v>
      </c>
    </row>
    <row r="2635" spans="1:51" x14ac:dyDescent="0.35">
      <c r="A2635">
        <v>1730</v>
      </c>
      <c r="B2635">
        <v>0</v>
      </c>
      <c r="C2635" t="s">
        <v>51</v>
      </c>
      <c r="D2635" t="s">
        <v>52</v>
      </c>
      <c r="E2635" t="s">
        <v>51</v>
      </c>
      <c r="F2635" t="s">
        <v>51</v>
      </c>
      <c r="G2635" t="s">
        <v>11856</v>
      </c>
      <c r="H2635" t="s">
        <v>11857</v>
      </c>
      <c r="I2635" t="s">
        <v>56</v>
      </c>
      <c r="J2635" t="s">
        <v>5419</v>
      </c>
      <c r="M2635" t="s">
        <v>11856</v>
      </c>
      <c r="N2635" t="s">
        <v>11858</v>
      </c>
      <c r="O2635" t="s">
        <v>56</v>
      </c>
      <c r="S2635">
        <v>2382277622</v>
      </c>
      <c r="T2635" t="s">
        <v>11859</v>
      </c>
      <c r="U2635" t="s">
        <v>51</v>
      </c>
      <c r="V2635">
        <v>277631</v>
      </c>
      <c r="W2635">
        <v>8007771595</v>
      </c>
      <c r="X2635" t="s">
        <v>51</v>
      </c>
      <c r="Y2635" t="s">
        <v>6118</v>
      </c>
      <c r="Z2635">
        <v>8</v>
      </c>
      <c r="AE2635" t="s">
        <v>51</v>
      </c>
      <c r="AF2635" t="s">
        <v>5419</v>
      </c>
      <c r="AG2635">
        <v>2771000106</v>
      </c>
      <c r="AH2635">
        <v>2771000106</v>
      </c>
      <c r="AI2635">
        <v>0</v>
      </c>
      <c r="AJ2635">
        <v>0</v>
      </c>
      <c r="AL2635">
        <v>0</v>
      </c>
      <c r="AM2635">
        <v>0</v>
      </c>
      <c r="AN2635">
        <v>0</v>
      </c>
      <c r="AO2635" t="s">
        <v>51</v>
      </c>
      <c r="AP2635" t="s">
        <v>51</v>
      </c>
      <c r="AQ2635" t="s">
        <v>51</v>
      </c>
      <c r="AR2635" t="s">
        <v>51</v>
      </c>
      <c r="AS2635" t="s">
        <v>51</v>
      </c>
      <c r="AT2635" t="s">
        <v>51</v>
      </c>
      <c r="AU2635" t="s">
        <v>58</v>
      </c>
      <c r="AV2635" t="s">
        <v>11391</v>
      </c>
      <c r="AW2635" t="s">
        <v>11391</v>
      </c>
      <c r="AX2635" s="1">
        <v>42243.796494131944</v>
      </c>
      <c r="AY2635" s="1">
        <v>42243.798018865738</v>
      </c>
    </row>
    <row r="2636" spans="1:51" x14ac:dyDescent="0.35">
      <c r="A2636">
        <v>1729</v>
      </c>
      <c r="B2636">
        <v>0</v>
      </c>
      <c r="C2636" t="s">
        <v>51</v>
      </c>
      <c r="D2636" t="s">
        <v>52</v>
      </c>
      <c r="E2636" t="s">
        <v>51</v>
      </c>
      <c r="F2636" t="s">
        <v>51</v>
      </c>
      <c r="G2636" t="s">
        <v>11860</v>
      </c>
      <c r="H2636" t="s">
        <v>19244</v>
      </c>
      <c r="I2636" t="s">
        <v>56</v>
      </c>
      <c r="J2636" t="s">
        <v>5419</v>
      </c>
      <c r="M2636" t="s">
        <v>11860</v>
      </c>
      <c r="N2636" t="s">
        <v>19245</v>
      </c>
      <c r="O2636" t="s">
        <v>56</v>
      </c>
      <c r="S2636">
        <v>1204045431</v>
      </c>
      <c r="T2636" t="s">
        <v>11861</v>
      </c>
      <c r="U2636" t="s">
        <v>51</v>
      </c>
      <c r="X2636" t="s">
        <v>51</v>
      </c>
      <c r="Y2636" t="s">
        <v>11862</v>
      </c>
      <c r="Z2636">
        <v>8</v>
      </c>
      <c r="AE2636" t="s">
        <v>51</v>
      </c>
      <c r="AF2636" t="s">
        <v>5419</v>
      </c>
      <c r="AG2636">
        <v>9809405260</v>
      </c>
      <c r="AH2636">
        <v>9809405260</v>
      </c>
      <c r="AI2636">
        <v>0</v>
      </c>
      <c r="AJ2636">
        <v>0</v>
      </c>
      <c r="AL2636">
        <v>0</v>
      </c>
      <c r="AM2636">
        <v>0</v>
      </c>
      <c r="AN2636">
        <v>0</v>
      </c>
      <c r="AO2636" t="s">
        <v>51</v>
      </c>
      <c r="AP2636" t="s">
        <v>51</v>
      </c>
      <c r="AQ2636" t="s">
        <v>51</v>
      </c>
      <c r="AR2636" t="s">
        <v>51</v>
      </c>
      <c r="AS2636" t="s">
        <v>51</v>
      </c>
      <c r="AT2636" t="s">
        <v>51</v>
      </c>
      <c r="AU2636" t="s">
        <v>58</v>
      </c>
      <c r="AV2636" t="s">
        <v>11391</v>
      </c>
      <c r="AW2636" t="s">
        <v>51</v>
      </c>
      <c r="AX2636" s="1">
        <v>42242.50413321759</v>
      </c>
      <c r="AY2636" t="s">
        <v>51</v>
      </c>
    </row>
    <row r="2637" spans="1:51" x14ac:dyDescent="0.35">
      <c r="A2637">
        <v>1728</v>
      </c>
      <c r="B2637">
        <v>0</v>
      </c>
      <c r="C2637" t="s">
        <v>51</v>
      </c>
      <c r="D2637" t="s">
        <v>52</v>
      </c>
      <c r="E2637" t="s">
        <v>51</v>
      </c>
      <c r="F2637" t="s">
        <v>51</v>
      </c>
      <c r="G2637" t="s">
        <v>11863</v>
      </c>
      <c r="H2637" t="s">
        <v>11864</v>
      </c>
      <c r="I2637" t="s">
        <v>56</v>
      </c>
      <c r="M2637" t="s">
        <v>11863</v>
      </c>
      <c r="N2637" t="s">
        <v>11864</v>
      </c>
      <c r="O2637" t="s">
        <v>56</v>
      </c>
      <c r="Z2637">
        <v>8</v>
      </c>
      <c r="AA2637">
        <v>33</v>
      </c>
      <c r="AE2637" t="s">
        <v>11865</v>
      </c>
      <c r="AF2637" t="s">
        <v>573</v>
      </c>
      <c r="AG2637" t="s">
        <v>11866</v>
      </c>
      <c r="AH2637" t="s">
        <v>11865</v>
      </c>
      <c r="AI2637">
        <v>0</v>
      </c>
      <c r="AJ2637">
        <v>0</v>
      </c>
      <c r="AL2637">
        <v>0</v>
      </c>
      <c r="AM2637">
        <v>0</v>
      </c>
      <c r="AN2637">
        <v>0</v>
      </c>
      <c r="AO2637" t="s">
        <v>51</v>
      </c>
      <c r="AP2637" t="s">
        <v>51</v>
      </c>
      <c r="AQ2637" t="s">
        <v>51</v>
      </c>
      <c r="AR2637" t="s">
        <v>51</v>
      </c>
      <c r="AS2637" t="s">
        <v>51</v>
      </c>
      <c r="AT2637" t="s">
        <v>51</v>
      </c>
      <c r="AU2637" t="s">
        <v>58</v>
      </c>
      <c r="AV2637" t="s">
        <v>8547</v>
      </c>
      <c r="AW2637" t="s">
        <v>6927</v>
      </c>
      <c r="AX2637" s="1">
        <v>42240.522283136575</v>
      </c>
      <c r="AY2637" s="1">
        <v>43486.392850775461</v>
      </c>
    </row>
    <row r="2638" spans="1:51" x14ac:dyDescent="0.35">
      <c r="A2638">
        <v>1727</v>
      </c>
      <c r="B2638">
        <v>0</v>
      </c>
      <c r="C2638" t="s">
        <v>51</v>
      </c>
      <c r="D2638" t="s">
        <v>52</v>
      </c>
      <c r="E2638" t="s">
        <v>51</v>
      </c>
      <c r="F2638" t="s">
        <v>51</v>
      </c>
      <c r="G2638" t="s">
        <v>11867</v>
      </c>
      <c r="H2638" t="s">
        <v>11868</v>
      </c>
      <c r="I2638" t="s">
        <v>3498</v>
      </c>
      <c r="M2638" t="s">
        <v>11867</v>
      </c>
      <c r="N2638" t="s">
        <v>11868</v>
      </c>
      <c r="O2638" t="s">
        <v>3498</v>
      </c>
      <c r="S2638" t="s">
        <v>62</v>
      </c>
      <c r="T2638" t="s">
        <v>11869</v>
      </c>
      <c r="U2638" t="s">
        <v>202</v>
      </c>
      <c r="V2638" t="s">
        <v>62</v>
      </c>
      <c r="W2638" t="s">
        <v>62</v>
      </c>
      <c r="Y2638" t="s">
        <v>11870</v>
      </c>
      <c r="Z2638">
        <v>2</v>
      </c>
      <c r="AA2638">
        <v>27</v>
      </c>
      <c r="AB2638" t="s">
        <v>62</v>
      </c>
      <c r="AC2638" t="s">
        <v>62</v>
      </c>
      <c r="AD2638" t="s">
        <v>62</v>
      </c>
      <c r="AE2638" t="s">
        <v>11871</v>
      </c>
      <c r="AF2638" t="s">
        <v>143</v>
      </c>
      <c r="AG2638" t="s">
        <v>11872</v>
      </c>
      <c r="AH2638" t="s">
        <v>11871</v>
      </c>
      <c r="AI2638">
        <v>0</v>
      </c>
      <c r="AJ2638">
        <v>0</v>
      </c>
      <c r="AL2638">
        <v>0</v>
      </c>
      <c r="AM2638">
        <v>0</v>
      </c>
      <c r="AN2638">
        <v>0</v>
      </c>
      <c r="AO2638" t="s">
        <v>51</v>
      </c>
      <c r="AP2638" t="s">
        <v>51</v>
      </c>
      <c r="AQ2638" t="s">
        <v>51</v>
      </c>
      <c r="AR2638" t="s">
        <v>51</v>
      </c>
      <c r="AS2638" t="s">
        <v>51</v>
      </c>
      <c r="AT2638" t="s">
        <v>51</v>
      </c>
      <c r="AU2638" t="s">
        <v>58</v>
      </c>
      <c r="AV2638" t="s">
        <v>11368</v>
      </c>
      <c r="AW2638" t="s">
        <v>6927</v>
      </c>
      <c r="AX2638" s="1">
        <v>42235.593575844905</v>
      </c>
      <c r="AY2638" s="1">
        <v>43552.635291666666</v>
      </c>
    </row>
    <row r="2639" spans="1:51" x14ac:dyDescent="0.35">
      <c r="A2639">
        <v>1726</v>
      </c>
      <c r="B2639">
        <v>0</v>
      </c>
      <c r="C2639" t="s">
        <v>51</v>
      </c>
      <c r="D2639" t="s">
        <v>52</v>
      </c>
      <c r="E2639" t="s">
        <v>51</v>
      </c>
      <c r="F2639" t="s">
        <v>51</v>
      </c>
      <c r="G2639" t="s">
        <v>11873</v>
      </c>
      <c r="H2639" t="s">
        <v>11874</v>
      </c>
      <c r="I2639" t="s">
        <v>56</v>
      </c>
      <c r="J2639" t="s">
        <v>5419</v>
      </c>
      <c r="M2639" t="s">
        <v>11873</v>
      </c>
      <c r="N2639" t="s">
        <v>11874</v>
      </c>
      <c r="O2639" t="s">
        <v>56</v>
      </c>
      <c r="S2639" t="s">
        <v>11875</v>
      </c>
      <c r="T2639" t="s">
        <v>11876</v>
      </c>
      <c r="U2639" t="s">
        <v>51</v>
      </c>
      <c r="V2639" t="s">
        <v>11877</v>
      </c>
      <c r="X2639" t="s">
        <v>51</v>
      </c>
      <c r="Y2639" t="s">
        <v>11878</v>
      </c>
      <c r="Z2639">
        <v>8</v>
      </c>
      <c r="AE2639" t="s">
        <v>51</v>
      </c>
      <c r="AF2639" t="s">
        <v>5419</v>
      </c>
      <c r="AI2639">
        <v>0</v>
      </c>
      <c r="AJ2639">
        <v>0</v>
      </c>
      <c r="AL2639">
        <v>0</v>
      </c>
      <c r="AM2639">
        <v>0</v>
      </c>
      <c r="AN2639">
        <v>0</v>
      </c>
      <c r="AO2639" t="s">
        <v>51</v>
      </c>
      <c r="AP2639" t="s">
        <v>51</v>
      </c>
      <c r="AQ2639" t="s">
        <v>51</v>
      </c>
      <c r="AR2639" t="s">
        <v>51</v>
      </c>
      <c r="AS2639" t="s">
        <v>51</v>
      </c>
      <c r="AT2639" t="s">
        <v>51</v>
      </c>
      <c r="AU2639" t="s">
        <v>58</v>
      </c>
      <c r="AV2639" t="s">
        <v>11368</v>
      </c>
      <c r="AW2639" t="s">
        <v>7625</v>
      </c>
      <c r="AX2639" s="1">
        <v>42235.538736076393</v>
      </c>
      <c r="AY2639" s="1">
        <v>42817.469412812497</v>
      </c>
    </row>
    <row r="2640" spans="1:51" x14ac:dyDescent="0.35">
      <c r="A2640">
        <v>1725</v>
      </c>
      <c r="B2640">
        <v>0</v>
      </c>
      <c r="C2640" t="s">
        <v>51</v>
      </c>
      <c r="D2640" t="s">
        <v>64</v>
      </c>
      <c r="E2640" t="s">
        <v>51</v>
      </c>
      <c r="F2640" t="s">
        <v>51</v>
      </c>
      <c r="G2640" t="s">
        <v>11879</v>
      </c>
      <c r="H2640" t="s">
        <v>11880</v>
      </c>
      <c r="I2640" t="s">
        <v>287</v>
      </c>
      <c r="J2640" t="s">
        <v>5419</v>
      </c>
      <c r="M2640" t="s">
        <v>11879</v>
      </c>
      <c r="N2640" t="s">
        <v>11880</v>
      </c>
      <c r="O2640" t="s">
        <v>287</v>
      </c>
      <c r="S2640" t="s">
        <v>11881</v>
      </c>
      <c r="T2640" t="s">
        <v>11882</v>
      </c>
      <c r="U2640" t="s">
        <v>51</v>
      </c>
      <c r="X2640" t="s">
        <v>51</v>
      </c>
      <c r="Z2640">
        <v>2</v>
      </c>
      <c r="AE2640" t="s">
        <v>51</v>
      </c>
      <c r="AF2640" t="s">
        <v>5419</v>
      </c>
      <c r="AI2640">
        <v>0</v>
      </c>
      <c r="AJ2640">
        <v>0</v>
      </c>
      <c r="AL2640">
        <v>0</v>
      </c>
      <c r="AM2640">
        <v>0</v>
      </c>
      <c r="AN2640">
        <v>0</v>
      </c>
      <c r="AO2640" t="s">
        <v>51</v>
      </c>
      <c r="AP2640" t="s">
        <v>51</v>
      </c>
      <c r="AQ2640" t="s">
        <v>51</v>
      </c>
      <c r="AR2640" t="s">
        <v>51</v>
      </c>
      <c r="AS2640" t="s">
        <v>51</v>
      </c>
      <c r="AT2640" t="s">
        <v>51</v>
      </c>
      <c r="AU2640" t="s">
        <v>58</v>
      </c>
      <c r="AV2640" t="s">
        <v>11883</v>
      </c>
      <c r="AW2640" t="s">
        <v>51</v>
      </c>
      <c r="AX2640" s="1">
        <v>42235.454290046298</v>
      </c>
      <c r="AY2640" t="s">
        <v>51</v>
      </c>
    </row>
    <row r="2641" spans="1:51" x14ac:dyDescent="0.35">
      <c r="A2641">
        <v>1724</v>
      </c>
      <c r="B2641">
        <v>0</v>
      </c>
      <c r="C2641" t="s">
        <v>51</v>
      </c>
      <c r="D2641" t="s">
        <v>52</v>
      </c>
      <c r="E2641" t="s">
        <v>51</v>
      </c>
      <c r="F2641" t="s">
        <v>51</v>
      </c>
      <c r="G2641" t="s">
        <v>18962</v>
      </c>
      <c r="H2641" t="s">
        <v>11884</v>
      </c>
      <c r="I2641" t="s">
        <v>56</v>
      </c>
      <c r="M2641" t="s">
        <v>19246</v>
      </c>
      <c r="N2641" t="s">
        <v>11884</v>
      </c>
      <c r="O2641" t="s">
        <v>56</v>
      </c>
      <c r="U2641" t="s">
        <v>51</v>
      </c>
      <c r="Z2641">
        <v>8</v>
      </c>
      <c r="AA2641">
        <v>18</v>
      </c>
      <c r="AE2641" t="s">
        <v>2637</v>
      </c>
      <c r="AF2641" t="s">
        <v>2638</v>
      </c>
      <c r="AG2641" t="s">
        <v>1108</v>
      </c>
      <c r="AH2641" t="s">
        <v>2637</v>
      </c>
      <c r="AI2641">
        <v>0</v>
      </c>
      <c r="AJ2641">
        <v>0</v>
      </c>
      <c r="AL2641">
        <v>0</v>
      </c>
      <c r="AM2641">
        <v>0</v>
      </c>
      <c r="AN2641">
        <v>0</v>
      </c>
      <c r="AO2641" t="s">
        <v>51</v>
      </c>
      <c r="AP2641" t="s">
        <v>51</v>
      </c>
      <c r="AQ2641" t="s">
        <v>51</v>
      </c>
      <c r="AR2641" t="s">
        <v>51</v>
      </c>
      <c r="AS2641" t="s">
        <v>51</v>
      </c>
      <c r="AT2641" t="s">
        <v>51</v>
      </c>
      <c r="AU2641" t="s">
        <v>58</v>
      </c>
      <c r="AV2641" t="s">
        <v>8547</v>
      </c>
      <c r="AW2641" t="s">
        <v>6927</v>
      </c>
      <c r="AX2641" s="1">
        <v>42233.462641666665</v>
      </c>
      <c r="AY2641" s="1">
        <v>43304.407190393518</v>
      </c>
    </row>
    <row r="2642" spans="1:51" x14ac:dyDescent="0.35">
      <c r="A2642">
        <v>1723</v>
      </c>
      <c r="B2642">
        <v>0</v>
      </c>
      <c r="C2642" t="s">
        <v>51</v>
      </c>
      <c r="D2642" t="s">
        <v>52</v>
      </c>
      <c r="E2642" t="s">
        <v>51</v>
      </c>
      <c r="F2642" t="s">
        <v>51</v>
      </c>
      <c r="G2642" t="s">
        <v>11885</v>
      </c>
      <c r="H2642" t="s">
        <v>11886</v>
      </c>
      <c r="I2642" t="s">
        <v>56</v>
      </c>
      <c r="M2642" t="s">
        <v>11885</v>
      </c>
      <c r="N2642" t="s">
        <v>11886</v>
      </c>
      <c r="O2642" t="s">
        <v>56</v>
      </c>
      <c r="S2642">
        <f>91 - 80 - 41818200</f>
        <v>-41818189</v>
      </c>
      <c r="T2642" t="s">
        <v>11887</v>
      </c>
      <c r="U2642" t="s">
        <v>202</v>
      </c>
      <c r="V2642">
        <f>91 - 80 - 41148753/28524243</f>
        <v>9.5574112168375507</v>
      </c>
      <c r="W2642">
        <f>91- 80- 41818231</f>
        <v>-41818220</v>
      </c>
      <c r="Y2642" t="s">
        <v>11888</v>
      </c>
      <c r="Z2642">
        <v>8</v>
      </c>
      <c r="AA2642">
        <v>29</v>
      </c>
      <c r="AE2642" t="s">
        <v>5602</v>
      </c>
      <c r="AF2642" t="s">
        <v>77</v>
      </c>
      <c r="AG2642" t="s">
        <v>11889</v>
      </c>
      <c r="AH2642" t="s">
        <v>5602</v>
      </c>
      <c r="AI2642">
        <v>0</v>
      </c>
      <c r="AJ2642">
        <v>0</v>
      </c>
      <c r="AL2642">
        <v>0</v>
      </c>
      <c r="AM2642">
        <v>0</v>
      </c>
      <c r="AN2642">
        <v>0</v>
      </c>
      <c r="AO2642" t="s">
        <v>51</v>
      </c>
      <c r="AP2642" t="s">
        <v>51</v>
      </c>
      <c r="AQ2642" t="s">
        <v>51</v>
      </c>
      <c r="AR2642" t="s">
        <v>51</v>
      </c>
      <c r="AS2642" t="s">
        <v>51</v>
      </c>
      <c r="AT2642" t="s">
        <v>51</v>
      </c>
      <c r="AU2642" t="s">
        <v>58</v>
      </c>
      <c r="AV2642" t="s">
        <v>11368</v>
      </c>
      <c r="AW2642" t="s">
        <v>196</v>
      </c>
      <c r="AX2642" s="1">
        <v>42230.541486030095</v>
      </c>
      <c r="AY2642" s="1">
        <v>43703.490879861114</v>
      </c>
    </row>
    <row r="2643" spans="1:51" x14ac:dyDescent="0.35">
      <c r="A2643">
        <v>1722</v>
      </c>
      <c r="B2643">
        <v>0</v>
      </c>
      <c r="C2643" t="s">
        <v>51</v>
      </c>
      <c r="D2643" t="s">
        <v>52</v>
      </c>
      <c r="E2643" t="s">
        <v>51</v>
      </c>
      <c r="F2643" t="s">
        <v>51</v>
      </c>
      <c r="G2643" t="s">
        <v>10253</v>
      </c>
      <c r="H2643" t="s">
        <v>11890</v>
      </c>
      <c r="I2643" t="s">
        <v>56</v>
      </c>
      <c r="J2643" t="s">
        <v>5419</v>
      </c>
      <c r="M2643" t="s">
        <v>11891</v>
      </c>
      <c r="N2643" t="s">
        <v>11890</v>
      </c>
      <c r="S2643" t="s">
        <v>11892</v>
      </c>
      <c r="T2643" t="s">
        <v>62</v>
      </c>
      <c r="U2643" t="s">
        <v>51</v>
      </c>
      <c r="V2643">
        <v>2192274924</v>
      </c>
      <c r="X2643" t="s">
        <v>51</v>
      </c>
      <c r="Y2643" t="s">
        <v>11893</v>
      </c>
      <c r="Z2643">
        <v>8</v>
      </c>
      <c r="AA2643" t="s">
        <v>11894</v>
      </c>
      <c r="AD2643" t="s">
        <v>11895</v>
      </c>
      <c r="AE2643" t="s">
        <v>51</v>
      </c>
      <c r="AF2643" t="s">
        <v>5419</v>
      </c>
      <c r="AI2643">
        <v>0</v>
      </c>
      <c r="AJ2643">
        <v>0</v>
      </c>
      <c r="AL2643">
        <v>0</v>
      </c>
      <c r="AM2643">
        <v>0</v>
      </c>
      <c r="AN2643">
        <v>0</v>
      </c>
      <c r="AO2643" t="s">
        <v>51</v>
      </c>
      <c r="AP2643" t="s">
        <v>51</v>
      </c>
      <c r="AQ2643" t="s">
        <v>51</v>
      </c>
      <c r="AR2643" t="s">
        <v>51</v>
      </c>
      <c r="AS2643" t="s">
        <v>51</v>
      </c>
      <c r="AT2643" t="s">
        <v>51</v>
      </c>
      <c r="AU2643" t="s">
        <v>58</v>
      </c>
      <c r="AV2643" t="s">
        <v>11368</v>
      </c>
      <c r="AW2643" t="s">
        <v>51</v>
      </c>
      <c r="AX2643" s="1">
        <v>42230.433860381941</v>
      </c>
      <c r="AY2643" t="s">
        <v>51</v>
      </c>
    </row>
    <row r="2644" spans="1:51" x14ac:dyDescent="0.35">
      <c r="A2644">
        <v>1721</v>
      </c>
      <c r="B2644">
        <v>0</v>
      </c>
      <c r="C2644" t="s">
        <v>51</v>
      </c>
      <c r="D2644" t="s">
        <v>52</v>
      </c>
      <c r="E2644" t="s">
        <v>51</v>
      </c>
      <c r="F2644" t="s">
        <v>51</v>
      </c>
      <c r="G2644" t="s">
        <v>11896</v>
      </c>
      <c r="H2644" t="s">
        <v>19247</v>
      </c>
      <c r="I2644" t="s">
        <v>56</v>
      </c>
      <c r="M2644" t="s">
        <v>11896</v>
      </c>
      <c r="N2644" t="s">
        <v>19247</v>
      </c>
      <c r="O2644" t="s">
        <v>62</v>
      </c>
      <c r="S2644" t="s">
        <v>11897</v>
      </c>
      <c r="T2644" t="s">
        <v>11898</v>
      </c>
      <c r="U2644" t="s">
        <v>51</v>
      </c>
      <c r="V2644" t="s">
        <v>11899</v>
      </c>
      <c r="W2644" t="s">
        <v>11900</v>
      </c>
      <c r="Y2644" t="s">
        <v>11901</v>
      </c>
      <c r="Z2644">
        <v>8</v>
      </c>
      <c r="AA2644">
        <v>21</v>
      </c>
      <c r="AE2644" t="s">
        <v>5088</v>
      </c>
      <c r="AF2644" t="s">
        <v>10258</v>
      </c>
      <c r="AG2644" t="s">
        <v>851</v>
      </c>
      <c r="AH2644" t="s">
        <v>5088</v>
      </c>
      <c r="AI2644">
        <v>0</v>
      </c>
      <c r="AJ2644">
        <v>0</v>
      </c>
      <c r="AL2644">
        <v>1</v>
      </c>
      <c r="AM2644">
        <v>1</v>
      </c>
      <c r="AN2644">
        <v>0</v>
      </c>
      <c r="AO2644" t="s">
        <v>51</v>
      </c>
      <c r="AP2644" t="s">
        <v>51</v>
      </c>
      <c r="AQ2644" t="s">
        <v>51</v>
      </c>
      <c r="AR2644" t="s">
        <v>51</v>
      </c>
      <c r="AS2644" t="s">
        <v>51</v>
      </c>
      <c r="AT2644" t="s">
        <v>51</v>
      </c>
      <c r="AU2644" t="s">
        <v>58</v>
      </c>
      <c r="AV2644" t="s">
        <v>11368</v>
      </c>
      <c r="AW2644" t="s">
        <v>6927</v>
      </c>
      <c r="AX2644" s="1">
        <v>42229.429454745368</v>
      </c>
      <c r="AY2644" s="1">
        <v>43293.638571643518</v>
      </c>
    </row>
    <row r="2645" spans="1:51" x14ac:dyDescent="0.35">
      <c r="A2645">
        <v>1720</v>
      </c>
      <c r="B2645">
        <v>0</v>
      </c>
      <c r="C2645" t="s">
        <v>51</v>
      </c>
      <c r="D2645" t="s">
        <v>85</v>
      </c>
      <c r="E2645" t="s">
        <v>51</v>
      </c>
      <c r="F2645" t="s">
        <v>51</v>
      </c>
      <c r="G2645" t="s">
        <v>11902</v>
      </c>
      <c r="H2645" t="s">
        <v>11903</v>
      </c>
      <c r="I2645" t="s">
        <v>56</v>
      </c>
      <c r="T2645" t="s">
        <v>51</v>
      </c>
      <c r="U2645" t="s">
        <v>51</v>
      </c>
      <c r="W2645">
        <v>8655587403</v>
      </c>
      <c r="Y2645" t="s">
        <v>11904</v>
      </c>
      <c r="Z2645">
        <v>8</v>
      </c>
      <c r="AE2645" t="s">
        <v>51</v>
      </c>
      <c r="AI2645">
        <v>0</v>
      </c>
      <c r="AJ2645">
        <v>0</v>
      </c>
      <c r="AL2645">
        <v>0</v>
      </c>
      <c r="AM2645">
        <v>0</v>
      </c>
      <c r="AN2645">
        <v>0</v>
      </c>
      <c r="AO2645" t="s">
        <v>11905</v>
      </c>
      <c r="AP2645" t="s">
        <v>51</v>
      </c>
      <c r="AQ2645" t="s">
        <v>51</v>
      </c>
      <c r="AR2645" t="s">
        <v>51</v>
      </c>
      <c r="AS2645" t="s">
        <v>51</v>
      </c>
      <c r="AT2645" t="s">
        <v>51</v>
      </c>
      <c r="AU2645" t="s">
        <v>58</v>
      </c>
      <c r="AV2645" t="s">
        <v>4028</v>
      </c>
      <c r="AW2645" t="s">
        <v>4028</v>
      </c>
      <c r="AX2645" s="1">
        <v>42223.654758020835</v>
      </c>
      <c r="AY2645" s="1">
        <v>42226.608849999997</v>
      </c>
    </row>
    <row r="2646" spans="1:51" x14ac:dyDescent="0.35">
      <c r="A2646">
        <v>1719</v>
      </c>
      <c r="B2646">
        <v>0</v>
      </c>
      <c r="C2646" t="s">
        <v>51</v>
      </c>
      <c r="D2646" t="s">
        <v>52</v>
      </c>
      <c r="E2646" t="s">
        <v>51</v>
      </c>
      <c r="F2646" t="s">
        <v>51</v>
      </c>
      <c r="G2646" t="s">
        <v>11906</v>
      </c>
      <c r="H2646" t="s">
        <v>11907</v>
      </c>
      <c r="I2646" t="s">
        <v>11908</v>
      </c>
      <c r="J2646" t="s">
        <v>5419</v>
      </c>
      <c r="M2646" t="s">
        <v>11906</v>
      </c>
      <c r="N2646" t="s">
        <v>11907</v>
      </c>
      <c r="O2646" t="s">
        <v>11908</v>
      </c>
      <c r="S2646" t="s">
        <v>11909</v>
      </c>
      <c r="T2646" t="s">
        <v>11910</v>
      </c>
      <c r="U2646" t="s">
        <v>51</v>
      </c>
      <c r="X2646" t="s">
        <v>51</v>
      </c>
      <c r="Y2646" t="s">
        <v>11911</v>
      </c>
      <c r="Z2646">
        <v>2</v>
      </c>
      <c r="AE2646" t="s">
        <v>51</v>
      </c>
      <c r="AF2646" t="s">
        <v>5419</v>
      </c>
      <c r="AG2646" t="s">
        <v>11912</v>
      </c>
      <c r="AI2646">
        <v>0</v>
      </c>
      <c r="AJ2646">
        <v>0</v>
      </c>
      <c r="AL2646">
        <v>0</v>
      </c>
      <c r="AM2646">
        <v>0</v>
      </c>
      <c r="AN2646">
        <v>0</v>
      </c>
      <c r="AO2646" t="s">
        <v>51</v>
      </c>
      <c r="AP2646" t="s">
        <v>51</v>
      </c>
      <c r="AQ2646" t="s">
        <v>51</v>
      </c>
      <c r="AR2646" t="s">
        <v>51</v>
      </c>
      <c r="AS2646" t="s">
        <v>51</v>
      </c>
      <c r="AT2646" t="s">
        <v>51</v>
      </c>
      <c r="AU2646" t="s">
        <v>58</v>
      </c>
      <c r="AV2646" t="s">
        <v>11391</v>
      </c>
      <c r="AW2646" t="s">
        <v>51</v>
      </c>
      <c r="AX2646" s="1">
        <v>42222.655605092594</v>
      </c>
      <c r="AY2646" t="s">
        <v>51</v>
      </c>
    </row>
    <row r="2647" spans="1:51" x14ac:dyDescent="0.35">
      <c r="A2647">
        <v>1718</v>
      </c>
      <c r="B2647">
        <v>0</v>
      </c>
      <c r="C2647" t="s">
        <v>51</v>
      </c>
      <c r="D2647" t="s">
        <v>85</v>
      </c>
      <c r="E2647" t="s">
        <v>51</v>
      </c>
      <c r="F2647" t="s">
        <v>51</v>
      </c>
      <c r="G2647" t="s">
        <v>11913</v>
      </c>
      <c r="H2647" t="s">
        <v>11914</v>
      </c>
      <c r="I2647" t="s">
        <v>15600</v>
      </c>
      <c r="J2647" t="s">
        <v>5419</v>
      </c>
      <c r="S2647">
        <v>53568870619</v>
      </c>
      <c r="T2647" t="s">
        <v>51</v>
      </c>
      <c r="U2647" t="s">
        <v>51</v>
      </c>
      <c r="V2647" t="s">
        <v>11915</v>
      </c>
      <c r="W2647">
        <v>18615947619</v>
      </c>
      <c r="Y2647" t="s">
        <v>11916</v>
      </c>
      <c r="Z2647">
        <v>2</v>
      </c>
      <c r="AE2647" t="s">
        <v>51</v>
      </c>
      <c r="AF2647" t="s">
        <v>5419</v>
      </c>
      <c r="AI2647">
        <v>0</v>
      </c>
      <c r="AJ2647">
        <v>0</v>
      </c>
      <c r="AL2647">
        <v>0</v>
      </c>
      <c r="AM2647">
        <v>0</v>
      </c>
      <c r="AN2647">
        <v>0</v>
      </c>
      <c r="AO2647" t="s">
        <v>120</v>
      </c>
      <c r="AP2647" t="s">
        <v>51</v>
      </c>
      <c r="AQ2647" t="s">
        <v>51</v>
      </c>
      <c r="AR2647" t="s">
        <v>51</v>
      </c>
      <c r="AS2647" t="s">
        <v>51</v>
      </c>
      <c r="AT2647" t="s">
        <v>51</v>
      </c>
      <c r="AU2647" t="s">
        <v>58</v>
      </c>
      <c r="AV2647" t="s">
        <v>4028</v>
      </c>
      <c r="AW2647" t="s">
        <v>51</v>
      </c>
      <c r="AX2647" s="1">
        <v>42221.696763113425</v>
      </c>
      <c r="AY2647" t="s">
        <v>51</v>
      </c>
    </row>
    <row r="2648" spans="1:51" x14ac:dyDescent="0.35">
      <c r="A2648">
        <v>1717</v>
      </c>
      <c r="B2648">
        <v>0</v>
      </c>
      <c r="C2648" t="s">
        <v>51</v>
      </c>
      <c r="D2648" t="s">
        <v>52</v>
      </c>
      <c r="E2648" t="s">
        <v>51</v>
      </c>
      <c r="F2648" t="s">
        <v>51</v>
      </c>
      <c r="G2648" t="s">
        <v>19248</v>
      </c>
      <c r="H2648" t="s">
        <v>19249</v>
      </c>
      <c r="I2648" t="s">
        <v>56</v>
      </c>
      <c r="J2648" t="s">
        <v>5419</v>
      </c>
      <c r="M2648" t="s">
        <v>19250</v>
      </c>
      <c r="N2648" t="s">
        <v>19249</v>
      </c>
      <c r="O2648" t="s">
        <v>56</v>
      </c>
      <c r="S2648" t="s">
        <v>11917</v>
      </c>
      <c r="T2648" t="s">
        <v>11918</v>
      </c>
      <c r="U2648" t="s">
        <v>51</v>
      </c>
      <c r="W2648" t="s">
        <v>11919</v>
      </c>
      <c r="X2648" t="s">
        <v>51</v>
      </c>
      <c r="Y2648" t="s">
        <v>11920</v>
      </c>
      <c r="Z2648">
        <v>8</v>
      </c>
      <c r="AA2648" t="s">
        <v>11921</v>
      </c>
      <c r="AB2648" t="s">
        <v>10448</v>
      </c>
      <c r="AC2648" t="s">
        <v>11922</v>
      </c>
      <c r="AD2648" t="s">
        <v>11923</v>
      </c>
      <c r="AE2648" t="s">
        <v>51</v>
      </c>
      <c r="AF2648" t="s">
        <v>5419</v>
      </c>
      <c r="AG2648">
        <v>3192097913</v>
      </c>
      <c r="AI2648">
        <v>0</v>
      </c>
      <c r="AJ2648">
        <v>0</v>
      </c>
      <c r="AL2648">
        <v>0</v>
      </c>
      <c r="AM2648">
        <v>0</v>
      </c>
      <c r="AN2648">
        <v>0</v>
      </c>
      <c r="AO2648" t="s">
        <v>51</v>
      </c>
      <c r="AP2648" t="s">
        <v>51</v>
      </c>
      <c r="AQ2648" t="s">
        <v>51</v>
      </c>
      <c r="AR2648" t="s">
        <v>51</v>
      </c>
      <c r="AS2648" t="s">
        <v>51</v>
      </c>
      <c r="AT2648" t="s">
        <v>51</v>
      </c>
      <c r="AU2648" t="s">
        <v>58</v>
      </c>
      <c r="AV2648" t="s">
        <v>11368</v>
      </c>
      <c r="AW2648" t="s">
        <v>84</v>
      </c>
      <c r="AX2648" s="1">
        <v>42219.662490740739</v>
      </c>
      <c r="AY2648" s="1">
        <v>42566.512602777781</v>
      </c>
    </row>
    <row r="2649" spans="1:51" x14ac:dyDescent="0.35">
      <c r="A2649">
        <v>1716</v>
      </c>
      <c r="B2649">
        <v>0</v>
      </c>
      <c r="C2649" t="s">
        <v>51</v>
      </c>
      <c r="D2649" t="s">
        <v>52</v>
      </c>
      <c r="E2649" t="s">
        <v>51</v>
      </c>
      <c r="F2649" t="s">
        <v>51</v>
      </c>
      <c r="G2649" t="s">
        <v>11924</v>
      </c>
      <c r="H2649" t="s">
        <v>11925</v>
      </c>
      <c r="I2649" t="s">
        <v>56</v>
      </c>
      <c r="J2649" t="s">
        <v>5419</v>
      </c>
      <c r="M2649" t="s">
        <v>11924</v>
      </c>
      <c r="N2649" t="s">
        <v>11925</v>
      </c>
      <c r="O2649" t="s">
        <v>56</v>
      </c>
      <c r="S2649" t="s">
        <v>11926</v>
      </c>
      <c r="T2649" t="s">
        <v>11927</v>
      </c>
      <c r="U2649" t="s">
        <v>51</v>
      </c>
      <c r="V2649" t="s">
        <v>11928</v>
      </c>
      <c r="X2649" t="s">
        <v>51</v>
      </c>
      <c r="Y2649" t="s">
        <v>11929</v>
      </c>
      <c r="Z2649">
        <v>8</v>
      </c>
      <c r="AE2649" t="s">
        <v>51</v>
      </c>
      <c r="AF2649" t="s">
        <v>5419</v>
      </c>
      <c r="AI2649">
        <v>0</v>
      </c>
      <c r="AJ2649">
        <v>0</v>
      </c>
      <c r="AL2649">
        <v>0</v>
      </c>
      <c r="AM2649">
        <v>0</v>
      </c>
      <c r="AN2649">
        <v>0</v>
      </c>
      <c r="AO2649" t="s">
        <v>51</v>
      </c>
      <c r="AP2649" t="s">
        <v>51</v>
      </c>
      <c r="AQ2649" t="s">
        <v>51</v>
      </c>
      <c r="AR2649" t="s">
        <v>51</v>
      </c>
      <c r="AS2649" t="s">
        <v>51</v>
      </c>
      <c r="AT2649" t="s">
        <v>51</v>
      </c>
      <c r="AU2649" t="s">
        <v>58</v>
      </c>
      <c r="AV2649" t="s">
        <v>8547</v>
      </c>
      <c r="AW2649" t="s">
        <v>51</v>
      </c>
      <c r="AX2649" s="1">
        <v>42217.755721527777</v>
      </c>
      <c r="AY2649" t="s">
        <v>51</v>
      </c>
    </row>
    <row r="2650" spans="1:51" x14ac:dyDescent="0.35">
      <c r="A2650">
        <v>1715</v>
      </c>
      <c r="B2650">
        <v>0</v>
      </c>
      <c r="C2650" t="s">
        <v>51</v>
      </c>
      <c r="D2650" t="s">
        <v>85</v>
      </c>
      <c r="E2650" t="s">
        <v>51</v>
      </c>
      <c r="F2650" t="s">
        <v>51</v>
      </c>
      <c r="G2650" t="s">
        <v>11930</v>
      </c>
      <c r="H2650" t="s">
        <v>11931</v>
      </c>
      <c r="I2650" t="s">
        <v>13586</v>
      </c>
      <c r="J2650" t="s">
        <v>5419</v>
      </c>
      <c r="S2650" t="s">
        <v>11932</v>
      </c>
      <c r="T2650" t="s">
        <v>51</v>
      </c>
      <c r="U2650" t="s">
        <v>51</v>
      </c>
      <c r="W2650" t="s">
        <v>11933</v>
      </c>
      <c r="Y2650" t="s">
        <v>11934</v>
      </c>
      <c r="Z2650">
        <v>17</v>
      </c>
      <c r="AE2650" t="s">
        <v>51</v>
      </c>
      <c r="AF2650" t="s">
        <v>5419</v>
      </c>
      <c r="AI2650">
        <v>0</v>
      </c>
      <c r="AJ2650">
        <v>0</v>
      </c>
      <c r="AL2650">
        <v>0</v>
      </c>
      <c r="AM2650">
        <v>0</v>
      </c>
      <c r="AN2650">
        <v>0</v>
      </c>
      <c r="AO2650" t="s">
        <v>538</v>
      </c>
      <c r="AP2650" t="s">
        <v>51</v>
      </c>
      <c r="AQ2650" t="s">
        <v>51</v>
      </c>
      <c r="AR2650" t="s">
        <v>51</v>
      </c>
      <c r="AS2650" t="s">
        <v>51</v>
      </c>
      <c r="AT2650" t="s">
        <v>51</v>
      </c>
      <c r="AU2650" t="s">
        <v>58</v>
      </c>
      <c r="AV2650" t="s">
        <v>4028</v>
      </c>
      <c r="AW2650" t="s">
        <v>51</v>
      </c>
      <c r="AX2650" s="1">
        <v>42217.551409259257</v>
      </c>
      <c r="AY2650" t="s">
        <v>51</v>
      </c>
    </row>
    <row r="2651" spans="1:51" x14ac:dyDescent="0.35">
      <c r="A2651">
        <v>1714</v>
      </c>
      <c r="B2651">
        <v>0</v>
      </c>
      <c r="C2651" t="s">
        <v>51</v>
      </c>
      <c r="D2651" t="s">
        <v>52</v>
      </c>
      <c r="E2651" t="s">
        <v>51</v>
      </c>
      <c r="F2651" t="s">
        <v>51</v>
      </c>
      <c r="G2651" s="3" t="s">
        <v>19214</v>
      </c>
      <c r="H2651" t="s">
        <v>19251</v>
      </c>
      <c r="I2651" t="s">
        <v>56</v>
      </c>
      <c r="J2651" t="s">
        <v>5419</v>
      </c>
      <c r="M2651" t="s">
        <v>19239</v>
      </c>
      <c r="N2651" t="s">
        <v>19252</v>
      </c>
      <c r="O2651" t="s">
        <v>56</v>
      </c>
      <c r="S2651" t="s">
        <v>10385</v>
      </c>
      <c r="T2651" t="s">
        <v>11935</v>
      </c>
      <c r="U2651" t="s">
        <v>51</v>
      </c>
      <c r="V2651" t="s">
        <v>9825</v>
      </c>
      <c r="W2651">
        <v>9379631072</v>
      </c>
      <c r="X2651" t="s">
        <v>51</v>
      </c>
      <c r="Y2651" t="s">
        <v>10386</v>
      </c>
      <c r="Z2651">
        <v>8</v>
      </c>
      <c r="AA2651" t="s">
        <v>11936</v>
      </c>
      <c r="AD2651" t="s">
        <v>4056</v>
      </c>
      <c r="AE2651" t="s">
        <v>51</v>
      </c>
      <c r="AF2651" t="s">
        <v>5419</v>
      </c>
      <c r="AG2651" t="s">
        <v>11937</v>
      </c>
      <c r="AH2651" t="s">
        <v>11938</v>
      </c>
      <c r="AI2651">
        <v>0</v>
      </c>
      <c r="AJ2651">
        <v>0</v>
      </c>
      <c r="AL2651">
        <v>0</v>
      </c>
      <c r="AM2651">
        <v>0</v>
      </c>
      <c r="AN2651">
        <v>0</v>
      </c>
      <c r="AO2651" t="s">
        <v>51</v>
      </c>
      <c r="AP2651" t="s">
        <v>51</v>
      </c>
      <c r="AQ2651" t="s">
        <v>51</v>
      </c>
      <c r="AR2651" t="s">
        <v>51</v>
      </c>
      <c r="AS2651" t="s">
        <v>51</v>
      </c>
      <c r="AT2651" t="s">
        <v>51</v>
      </c>
      <c r="AU2651" t="s">
        <v>58</v>
      </c>
      <c r="AV2651" t="s">
        <v>11368</v>
      </c>
      <c r="AW2651" t="s">
        <v>51</v>
      </c>
      <c r="AX2651" s="1">
        <v>42216.528187581018</v>
      </c>
      <c r="AY2651" t="s">
        <v>51</v>
      </c>
    </row>
    <row r="2652" spans="1:51" x14ac:dyDescent="0.35">
      <c r="A2652">
        <v>1713</v>
      </c>
      <c r="B2652">
        <v>0</v>
      </c>
      <c r="C2652" t="s">
        <v>51</v>
      </c>
      <c r="D2652" t="s">
        <v>52</v>
      </c>
      <c r="E2652" t="s">
        <v>51</v>
      </c>
      <c r="F2652" t="s">
        <v>51</v>
      </c>
      <c r="G2652" s="3" t="s">
        <v>19253</v>
      </c>
      <c r="H2652" t="s">
        <v>11939</v>
      </c>
      <c r="I2652" t="s">
        <v>56</v>
      </c>
      <c r="J2652" t="s">
        <v>5419</v>
      </c>
      <c r="M2652" s="3" t="s">
        <v>19253</v>
      </c>
      <c r="N2652" t="s">
        <v>11940</v>
      </c>
      <c r="O2652" t="s">
        <v>56</v>
      </c>
      <c r="S2652" t="s">
        <v>10385</v>
      </c>
      <c r="T2652" t="s">
        <v>10734</v>
      </c>
      <c r="U2652" t="s">
        <v>51</v>
      </c>
      <c r="V2652" t="s">
        <v>9825</v>
      </c>
      <c r="W2652">
        <v>9393588673</v>
      </c>
      <c r="X2652" t="s">
        <v>51</v>
      </c>
      <c r="Y2652" t="s">
        <v>10474</v>
      </c>
      <c r="Z2652">
        <v>8</v>
      </c>
      <c r="AA2652" t="s">
        <v>11941</v>
      </c>
      <c r="AD2652" t="s">
        <v>4056</v>
      </c>
      <c r="AE2652" t="s">
        <v>51</v>
      </c>
      <c r="AF2652" t="s">
        <v>5419</v>
      </c>
      <c r="AG2652">
        <v>29020085264</v>
      </c>
      <c r="AH2652">
        <v>29020085264</v>
      </c>
      <c r="AI2652">
        <v>0</v>
      </c>
      <c r="AJ2652">
        <v>0</v>
      </c>
      <c r="AL2652">
        <v>1</v>
      </c>
      <c r="AM2652">
        <v>1</v>
      </c>
      <c r="AN2652">
        <v>0</v>
      </c>
      <c r="AO2652" t="s">
        <v>51</v>
      </c>
      <c r="AP2652" t="s">
        <v>51</v>
      </c>
      <c r="AQ2652" t="s">
        <v>51</v>
      </c>
      <c r="AR2652" t="s">
        <v>51</v>
      </c>
      <c r="AS2652" t="s">
        <v>51</v>
      </c>
      <c r="AT2652" t="s">
        <v>51</v>
      </c>
      <c r="AU2652" t="s">
        <v>58</v>
      </c>
      <c r="AV2652" t="s">
        <v>11368</v>
      </c>
      <c r="AW2652" t="s">
        <v>7625</v>
      </c>
      <c r="AX2652" s="1">
        <v>42216.439584988424</v>
      </c>
      <c r="AY2652" s="1">
        <v>42969.674915543983</v>
      </c>
    </row>
    <row r="2653" spans="1:51" x14ac:dyDescent="0.35">
      <c r="A2653">
        <v>1712</v>
      </c>
      <c r="B2653">
        <v>0</v>
      </c>
      <c r="C2653" t="s">
        <v>51</v>
      </c>
      <c r="D2653" t="s">
        <v>85</v>
      </c>
      <c r="E2653" t="s">
        <v>51</v>
      </c>
      <c r="F2653" t="s">
        <v>51</v>
      </c>
      <c r="G2653" t="s">
        <v>11942</v>
      </c>
      <c r="H2653" t="s">
        <v>11943</v>
      </c>
      <c r="I2653" t="s">
        <v>56</v>
      </c>
      <c r="J2653" t="s">
        <v>5419</v>
      </c>
      <c r="T2653" t="s">
        <v>51</v>
      </c>
      <c r="U2653" t="s">
        <v>51</v>
      </c>
      <c r="W2653" s="2">
        <v>9.8907200829657203E+29</v>
      </c>
      <c r="Z2653">
        <v>8</v>
      </c>
      <c r="AE2653" t="s">
        <v>51</v>
      </c>
      <c r="AF2653" t="s">
        <v>5419</v>
      </c>
      <c r="AI2653">
        <v>0</v>
      </c>
      <c r="AJ2653">
        <v>0</v>
      </c>
      <c r="AL2653">
        <v>0</v>
      </c>
      <c r="AM2653">
        <v>0</v>
      </c>
      <c r="AN2653">
        <v>0</v>
      </c>
      <c r="AO2653" t="s">
        <v>1032</v>
      </c>
      <c r="AP2653" t="s">
        <v>51</v>
      </c>
      <c r="AQ2653" t="s">
        <v>51</v>
      </c>
      <c r="AR2653" t="s">
        <v>51</v>
      </c>
      <c r="AS2653" t="s">
        <v>51</v>
      </c>
      <c r="AT2653" t="s">
        <v>51</v>
      </c>
      <c r="AU2653" t="s">
        <v>58</v>
      </c>
      <c r="AV2653" t="s">
        <v>8671</v>
      </c>
      <c r="AW2653" t="s">
        <v>51</v>
      </c>
      <c r="AX2653" s="1">
        <v>42216.430081631945</v>
      </c>
      <c r="AY2653" t="s">
        <v>51</v>
      </c>
    </row>
    <row r="2654" spans="1:51" x14ac:dyDescent="0.35">
      <c r="A2654">
        <v>1711</v>
      </c>
      <c r="B2654">
        <v>0</v>
      </c>
      <c r="C2654" t="s">
        <v>51</v>
      </c>
      <c r="D2654" t="s">
        <v>52</v>
      </c>
      <c r="E2654" t="s">
        <v>51</v>
      </c>
      <c r="F2654" t="s">
        <v>51</v>
      </c>
      <c r="G2654" s="3" t="s">
        <v>19254</v>
      </c>
      <c r="H2654" t="s">
        <v>11944</v>
      </c>
      <c r="I2654" t="s">
        <v>56</v>
      </c>
      <c r="J2654" t="s">
        <v>5419</v>
      </c>
      <c r="M2654" t="s">
        <v>10529</v>
      </c>
      <c r="N2654" t="s">
        <v>11945</v>
      </c>
      <c r="O2654" t="s">
        <v>56</v>
      </c>
      <c r="S2654" t="s">
        <v>10385</v>
      </c>
      <c r="T2654" t="s">
        <v>11946</v>
      </c>
      <c r="U2654" t="s">
        <v>51</v>
      </c>
      <c r="V2654" t="s">
        <v>9825</v>
      </c>
      <c r="W2654">
        <v>9379631072</v>
      </c>
      <c r="X2654" t="s">
        <v>51</v>
      </c>
      <c r="Y2654" t="s">
        <v>10386</v>
      </c>
      <c r="Z2654">
        <v>8</v>
      </c>
      <c r="AA2654" t="s">
        <v>10475</v>
      </c>
      <c r="AB2654" t="s">
        <v>62</v>
      </c>
      <c r="AC2654" t="s">
        <v>62</v>
      </c>
      <c r="AD2654" t="s">
        <v>4056</v>
      </c>
      <c r="AE2654" t="s">
        <v>51</v>
      </c>
      <c r="AF2654" t="s">
        <v>5419</v>
      </c>
      <c r="AG2654">
        <v>19200861038</v>
      </c>
      <c r="AH2654">
        <v>19200861232</v>
      </c>
      <c r="AI2654">
        <v>0</v>
      </c>
      <c r="AJ2654">
        <v>0</v>
      </c>
      <c r="AL2654">
        <v>1</v>
      </c>
      <c r="AM2654">
        <v>0</v>
      </c>
      <c r="AN2654">
        <v>0</v>
      </c>
      <c r="AO2654" t="s">
        <v>51</v>
      </c>
      <c r="AP2654" t="s">
        <v>51</v>
      </c>
      <c r="AQ2654" t="s">
        <v>51</v>
      </c>
      <c r="AR2654" t="s">
        <v>51</v>
      </c>
      <c r="AS2654" t="s">
        <v>51</v>
      </c>
      <c r="AT2654" t="s">
        <v>51</v>
      </c>
      <c r="AU2654" t="s">
        <v>58</v>
      </c>
      <c r="AV2654" t="s">
        <v>11368</v>
      </c>
      <c r="AW2654" t="s">
        <v>11368</v>
      </c>
      <c r="AX2654" s="1">
        <v>42215.458851620373</v>
      </c>
      <c r="AY2654" s="1">
        <v>42216.529666469905</v>
      </c>
    </row>
    <row r="2655" spans="1:51" x14ac:dyDescent="0.35">
      <c r="A2655">
        <v>1710</v>
      </c>
      <c r="B2655">
        <v>0</v>
      </c>
      <c r="C2655" t="s">
        <v>51</v>
      </c>
      <c r="D2655" t="s">
        <v>52</v>
      </c>
      <c r="E2655" t="s">
        <v>51</v>
      </c>
      <c r="F2655" t="s">
        <v>51</v>
      </c>
      <c r="G2655" t="s">
        <v>11947</v>
      </c>
      <c r="H2655" t="s">
        <v>11948</v>
      </c>
      <c r="I2655" t="s">
        <v>1885</v>
      </c>
      <c r="J2655" t="s">
        <v>5419</v>
      </c>
      <c r="M2655" t="s">
        <v>11947</v>
      </c>
      <c r="N2655" t="s">
        <v>11948</v>
      </c>
      <c r="O2655" t="s">
        <v>1885</v>
      </c>
      <c r="S2655" t="s">
        <v>11949</v>
      </c>
      <c r="T2655" t="s">
        <v>11950</v>
      </c>
      <c r="U2655" t="s">
        <v>51</v>
      </c>
      <c r="V2655" t="s">
        <v>11951</v>
      </c>
      <c r="X2655" t="s">
        <v>51</v>
      </c>
      <c r="Y2655" t="s">
        <v>11952</v>
      </c>
      <c r="Z2655">
        <v>2</v>
      </c>
      <c r="AA2655" t="s">
        <v>62</v>
      </c>
      <c r="AE2655" t="s">
        <v>51</v>
      </c>
      <c r="AF2655" t="s">
        <v>5419</v>
      </c>
      <c r="AG2655" t="s">
        <v>62</v>
      </c>
      <c r="AH2655" t="s">
        <v>62</v>
      </c>
      <c r="AI2655">
        <v>0</v>
      </c>
      <c r="AJ2655">
        <v>0</v>
      </c>
      <c r="AL2655">
        <v>0</v>
      </c>
      <c r="AM2655">
        <v>0</v>
      </c>
      <c r="AN2655">
        <v>0</v>
      </c>
      <c r="AO2655" t="s">
        <v>51</v>
      </c>
      <c r="AP2655" t="s">
        <v>51</v>
      </c>
      <c r="AQ2655" t="s">
        <v>51</v>
      </c>
      <c r="AR2655" t="s">
        <v>51</v>
      </c>
      <c r="AS2655" t="s">
        <v>51</v>
      </c>
      <c r="AT2655" t="s">
        <v>51</v>
      </c>
      <c r="AU2655" t="s">
        <v>58</v>
      </c>
      <c r="AV2655" t="s">
        <v>11391</v>
      </c>
      <c r="AW2655" t="s">
        <v>6927</v>
      </c>
      <c r="AX2655" s="1">
        <v>42212.487980127313</v>
      </c>
      <c r="AY2655" s="1">
        <v>42810.410609224535</v>
      </c>
    </row>
    <row r="2656" spans="1:51" x14ac:dyDescent="0.35">
      <c r="A2656">
        <v>1709</v>
      </c>
      <c r="B2656">
        <v>0</v>
      </c>
      <c r="C2656" t="s">
        <v>51</v>
      </c>
      <c r="D2656" t="s">
        <v>52</v>
      </c>
      <c r="E2656" t="s">
        <v>51</v>
      </c>
      <c r="F2656" t="s">
        <v>51</v>
      </c>
      <c r="G2656" t="s">
        <v>11953</v>
      </c>
      <c r="H2656" t="s">
        <v>11954</v>
      </c>
      <c r="I2656" t="s">
        <v>56</v>
      </c>
      <c r="J2656" t="s">
        <v>5419</v>
      </c>
      <c r="M2656" t="s">
        <v>11955</v>
      </c>
      <c r="N2656" t="s">
        <v>19255</v>
      </c>
      <c r="O2656" t="s">
        <v>56</v>
      </c>
      <c r="S2656">
        <f>91-2114-237251</f>
        <v>-239274</v>
      </c>
      <c r="T2656" t="s">
        <v>11956</v>
      </c>
      <c r="U2656" t="s">
        <v>51</v>
      </c>
      <c r="V2656">
        <f>91-2114-237252</f>
        <v>-239275</v>
      </c>
      <c r="X2656" t="s">
        <v>51</v>
      </c>
      <c r="Y2656" t="s">
        <v>11957</v>
      </c>
      <c r="Z2656">
        <v>8</v>
      </c>
      <c r="AA2656" t="s">
        <v>11958</v>
      </c>
      <c r="AD2656" t="s">
        <v>11959</v>
      </c>
      <c r="AE2656" t="s">
        <v>51</v>
      </c>
      <c r="AF2656" t="s">
        <v>5419</v>
      </c>
      <c r="AG2656" t="s">
        <v>11960</v>
      </c>
      <c r="AH2656" t="s">
        <v>11961</v>
      </c>
      <c r="AI2656">
        <v>0</v>
      </c>
      <c r="AJ2656">
        <v>0</v>
      </c>
      <c r="AL2656">
        <v>0</v>
      </c>
      <c r="AM2656">
        <v>0</v>
      </c>
      <c r="AN2656">
        <v>0</v>
      </c>
      <c r="AO2656" t="s">
        <v>51</v>
      </c>
      <c r="AP2656" t="s">
        <v>51</v>
      </c>
      <c r="AQ2656" t="s">
        <v>51</v>
      </c>
      <c r="AR2656" t="s">
        <v>51</v>
      </c>
      <c r="AS2656" t="s">
        <v>51</v>
      </c>
      <c r="AT2656" t="s">
        <v>51</v>
      </c>
      <c r="AU2656" t="s">
        <v>58</v>
      </c>
      <c r="AV2656" t="s">
        <v>11368</v>
      </c>
      <c r="AW2656" t="s">
        <v>11368</v>
      </c>
      <c r="AX2656" s="1">
        <v>42212.430749768515</v>
      </c>
      <c r="AY2656" s="1">
        <v>42216.496369872686</v>
      </c>
    </row>
    <row r="2657" spans="1:51" x14ac:dyDescent="0.35">
      <c r="A2657">
        <v>1708</v>
      </c>
      <c r="B2657">
        <v>0</v>
      </c>
      <c r="C2657" t="s">
        <v>51</v>
      </c>
      <c r="D2657" t="s">
        <v>52</v>
      </c>
      <c r="E2657" t="s">
        <v>51</v>
      </c>
      <c r="F2657" t="s">
        <v>51</v>
      </c>
      <c r="G2657" t="s">
        <v>11962</v>
      </c>
      <c r="H2657" t="s">
        <v>11963</v>
      </c>
      <c r="I2657" t="s">
        <v>6854</v>
      </c>
      <c r="J2657" t="s">
        <v>5419</v>
      </c>
      <c r="M2657" t="s">
        <v>11962</v>
      </c>
      <c r="N2657" t="s">
        <v>11963</v>
      </c>
      <c r="O2657" t="s">
        <v>6854</v>
      </c>
      <c r="S2657" t="s">
        <v>11964</v>
      </c>
      <c r="U2657" t="s">
        <v>51</v>
      </c>
      <c r="X2657" t="s">
        <v>51</v>
      </c>
      <c r="Y2657" t="s">
        <v>11965</v>
      </c>
      <c r="Z2657">
        <v>2</v>
      </c>
      <c r="AE2657" t="s">
        <v>51</v>
      </c>
      <c r="AF2657" t="s">
        <v>5419</v>
      </c>
      <c r="AI2657">
        <v>0</v>
      </c>
      <c r="AJ2657">
        <v>0</v>
      </c>
      <c r="AL2657">
        <v>0</v>
      </c>
      <c r="AM2657">
        <v>0</v>
      </c>
      <c r="AN2657">
        <v>0</v>
      </c>
      <c r="AO2657" t="s">
        <v>51</v>
      </c>
      <c r="AP2657" t="s">
        <v>51</v>
      </c>
      <c r="AQ2657" t="s">
        <v>51</v>
      </c>
      <c r="AR2657" t="s">
        <v>51</v>
      </c>
      <c r="AS2657" t="s">
        <v>51</v>
      </c>
      <c r="AT2657" t="s">
        <v>51</v>
      </c>
      <c r="AU2657" t="s">
        <v>58</v>
      </c>
      <c r="AV2657" t="s">
        <v>11391</v>
      </c>
      <c r="AW2657" t="s">
        <v>51</v>
      </c>
      <c r="AX2657" s="1">
        <v>42209.718886539355</v>
      </c>
      <c r="AY2657" t="s">
        <v>51</v>
      </c>
    </row>
    <row r="2658" spans="1:51" x14ac:dyDescent="0.35">
      <c r="A2658">
        <v>1707</v>
      </c>
      <c r="B2658">
        <v>0</v>
      </c>
      <c r="C2658" t="s">
        <v>51</v>
      </c>
      <c r="D2658" t="s">
        <v>85</v>
      </c>
      <c r="E2658" t="s">
        <v>51</v>
      </c>
      <c r="F2658" t="s">
        <v>51</v>
      </c>
      <c r="G2658" t="s">
        <v>11966</v>
      </c>
      <c r="H2658" t="s">
        <v>11967</v>
      </c>
      <c r="I2658" t="s">
        <v>56</v>
      </c>
      <c r="J2658" t="s">
        <v>5419</v>
      </c>
      <c r="T2658" t="s">
        <v>51</v>
      </c>
      <c r="U2658" t="s">
        <v>51</v>
      </c>
      <c r="W2658">
        <v>9326616188</v>
      </c>
      <c r="Y2658" t="s">
        <v>11968</v>
      </c>
      <c r="Z2658">
        <v>8</v>
      </c>
      <c r="AE2658" t="s">
        <v>51</v>
      </c>
      <c r="AF2658" t="s">
        <v>5419</v>
      </c>
      <c r="AI2658">
        <v>0</v>
      </c>
      <c r="AJ2658">
        <v>0</v>
      </c>
      <c r="AL2658">
        <v>0</v>
      </c>
      <c r="AM2658">
        <v>0</v>
      </c>
      <c r="AN2658">
        <v>0</v>
      </c>
      <c r="AO2658" t="s">
        <v>1032</v>
      </c>
      <c r="AP2658" t="s">
        <v>51</v>
      </c>
      <c r="AQ2658" t="s">
        <v>51</v>
      </c>
      <c r="AR2658" t="s">
        <v>51</v>
      </c>
      <c r="AS2658" t="s">
        <v>51</v>
      </c>
      <c r="AT2658" t="s">
        <v>51</v>
      </c>
      <c r="AU2658" t="s">
        <v>58</v>
      </c>
      <c r="AV2658" t="s">
        <v>4028</v>
      </c>
      <c r="AW2658" t="s">
        <v>51</v>
      </c>
      <c r="AX2658" s="1">
        <v>42209.501563391204</v>
      </c>
      <c r="AY2658" t="s">
        <v>51</v>
      </c>
    </row>
    <row r="2659" spans="1:51" x14ac:dyDescent="0.35">
      <c r="A2659">
        <v>1706</v>
      </c>
      <c r="B2659">
        <v>0</v>
      </c>
      <c r="C2659" t="s">
        <v>51</v>
      </c>
      <c r="D2659" t="s">
        <v>52</v>
      </c>
      <c r="E2659" t="s">
        <v>51</v>
      </c>
      <c r="F2659" t="s">
        <v>51</v>
      </c>
      <c r="G2659" t="s">
        <v>11969</v>
      </c>
      <c r="H2659" t="s">
        <v>11970</v>
      </c>
      <c r="I2659" t="s">
        <v>56</v>
      </c>
      <c r="J2659" t="s">
        <v>5419</v>
      </c>
      <c r="M2659" t="s">
        <v>11969</v>
      </c>
      <c r="N2659" t="s">
        <v>11970</v>
      </c>
      <c r="O2659" t="s">
        <v>56</v>
      </c>
      <c r="S2659" t="s">
        <v>11971</v>
      </c>
      <c r="T2659" t="s">
        <v>11972</v>
      </c>
      <c r="U2659" t="s">
        <v>51</v>
      </c>
      <c r="V2659" t="s">
        <v>11815</v>
      </c>
      <c r="X2659" t="s">
        <v>51</v>
      </c>
      <c r="Y2659" t="s">
        <v>11973</v>
      </c>
      <c r="Z2659">
        <v>8</v>
      </c>
      <c r="AE2659" t="s">
        <v>51</v>
      </c>
      <c r="AF2659" t="s">
        <v>5419</v>
      </c>
      <c r="AG2659">
        <v>124084990</v>
      </c>
      <c r="AI2659">
        <v>0</v>
      </c>
      <c r="AJ2659">
        <v>0</v>
      </c>
      <c r="AL2659">
        <v>0</v>
      </c>
      <c r="AM2659">
        <v>0</v>
      </c>
      <c r="AN2659">
        <v>0</v>
      </c>
      <c r="AO2659" t="s">
        <v>51</v>
      </c>
      <c r="AP2659" t="s">
        <v>51</v>
      </c>
      <c r="AQ2659" t="s">
        <v>51</v>
      </c>
      <c r="AR2659" t="s">
        <v>51</v>
      </c>
      <c r="AS2659" t="s">
        <v>51</v>
      </c>
      <c r="AT2659" t="s">
        <v>51</v>
      </c>
      <c r="AU2659" t="s">
        <v>58</v>
      </c>
      <c r="AV2659" t="s">
        <v>11391</v>
      </c>
      <c r="AW2659" t="s">
        <v>51</v>
      </c>
      <c r="AX2659" s="1">
        <v>42208.735435798611</v>
      </c>
      <c r="AY2659" t="s">
        <v>51</v>
      </c>
    </row>
    <row r="2660" spans="1:51" x14ac:dyDescent="0.35">
      <c r="A2660">
        <v>1705</v>
      </c>
      <c r="B2660">
        <v>0</v>
      </c>
      <c r="C2660" t="s">
        <v>51</v>
      </c>
      <c r="D2660" t="s">
        <v>52</v>
      </c>
      <c r="E2660" t="s">
        <v>51</v>
      </c>
      <c r="F2660" t="s">
        <v>51</v>
      </c>
      <c r="G2660" t="s">
        <v>11974</v>
      </c>
      <c r="H2660" t="s">
        <v>11975</v>
      </c>
      <c r="I2660" t="s">
        <v>56</v>
      </c>
      <c r="J2660" t="s">
        <v>5419</v>
      </c>
      <c r="M2660" t="s">
        <v>11976</v>
      </c>
      <c r="N2660" t="s">
        <v>11975</v>
      </c>
      <c r="O2660" t="s">
        <v>56</v>
      </c>
      <c r="U2660" t="s">
        <v>51</v>
      </c>
      <c r="X2660" t="s">
        <v>51</v>
      </c>
      <c r="Z2660">
        <v>8</v>
      </c>
      <c r="AA2660" t="s">
        <v>11977</v>
      </c>
      <c r="AE2660" t="s">
        <v>51</v>
      </c>
      <c r="AF2660" t="s">
        <v>5419</v>
      </c>
      <c r="AG2660" t="s">
        <v>11978</v>
      </c>
      <c r="AI2660">
        <v>0</v>
      </c>
      <c r="AJ2660">
        <v>0</v>
      </c>
      <c r="AL2660">
        <v>0</v>
      </c>
      <c r="AM2660">
        <v>0</v>
      </c>
      <c r="AN2660">
        <v>0</v>
      </c>
      <c r="AO2660" t="s">
        <v>51</v>
      </c>
      <c r="AP2660" t="s">
        <v>51</v>
      </c>
      <c r="AQ2660" t="s">
        <v>51</v>
      </c>
      <c r="AR2660" t="s">
        <v>51</v>
      </c>
      <c r="AS2660" t="s">
        <v>51</v>
      </c>
      <c r="AT2660" t="s">
        <v>51</v>
      </c>
      <c r="AU2660" t="s">
        <v>58</v>
      </c>
      <c r="AV2660" t="s">
        <v>8547</v>
      </c>
      <c r="AW2660" t="s">
        <v>51</v>
      </c>
      <c r="AX2660" s="1">
        <v>42207.630040625001</v>
      </c>
      <c r="AY2660" t="s">
        <v>51</v>
      </c>
    </row>
    <row r="2661" spans="1:51" x14ac:dyDescent="0.35">
      <c r="A2661">
        <v>1704</v>
      </c>
      <c r="B2661">
        <v>0</v>
      </c>
      <c r="C2661" t="s">
        <v>51</v>
      </c>
      <c r="D2661" t="s">
        <v>52</v>
      </c>
      <c r="E2661" t="s">
        <v>51</v>
      </c>
      <c r="F2661" t="s">
        <v>51</v>
      </c>
      <c r="G2661" t="s">
        <v>11979</v>
      </c>
      <c r="H2661" t="s">
        <v>11980</v>
      </c>
      <c r="I2661" t="s">
        <v>56</v>
      </c>
      <c r="J2661" t="s">
        <v>5419</v>
      </c>
      <c r="M2661" t="s">
        <v>11981</v>
      </c>
      <c r="N2661" t="s">
        <v>11980</v>
      </c>
      <c r="S2661" t="s">
        <v>11982</v>
      </c>
      <c r="T2661" t="s">
        <v>11983</v>
      </c>
      <c r="U2661" t="s">
        <v>51</v>
      </c>
      <c r="V2661" t="s">
        <v>11984</v>
      </c>
      <c r="W2661" t="s">
        <v>62</v>
      </c>
      <c r="X2661" t="s">
        <v>51</v>
      </c>
      <c r="Y2661" t="s">
        <v>11985</v>
      </c>
      <c r="Z2661">
        <v>8</v>
      </c>
      <c r="AA2661" t="s">
        <v>62</v>
      </c>
      <c r="AE2661" t="s">
        <v>51</v>
      </c>
      <c r="AF2661" t="s">
        <v>5419</v>
      </c>
      <c r="AG2661" t="s">
        <v>62</v>
      </c>
      <c r="AH2661" t="s">
        <v>62</v>
      </c>
      <c r="AI2661">
        <v>0</v>
      </c>
      <c r="AJ2661">
        <v>0</v>
      </c>
      <c r="AL2661">
        <v>0</v>
      </c>
      <c r="AM2661">
        <v>0</v>
      </c>
      <c r="AN2661">
        <v>0</v>
      </c>
      <c r="AO2661" t="s">
        <v>51</v>
      </c>
      <c r="AP2661" t="s">
        <v>51</v>
      </c>
      <c r="AQ2661" t="s">
        <v>51</v>
      </c>
      <c r="AR2661" t="s">
        <v>51</v>
      </c>
      <c r="AS2661" t="s">
        <v>51</v>
      </c>
      <c r="AT2661" t="s">
        <v>51</v>
      </c>
      <c r="AU2661" t="s">
        <v>58</v>
      </c>
      <c r="AV2661" t="s">
        <v>11391</v>
      </c>
      <c r="AW2661" t="s">
        <v>51</v>
      </c>
      <c r="AX2661" s="1">
        <v>42205.508487384257</v>
      </c>
      <c r="AY2661" t="s">
        <v>51</v>
      </c>
    </row>
    <row r="2662" spans="1:51" x14ac:dyDescent="0.35">
      <c r="A2662">
        <v>1703</v>
      </c>
      <c r="B2662">
        <v>0</v>
      </c>
      <c r="C2662" t="s">
        <v>51</v>
      </c>
      <c r="D2662" t="s">
        <v>52</v>
      </c>
      <c r="E2662" t="s">
        <v>51</v>
      </c>
      <c r="F2662" t="s">
        <v>51</v>
      </c>
      <c r="G2662" t="s">
        <v>11986</v>
      </c>
      <c r="H2662" t="s">
        <v>19256</v>
      </c>
      <c r="I2662" t="s">
        <v>56</v>
      </c>
      <c r="J2662" t="s">
        <v>5419</v>
      </c>
      <c r="M2662" t="s">
        <v>11987</v>
      </c>
      <c r="N2662" t="s">
        <v>11988</v>
      </c>
      <c r="O2662" t="s">
        <v>56</v>
      </c>
      <c r="S2662" t="s">
        <v>11989</v>
      </c>
      <c r="T2662" t="s">
        <v>11990</v>
      </c>
      <c r="U2662" t="s">
        <v>51</v>
      </c>
      <c r="V2662" t="s">
        <v>11991</v>
      </c>
      <c r="X2662" t="s">
        <v>51</v>
      </c>
      <c r="Y2662" t="s">
        <v>8958</v>
      </c>
      <c r="Z2662">
        <v>8</v>
      </c>
      <c r="AA2662">
        <v>24</v>
      </c>
      <c r="AE2662" t="s">
        <v>51</v>
      </c>
      <c r="AF2662" t="s">
        <v>5419</v>
      </c>
      <c r="AG2662" t="s">
        <v>8960</v>
      </c>
      <c r="AH2662">
        <v>24722101391</v>
      </c>
      <c r="AI2662">
        <v>0</v>
      </c>
      <c r="AJ2662">
        <v>0</v>
      </c>
      <c r="AL2662">
        <v>0</v>
      </c>
      <c r="AM2662">
        <v>0</v>
      </c>
      <c r="AN2662">
        <v>0</v>
      </c>
      <c r="AO2662" t="s">
        <v>51</v>
      </c>
      <c r="AP2662" t="s">
        <v>51</v>
      </c>
      <c r="AQ2662" t="s">
        <v>51</v>
      </c>
      <c r="AR2662" t="s">
        <v>51</v>
      </c>
      <c r="AS2662" t="s">
        <v>51</v>
      </c>
      <c r="AT2662" t="s">
        <v>51</v>
      </c>
      <c r="AU2662" t="s">
        <v>58</v>
      </c>
      <c r="AV2662" t="s">
        <v>11368</v>
      </c>
      <c r="AW2662" t="s">
        <v>6927</v>
      </c>
      <c r="AX2662" s="1">
        <v>42205.473802581022</v>
      </c>
      <c r="AY2662" s="1">
        <v>43215.640294907411</v>
      </c>
    </row>
    <row r="2663" spans="1:51" x14ac:dyDescent="0.35">
      <c r="A2663">
        <v>1702</v>
      </c>
      <c r="B2663">
        <v>0</v>
      </c>
      <c r="C2663" t="s">
        <v>51</v>
      </c>
      <c r="D2663" t="s">
        <v>52</v>
      </c>
      <c r="E2663" t="s">
        <v>51</v>
      </c>
      <c r="F2663" t="s">
        <v>51</v>
      </c>
      <c r="G2663" t="s">
        <v>19257</v>
      </c>
      <c r="H2663" t="s">
        <v>11992</v>
      </c>
      <c r="I2663" t="s">
        <v>56</v>
      </c>
      <c r="J2663" t="s">
        <v>5419</v>
      </c>
      <c r="M2663" t="s">
        <v>19130</v>
      </c>
      <c r="N2663" t="s">
        <v>11992</v>
      </c>
      <c r="S2663" t="s">
        <v>11993</v>
      </c>
      <c r="T2663" t="s">
        <v>62</v>
      </c>
      <c r="U2663" t="s">
        <v>51</v>
      </c>
      <c r="V2663" t="s">
        <v>11994</v>
      </c>
      <c r="W2663" t="s">
        <v>62</v>
      </c>
      <c r="X2663" t="s">
        <v>51</v>
      </c>
      <c r="Y2663" t="s">
        <v>62</v>
      </c>
      <c r="Z2663">
        <v>8</v>
      </c>
      <c r="AA2663" t="s">
        <v>11995</v>
      </c>
      <c r="AE2663" t="s">
        <v>51</v>
      </c>
      <c r="AF2663" t="s">
        <v>5419</v>
      </c>
      <c r="AG2663">
        <v>800016</v>
      </c>
      <c r="AH2663">
        <v>850019</v>
      </c>
      <c r="AI2663">
        <v>0</v>
      </c>
      <c r="AJ2663">
        <v>0</v>
      </c>
      <c r="AL2663">
        <v>0</v>
      </c>
      <c r="AM2663">
        <v>0</v>
      </c>
      <c r="AN2663">
        <v>0</v>
      </c>
      <c r="AO2663" t="s">
        <v>51</v>
      </c>
      <c r="AP2663" t="s">
        <v>51</v>
      </c>
      <c r="AQ2663" t="s">
        <v>51</v>
      </c>
      <c r="AR2663" t="s">
        <v>51</v>
      </c>
      <c r="AS2663" t="s">
        <v>51</v>
      </c>
      <c r="AT2663" t="s">
        <v>51</v>
      </c>
      <c r="AU2663" t="s">
        <v>58</v>
      </c>
      <c r="AV2663" t="s">
        <v>11391</v>
      </c>
      <c r="AW2663" t="s">
        <v>51</v>
      </c>
      <c r="AX2663" s="1">
        <v>42202.692004131946</v>
      </c>
      <c r="AY2663" t="s">
        <v>51</v>
      </c>
    </row>
    <row r="2664" spans="1:51" x14ac:dyDescent="0.35">
      <c r="A2664">
        <v>1701</v>
      </c>
      <c r="B2664">
        <v>0</v>
      </c>
      <c r="C2664" t="s">
        <v>51</v>
      </c>
      <c r="D2664" t="s">
        <v>64</v>
      </c>
      <c r="E2664" t="s">
        <v>51</v>
      </c>
      <c r="F2664" t="s">
        <v>51</v>
      </c>
      <c r="G2664" t="s">
        <v>11996</v>
      </c>
      <c r="H2664" t="s">
        <v>11997</v>
      </c>
      <c r="I2664" t="s">
        <v>56</v>
      </c>
      <c r="S2664">
        <v>9970371717</v>
      </c>
      <c r="U2664" t="s">
        <v>51</v>
      </c>
      <c r="W2664">
        <v>9970371717</v>
      </c>
      <c r="X2664" t="s">
        <v>51</v>
      </c>
      <c r="Y2664" t="s">
        <v>9793</v>
      </c>
      <c r="Z2664">
        <v>8</v>
      </c>
      <c r="AB2664" t="s">
        <v>11998</v>
      </c>
      <c r="AC2664" t="s">
        <v>11999</v>
      </c>
      <c r="AE2664" t="s">
        <v>51</v>
      </c>
      <c r="AG2664" t="s">
        <v>9794</v>
      </c>
      <c r="AH2664" t="s">
        <v>12000</v>
      </c>
      <c r="AI2664">
        <v>0</v>
      </c>
      <c r="AJ2664">
        <v>0</v>
      </c>
      <c r="AL2664">
        <v>0</v>
      </c>
      <c r="AM2664">
        <v>0</v>
      </c>
      <c r="AN2664">
        <v>0</v>
      </c>
      <c r="AO2664" t="s">
        <v>51</v>
      </c>
      <c r="AP2664" t="s">
        <v>51</v>
      </c>
      <c r="AQ2664" t="s">
        <v>51</v>
      </c>
      <c r="AR2664" t="s">
        <v>51</v>
      </c>
      <c r="AS2664" t="s">
        <v>51</v>
      </c>
      <c r="AT2664" t="s">
        <v>51</v>
      </c>
      <c r="AU2664" t="s">
        <v>58</v>
      </c>
      <c r="AV2664" t="s">
        <v>11368</v>
      </c>
      <c r="AW2664" t="s">
        <v>8906</v>
      </c>
      <c r="AX2664" s="1">
        <v>42202.685189004631</v>
      </c>
      <c r="AY2664" s="1">
        <v>42332.477850115742</v>
      </c>
    </row>
    <row r="2665" spans="1:51" x14ac:dyDescent="0.35">
      <c r="A2665">
        <v>1700</v>
      </c>
      <c r="B2665">
        <v>0</v>
      </c>
      <c r="C2665" t="s">
        <v>51</v>
      </c>
      <c r="D2665" t="s">
        <v>85</v>
      </c>
      <c r="E2665" t="s">
        <v>51</v>
      </c>
      <c r="F2665" t="s">
        <v>51</v>
      </c>
      <c r="G2665" t="s">
        <v>12001</v>
      </c>
      <c r="H2665" t="s">
        <v>12002</v>
      </c>
      <c r="I2665" t="s">
        <v>56</v>
      </c>
      <c r="J2665" t="s">
        <v>5419</v>
      </c>
      <c r="T2665" t="s">
        <v>51</v>
      </c>
      <c r="U2665" t="s">
        <v>51</v>
      </c>
      <c r="W2665">
        <v>9022053232</v>
      </c>
      <c r="Y2665" t="s">
        <v>12003</v>
      </c>
      <c r="Z2665">
        <v>8</v>
      </c>
      <c r="AE2665" t="s">
        <v>51</v>
      </c>
      <c r="AF2665" t="s">
        <v>5419</v>
      </c>
      <c r="AG2665" t="s">
        <v>12004</v>
      </c>
      <c r="AH2665" t="s">
        <v>12005</v>
      </c>
      <c r="AI2665">
        <v>0</v>
      </c>
      <c r="AJ2665">
        <v>0</v>
      </c>
      <c r="AL2665">
        <v>0</v>
      </c>
      <c r="AM2665">
        <v>0</v>
      </c>
      <c r="AN2665">
        <v>0</v>
      </c>
      <c r="AO2665" t="s">
        <v>1032</v>
      </c>
      <c r="AP2665" t="s">
        <v>51</v>
      </c>
      <c r="AQ2665" t="s">
        <v>51</v>
      </c>
      <c r="AR2665" t="s">
        <v>51</v>
      </c>
      <c r="AS2665" t="s">
        <v>51</v>
      </c>
      <c r="AT2665" t="s">
        <v>51</v>
      </c>
      <c r="AU2665" t="s">
        <v>58</v>
      </c>
      <c r="AV2665" t="s">
        <v>4028</v>
      </c>
      <c r="AW2665" t="s">
        <v>51</v>
      </c>
      <c r="AX2665" s="1">
        <v>42202.644932372685</v>
      </c>
      <c r="AY2665" t="s">
        <v>51</v>
      </c>
    </row>
    <row r="2666" spans="1:51" x14ac:dyDescent="0.35">
      <c r="A2666">
        <v>1699</v>
      </c>
      <c r="B2666">
        <v>0</v>
      </c>
      <c r="C2666" t="s">
        <v>51</v>
      </c>
      <c r="D2666" t="s">
        <v>85</v>
      </c>
      <c r="E2666" t="s">
        <v>51</v>
      </c>
      <c r="F2666" t="s">
        <v>51</v>
      </c>
      <c r="G2666" t="s">
        <v>12006</v>
      </c>
      <c r="H2666" t="s">
        <v>12007</v>
      </c>
      <c r="I2666" t="s">
        <v>56</v>
      </c>
      <c r="J2666" t="s">
        <v>5419</v>
      </c>
      <c r="S2666" t="s">
        <v>12008</v>
      </c>
      <c r="T2666" t="s">
        <v>51</v>
      </c>
      <c r="U2666" t="s">
        <v>51</v>
      </c>
      <c r="W2666">
        <v>8605697774</v>
      </c>
      <c r="Y2666" t="s">
        <v>12009</v>
      </c>
      <c r="Z2666">
        <v>8</v>
      </c>
      <c r="AE2666" t="s">
        <v>51</v>
      </c>
      <c r="AF2666" t="s">
        <v>5419</v>
      </c>
      <c r="AI2666">
        <v>0</v>
      </c>
      <c r="AJ2666">
        <v>0</v>
      </c>
      <c r="AL2666">
        <v>0</v>
      </c>
      <c r="AM2666">
        <v>0</v>
      </c>
      <c r="AN2666">
        <v>0</v>
      </c>
      <c r="AO2666" t="s">
        <v>120</v>
      </c>
      <c r="AP2666" t="s">
        <v>51</v>
      </c>
      <c r="AQ2666" t="s">
        <v>51</v>
      </c>
      <c r="AR2666" t="s">
        <v>51</v>
      </c>
      <c r="AS2666" t="s">
        <v>51</v>
      </c>
      <c r="AT2666" t="s">
        <v>51</v>
      </c>
      <c r="AU2666" t="s">
        <v>58</v>
      </c>
      <c r="AV2666" t="s">
        <v>4028</v>
      </c>
      <c r="AW2666" t="s">
        <v>51</v>
      </c>
      <c r="AX2666" s="1">
        <v>42202.61997994213</v>
      </c>
      <c r="AY2666" t="s">
        <v>51</v>
      </c>
    </row>
    <row r="2667" spans="1:51" x14ac:dyDescent="0.35">
      <c r="A2667">
        <v>1698</v>
      </c>
      <c r="B2667">
        <v>0</v>
      </c>
      <c r="C2667" t="s">
        <v>51</v>
      </c>
      <c r="D2667" t="s">
        <v>52</v>
      </c>
      <c r="E2667" t="s">
        <v>51</v>
      </c>
      <c r="F2667" t="s">
        <v>51</v>
      </c>
      <c r="G2667" t="s">
        <v>19258</v>
      </c>
      <c r="H2667" t="s">
        <v>19259</v>
      </c>
      <c r="I2667" t="s">
        <v>56</v>
      </c>
      <c r="J2667" t="s">
        <v>5419</v>
      </c>
      <c r="M2667" t="s">
        <v>19260</v>
      </c>
      <c r="N2667" t="s">
        <v>19259</v>
      </c>
      <c r="O2667" t="s">
        <v>56</v>
      </c>
      <c r="S2667" t="s">
        <v>62</v>
      </c>
      <c r="T2667" t="s">
        <v>12010</v>
      </c>
      <c r="U2667" t="s">
        <v>51</v>
      </c>
      <c r="V2667" t="s">
        <v>62</v>
      </c>
      <c r="W2667">
        <v>918978380270</v>
      </c>
      <c r="X2667" t="s">
        <v>51</v>
      </c>
      <c r="Y2667" t="s">
        <v>12011</v>
      </c>
      <c r="Z2667">
        <v>8</v>
      </c>
      <c r="AE2667" t="s">
        <v>51</v>
      </c>
      <c r="AF2667" t="s">
        <v>5419</v>
      </c>
      <c r="AG2667">
        <v>37313703450</v>
      </c>
      <c r="AH2667">
        <v>37313703450</v>
      </c>
      <c r="AI2667">
        <v>0</v>
      </c>
      <c r="AJ2667">
        <v>0</v>
      </c>
      <c r="AL2667">
        <v>0</v>
      </c>
      <c r="AM2667">
        <v>0</v>
      </c>
      <c r="AN2667">
        <v>0</v>
      </c>
      <c r="AO2667" t="s">
        <v>51</v>
      </c>
      <c r="AP2667" t="s">
        <v>51</v>
      </c>
      <c r="AQ2667" t="s">
        <v>51</v>
      </c>
      <c r="AR2667" t="s">
        <v>51</v>
      </c>
      <c r="AS2667" t="s">
        <v>51</v>
      </c>
      <c r="AT2667" t="s">
        <v>51</v>
      </c>
      <c r="AU2667" t="s">
        <v>58</v>
      </c>
      <c r="AV2667" t="s">
        <v>11391</v>
      </c>
      <c r="AW2667" t="s">
        <v>11391</v>
      </c>
      <c r="AX2667" s="1">
        <v>42202.611190162039</v>
      </c>
      <c r="AY2667" s="1">
        <v>42202.757297187498</v>
      </c>
    </row>
    <row r="2668" spans="1:51" x14ac:dyDescent="0.35">
      <c r="A2668">
        <v>1697</v>
      </c>
      <c r="B2668">
        <v>0</v>
      </c>
      <c r="C2668" t="s">
        <v>51</v>
      </c>
      <c r="D2668" t="s">
        <v>52</v>
      </c>
      <c r="E2668" t="s">
        <v>51</v>
      </c>
      <c r="F2668" t="s">
        <v>51</v>
      </c>
      <c r="G2668" t="s">
        <v>12012</v>
      </c>
      <c r="H2668" t="s">
        <v>12013</v>
      </c>
      <c r="I2668" t="s">
        <v>56</v>
      </c>
      <c r="J2668" t="s">
        <v>5419</v>
      </c>
      <c r="M2668" t="s">
        <v>12012</v>
      </c>
      <c r="N2668" t="s">
        <v>12013</v>
      </c>
      <c r="O2668" t="s">
        <v>56</v>
      </c>
      <c r="S2668" t="s">
        <v>12014</v>
      </c>
      <c r="T2668" t="s">
        <v>62</v>
      </c>
      <c r="U2668" t="s">
        <v>51</v>
      </c>
      <c r="V2668" t="s">
        <v>12015</v>
      </c>
      <c r="W2668" t="s">
        <v>62</v>
      </c>
      <c r="X2668" t="s">
        <v>51</v>
      </c>
      <c r="Z2668">
        <v>8</v>
      </c>
      <c r="AE2668" t="s">
        <v>51</v>
      </c>
      <c r="AF2668" t="s">
        <v>5419</v>
      </c>
      <c r="AG2668" t="s">
        <v>12016</v>
      </c>
      <c r="AH2668" t="s">
        <v>12017</v>
      </c>
      <c r="AI2668">
        <v>0</v>
      </c>
      <c r="AJ2668">
        <v>0</v>
      </c>
      <c r="AL2668">
        <v>0</v>
      </c>
      <c r="AM2668">
        <v>0</v>
      </c>
      <c r="AN2668">
        <v>0</v>
      </c>
      <c r="AO2668" t="s">
        <v>51</v>
      </c>
      <c r="AP2668" t="s">
        <v>51</v>
      </c>
      <c r="AQ2668" t="s">
        <v>51</v>
      </c>
      <c r="AR2668" t="s">
        <v>51</v>
      </c>
      <c r="AS2668" t="s">
        <v>51</v>
      </c>
      <c r="AT2668" t="s">
        <v>51</v>
      </c>
      <c r="AU2668" t="s">
        <v>58</v>
      </c>
      <c r="AV2668" t="s">
        <v>11391</v>
      </c>
      <c r="AW2668" t="s">
        <v>51</v>
      </c>
      <c r="AX2668" s="1">
        <v>42202.476673182871</v>
      </c>
      <c r="AY2668" t="s">
        <v>51</v>
      </c>
    </row>
    <row r="2669" spans="1:51" x14ac:dyDescent="0.35">
      <c r="A2669">
        <v>1696</v>
      </c>
      <c r="B2669">
        <v>0</v>
      </c>
      <c r="C2669" t="s">
        <v>51</v>
      </c>
      <c r="D2669" t="s">
        <v>52</v>
      </c>
      <c r="E2669" t="s">
        <v>51</v>
      </c>
      <c r="F2669" t="s">
        <v>51</v>
      </c>
      <c r="G2669" t="s">
        <v>19261</v>
      </c>
      <c r="H2669" t="s">
        <v>12018</v>
      </c>
      <c r="I2669" t="s">
        <v>56</v>
      </c>
      <c r="J2669" t="s">
        <v>5419</v>
      </c>
      <c r="U2669" t="s">
        <v>51</v>
      </c>
      <c r="X2669" t="s">
        <v>51</v>
      </c>
      <c r="Z2669">
        <v>8</v>
      </c>
      <c r="AE2669" t="s">
        <v>51</v>
      </c>
      <c r="AF2669" t="s">
        <v>5419</v>
      </c>
      <c r="AI2669">
        <v>0</v>
      </c>
      <c r="AJ2669">
        <v>0</v>
      </c>
      <c r="AL2669">
        <v>0</v>
      </c>
      <c r="AM2669">
        <v>0</v>
      </c>
      <c r="AN2669">
        <v>0</v>
      </c>
      <c r="AO2669" t="s">
        <v>51</v>
      </c>
      <c r="AP2669" t="s">
        <v>51</v>
      </c>
      <c r="AQ2669" t="s">
        <v>51</v>
      </c>
      <c r="AR2669" t="s">
        <v>51</v>
      </c>
      <c r="AS2669" t="s">
        <v>51</v>
      </c>
      <c r="AT2669" t="s">
        <v>51</v>
      </c>
      <c r="AU2669" t="s">
        <v>58</v>
      </c>
      <c r="AV2669" t="s">
        <v>8547</v>
      </c>
      <c r="AW2669" t="s">
        <v>51</v>
      </c>
      <c r="AX2669" s="1">
        <v>42198.527360185188</v>
      </c>
      <c r="AY2669" t="s">
        <v>51</v>
      </c>
    </row>
    <row r="2670" spans="1:51" x14ac:dyDescent="0.35">
      <c r="A2670">
        <v>1695</v>
      </c>
      <c r="B2670">
        <v>0</v>
      </c>
      <c r="C2670" t="s">
        <v>51</v>
      </c>
      <c r="D2670" t="s">
        <v>52</v>
      </c>
      <c r="E2670" t="s">
        <v>51</v>
      </c>
      <c r="F2670" t="s">
        <v>51</v>
      </c>
      <c r="G2670" t="s">
        <v>12019</v>
      </c>
      <c r="H2670" t="s">
        <v>19262</v>
      </c>
      <c r="I2670" t="s">
        <v>56</v>
      </c>
      <c r="J2670" t="s">
        <v>5419</v>
      </c>
      <c r="M2670" t="s">
        <v>12019</v>
      </c>
      <c r="N2670" t="s">
        <v>19262</v>
      </c>
      <c r="S2670" t="s">
        <v>12020</v>
      </c>
      <c r="T2670" t="s">
        <v>12021</v>
      </c>
      <c r="U2670" t="s">
        <v>51</v>
      </c>
      <c r="W2670" t="s">
        <v>12020</v>
      </c>
      <c r="X2670" t="s">
        <v>51</v>
      </c>
      <c r="Y2670" t="s">
        <v>12022</v>
      </c>
      <c r="Z2670">
        <v>8</v>
      </c>
      <c r="AA2670" t="s">
        <v>12023</v>
      </c>
      <c r="AE2670" t="s">
        <v>51</v>
      </c>
      <c r="AF2670" t="s">
        <v>5419</v>
      </c>
      <c r="AG2670">
        <v>24250800135</v>
      </c>
      <c r="AH2670">
        <v>24750800135</v>
      </c>
      <c r="AI2670">
        <v>0</v>
      </c>
      <c r="AJ2670">
        <v>0</v>
      </c>
      <c r="AL2670">
        <v>0</v>
      </c>
      <c r="AM2670">
        <v>0</v>
      </c>
      <c r="AN2670">
        <v>0</v>
      </c>
      <c r="AO2670" t="s">
        <v>51</v>
      </c>
      <c r="AP2670" t="s">
        <v>51</v>
      </c>
      <c r="AQ2670" t="s">
        <v>51</v>
      </c>
      <c r="AR2670" t="s">
        <v>51</v>
      </c>
      <c r="AS2670" t="s">
        <v>51</v>
      </c>
      <c r="AT2670" t="s">
        <v>51</v>
      </c>
      <c r="AU2670" t="s">
        <v>58</v>
      </c>
      <c r="AV2670" t="s">
        <v>11391</v>
      </c>
      <c r="AW2670" t="s">
        <v>51</v>
      </c>
      <c r="AX2670" s="1">
        <v>42191.693789930556</v>
      </c>
      <c r="AY2670" t="s">
        <v>51</v>
      </c>
    </row>
    <row r="2671" spans="1:51" x14ac:dyDescent="0.35">
      <c r="A2671">
        <v>1694</v>
      </c>
      <c r="B2671">
        <v>0</v>
      </c>
      <c r="C2671" t="s">
        <v>51</v>
      </c>
      <c r="D2671" t="s">
        <v>52</v>
      </c>
      <c r="E2671" t="s">
        <v>51</v>
      </c>
      <c r="F2671" t="s">
        <v>51</v>
      </c>
      <c r="G2671" t="s">
        <v>19263</v>
      </c>
      <c r="H2671" t="s">
        <v>12024</v>
      </c>
      <c r="I2671" t="s">
        <v>56</v>
      </c>
      <c r="J2671" t="s">
        <v>5419</v>
      </c>
      <c r="M2671" t="s">
        <v>12025</v>
      </c>
      <c r="N2671" t="s">
        <v>12026</v>
      </c>
      <c r="O2671" t="s">
        <v>56</v>
      </c>
      <c r="S2671">
        <v>913366021600</v>
      </c>
      <c r="T2671" t="s">
        <v>12027</v>
      </c>
      <c r="U2671" t="s">
        <v>51</v>
      </c>
      <c r="V2671">
        <v>913324018469</v>
      </c>
      <c r="W2671">
        <v>919330075556</v>
      </c>
      <c r="X2671" t="s">
        <v>51</v>
      </c>
      <c r="Y2671" t="s">
        <v>12028</v>
      </c>
      <c r="Z2671">
        <v>8</v>
      </c>
      <c r="AA2671" t="s">
        <v>12029</v>
      </c>
      <c r="AB2671" t="s">
        <v>9984</v>
      </c>
      <c r="AC2671" t="s">
        <v>9984</v>
      </c>
      <c r="AD2671" t="s">
        <v>62</v>
      </c>
      <c r="AE2671" t="s">
        <v>51</v>
      </c>
      <c r="AF2671" t="s">
        <v>5419</v>
      </c>
      <c r="AG2671" t="s">
        <v>62</v>
      </c>
      <c r="AH2671" t="s">
        <v>62</v>
      </c>
      <c r="AI2671">
        <v>0</v>
      </c>
      <c r="AJ2671">
        <v>0</v>
      </c>
      <c r="AK2671" t="s">
        <v>62</v>
      </c>
      <c r="AL2671">
        <v>0</v>
      </c>
      <c r="AM2671">
        <v>0</v>
      </c>
      <c r="AN2671">
        <v>0</v>
      </c>
      <c r="AO2671" t="s">
        <v>51</v>
      </c>
      <c r="AP2671" t="s">
        <v>51</v>
      </c>
      <c r="AQ2671" t="s">
        <v>51</v>
      </c>
      <c r="AR2671" t="s">
        <v>51</v>
      </c>
      <c r="AS2671" t="s">
        <v>51</v>
      </c>
      <c r="AT2671" t="s">
        <v>51</v>
      </c>
      <c r="AU2671" t="s">
        <v>58</v>
      </c>
      <c r="AV2671" t="s">
        <v>12030</v>
      </c>
      <c r="AW2671" t="s">
        <v>51</v>
      </c>
      <c r="AX2671" s="1">
        <v>42189.655323495368</v>
      </c>
      <c r="AY2671" t="s">
        <v>51</v>
      </c>
    </row>
    <row r="2672" spans="1:51" x14ac:dyDescent="0.35">
      <c r="A2672">
        <v>1693</v>
      </c>
      <c r="B2672">
        <v>0</v>
      </c>
      <c r="C2672" t="s">
        <v>51</v>
      </c>
      <c r="D2672" t="s">
        <v>52</v>
      </c>
      <c r="E2672" t="s">
        <v>51</v>
      </c>
      <c r="F2672" t="s">
        <v>51</v>
      </c>
      <c r="G2672" t="s">
        <v>12031</v>
      </c>
      <c r="H2672" t="s">
        <v>12032</v>
      </c>
      <c r="I2672" t="s">
        <v>56</v>
      </c>
      <c r="J2672" t="s">
        <v>5419</v>
      </c>
      <c r="M2672" t="s">
        <v>12031</v>
      </c>
      <c r="N2672" t="s">
        <v>12032</v>
      </c>
      <c r="O2672" t="s">
        <v>56</v>
      </c>
      <c r="S2672" t="s">
        <v>12033</v>
      </c>
      <c r="T2672" t="s">
        <v>12034</v>
      </c>
      <c r="U2672" t="s">
        <v>51</v>
      </c>
      <c r="V2672" t="s">
        <v>62</v>
      </c>
      <c r="W2672" t="s">
        <v>62</v>
      </c>
      <c r="X2672" t="s">
        <v>51</v>
      </c>
      <c r="Y2672" t="s">
        <v>12035</v>
      </c>
      <c r="Z2672">
        <v>8</v>
      </c>
      <c r="AA2672" t="s">
        <v>62</v>
      </c>
      <c r="AB2672" t="s">
        <v>62</v>
      </c>
      <c r="AC2672" t="s">
        <v>62</v>
      </c>
      <c r="AD2672" t="s">
        <v>62</v>
      </c>
      <c r="AE2672" t="s">
        <v>51</v>
      </c>
      <c r="AF2672" t="s">
        <v>5419</v>
      </c>
      <c r="AG2672" t="s">
        <v>62</v>
      </c>
      <c r="AH2672" t="s">
        <v>62</v>
      </c>
      <c r="AI2672">
        <v>0</v>
      </c>
      <c r="AJ2672">
        <v>0</v>
      </c>
      <c r="AL2672">
        <v>0</v>
      </c>
      <c r="AM2672">
        <v>0</v>
      </c>
      <c r="AN2672">
        <v>0</v>
      </c>
      <c r="AO2672" t="s">
        <v>51</v>
      </c>
      <c r="AP2672" t="s">
        <v>51</v>
      </c>
      <c r="AQ2672" t="s">
        <v>51</v>
      </c>
      <c r="AR2672" t="s">
        <v>51</v>
      </c>
      <c r="AS2672" t="s">
        <v>51</v>
      </c>
      <c r="AT2672" t="s">
        <v>51</v>
      </c>
      <c r="AU2672" t="s">
        <v>58</v>
      </c>
      <c r="AV2672" t="s">
        <v>12030</v>
      </c>
      <c r="AW2672" t="s">
        <v>51</v>
      </c>
      <c r="AX2672" s="1">
        <v>42189.513526423609</v>
      </c>
      <c r="AY2672" t="s">
        <v>51</v>
      </c>
    </row>
    <row r="2673" spans="1:51" x14ac:dyDescent="0.35">
      <c r="A2673">
        <v>1692</v>
      </c>
      <c r="B2673">
        <v>0</v>
      </c>
      <c r="C2673" t="s">
        <v>51</v>
      </c>
      <c r="D2673" t="s">
        <v>52</v>
      </c>
      <c r="E2673" t="s">
        <v>51</v>
      </c>
      <c r="F2673" t="s">
        <v>51</v>
      </c>
      <c r="G2673" t="s">
        <v>12036</v>
      </c>
      <c r="H2673" t="s">
        <v>19264</v>
      </c>
      <c r="I2673" t="s">
        <v>56</v>
      </c>
      <c r="J2673" t="s">
        <v>5419</v>
      </c>
      <c r="M2673" t="s">
        <v>12036</v>
      </c>
      <c r="N2673" t="s">
        <v>19264</v>
      </c>
      <c r="O2673" t="s">
        <v>56</v>
      </c>
      <c r="S2673" t="s">
        <v>12037</v>
      </c>
      <c r="T2673" t="s">
        <v>12038</v>
      </c>
      <c r="U2673" t="s">
        <v>51</v>
      </c>
      <c r="X2673" t="s">
        <v>51</v>
      </c>
      <c r="Y2673" t="s">
        <v>12039</v>
      </c>
      <c r="Z2673">
        <v>8</v>
      </c>
      <c r="AE2673" t="s">
        <v>51</v>
      </c>
      <c r="AF2673" t="s">
        <v>5419</v>
      </c>
      <c r="AI2673">
        <v>0</v>
      </c>
      <c r="AJ2673">
        <v>0</v>
      </c>
      <c r="AL2673">
        <v>0</v>
      </c>
      <c r="AM2673">
        <v>0</v>
      </c>
      <c r="AN2673">
        <v>0</v>
      </c>
      <c r="AO2673" t="s">
        <v>51</v>
      </c>
      <c r="AP2673" t="s">
        <v>51</v>
      </c>
      <c r="AQ2673" t="s">
        <v>51</v>
      </c>
      <c r="AR2673" t="s">
        <v>51</v>
      </c>
      <c r="AS2673" t="s">
        <v>51</v>
      </c>
      <c r="AT2673" t="s">
        <v>51</v>
      </c>
      <c r="AU2673" t="s">
        <v>58</v>
      </c>
      <c r="AV2673" t="s">
        <v>11391</v>
      </c>
      <c r="AW2673" t="s">
        <v>51</v>
      </c>
      <c r="AX2673" s="1">
        <v>42188.712502662034</v>
      </c>
      <c r="AY2673" t="s">
        <v>51</v>
      </c>
    </row>
    <row r="2674" spans="1:51" x14ac:dyDescent="0.35">
      <c r="A2674">
        <v>1691</v>
      </c>
      <c r="B2674">
        <v>0</v>
      </c>
      <c r="C2674" t="s">
        <v>51</v>
      </c>
      <c r="D2674" t="s">
        <v>52</v>
      </c>
      <c r="E2674" t="s">
        <v>51</v>
      </c>
      <c r="F2674" t="s">
        <v>51</v>
      </c>
      <c r="G2674" t="s">
        <v>12040</v>
      </c>
      <c r="H2674" t="s">
        <v>19265</v>
      </c>
      <c r="I2674" t="s">
        <v>56</v>
      </c>
      <c r="J2674" t="s">
        <v>5419</v>
      </c>
      <c r="M2674" t="s">
        <v>12040</v>
      </c>
      <c r="N2674" t="s">
        <v>19265</v>
      </c>
      <c r="S2674" t="s">
        <v>12041</v>
      </c>
      <c r="T2674" t="s">
        <v>12042</v>
      </c>
      <c r="U2674" t="s">
        <v>51</v>
      </c>
      <c r="V2674" t="s">
        <v>12043</v>
      </c>
      <c r="W2674" t="s">
        <v>12044</v>
      </c>
      <c r="X2674" t="s">
        <v>51</v>
      </c>
      <c r="Y2674" t="s">
        <v>12045</v>
      </c>
      <c r="Z2674">
        <v>8</v>
      </c>
      <c r="AA2674" t="s">
        <v>12046</v>
      </c>
      <c r="AE2674" t="s">
        <v>51</v>
      </c>
      <c r="AF2674" t="s">
        <v>5419</v>
      </c>
      <c r="AG2674" t="s">
        <v>12047</v>
      </c>
      <c r="AH2674" t="s">
        <v>12048</v>
      </c>
      <c r="AI2674">
        <v>0</v>
      </c>
      <c r="AJ2674">
        <v>0</v>
      </c>
      <c r="AL2674">
        <v>0</v>
      </c>
      <c r="AM2674">
        <v>0</v>
      </c>
      <c r="AN2674">
        <v>0</v>
      </c>
      <c r="AO2674" t="s">
        <v>51</v>
      </c>
      <c r="AP2674" t="s">
        <v>51</v>
      </c>
      <c r="AQ2674" t="s">
        <v>51</v>
      </c>
      <c r="AR2674" t="s">
        <v>51</v>
      </c>
      <c r="AS2674" t="s">
        <v>51</v>
      </c>
      <c r="AT2674" t="s">
        <v>51</v>
      </c>
      <c r="AU2674" t="s">
        <v>58</v>
      </c>
      <c r="AV2674" t="s">
        <v>11391</v>
      </c>
      <c r="AW2674" t="s">
        <v>51</v>
      </c>
      <c r="AX2674" s="1">
        <v>42187.691894988428</v>
      </c>
      <c r="AY2674" t="s">
        <v>51</v>
      </c>
    </row>
    <row r="2675" spans="1:51" x14ac:dyDescent="0.35">
      <c r="A2675">
        <v>1690</v>
      </c>
      <c r="B2675">
        <v>0</v>
      </c>
      <c r="C2675" t="s">
        <v>51</v>
      </c>
      <c r="D2675" t="s">
        <v>52</v>
      </c>
      <c r="E2675" t="s">
        <v>51</v>
      </c>
      <c r="F2675" t="s">
        <v>51</v>
      </c>
      <c r="G2675" t="s">
        <v>12049</v>
      </c>
      <c r="H2675" t="s">
        <v>12050</v>
      </c>
      <c r="I2675" t="s">
        <v>56</v>
      </c>
      <c r="J2675" t="s">
        <v>5419</v>
      </c>
      <c r="M2675" t="s">
        <v>12051</v>
      </c>
      <c r="N2675" t="s">
        <v>12052</v>
      </c>
      <c r="U2675" t="s">
        <v>51</v>
      </c>
      <c r="X2675" t="s">
        <v>51</v>
      </c>
      <c r="Z2675">
        <v>8</v>
      </c>
      <c r="AA2675" t="s">
        <v>12053</v>
      </c>
      <c r="AE2675" t="s">
        <v>51</v>
      </c>
      <c r="AF2675" t="s">
        <v>5419</v>
      </c>
      <c r="AG2675" t="s">
        <v>12054</v>
      </c>
      <c r="AH2675" t="s">
        <v>12055</v>
      </c>
      <c r="AI2675">
        <v>0</v>
      </c>
      <c r="AJ2675">
        <v>0</v>
      </c>
      <c r="AL2675">
        <v>0</v>
      </c>
      <c r="AM2675">
        <v>0</v>
      </c>
      <c r="AN2675">
        <v>0</v>
      </c>
      <c r="AO2675" t="s">
        <v>51</v>
      </c>
      <c r="AP2675" t="s">
        <v>51</v>
      </c>
      <c r="AQ2675" t="s">
        <v>51</v>
      </c>
      <c r="AR2675" t="s">
        <v>51</v>
      </c>
      <c r="AS2675" t="s">
        <v>51</v>
      </c>
      <c r="AT2675" t="s">
        <v>51</v>
      </c>
      <c r="AU2675" t="s">
        <v>58</v>
      </c>
      <c r="AV2675" t="s">
        <v>4802</v>
      </c>
      <c r="AW2675" t="s">
        <v>51</v>
      </c>
      <c r="AX2675" s="1">
        <v>42185.466576238425</v>
      </c>
      <c r="AY2675" t="s">
        <v>51</v>
      </c>
    </row>
    <row r="2676" spans="1:51" x14ac:dyDescent="0.35">
      <c r="A2676">
        <v>1689</v>
      </c>
      <c r="B2676">
        <v>0</v>
      </c>
      <c r="C2676" t="s">
        <v>51</v>
      </c>
      <c r="D2676" t="s">
        <v>52</v>
      </c>
      <c r="E2676" t="s">
        <v>51</v>
      </c>
      <c r="F2676" t="s">
        <v>51</v>
      </c>
      <c r="G2676" t="s">
        <v>12056</v>
      </c>
      <c r="H2676" t="s">
        <v>12057</v>
      </c>
      <c r="I2676" t="s">
        <v>56</v>
      </c>
      <c r="O2676" t="s">
        <v>416</v>
      </c>
      <c r="S2676" t="s">
        <v>12058</v>
      </c>
      <c r="U2676" t="s">
        <v>57</v>
      </c>
      <c r="V2676" t="s">
        <v>12059</v>
      </c>
      <c r="W2676">
        <v>9031084272</v>
      </c>
      <c r="Y2676" t="s">
        <v>12060</v>
      </c>
      <c r="Z2676">
        <v>8</v>
      </c>
      <c r="AA2676">
        <v>20</v>
      </c>
      <c r="AD2676" t="s">
        <v>12061</v>
      </c>
      <c r="AE2676" t="s">
        <v>11774</v>
      </c>
      <c r="AF2676" t="s">
        <v>12062</v>
      </c>
      <c r="AG2676" t="s">
        <v>12063</v>
      </c>
      <c r="AH2676" t="s">
        <v>11774</v>
      </c>
      <c r="AI2676">
        <v>0</v>
      </c>
      <c r="AJ2676">
        <v>0</v>
      </c>
      <c r="AL2676">
        <v>0</v>
      </c>
      <c r="AM2676">
        <v>0</v>
      </c>
      <c r="AN2676">
        <v>0</v>
      </c>
      <c r="AO2676" t="s">
        <v>51</v>
      </c>
      <c r="AP2676" t="s">
        <v>51</v>
      </c>
      <c r="AQ2676" t="s">
        <v>51</v>
      </c>
      <c r="AR2676" t="s">
        <v>51</v>
      </c>
      <c r="AS2676" t="s">
        <v>51</v>
      </c>
      <c r="AT2676" t="s">
        <v>51</v>
      </c>
      <c r="AU2676" t="s">
        <v>58</v>
      </c>
      <c r="AV2676" t="s">
        <v>11391</v>
      </c>
      <c r="AW2676" t="s">
        <v>196</v>
      </c>
      <c r="AX2676" s="1">
        <v>42184.437272106479</v>
      </c>
      <c r="AY2676" s="1">
        <v>44937.591657442128</v>
      </c>
    </row>
    <row r="2677" spans="1:51" x14ac:dyDescent="0.35">
      <c r="A2677">
        <v>1688</v>
      </c>
      <c r="B2677">
        <v>0</v>
      </c>
      <c r="C2677" t="s">
        <v>51</v>
      </c>
      <c r="D2677" t="s">
        <v>52</v>
      </c>
      <c r="E2677" t="s">
        <v>51</v>
      </c>
      <c r="F2677" t="s">
        <v>51</v>
      </c>
      <c r="G2677" t="s">
        <v>12064</v>
      </c>
      <c r="H2677" t="s">
        <v>12065</v>
      </c>
      <c r="I2677" t="s">
        <v>890</v>
      </c>
      <c r="J2677" t="s">
        <v>5419</v>
      </c>
      <c r="M2677" t="s">
        <v>12064</v>
      </c>
      <c r="N2677" t="s">
        <v>12065</v>
      </c>
      <c r="O2677" t="s">
        <v>890</v>
      </c>
      <c r="S2677" t="s">
        <v>12066</v>
      </c>
      <c r="T2677" t="s">
        <v>12067</v>
      </c>
      <c r="U2677" t="s">
        <v>51</v>
      </c>
      <c r="X2677" t="s">
        <v>51</v>
      </c>
      <c r="Y2677" t="s">
        <v>12068</v>
      </c>
      <c r="Z2677">
        <v>2</v>
      </c>
      <c r="AE2677" t="s">
        <v>51</v>
      </c>
      <c r="AF2677" t="s">
        <v>5419</v>
      </c>
      <c r="AI2677">
        <v>0</v>
      </c>
      <c r="AJ2677">
        <v>0</v>
      </c>
      <c r="AL2677">
        <v>0</v>
      </c>
      <c r="AM2677">
        <v>0</v>
      </c>
      <c r="AN2677">
        <v>0</v>
      </c>
      <c r="AO2677" t="s">
        <v>51</v>
      </c>
      <c r="AP2677" t="s">
        <v>51</v>
      </c>
      <c r="AQ2677" t="s">
        <v>51</v>
      </c>
      <c r="AR2677" t="s">
        <v>51</v>
      </c>
      <c r="AS2677" t="s">
        <v>51</v>
      </c>
      <c r="AT2677" t="s">
        <v>51</v>
      </c>
      <c r="AU2677" t="s">
        <v>58</v>
      </c>
      <c r="AV2677" t="s">
        <v>12030</v>
      </c>
      <c r="AW2677" t="s">
        <v>11391</v>
      </c>
      <c r="AX2677" s="1">
        <v>42181.730237268515</v>
      </c>
      <c r="AY2677" s="1">
        <v>42191.728248692132</v>
      </c>
    </row>
    <row r="2678" spans="1:51" x14ac:dyDescent="0.35">
      <c r="A2678">
        <v>1687</v>
      </c>
      <c r="B2678">
        <v>0</v>
      </c>
      <c r="C2678" t="s">
        <v>51</v>
      </c>
      <c r="D2678" t="s">
        <v>52</v>
      </c>
      <c r="E2678" t="s">
        <v>51</v>
      </c>
      <c r="F2678" t="s">
        <v>51</v>
      </c>
      <c r="G2678" t="s">
        <v>12069</v>
      </c>
      <c r="H2678" t="s">
        <v>19266</v>
      </c>
      <c r="I2678" t="s">
        <v>56</v>
      </c>
      <c r="J2678" t="s">
        <v>5419</v>
      </c>
      <c r="M2678" t="s">
        <v>12070</v>
      </c>
      <c r="N2678" t="s">
        <v>19266</v>
      </c>
      <c r="O2678" t="s">
        <v>56</v>
      </c>
      <c r="U2678" t="s">
        <v>51</v>
      </c>
      <c r="X2678" t="s">
        <v>51</v>
      </c>
      <c r="Z2678">
        <v>8</v>
      </c>
      <c r="AE2678" t="s">
        <v>51</v>
      </c>
      <c r="AF2678" t="s">
        <v>5419</v>
      </c>
      <c r="AI2678">
        <v>0</v>
      </c>
      <c r="AJ2678">
        <v>0</v>
      </c>
      <c r="AL2678">
        <v>0</v>
      </c>
      <c r="AM2678">
        <v>0</v>
      </c>
      <c r="AN2678">
        <v>0</v>
      </c>
      <c r="AO2678" t="s">
        <v>51</v>
      </c>
      <c r="AP2678" t="s">
        <v>51</v>
      </c>
      <c r="AQ2678" t="s">
        <v>51</v>
      </c>
      <c r="AR2678" t="s">
        <v>51</v>
      </c>
      <c r="AS2678" t="s">
        <v>51</v>
      </c>
      <c r="AT2678" t="s">
        <v>51</v>
      </c>
      <c r="AU2678" t="s">
        <v>58</v>
      </c>
      <c r="AV2678" t="s">
        <v>8547</v>
      </c>
      <c r="AW2678" t="s">
        <v>8547</v>
      </c>
      <c r="AX2678" s="1">
        <v>42181.418061493052</v>
      </c>
      <c r="AY2678" s="1">
        <v>42181.421807870371</v>
      </c>
    </row>
    <row r="2679" spans="1:51" x14ac:dyDescent="0.35">
      <c r="A2679">
        <v>1686</v>
      </c>
      <c r="B2679">
        <v>0</v>
      </c>
      <c r="C2679" t="s">
        <v>51</v>
      </c>
      <c r="D2679" t="s">
        <v>52</v>
      </c>
      <c r="E2679" t="s">
        <v>51</v>
      </c>
      <c r="F2679" t="s">
        <v>51</v>
      </c>
      <c r="G2679" t="s">
        <v>12071</v>
      </c>
      <c r="H2679" t="s">
        <v>19266</v>
      </c>
      <c r="I2679" t="s">
        <v>56</v>
      </c>
      <c r="M2679" t="s">
        <v>12071</v>
      </c>
      <c r="N2679" t="s">
        <v>19266</v>
      </c>
      <c r="O2679" t="s">
        <v>56</v>
      </c>
      <c r="U2679" t="s">
        <v>51</v>
      </c>
      <c r="Z2679">
        <v>8</v>
      </c>
      <c r="AA2679">
        <v>9</v>
      </c>
      <c r="AE2679" t="s">
        <v>8570</v>
      </c>
      <c r="AF2679" t="s">
        <v>376</v>
      </c>
      <c r="AG2679" t="s">
        <v>12072</v>
      </c>
      <c r="AH2679" t="s">
        <v>8570</v>
      </c>
      <c r="AI2679">
        <v>0</v>
      </c>
      <c r="AJ2679">
        <v>0</v>
      </c>
      <c r="AL2679">
        <v>0</v>
      </c>
      <c r="AM2679">
        <v>0</v>
      </c>
      <c r="AN2679">
        <v>0</v>
      </c>
      <c r="AO2679" t="s">
        <v>51</v>
      </c>
      <c r="AP2679" t="s">
        <v>51</v>
      </c>
      <c r="AQ2679" t="s">
        <v>51</v>
      </c>
      <c r="AR2679" t="s">
        <v>51</v>
      </c>
      <c r="AS2679" t="s">
        <v>51</v>
      </c>
      <c r="AT2679" t="s">
        <v>51</v>
      </c>
      <c r="AU2679" t="s">
        <v>58</v>
      </c>
      <c r="AV2679" t="s">
        <v>8547</v>
      </c>
      <c r="AW2679" t="s">
        <v>6927</v>
      </c>
      <c r="AX2679" s="1">
        <v>42181.417226192127</v>
      </c>
      <c r="AY2679" s="1">
        <v>43414.406885763892</v>
      </c>
    </row>
    <row r="2680" spans="1:51" x14ac:dyDescent="0.35">
      <c r="A2680">
        <v>1685</v>
      </c>
      <c r="B2680">
        <v>0</v>
      </c>
      <c r="C2680" t="s">
        <v>51</v>
      </c>
      <c r="D2680" t="s">
        <v>52</v>
      </c>
      <c r="E2680" t="s">
        <v>51</v>
      </c>
      <c r="F2680" t="s">
        <v>51</v>
      </c>
      <c r="G2680" t="s">
        <v>12073</v>
      </c>
      <c r="H2680" t="s">
        <v>12074</v>
      </c>
      <c r="I2680" t="s">
        <v>56</v>
      </c>
      <c r="N2680" t="s">
        <v>12074</v>
      </c>
      <c r="O2680" t="s">
        <v>56</v>
      </c>
      <c r="U2680" t="s">
        <v>202</v>
      </c>
      <c r="Z2680">
        <v>8</v>
      </c>
      <c r="AA2680">
        <v>9</v>
      </c>
      <c r="AE2680" t="s">
        <v>4994</v>
      </c>
      <c r="AF2680" t="s">
        <v>376</v>
      </c>
      <c r="AG2680" t="s">
        <v>9775</v>
      </c>
      <c r="AH2680" t="s">
        <v>4994</v>
      </c>
      <c r="AI2680">
        <v>0</v>
      </c>
      <c r="AJ2680">
        <v>0</v>
      </c>
      <c r="AL2680">
        <v>0</v>
      </c>
      <c r="AM2680">
        <v>0</v>
      </c>
      <c r="AN2680">
        <v>0</v>
      </c>
      <c r="AO2680" t="s">
        <v>51</v>
      </c>
      <c r="AP2680" t="s">
        <v>51</v>
      </c>
      <c r="AQ2680" t="s">
        <v>51</v>
      </c>
      <c r="AR2680" t="s">
        <v>51</v>
      </c>
      <c r="AS2680" t="s">
        <v>51</v>
      </c>
      <c r="AT2680" t="s">
        <v>51</v>
      </c>
      <c r="AU2680" t="s">
        <v>58</v>
      </c>
      <c r="AV2680" t="s">
        <v>8547</v>
      </c>
      <c r="AW2680" t="s">
        <v>59</v>
      </c>
      <c r="AX2680" s="1">
        <v>42180.725250266201</v>
      </c>
      <c r="AY2680" s="1">
        <v>45672.50900208333</v>
      </c>
    </row>
    <row r="2681" spans="1:51" x14ac:dyDescent="0.35">
      <c r="A2681">
        <v>1684</v>
      </c>
      <c r="B2681">
        <v>0</v>
      </c>
      <c r="C2681" t="s">
        <v>51</v>
      </c>
      <c r="D2681" t="s">
        <v>85</v>
      </c>
      <c r="E2681" t="s">
        <v>51</v>
      </c>
      <c r="F2681" t="s">
        <v>51</v>
      </c>
      <c r="G2681" t="s">
        <v>12075</v>
      </c>
      <c r="H2681" t="s">
        <v>12076</v>
      </c>
      <c r="I2681" t="s">
        <v>18055</v>
      </c>
      <c r="J2681" t="s">
        <v>5419</v>
      </c>
      <c r="S2681" t="s">
        <v>12077</v>
      </c>
      <c r="T2681" t="s">
        <v>51</v>
      </c>
      <c r="U2681" t="s">
        <v>51</v>
      </c>
      <c r="V2681" t="s">
        <v>12078</v>
      </c>
      <c r="Y2681" t="s">
        <v>12079</v>
      </c>
      <c r="Z2681">
        <v>12</v>
      </c>
      <c r="AE2681" t="s">
        <v>51</v>
      </c>
      <c r="AF2681" t="s">
        <v>5419</v>
      </c>
      <c r="AI2681">
        <v>0</v>
      </c>
      <c r="AJ2681">
        <v>0</v>
      </c>
      <c r="AL2681">
        <v>0</v>
      </c>
      <c r="AM2681">
        <v>0</v>
      </c>
      <c r="AN2681">
        <v>0</v>
      </c>
      <c r="AO2681" t="s">
        <v>1032</v>
      </c>
      <c r="AP2681" t="s">
        <v>51</v>
      </c>
      <c r="AQ2681" t="s">
        <v>51</v>
      </c>
      <c r="AR2681" t="s">
        <v>51</v>
      </c>
      <c r="AS2681" t="s">
        <v>51</v>
      </c>
      <c r="AT2681" t="s">
        <v>51</v>
      </c>
      <c r="AU2681" t="s">
        <v>58</v>
      </c>
      <c r="AV2681" t="s">
        <v>4028</v>
      </c>
      <c r="AW2681" t="s">
        <v>51</v>
      </c>
      <c r="AX2681" s="1">
        <v>42178.703887962962</v>
      </c>
      <c r="AY2681" t="s">
        <v>51</v>
      </c>
    </row>
    <row r="2682" spans="1:51" x14ac:dyDescent="0.35">
      <c r="A2682">
        <v>1683</v>
      </c>
      <c r="B2682">
        <v>0</v>
      </c>
      <c r="C2682" t="s">
        <v>51</v>
      </c>
      <c r="D2682" t="s">
        <v>52</v>
      </c>
      <c r="E2682" t="s">
        <v>51</v>
      </c>
      <c r="F2682" t="s">
        <v>51</v>
      </c>
      <c r="G2682" t="s">
        <v>12080</v>
      </c>
      <c r="H2682" t="s">
        <v>12081</v>
      </c>
      <c r="I2682" t="s">
        <v>1309</v>
      </c>
      <c r="J2682" t="s">
        <v>5419</v>
      </c>
      <c r="M2682" t="s">
        <v>12080</v>
      </c>
      <c r="N2682" t="s">
        <v>12081</v>
      </c>
      <c r="O2682" t="s">
        <v>1309</v>
      </c>
      <c r="U2682" t="s">
        <v>51</v>
      </c>
      <c r="X2682" t="s">
        <v>51</v>
      </c>
      <c r="Z2682">
        <v>2</v>
      </c>
      <c r="AE2682" t="s">
        <v>51</v>
      </c>
      <c r="AF2682" t="s">
        <v>5419</v>
      </c>
      <c r="AI2682">
        <v>0</v>
      </c>
      <c r="AJ2682">
        <v>0</v>
      </c>
      <c r="AL2682">
        <v>0</v>
      </c>
      <c r="AM2682">
        <v>0</v>
      </c>
      <c r="AN2682">
        <v>0</v>
      </c>
      <c r="AO2682" t="s">
        <v>51</v>
      </c>
      <c r="AP2682" t="s">
        <v>51</v>
      </c>
      <c r="AQ2682" t="s">
        <v>51</v>
      </c>
      <c r="AR2682" t="s">
        <v>51</v>
      </c>
      <c r="AS2682" t="s">
        <v>51</v>
      </c>
      <c r="AT2682" t="s">
        <v>51</v>
      </c>
      <c r="AU2682" t="s">
        <v>58</v>
      </c>
      <c r="AV2682" t="s">
        <v>8547</v>
      </c>
      <c r="AW2682" t="s">
        <v>51</v>
      </c>
      <c r="AX2682" s="1">
        <v>42178.414407986114</v>
      </c>
      <c r="AY2682" t="s">
        <v>51</v>
      </c>
    </row>
    <row r="2683" spans="1:51" x14ac:dyDescent="0.35">
      <c r="A2683">
        <v>1682</v>
      </c>
      <c r="B2683">
        <v>0</v>
      </c>
      <c r="C2683" t="s">
        <v>51</v>
      </c>
      <c r="D2683" t="s">
        <v>52</v>
      </c>
      <c r="E2683" t="s">
        <v>51</v>
      </c>
      <c r="F2683" t="s">
        <v>51</v>
      </c>
      <c r="G2683" t="s">
        <v>12082</v>
      </c>
      <c r="H2683" t="s">
        <v>12083</v>
      </c>
      <c r="I2683" t="s">
        <v>56</v>
      </c>
      <c r="J2683" t="s">
        <v>5419</v>
      </c>
      <c r="M2683" t="s">
        <v>12082</v>
      </c>
      <c r="N2683" t="s">
        <v>12083</v>
      </c>
      <c r="O2683" t="s">
        <v>56</v>
      </c>
      <c r="S2683" t="s">
        <v>12084</v>
      </c>
      <c r="T2683" t="s">
        <v>12085</v>
      </c>
      <c r="U2683" t="s">
        <v>51</v>
      </c>
      <c r="V2683" t="s">
        <v>62</v>
      </c>
      <c r="W2683">
        <v>9374388899</v>
      </c>
      <c r="X2683" t="s">
        <v>51</v>
      </c>
      <c r="Y2683" t="s">
        <v>12086</v>
      </c>
      <c r="Z2683">
        <v>8</v>
      </c>
      <c r="AA2683" t="s">
        <v>62</v>
      </c>
      <c r="AB2683" t="s">
        <v>62</v>
      </c>
      <c r="AC2683" t="s">
        <v>62</v>
      </c>
      <c r="AD2683" t="s">
        <v>62</v>
      </c>
      <c r="AE2683" t="s">
        <v>51</v>
      </c>
      <c r="AF2683" t="s">
        <v>5419</v>
      </c>
      <c r="AG2683">
        <v>24191700040</v>
      </c>
      <c r="AH2683">
        <v>24691700040</v>
      </c>
      <c r="AI2683">
        <v>0</v>
      </c>
      <c r="AJ2683">
        <v>0</v>
      </c>
      <c r="AL2683">
        <v>0</v>
      </c>
      <c r="AM2683">
        <v>0</v>
      </c>
      <c r="AN2683">
        <v>0</v>
      </c>
      <c r="AO2683" t="s">
        <v>51</v>
      </c>
      <c r="AP2683" t="s">
        <v>51</v>
      </c>
      <c r="AQ2683" t="s">
        <v>51</v>
      </c>
      <c r="AR2683" t="s">
        <v>51</v>
      </c>
      <c r="AS2683" t="s">
        <v>51</v>
      </c>
      <c r="AT2683" t="s">
        <v>51</v>
      </c>
      <c r="AU2683" t="s">
        <v>58</v>
      </c>
      <c r="AV2683" t="s">
        <v>12030</v>
      </c>
      <c r="AW2683" t="s">
        <v>8906</v>
      </c>
      <c r="AX2683" s="1">
        <v>42177.70000960648</v>
      </c>
      <c r="AY2683" s="1">
        <v>42808.663059837963</v>
      </c>
    </row>
    <row r="2684" spans="1:51" x14ac:dyDescent="0.35">
      <c r="A2684">
        <v>1681</v>
      </c>
      <c r="B2684">
        <v>0</v>
      </c>
      <c r="C2684" t="s">
        <v>51</v>
      </c>
      <c r="D2684" t="s">
        <v>85</v>
      </c>
      <c r="E2684">
        <v>0</v>
      </c>
      <c r="G2684" t="s">
        <v>12087</v>
      </c>
      <c r="H2684" t="s">
        <v>12088</v>
      </c>
      <c r="I2684" t="s">
        <v>56</v>
      </c>
      <c r="J2684" t="s">
        <v>5419</v>
      </c>
      <c r="S2684" t="s">
        <v>12089</v>
      </c>
      <c r="T2684" t="s">
        <v>51</v>
      </c>
      <c r="U2684" t="s">
        <v>51</v>
      </c>
      <c r="V2684" t="s">
        <v>62</v>
      </c>
      <c r="W2684" t="s">
        <v>62</v>
      </c>
      <c r="Y2684" t="s">
        <v>12090</v>
      </c>
      <c r="Z2684">
        <v>8</v>
      </c>
      <c r="AA2684" t="s">
        <v>12091</v>
      </c>
      <c r="AE2684" t="s">
        <v>51</v>
      </c>
      <c r="AF2684" t="s">
        <v>5419</v>
      </c>
      <c r="AG2684" t="s">
        <v>62</v>
      </c>
      <c r="AH2684">
        <v>24573903111</v>
      </c>
      <c r="AI2684">
        <v>0</v>
      </c>
      <c r="AJ2684">
        <v>0</v>
      </c>
      <c r="AL2684">
        <v>0</v>
      </c>
      <c r="AM2684">
        <v>0</v>
      </c>
      <c r="AN2684">
        <v>0</v>
      </c>
      <c r="AP2684" t="s">
        <v>51</v>
      </c>
      <c r="AQ2684" t="s">
        <v>51</v>
      </c>
      <c r="AR2684" t="s">
        <v>51</v>
      </c>
      <c r="AS2684" t="s">
        <v>51</v>
      </c>
      <c r="AT2684" t="s">
        <v>51</v>
      </c>
      <c r="AU2684" t="s">
        <v>58</v>
      </c>
      <c r="AV2684" t="s">
        <v>11391</v>
      </c>
      <c r="AW2684" t="s">
        <v>4028</v>
      </c>
      <c r="AX2684" s="1">
        <v>42174.620543784724</v>
      </c>
      <c r="AY2684" s="1">
        <v>43893.752050925927</v>
      </c>
    </row>
    <row r="2685" spans="1:51" x14ac:dyDescent="0.35">
      <c r="A2685">
        <v>1680</v>
      </c>
      <c r="B2685">
        <v>0</v>
      </c>
      <c r="C2685" t="s">
        <v>51</v>
      </c>
      <c r="D2685" t="s">
        <v>52</v>
      </c>
      <c r="E2685" t="s">
        <v>51</v>
      </c>
      <c r="F2685" t="s">
        <v>51</v>
      </c>
      <c r="G2685" t="s">
        <v>12092</v>
      </c>
      <c r="H2685" t="s">
        <v>12093</v>
      </c>
      <c r="I2685" t="s">
        <v>56</v>
      </c>
      <c r="J2685" t="s">
        <v>5419</v>
      </c>
      <c r="M2685" t="s">
        <v>12094</v>
      </c>
      <c r="N2685" t="s">
        <v>12095</v>
      </c>
      <c r="U2685" t="s">
        <v>51</v>
      </c>
      <c r="X2685" t="s">
        <v>51</v>
      </c>
      <c r="Z2685">
        <v>8</v>
      </c>
      <c r="AE2685" t="s">
        <v>51</v>
      </c>
      <c r="AF2685" t="s">
        <v>5419</v>
      </c>
      <c r="AH2685">
        <v>22783200844</v>
      </c>
      <c r="AI2685">
        <v>0</v>
      </c>
      <c r="AJ2685">
        <v>0</v>
      </c>
      <c r="AL2685">
        <v>0</v>
      </c>
      <c r="AM2685">
        <v>0</v>
      </c>
      <c r="AN2685">
        <v>0</v>
      </c>
      <c r="AO2685" t="s">
        <v>51</v>
      </c>
      <c r="AP2685" t="s">
        <v>51</v>
      </c>
      <c r="AQ2685" t="s">
        <v>51</v>
      </c>
      <c r="AR2685" t="s">
        <v>51</v>
      </c>
      <c r="AS2685" t="s">
        <v>51</v>
      </c>
      <c r="AT2685" t="s">
        <v>51</v>
      </c>
      <c r="AU2685" t="s">
        <v>58</v>
      </c>
      <c r="AV2685" t="s">
        <v>4802</v>
      </c>
      <c r="AW2685" t="s">
        <v>51</v>
      </c>
      <c r="AX2685" s="1">
        <v>42174.454280590275</v>
      </c>
      <c r="AY2685" t="s">
        <v>51</v>
      </c>
    </row>
    <row r="2686" spans="1:51" x14ac:dyDescent="0.35">
      <c r="A2686">
        <v>1679</v>
      </c>
      <c r="B2686">
        <v>0</v>
      </c>
      <c r="C2686" t="s">
        <v>51</v>
      </c>
      <c r="D2686" t="s">
        <v>85</v>
      </c>
      <c r="E2686" t="s">
        <v>51</v>
      </c>
      <c r="F2686" t="s">
        <v>51</v>
      </c>
      <c r="G2686" t="s">
        <v>12096</v>
      </c>
      <c r="H2686" t="s">
        <v>12097</v>
      </c>
      <c r="I2686" t="s">
        <v>56</v>
      </c>
      <c r="J2686" t="s">
        <v>5419</v>
      </c>
      <c r="S2686" t="s">
        <v>12098</v>
      </c>
      <c r="T2686" t="s">
        <v>51</v>
      </c>
      <c r="U2686" t="s">
        <v>51</v>
      </c>
      <c r="V2686" t="s">
        <v>12099</v>
      </c>
      <c r="W2686">
        <v>8888825433</v>
      </c>
      <c r="Y2686" t="s">
        <v>12100</v>
      </c>
      <c r="Z2686">
        <v>8</v>
      </c>
      <c r="AE2686" t="s">
        <v>51</v>
      </c>
      <c r="AF2686" t="s">
        <v>5419</v>
      </c>
      <c r="AI2686">
        <v>0</v>
      </c>
      <c r="AJ2686">
        <v>0</v>
      </c>
      <c r="AL2686">
        <v>0</v>
      </c>
      <c r="AM2686">
        <v>0</v>
      </c>
      <c r="AN2686">
        <v>0</v>
      </c>
      <c r="AO2686" t="s">
        <v>7156</v>
      </c>
      <c r="AP2686" t="s">
        <v>51</v>
      </c>
      <c r="AQ2686" t="s">
        <v>51</v>
      </c>
      <c r="AR2686" t="s">
        <v>51</v>
      </c>
      <c r="AS2686" t="s">
        <v>51</v>
      </c>
      <c r="AT2686" t="s">
        <v>51</v>
      </c>
      <c r="AU2686" t="s">
        <v>58</v>
      </c>
      <c r="AV2686" t="s">
        <v>4028</v>
      </c>
      <c r="AW2686" t="s">
        <v>51</v>
      </c>
      <c r="AX2686" s="1">
        <v>42173.485902581022</v>
      </c>
      <c r="AY2686" t="s">
        <v>51</v>
      </c>
    </row>
    <row r="2687" spans="1:51" x14ac:dyDescent="0.35">
      <c r="A2687">
        <v>1678</v>
      </c>
      <c r="B2687">
        <v>0</v>
      </c>
      <c r="C2687" t="s">
        <v>51</v>
      </c>
      <c r="D2687" t="s">
        <v>52</v>
      </c>
      <c r="E2687" t="s">
        <v>51</v>
      </c>
      <c r="F2687" t="s">
        <v>51</v>
      </c>
      <c r="G2687" t="s">
        <v>12101</v>
      </c>
      <c r="H2687" t="s">
        <v>12102</v>
      </c>
      <c r="I2687" t="s">
        <v>56</v>
      </c>
      <c r="J2687" t="s">
        <v>5419</v>
      </c>
      <c r="M2687" t="s">
        <v>12101</v>
      </c>
      <c r="N2687" t="s">
        <v>12102</v>
      </c>
      <c r="O2687" t="s">
        <v>56</v>
      </c>
      <c r="S2687" t="s">
        <v>12103</v>
      </c>
      <c r="T2687" t="s">
        <v>12104</v>
      </c>
      <c r="U2687" t="s">
        <v>51</v>
      </c>
      <c r="V2687" t="s">
        <v>62</v>
      </c>
      <c r="W2687">
        <v>9560522086</v>
      </c>
      <c r="X2687" t="s">
        <v>51</v>
      </c>
      <c r="Y2687" t="s">
        <v>62</v>
      </c>
      <c r="Z2687">
        <v>8</v>
      </c>
      <c r="AA2687" t="s">
        <v>62</v>
      </c>
      <c r="AB2687" t="s">
        <v>62</v>
      </c>
      <c r="AC2687" t="s">
        <v>62</v>
      </c>
      <c r="AD2687" t="s">
        <v>62</v>
      </c>
      <c r="AE2687" t="s">
        <v>51</v>
      </c>
      <c r="AF2687" t="s">
        <v>5419</v>
      </c>
      <c r="AG2687" t="s">
        <v>62</v>
      </c>
      <c r="AH2687" t="s">
        <v>62</v>
      </c>
      <c r="AI2687">
        <v>0</v>
      </c>
      <c r="AJ2687">
        <v>0</v>
      </c>
      <c r="AK2687" t="s">
        <v>62</v>
      </c>
      <c r="AL2687">
        <v>0</v>
      </c>
      <c r="AM2687">
        <v>0</v>
      </c>
      <c r="AN2687">
        <v>0</v>
      </c>
      <c r="AO2687" t="s">
        <v>51</v>
      </c>
      <c r="AP2687" t="s">
        <v>51</v>
      </c>
      <c r="AQ2687" t="s">
        <v>51</v>
      </c>
      <c r="AR2687" t="s">
        <v>51</v>
      </c>
      <c r="AS2687" t="s">
        <v>51</v>
      </c>
      <c r="AT2687" t="s">
        <v>51</v>
      </c>
      <c r="AU2687" t="s">
        <v>58</v>
      </c>
      <c r="AV2687" t="s">
        <v>6593</v>
      </c>
      <c r="AW2687" t="s">
        <v>51</v>
      </c>
      <c r="AX2687" s="1">
        <v>42171.657654050927</v>
      </c>
      <c r="AY2687" t="s">
        <v>51</v>
      </c>
    </row>
    <row r="2688" spans="1:51" x14ac:dyDescent="0.35">
      <c r="A2688">
        <v>1677</v>
      </c>
      <c r="B2688">
        <v>0</v>
      </c>
      <c r="C2688" t="s">
        <v>51</v>
      </c>
      <c r="D2688" t="s">
        <v>52</v>
      </c>
      <c r="E2688" t="s">
        <v>51</v>
      </c>
      <c r="F2688" t="s">
        <v>51</v>
      </c>
      <c r="G2688" t="s">
        <v>12105</v>
      </c>
      <c r="H2688" t="s">
        <v>12106</v>
      </c>
      <c r="I2688" t="s">
        <v>56</v>
      </c>
      <c r="M2688" t="s">
        <v>12105</v>
      </c>
      <c r="N2688" t="s">
        <v>12106</v>
      </c>
      <c r="O2688" t="s">
        <v>56</v>
      </c>
      <c r="S2688" t="s">
        <v>12107</v>
      </c>
      <c r="T2688" t="s">
        <v>12108</v>
      </c>
      <c r="U2688" t="s">
        <v>202</v>
      </c>
      <c r="V2688" t="s">
        <v>62</v>
      </c>
      <c r="W2688" t="s">
        <v>12109</v>
      </c>
      <c r="Y2688" t="s">
        <v>12110</v>
      </c>
      <c r="Z2688">
        <v>8</v>
      </c>
      <c r="AA2688">
        <v>29</v>
      </c>
      <c r="AB2688" t="s">
        <v>62</v>
      </c>
      <c r="AC2688" t="s">
        <v>62</v>
      </c>
      <c r="AD2688" t="s">
        <v>76</v>
      </c>
      <c r="AE2688" t="s">
        <v>12111</v>
      </c>
      <c r="AF2688" t="s">
        <v>77</v>
      </c>
      <c r="AG2688" t="s">
        <v>78</v>
      </c>
      <c r="AH2688" t="s">
        <v>12111</v>
      </c>
      <c r="AI2688">
        <v>0</v>
      </c>
      <c r="AJ2688">
        <v>0</v>
      </c>
      <c r="AL2688">
        <v>0</v>
      </c>
      <c r="AM2688">
        <v>0</v>
      </c>
      <c r="AN2688">
        <v>0</v>
      </c>
      <c r="AO2688" t="s">
        <v>51</v>
      </c>
      <c r="AP2688" t="s">
        <v>51</v>
      </c>
      <c r="AQ2688" t="s">
        <v>51</v>
      </c>
      <c r="AR2688" t="s">
        <v>51</v>
      </c>
      <c r="AS2688" t="s">
        <v>51</v>
      </c>
      <c r="AT2688" t="s">
        <v>51</v>
      </c>
      <c r="AU2688" t="s">
        <v>58</v>
      </c>
      <c r="AV2688" t="s">
        <v>12030</v>
      </c>
      <c r="AW2688" t="s">
        <v>196</v>
      </c>
      <c r="AX2688" s="1">
        <v>42171.44742005787</v>
      </c>
      <c r="AY2688" s="1">
        <v>43704.74574421296</v>
      </c>
    </row>
    <row r="2689" spans="1:51" x14ac:dyDescent="0.35">
      <c r="A2689">
        <v>1676</v>
      </c>
      <c r="B2689">
        <v>0</v>
      </c>
      <c r="C2689" t="s">
        <v>51</v>
      </c>
      <c r="D2689" t="s">
        <v>52</v>
      </c>
      <c r="E2689" t="s">
        <v>51</v>
      </c>
      <c r="F2689" t="s">
        <v>51</v>
      </c>
      <c r="G2689" t="s">
        <v>12112</v>
      </c>
      <c r="H2689" t="s">
        <v>12113</v>
      </c>
      <c r="I2689" t="s">
        <v>56</v>
      </c>
      <c r="M2689" t="s">
        <v>12112</v>
      </c>
      <c r="N2689" t="s">
        <v>12113</v>
      </c>
      <c r="O2689" t="s">
        <v>62</v>
      </c>
      <c r="S2689" t="s">
        <v>12114</v>
      </c>
      <c r="T2689" t="s">
        <v>12115</v>
      </c>
      <c r="V2689">
        <f>91-172-2237410</f>
        <v>-2237491</v>
      </c>
      <c r="Y2689" t="s">
        <v>12116</v>
      </c>
      <c r="Z2689">
        <v>8</v>
      </c>
      <c r="AA2689">
        <v>3</v>
      </c>
      <c r="AE2689" t="s">
        <v>4511</v>
      </c>
      <c r="AF2689" t="s">
        <v>4512</v>
      </c>
      <c r="AG2689" t="s">
        <v>12117</v>
      </c>
      <c r="AH2689" t="s">
        <v>4511</v>
      </c>
      <c r="AI2689">
        <v>0</v>
      </c>
      <c r="AJ2689">
        <v>0</v>
      </c>
      <c r="AL2689">
        <v>0</v>
      </c>
      <c r="AM2689">
        <v>0</v>
      </c>
      <c r="AN2689">
        <v>0</v>
      </c>
      <c r="AO2689" t="s">
        <v>51</v>
      </c>
      <c r="AP2689" t="s">
        <v>51</v>
      </c>
      <c r="AQ2689" t="s">
        <v>51</v>
      </c>
      <c r="AR2689" t="s">
        <v>51</v>
      </c>
      <c r="AS2689" t="s">
        <v>51</v>
      </c>
      <c r="AT2689" t="s">
        <v>51</v>
      </c>
      <c r="AU2689" t="s">
        <v>58</v>
      </c>
      <c r="AV2689" t="s">
        <v>11391</v>
      </c>
      <c r="AW2689" t="s">
        <v>196</v>
      </c>
      <c r="AX2689" s="1">
        <v>42167.533766238426</v>
      </c>
      <c r="AY2689" s="1">
        <v>43850.700966053242</v>
      </c>
    </row>
    <row r="2690" spans="1:51" x14ac:dyDescent="0.35">
      <c r="A2690">
        <v>1675</v>
      </c>
      <c r="B2690">
        <v>0</v>
      </c>
      <c r="C2690" t="s">
        <v>51</v>
      </c>
      <c r="D2690" t="s">
        <v>85</v>
      </c>
      <c r="E2690" t="s">
        <v>51</v>
      </c>
      <c r="F2690" t="s">
        <v>51</v>
      </c>
      <c r="G2690" t="s">
        <v>12118</v>
      </c>
      <c r="H2690" t="s">
        <v>19267</v>
      </c>
      <c r="I2690" t="s">
        <v>56</v>
      </c>
      <c r="S2690" t="s">
        <v>12119</v>
      </c>
      <c r="T2690" t="s">
        <v>51</v>
      </c>
      <c r="U2690" t="s">
        <v>51</v>
      </c>
      <c r="V2690">
        <v>26962079</v>
      </c>
      <c r="W2690">
        <v>9890767899</v>
      </c>
      <c r="Y2690" t="s">
        <v>6210</v>
      </c>
      <c r="Z2690">
        <v>8</v>
      </c>
      <c r="AE2690" t="s">
        <v>51</v>
      </c>
      <c r="AI2690">
        <v>0</v>
      </c>
      <c r="AJ2690">
        <v>0</v>
      </c>
      <c r="AL2690">
        <v>0</v>
      </c>
      <c r="AM2690">
        <v>0</v>
      </c>
      <c r="AN2690">
        <v>0</v>
      </c>
      <c r="AO2690" t="s">
        <v>12120</v>
      </c>
      <c r="AP2690" t="s">
        <v>51</v>
      </c>
      <c r="AQ2690" t="s">
        <v>51</v>
      </c>
      <c r="AR2690" t="s">
        <v>51</v>
      </c>
      <c r="AS2690" t="s">
        <v>51</v>
      </c>
      <c r="AT2690" t="s">
        <v>51</v>
      </c>
      <c r="AU2690" t="s">
        <v>58</v>
      </c>
      <c r="AV2690" t="s">
        <v>4028</v>
      </c>
      <c r="AW2690" t="s">
        <v>4028</v>
      </c>
      <c r="AX2690" s="1">
        <v>42163.703678356484</v>
      </c>
      <c r="AY2690" s="1">
        <v>42165.664028125</v>
      </c>
    </row>
    <row r="2691" spans="1:51" x14ac:dyDescent="0.35">
      <c r="A2691">
        <v>1674</v>
      </c>
      <c r="B2691">
        <v>0</v>
      </c>
      <c r="C2691" t="s">
        <v>51</v>
      </c>
      <c r="D2691" t="s">
        <v>85</v>
      </c>
      <c r="E2691" t="s">
        <v>51</v>
      </c>
      <c r="F2691" t="s">
        <v>51</v>
      </c>
      <c r="G2691" t="s">
        <v>12121</v>
      </c>
      <c r="H2691" t="s">
        <v>12122</v>
      </c>
      <c r="I2691" t="s">
        <v>56</v>
      </c>
      <c r="J2691" t="s">
        <v>5419</v>
      </c>
      <c r="T2691" t="s">
        <v>51</v>
      </c>
      <c r="U2691" t="s">
        <v>51</v>
      </c>
      <c r="W2691" t="s">
        <v>12123</v>
      </c>
      <c r="Z2691">
        <v>8</v>
      </c>
      <c r="AE2691" t="s">
        <v>51</v>
      </c>
      <c r="AF2691" t="s">
        <v>5419</v>
      </c>
      <c r="AI2691">
        <v>0</v>
      </c>
      <c r="AJ2691">
        <v>0</v>
      </c>
      <c r="AL2691">
        <v>0</v>
      </c>
      <c r="AM2691">
        <v>0</v>
      </c>
      <c r="AN2691">
        <v>0</v>
      </c>
      <c r="AO2691" t="s">
        <v>1032</v>
      </c>
      <c r="AP2691" t="s">
        <v>51</v>
      </c>
      <c r="AQ2691" t="s">
        <v>51</v>
      </c>
      <c r="AR2691" t="s">
        <v>51</v>
      </c>
      <c r="AS2691" t="s">
        <v>51</v>
      </c>
      <c r="AT2691" t="s">
        <v>51</v>
      </c>
      <c r="AU2691" t="s">
        <v>58</v>
      </c>
      <c r="AV2691" t="s">
        <v>8671</v>
      </c>
      <c r="AW2691" t="s">
        <v>51</v>
      </c>
      <c r="AX2691" s="1">
        <v>42163.584890393518</v>
      </c>
      <c r="AY2691" t="s">
        <v>51</v>
      </c>
    </row>
    <row r="2692" spans="1:51" x14ac:dyDescent="0.35">
      <c r="A2692">
        <v>1673</v>
      </c>
      <c r="B2692">
        <v>0</v>
      </c>
      <c r="C2692" t="s">
        <v>51</v>
      </c>
      <c r="D2692" t="s">
        <v>52</v>
      </c>
      <c r="E2692" t="s">
        <v>51</v>
      </c>
      <c r="F2692" t="s">
        <v>51</v>
      </c>
      <c r="G2692" t="s">
        <v>12124</v>
      </c>
      <c r="H2692" t="s">
        <v>12125</v>
      </c>
      <c r="I2692" t="s">
        <v>56</v>
      </c>
      <c r="J2692" t="s">
        <v>5419</v>
      </c>
      <c r="M2692" t="s">
        <v>12124</v>
      </c>
      <c r="N2692" t="s">
        <v>12125</v>
      </c>
      <c r="S2692" t="s">
        <v>12126</v>
      </c>
      <c r="T2692" t="s">
        <v>12127</v>
      </c>
      <c r="U2692" t="s">
        <v>51</v>
      </c>
      <c r="V2692" t="s">
        <v>12128</v>
      </c>
      <c r="W2692">
        <v>9892527030</v>
      </c>
      <c r="X2692" t="s">
        <v>51</v>
      </c>
      <c r="Y2692" t="s">
        <v>12129</v>
      </c>
      <c r="Z2692">
        <v>8</v>
      </c>
      <c r="AD2692" t="s">
        <v>12130</v>
      </c>
      <c r="AE2692" t="s">
        <v>51</v>
      </c>
      <c r="AF2692" t="s">
        <v>5419</v>
      </c>
      <c r="AG2692" t="s">
        <v>12131</v>
      </c>
      <c r="AH2692" t="s">
        <v>12132</v>
      </c>
      <c r="AI2692">
        <v>0</v>
      </c>
      <c r="AJ2692">
        <v>0</v>
      </c>
      <c r="AL2692">
        <v>0</v>
      </c>
      <c r="AM2692">
        <v>0</v>
      </c>
      <c r="AN2692">
        <v>0</v>
      </c>
      <c r="AO2692" t="s">
        <v>51</v>
      </c>
      <c r="AP2692" t="s">
        <v>51</v>
      </c>
      <c r="AQ2692" t="s">
        <v>51</v>
      </c>
      <c r="AR2692" t="s">
        <v>51</v>
      </c>
      <c r="AS2692" t="s">
        <v>51</v>
      </c>
      <c r="AT2692" t="s">
        <v>51</v>
      </c>
      <c r="AU2692" t="s">
        <v>58</v>
      </c>
      <c r="AV2692" t="s">
        <v>11391</v>
      </c>
      <c r="AW2692" t="s">
        <v>51</v>
      </c>
      <c r="AX2692" s="1">
        <v>42161.584613344909</v>
      </c>
      <c r="AY2692" t="s">
        <v>51</v>
      </c>
    </row>
    <row r="2693" spans="1:51" x14ac:dyDescent="0.35">
      <c r="A2693">
        <v>1672</v>
      </c>
      <c r="B2693">
        <v>0</v>
      </c>
      <c r="C2693" t="s">
        <v>51</v>
      </c>
      <c r="D2693" t="s">
        <v>64</v>
      </c>
      <c r="E2693" t="s">
        <v>51</v>
      </c>
      <c r="F2693" t="s">
        <v>51</v>
      </c>
      <c r="G2693" t="s">
        <v>12133</v>
      </c>
      <c r="H2693" t="s">
        <v>12134</v>
      </c>
      <c r="I2693" t="s">
        <v>287</v>
      </c>
      <c r="S2693">
        <f>971-72046403</f>
        <v>-72045432</v>
      </c>
      <c r="U2693" t="s">
        <v>51</v>
      </c>
      <c r="X2693" t="s">
        <v>51</v>
      </c>
      <c r="Y2693" t="s">
        <v>12135</v>
      </c>
      <c r="Z2693">
        <v>2</v>
      </c>
      <c r="AE2693" t="s">
        <v>51</v>
      </c>
      <c r="AI2693">
        <v>0</v>
      </c>
      <c r="AJ2693">
        <v>0</v>
      </c>
      <c r="AL2693">
        <v>0</v>
      </c>
      <c r="AM2693">
        <v>0</v>
      </c>
      <c r="AN2693">
        <v>0</v>
      </c>
      <c r="AO2693" t="s">
        <v>51</v>
      </c>
      <c r="AP2693" t="s">
        <v>51</v>
      </c>
      <c r="AQ2693" t="s">
        <v>51</v>
      </c>
      <c r="AR2693" t="s">
        <v>51</v>
      </c>
      <c r="AS2693" t="s">
        <v>51</v>
      </c>
      <c r="AT2693" t="s">
        <v>51</v>
      </c>
      <c r="AU2693" t="s">
        <v>58</v>
      </c>
      <c r="AV2693" t="s">
        <v>11391</v>
      </c>
      <c r="AW2693" t="s">
        <v>4215</v>
      </c>
      <c r="AX2693" s="1">
        <v>42158.683978738423</v>
      </c>
      <c r="AY2693" s="1">
        <v>43250.676210497688</v>
      </c>
    </row>
    <row r="2694" spans="1:51" x14ac:dyDescent="0.35">
      <c r="A2694">
        <v>1671</v>
      </c>
      <c r="B2694">
        <v>0</v>
      </c>
      <c r="C2694" t="s">
        <v>51</v>
      </c>
      <c r="D2694" t="s">
        <v>52</v>
      </c>
      <c r="E2694" t="s">
        <v>51</v>
      </c>
      <c r="F2694" t="s">
        <v>51</v>
      </c>
      <c r="G2694" t="s">
        <v>12136</v>
      </c>
      <c r="H2694" t="s">
        <v>12137</v>
      </c>
      <c r="I2694" t="s">
        <v>56</v>
      </c>
      <c r="J2694" t="s">
        <v>5419</v>
      </c>
      <c r="M2694" t="s">
        <v>12136</v>
      </c>
      <c r="N2694" t="s">
        <v>12138</v>
      </c>
      <c r="O2694" t="s">
        <v>56</v>
      </c>
      <c r="T2694" t="s">
        <v>12139</v>
      </c>
      <c r="U2694" t="s">
        <v>51</v>
      </c>
      <c r="W2694" t="s">
        <v>6031</v>
      </c>
      <c r="X2694" t="s">
        <v>51</v>
      </c>
      <c r="Y2694" t="s">
        <v>6032</v>
      </c>
      <c r="Z2694">
        <v>8</v>
      </c>
      <c r="AA2694">
        <v>7</v>
      </c>
      <c r="AE2694" t="s">
        <v>51</v>
      </c>
      <c r="AF2694" t="s">
        <v>5419</v>
      </c>
      <c r="AG2694" t="s">
        <v>6035</v>
      </c>
      <c r="AI2694">
        <v>0</v>
      </c>
      <c r="AJ2694">
        <v>0</v>
      </c>
      <c r="AL2694">
        <v>0</v>
      </c>
      <c r="AM2694">
        <v>0</v>
      </c>
      <c r="AN2694">
        <v>0</v>
      </c>
      <c r="AO2694" t="s">
        <v>51</v>
      </c>
      <c r="AP2694" t="s">
        <v>51</v>
      </c>
      <c r="AQ2694" t="s">
        <v>51</v>
      </c>
      <c r="AR2694" t="s">
        <v>51</v>
      </c>
      <c r="AS2694" t="s">
        <v>51</v>
      </c>
      <c r="AT2694" t="s">
        <v>51</v>
      </c>
      <c r="AU2694" t="s">
        <v>58</v>
      </c>
      <c r="AV2694" t="s">
        <v>11391</v>
      </c>
      <c r="AW2694" t="s">
        <v>6927</v>
      </c>
      <c r="AX2694" s="1">
        <v>42157.650065277776</v>
      </c>
      <c r="AY2694" s="1">
        <v>43119.706127812497</v>
      </c>
    </row>
    <row r="2695" spans="1:51" x14ac:dyDescent="0.35">
      <c r="A2695">
        <v>1670</v>
      </c>
      <c r="B2695">
        <v>0</v>
      </c>
      <c r="C2695" t="s">
        <v>51</v>
      </c>
      <c r="D2695" t="s">
        <v>52</v>
      </c>
      <c r="E2695" t="s">
        <v>51</v>
      </c>
      <c r="F2695" t="s">
        <v>51</v>
      </c>
      <c r="G2695" t="s">
        <v>12140</v>
      </c>
      <c r="H2695" t="s">
        <v>19268</v>
      </c>
      <c r="I2695" t="s">
        <v>56</v>
      </c>
      <c r="J2695" t="s">
        <v>5419</v>
      </c>
      <c r="M2695" t="s">
        <v>12140</v>
      </c>
      <c r="N2695" t="s">
        <v>19268</v>
      </c>
      <c r="O2695" t="s">
        <v>56</v>
      </c>
      <c r="T2695" t="s">
        <v>62</v>
      </c>
      <c r="U2695" t="s">
        <v>51</v>
      </c>
      <c r="X2695" t="s">
        <v>51</v>
      </c>
      <c r="Z2695">
        <v>8</v>
      </c>
      <c r="AA2695" t="s">
        <v>12141</v>
      </c>
      <c r="AE2695" t="s">
        <v>51</v>
      </c>
      <c r="AF2695" t="s">
        <v>5419</v>
      </c>
      <c r="AG2695">
        <v>21531600110</v>
      </c>
      <c r="AH2695" t="s">
        <v>12142</v>
      </c>
      <c r="AI2695">
        <v>0</v>
      </c>
      <c r="AJ2695">
        <v>0</v>
      </c>
      <c r="AL2695">
        <v>0</v>
      </c>
      <c r="AM2695">
        <v>0</v>
      </c>
      <c r="AN2695">
        <v>0</v>
      </c>
      <c r="AO2695" t="s">
        <v>51</v>
      </c>
      <c r="AP2695" t="s">
        <v>51</v>
      </c>
      <c r="AQ2695" t="s">
        <v>51</v>
      </c>
      <c r="AR2695" t="s">
        <v>51</v>
      </c>
      <c r="AS2695" t="s">
        <v>51</v>
      </c>
      <c r="AT2695" t="s">
        <v>51</v>
      </c>
      <c r="AU2695" t="s">
        <v>58</v>
      </c>
      <c r="AV2695" t="s">
        <v>11391</v>
      </c>
      <c r="AW2695" t="s">
        <v>51</v>
      </c>
      <c r="AX2695" s="1">
        <v>42154.722833680557</v>
      </c>
      <c r="AY2695" t="s">
        <v>51</v>
      </c>
    </row>
    <row r="2696" spans="1:51" x14ac:dyDescent="0.35">
      <c r="A2696">
        <v>1669</v>
      </c>
      <c r="B2696">
        <v>0</v>
      </c>
      <c r="C2696" t="s">
        <v>51</v>
      </c>
      <c r="D2696" t="s">
        <v>52</v>
      </c>
      <c r="E2696" t="s">
        <v>51</v>
      </c>
      <c r="F2696" t="s">
        <v>51</v>
      </c>
      <c r="G2696" t="s">
        <v>12143</v>
      </c>
      <c r="H2696" t="s">
        <v>12144</v>
      </c>
      <c r="I2696" t="s">
        <v>56</v>
      </c>
      <c r="J2696" t="s">
        <v>5419</v>
      </c>
      <c r="M2696" t="s">
        <v>12143</v>
      </c>
      <c r="N2696" t="s">
        <v>12144</v>
      </c>
      <c r="O2696" t="s">
        <v>56</v>
      </c>
      <c r="S2696" t="s">
        <v>12145</v>
      </c>
      <c r="T2696" t="s">
        <v>62</v>
      </c>
      <c r="U2696" t="s">
        <v>51</v>
      </c>
      <c r="V2696" t="s">
        <v>12146</v>
      </c>
      <c r="X2696" t="s">
        <v>51</v>
      </c>
      <c r="Z2696">
        <v>8</v>
      </c>
      <c r="AA2696" t="s">
        <v>11977</v>
      </c>
      <c r="AE2696" t="s">
        <v>51</v>
      </c>
      <c r="AF2696" t="s">
        <v>5419</v>
      </c>
      <c r="AG2696">
        <v>9766100123</v>
      </c>
      <c r="AH2696" t="s">
        <v>11978</v>
      </c>
      <c r="AI2696">
        <v>0</v>
      </c>
      <c r="AJ2696">
        <v>0</v>
      </c>
      <c r="AL2696">
        <v>0</v>
      </c>
      <c r="AM2696">
        <v>0</v>
      </c>
      <c r="AN2696">
        <v>0</v>
      </c>
      <c r="AO2696" t="s">
        <v>51</v>
      </c>
      <c r="AP2696" t="s">
        <v>51</v>
      </c>
      <c r="AQ2696" t="s">
        <v>51</v>
      </c>
      <c r="AR2696" t="s">
        <v>51</v>
      </c>
      <c r="AS2696" t="s">
        <v>51</v>
      </c>
      <c r="AT2696" t="s">
        <v>51</v>
      </c>
      <c r="AU2696" t="s">
        <v>58</v>
      </c>
      <c r="AV2696" t="s">
        <v>11391</v>
      </c>
      <c r="AW2696" t="s">
        <v>51</v>
      </c>
      <c r="AX2696" s="1">
        <v>42153.446333020831</v>
      </c>
      <c r="AY2696" t="s">
        <v>51</v>
      </c>
    </row>
    <row r="2697" spans="1:51" x14ac:dyDescent="0.35">
      <c r="A2697">
        <v>1668</v>
      </c>
      <c r="B2697">
        <v>0</v>
      </c>
      <c r="C2697" t="s">
        <v>51</v>
      </c>
      <c r="D2697" t="s">
        <v>52</v>
      </c>
      <c r="E2697" t="s">
        <v>51</v>
      </c>
      <c r="F2697" t="s">
        <v>51</v>
      </c>
      <c r="G2697" t="s">
        <v>11198</v>
      </c>
      <c r="H2697" t="s">
        <v>12147</v>
      </c>
      <c r="I2697" t="s">
        <v>56</v>
      </c>
      <c r="M2697" t="s">
        <v>12148</v>
      </c>
      <c r="N2697" t="s">
        <v>12149</v>
      </c>
      <c r="O2697" t="s">
        <v>56</v>
      </c>
      <c r="S2697" t="s">
        <v>12150</v>
      </c>
      <c r="T2697" t="s">
        <v>12151</v>
      </c>
      <c r="U2697" t="s">
        <v>57</v>
      </c>
      <c r="Z2697">
        <v>8</v>
      </c>
      <c r="AA2697">
        <v>9</v>
      </c>
      <c r="AE2697" t="s">
        <v>3623</v>
      </c>
      <c r="AF2697" t="s">
        <v>376</v>
      </c>
      <c r="AG2697" t="s">
        <v>3400</v>
      </c>
      <c r="AH2697" t="s">
        <v>3623</v>
      </c>
      <c r="AI2697">
        <v>0</v>
      </c>
      <c r="AJ2697">
        <v>0</v>
      </c>
      <c r="AL2697">
        <v>0</v>
      </c>
      <c r="AM2697">
        <v>0</v>
      </c>
      <c r="AN2697">
        <v>0</v>
      </c>
      <c r="AO2697" t="s">
        <v>51</v>
      </c>
      <c r="AP2697" t="s">
        <v>51</v>
      </c>
      <c r="AQ2697" t="s">
        <v>51</v>
      </c>
      <c r="AR2697" t="s">
        <v>51</v>
      </c>
      <c r="AS2697" t="s">
        <v>51</v>
      </c>
      <c r="AT2697" t="s">
        <v>51</v>
      </c>
      <c r="AU2697" t="s">
        <v>58</v>
      </c>
      <c r="AV2697" t="s">
        <v>11391</v>
      </c>
      <c r="AW2697" t="s">
        <v>196</v>
      </c>
      <c r="AX2697" s="1">
        <v>42152.700121145834</v>
      </c>
      <c r="AY2697" s="1">
        <v>43787.501159953703</v>
      </c>
    </row>
    <row r="2698" spans="1:51" x14ac:dyDescent="0.35">
      <c r="A2698">
        <v>1667</v>
      </c>
      <c r="B2698">
        <v>0</v>
      </c>
      <c r="C2698" t="s">
        <v>51</v>
      </c>
      <c r="D2698" t="s">
        <v>52</v>
      </c>
      <c r="E2698" t="s">
        <v>51</v>
      </c>
      <c r="F2698" t="s">
        <v>51</v>
      </c>
      <c r="G2698" t="s">
        <v>12152</v>
      </c>
      <c r="H2698" t="s">
        <v>19269</v>
      </c>
      <c r="I2698" t="s">
        <v>56</v>
      </c>
      <c r="J2698" t="s">
        <v>5419</v>
      </c>
      <c r="M2698" t="s">
        <v>12153</v>
      </c>
      <c r="N2698" t="s">
        <v>19269</v>
      </c>
      <c r="O2698" t="s">
        <v>56</v>
      </c>
      <c r="S2698">
        <f>91-265-223268</f>
        <v>-223442</v>
      </c>
      <c r="T2698" t="s">
        <v>12154</v>
      </c>
      <c r="U2698" t="s">
        <v>51</v>
      </c>
      <c r="V2698" t="s">
        <v>12155</v>
      </c>
      <c r="X2698" t="s">
        <v>51</v>
      </c>
      <c r="Z2698">
        <v>8</v>
      </c>
      <c r="AA2698" t="s">
        <v>12156</v>
      </c>
      <c r="AE2698" t="s">
        <v>51</v>
      </c>
      <c r="AF2698" t="s">
        <v>5419</v>
      </c>
      <c r="AI2698">
        <v>0</v>
      </c>
      <c r="AJ2698">
        <v>0</v>
      </c>
      <c r="AL2698">
        <v>0</v>
      </c>
      <c r="AM2698">
        <v>0</v>
      </c>
      <c r="AN2698">
        <v>0</v>
      </c>
      <c r="AO2698" t="s">
        <v>51</v>
      </c>
      <c r="AP2698" t="s">
        <v>51</v>
      </c>
      <c r="AQ2698" t="s">
        <v>51</v>
      </c>
      <c r="AR2698" t="s">
        <v>51</v>
      </c>
      <c r="AS2698" t="s">
        <v>51</v>
      </c>
      <c r="AT2698" t="s">
        <v>51</v>
      </c>
      <c r="AU2698" t="s">
        <v>58</v>
      </c>
      <c r="AV2698" t="s">
        <v>11391</v>
      </c>
      <c r="AW2698" t="s">
        <v>51</v>
      </c>
      <c r="AX2698" s="1">
        <v>42151.59923915509</v>
      </c>
      <c r="AY2698" t="s">
        <v>51</v>
      </c>
    </row>
    <row r="2699" spans="1:51" x14ac:dyDescent="0.35">
      <c r="A2699">
        <v>1666</v>
      </c>
      <c r="B2699">
        <v>0</v>
      </c>
      <c r="C2699" t="s">
        <v>51</v>
      </c>
      <c r="D2699" t="s">
        <v>52</v>
      </c>
      <c r="E2699" t="s">
        <v>51</v>
      </c>
      <c r="F2699" t="s">
        <v>51</v>
      </c>
      <c r="G2699" t="s">
        <v>12157</v>
      </c>
      <c r="H2699" t="s">
        <v>12158</v>
      </c>
      <c r="I2699" t="s">
        <v>56</v>
      </c>
      <c r="M2699" t="s">
        <v>12157</v>
      </c>
      <c r="N2699" t="s">
        <v>12159</v>
      </c>
      <c r="O2699" t="s">
        <v>56</v>
      </c>
      <c r="S2699" t="s">
        <v>12160</v>
      </c>
      <c r="T2699" t="s">
        <v>62</v>
      </c>
      <c r="U2699" t="s">
        <v>51</v>
      </c>
      <c r="V2699" t="s">
        <v>12161</v>
      </c>
      <c r="Y2699" t="s">
        <v>12162</v>
      </c>
      <c r="Z2699">
        <v>8</v>
      </c>
      <c r="AA2699">
        <v>5</v>
      </c>
      <c r="AE2699" t="s">
        <v>12163</v>
      </c>
      <c r="AF2699" t="s">
        <v>9260</v>
      </c>
      <c r="AG2699" t="s">
        <v>9261</v>
      </c>
      <c r="AH2699" t="s">
        <v>12163</v>
      </c>
      <c r="AI2699">
        <v>0</v>
      </c>
      <c r="AJ2699">
        <v>0</v>
      </c>
      <c r="AL2699">
        <v>0</v>
      </c>
      <c r="AM2699">
        <v>0</v>
      </c>
      <c r="AN2699">
        <v>0</v>
      </c>
      <c r="AO2699" t="s">
        <v>51</v>
      </c>
      <c r="AP2699" t="s">
        <v>51</v>
      </c>
      <c r="AQ2699" t="s">
        <v>51</v>
      </c>
      <c r="AR2699" t="s">
        <v>51</v>
      </c>
      <c r="AS2699" t="s">
        <v>51</v>
      </c>
      <c r="AT2699" t="s">
        <v>51</v>
      </c>
      <c r="AU2699" t="s">
        <v>58</v>
      </c>
      <c r="AV2699" t="s">
        <v>12030</v>
      </c>
      <c r="AW2699" t="s">
        <v>6927</v>
      </c>
      <c r="AX2699" s="1">
        <v>42144.451759756943</v>
      </c>
      <c r="AY2699" s="1">
        <v>43336.69108329861</v>
      </c>
    </row>
    <row r="2700" spans="1:51" x14ac:dyDescent="0.35">
      <c r="A2700">
        <v>1665</v>
      </c>
      <c r="B2700">
        <v>0</v>
      </c>
      <c r="C2700" t="s">
        <v>51</v>
      </c>
      <c r="D2700" t="s">
        <v>85</v>
      </c>
      <c r="E2700" t="s">
        <v>51</v>
      </c>
      <c r="F2700" t="s">
        <v>51</v>
      </c>
      <c r="G2700" t="s">
        <v>12164</v>
      </c>
      <c r="H2700" t="s">
        <v>12165</v>
      </c>
      <c r="I2700" t="s">
        <v>56</v>
      </c>
      <c r="J2700" t="s">
        <v>5419</v>
      </c>
      <c r="S2700" t="s">
        <v>62</v>
      </c>
      <c r="T2700" t="s">
        <v>51</v>
      </c>
      <c r="U2700" t="s">
        <v>51</v>
      </c>
      <c r="V2700" t="s">
        <v>631</v>
      </c>
      <c r="W2700" t="s">
        <v>62</v>
      </c>
      <c r="X2700" t="s">
        <v>62</v>
      </c>
      <c r="Y2700" t="s">
        <v>62</v>
      </c>
      <c r="Z2700">
        <v>8</v>
      </c>
      <c r="AA2700" t="s">
        <v>62</v>
      </c>
      <c r="AB2700" t="s">
        <v>62</v>
      </c>
      <c r="AC2700" t="s">
        <v>62</v>
      </c>
      <c r="AD2700" t="s">
        <v>62</v>
      </c>
      <c r="AE2700" t="s">
        <v>51</v>
      </c>
      <c r="AF2700" t="s">
        <v>5419</v>
      </c>
      <c r="AG2700" t="s">
        <v>62</v>
      </c>
      <c r="AH2700" t="s">
        <v>62</v>
      </c>
      <c r="AI2700">
        <v>0</v>
      </c>
      <c r="AJ2700">
        <v>0</v>
      </c>
      <c r="AK2700" t="s">
        <v>62</v>
      </c>
      <c r="AL2700">
        <v>0</v>
      </c>
      <c r="AM2700">
        <v>0</v>
      </c>
      <c r="AN2700">
        <v>0</v>
      </c>
      <c r="AO2700" t="s">
        <v>1032</v>
      </c>
      <c r="AP2700" t="s">
        <v>51</v>
      </c>
      <c r="AQ2700" t="s">
        <v>51</v>
      </c>
      <c r="AR2700" t="s">
        <v>51</v>
      </c>
      <c r="AS2700" t="s">
        <v>51</v>
      </c>
      <c r="AT2700" t="s">
        <v>51</v>
      </c>
      <c r="AU2700" t="s">
        <v>58</v>
      </c>
      <c r="AV2700" t="s">
        <v>7390</v>
      </c>
      <c r="AW2700" t="s">
        <v>51</v>
      </c>
      <c r="AX2700" s="1">
        <v>42143.526451273145</v>
      </c>
      <c r="AY2700" t="s">
        <v>51</v>
      </c>
    </row>
    <row r="2701" spans="1:51" x14ac:dyDescent="0.35">
      <c r="A2701">
        <v>1664</v>
      </c>
      <c r="B2701">
        <v>0</v>
      </c>
      <c r="C2701" t="s">
        <v>51</v>
      </c>
      <c r="D2701" t="s">
        <v>52</v>
      </c>
      <c r="E2701" t="s">
        <v>51</v>
      </c>
      <c r="F2701" t="s">
        <v>51</v>
      </c>
      <c r="G2701" t="s">
        <v>19270</v>
      </c>
      <c r="H2701" t="s">
        <v>12166</v>
      </c>
      <c r="I2701" t="s">
        <v>56</v>
      </c>
      <c r="M2701" t="s">
        <v>19270</v>
      </c>
      <c r="N2701" t="s">
        <v>12166</v>
      </c>
      <c r="O2701" t="s">
        <v>62</v>
      </c>
      <c r="S2701" t="s">
        <v>62</v>
      </c>
      <c r="T2701" t="s">
        <v>12167</v>
      </c>
      <c r="Z2701">
        <v>8</v>
      </c>
      <c r="AA2701">
        <v>24</v>
      </c>
      <c r="AE2701" t="s">
        <v>3786</v>
      </c>
      <c r="AF2701" t="s">
        <v>407</v>
      </c>
      <c r="AG2701" t="s">
        <v>12168</v>
      </c>
      <c r="AH2701" t="s">
        <v>3786</v>
      </c>
      <c r="AI2701">
        <v>0</v>
      </c>
      <c r="AJ2701">
        <v>0</v>
      </c>
      <c r="AL2701">
        <v>0</v>
      </c>
      <c r="AM2701">
        <v>0</v>
      </c>
      <c r="AN2701">
        <v>0</v>
      </c>
      <c r="AO2701" t="s">
        <v>51</v>
      </c>
      <c r="AP2701" t="s">
        <v>51</v>
      </c>
      <c r="AQ2701" t="s">
        <v>51</v>
      </c>
      <c r="AR2701" t="s">
        <v>51</v>
      </c>
      <c r="AS2701" t="s">
        <v>51</v>
      </c>
      <c r="AT2701" t="s">
        <v>51</v>
      </c>
      <c r="AU2701" t="s">
        <v>58</v>
      </c>
      <c r="AV2701" t="s">
        <v>12030</v>
      </c>
      <c r="AW2701" t="s">
        <v>6927</v>
      </c>
      <c r="AX2701" s="1">
        <v>42142.670181168978</v>
      </c>
      <c r="AY2701" s="1">
        <v>43463.490561076389</v>
      </c>
    </row>
    <row r="2702" spans="1:51" x14ac:dyDescent="0.35">
      <c r="A2702">
        <v>1663</v>
      </c>
      <c r="B2702">
        <v>0</v>
      </c>
      <c r="C2702" t="s">
        <v>51</v>
      </c>
      <c r="D2702" t="s">
        <v>52</v>
      </c>
      <c r="E2702" t="s">
        <v>51</v>
      </c>
      <c r="F2702" t="s">
        <v>51</v>
      </c>
      <c r="G2702" t="s">
        <v>12169</v>
      </c>
      <c r="H2702" t="s">
        <v>12170</v>
      </c>
      <c r="I2702" t="s">
        <v>56</v>
      </c>
      <c r="J2702" t="s">
        <v>5419</v>
      </c>
      <c r="M2702" t="s">
        <v>12169</v>
      </c>
      <c r="N2702" t="s">
        <v>12170</v>
      </c>
      <c r="O2702" t="s">
        <v>56</v>
      </c>
      <c r="S2702" t="s">
        <v>62</v>
      </c>
      <c r="T2702" t="s">
        <v>62</v>
      </c>
      <c r="U2702" t="s">
        <v>51</v>
      </c>
      <c r="X2702" t="s">
        <v>51</v>
      </c>
      <c r="Z2702">
        <v>8</v>
      </c>
      <c r="AE2702" t="s">
        <v>51</v>
      </c>
      <c r="AF2702" t="s">
        <v>5419</v>
      </c>
      <c r="AI2702">
        <v>0</v>
      </c>
      <c r="AJ2702">
        <v>0</v>
      </c>
      <c r="AL2702">
        <v>0</v>
      </c>
      <c r="AM2702">
        <v>0</v>
      </c>
      <c r="AN2702">
        <v>0</v>
      </c>
      <c r="AO2702" t="s">
        <v>51</v>
      </c>
      <c r="AP2702" t="s">
        <v>51</v>
      </c>
      <c r="AQ2702" t="s">
        <v>51</v>
      </c>
      <c r="AR2702" t="s">
        <v>51</v>
      </c>
      <c r="AS2702" t="s">
        <v>51</v>
      </c>
      <c r="AT2702" t="s">
        <v>51</v>
      </c>
      <c r="AU2702" t="s">
        <v>58</v>
      </c>
      <c r="AV2702" t="s">
        <v>12030</v>
      </c>
      <c r="AW2702" t="s">
        <v>51</v>
      </c>
      <c r="AX2702" s="1">
        <v>42142.493441087965</v>
      </c>
      <c r="AY2702" t="s">
        <v>51</v>
      </c>
    </row>
    <row r="2703" spans="1:51" x14ac:dyDescent="0.35">
      <c r="A2703">
        <v>1662</v>
      </c>
      <c r="B2703">
        <v>0</v>
      </c>
      <c r="C2703" t="s">
        <v>51</v>
      </c>
      <c r="D2703" t="s">
        <v>52</v>
      </c>
      <c r="E2703" t="s">
        <v>51</v>
      </c>
      <c r="F2703" t="s">
        <v>51</v>
      </c>
      <c r="G2703" t="s">
        <v>12171</v>
      </c>
      <c r="H2703" t="s">
        <v>19271</v>
      </c>
      <c r="I2703" t="s">
        <v>56</v>
      </c>
      <c r="J2703" t="s">
        <v>5419</v>
      </c>
      <c r="M2703" t="s">
        <v>12172</v>
      </c>
      <c r="N2703" t="s">
        <v>19271</v>
      </c>
      <c r="T2703" t="s">
        <v>12173</v>
      </c>
      <c r="U2703" t="s">
        <v>51</v>
      </c>
      <c r="W2703">
        <v>9898014578</v>
      </c>
      <c r="X2703" t="s">
        <v>51</v>
      </c>
      <c r="Y2703" t="s">
        <v>12174</v>
      </c>
      <c r="Z2703">
        <v>8</v>
      </c>
      <c r="AE2703" t="s">
        <v>51</v>
      </c>
      <c r="AF2703" t="s">
        <v>5419</v>
      </c>
      <c r="AI2703">
        <v>0</v>
      </c>
      <c r="AJ2703">
        <v>0</v>
      </c>
      <c r="AL2703">
        <v>0</v>
      </c>
      <c r="AM2703">
        <v>0</v>
      </c>
      <c r="AN2703">
        <v>0</v>
      </c>
      <c r="AO2703" t="s">
        <v>51</v>
      </c>
      <c r="AP2703" t="s">
        <v>51</v>
      </c>
      <c r="AQ2703" t="s">
        <v>51</v>
      </c>
      <c r="AR2703" t="s">
        <v>51</v>
      </c>
      <c r="AS2703" t="s">
        <v>51</v>
      </c>
      <c r="AT2703" t="s">
        <v>51</v>
      </c>
      <c r="AU2703" t="s">
        <v>58</v>
      </c>
      <c r="AV2703" t="s">
        <v>12030</v>
      </c>
      <c r="AW2703" t="s">
        <v>51</v>
      </c>
      <c r="AX2703" s="1">
        <v>42135.486783298613</v>
      </c>
      <c r="AY2703" t="s">
        <v>51</v>
      </c>
    </row>
    <row r="2704" spans="1:51" x14ac:dyDescent="0.35">
      <c r="A2704">
        <v>1661</v>
      </c>
      <c r="B2704">
        <v>0</v>
      </c>
      <c r="C2704" t="s">
        <v>51</v>
      </c>
      <c r="D2704" t="s">
        <v>52</v>
      </c>
      <c r="E2704" t="s">
        <v>51</v>
      </c>
      <c r="F2704" t="s">
        <v>51</v>
      </c>
      <c r="G2704" t="s">
        <v>12175</v>
      </c>
      <c r="H2704" t="s">
        <v>12176</v>
      </c>
      <c r="I2704" t="s">
        <v>56</v>
      </c>
      <c r="J2704" t="s">
        <v>5419</v>
      </c>
      <c r="M2704" t="s">
        <v>12175</v>
      </c>
      <c r="N2704" t="s">
        <v>12177</v>
      </c>
      <c r="S2704" t="s">
        <v>12178</v>
      </c>
      <c r="T2704" t="s">
        <v>12179</v>
      </c>
      <c r="U2704" t="s">
        <v>51</v>
      </c>
      <c r="X2704" t="s">
        <v>51</v>
      </c>
      <c r="Y2704" t="s">
        <v>12180</v>
      </c>
      <c r="Z2704">
        <v>7</v>
      </c>
      <c r="AA2704" t="s">
        <v>62</v>
      </c>
      <c r="AB2704" t="s">
        <v>62</v>
      </c>
      <c r="AC2704" t="s">
        <v>62</v>
      </c>
      <c r="AD2704" t="s">
        <v>62</v>
      </c>
      <c r="AE2704" t="s">
        <v>51</v>
      </c>
      <c r="AF2704" t="s">
        <v>5419</v>
      </c>
      <c r="AG2704">
        <v>18730002508</v>
      </c>
      <c r="AH2704">
        <v>18609918536</v>
      </c>
      <c r="AI2704">
        <v>0</v>
      </c>
      <c r="AJ2704">
        <v>0</v>
      </c>
      <c r="AL2704">
        <v>0</v>
      </c>
      <c r="AM2704">
        <v>0</v>
      </c>
      <c r="AN2704">
        <v>0</v>
      </c>
      <c r="AO2704" t="s">
        <v>51</v>
      </c>
      <c r="AP2704" t="s">
        <v>51</v>
      </c>
      <c r="AQ2704" t="s">
        <v>51</v>
      </c>
      <c r="AR2704" t="s">
        <v>51</v>
      </c>
      <c r="AS2704" t="s">
        <v>51</v>
      </c>
      <c r="AT2704" t="s">
        <v>51</v>
      </c>
      <c r="AU2704" t="s">
        <v>58</v>
      </c>
      <c r="AV2704" t="s">
        <v>12030</v>
      </c>
      <c r="AW2704" t="s">
        <v>12030</v>
      </c>
      <c r="AX2704" s="1">
        <v>42131.720556562497</v>
      </c>
      <c r="AY2704" s="1">
        <v>42131.72130798611</v>
      </c>
    </row>
    <row r="2705" spans="1:51" x14ac:dyDescent="0.35">
      <c r="A2705">
        <v>1660</v>
      </c>
      <c r="B2705">
        <v>0</v>
      </c>
      <c r="C2705" t="s">
        <v>51</v>
      </c>
      <c r="D2705" t="s">
        <v>52</v>
      </c>
      <c r="E2705" t="s">
        <v>51</v>
      </c>
      <c r="F2705" t="s">
        <v>51</v>
      </c>
      <c r="G2705" t="s">
        <v>12181</v>
      </c>
      <c r="H2705" t="s">
        <v>19272</v>
      </c>
      <c r="I2705" t="s">
        <v>56</v>
      </c>
      <c r="J2705" t="s">
        <v>5419</v>
      </c>
      <c r="M2705" t="s">
        <v>12181</v>
      </c>
      <c r="N2705" t="s">
        <v>19272</v>
      </c>
      <c r="O2705" t="s">
        <v>56</v>
      </c>
      <c r="S2705" t="s">
        <v>12182</v>
      </c>
      <c r="T2705" t="s">
        <v>12183</v>
      </c>
      <c r="U2705" t="s">
        <v>51</v>
      </c>
      <c r="V2705" t="s">
        <v>12184</v>
      </c>
      <c r="X2705" t="s">
        <v>51</v>
      </c>
      <c r="Y2705" t="s">
        <v>12185</v>
      </c>
      <c r="Z2705">
        <v>8</v>
      </c>
      <c r="AA2705" t="s">
        <v>62</v>
      </c>
      <c r="AB2705" t="s">
        <v>62</v>
      </c>
      <c r="AC2705" t="s">
        <v>62</v>
      </c>
      <c r="AD2705" t="s">
        <v>62</v>
      </c>
      <c r="AE2705" t="s">
        <v>51</v>
      </c>
      <c r="AF2705" t="s">
        <v>5419</v>
      </c>
      <c r="AG2705" t="s">
        <v>62</v>
      </c>
      <c r="AH2705" t="s">
        <v>62</v>
      </c>
      <c r="AI2705">
        <v>0</v>
      </c>
      <c r="AJ2705">
        <v>0</v>
      </c>
      <c r="AL2705">
        <v>0</v>
      </c>
      <c r="AM2705">
        <v>0</v>
      </c>
      <c r="AN2705">
        <v>0</v>
      </c>
      <c r="AO2705" t="s">
        <v>51</v>
      </c>
      <c r="AP2705" t="s">
        <v>51</v>
      </c>
      <c r="AQ2705" t="s">
        <v>51</v>
      </c>
      <c r="AR2705" t="s">
        <v>51</v>
      </c>
      <c r="AS2705" t="s">
        <v>51</v>
      </c>
      <c r="AT2705" t="s">
        <v>51</v>
      </c>
      <c r="AU2705" t="s">
        <v>58</v>
      </c>
      <c r="AV2705" t="s">
        <v>12030</v>
      </c>
      <c r="AW2705" t="s">
        <v>51</v>
      </c>
      <c r="AX2705" s="1">
        <v>42131.640545567127</v>
      </c>
      <c r="AY2705" t="s">
        <v>51</v>
      </c>
    </row>
    <row r="2706" spans="1:51" x14ac:dyDescent="0.35">
      <c r="A2706">
        <v>1659</v>
      </c>
      <c r="B2706">
        <v>0</v>
      </c>
      <c r="C2706" t="s">
        <v>51</v>
      </c>
      <c r="D2706" t="s">
        <v>85</v>
      </c>
      <c r="E2706" t="s">
        <v>51</v>
      </c>
      <c r="F2706" t="s">
        <v>51</v>
      </c>
      <c r="G2706" t="s">
        <v>12186</v>
      </c>
      <c r="H2706" t="s">
        <v>12187</v>
      </c>
      <c r="I2706" t="s">
        <v>56</v>
      </c>
      <c r="J2706" t="s">
        <v>5419</v>
      </c>
      <c r="T2706" t="s">
        <v>51</v>
      </c>
      <c r="U2706" t="s">
        <v>51</v>
      </c>
      <c r="Z2706">
        <v>8</v>
      </c>
      <c r="AE2706" t="s">
        <v>51</v>
      </c>
      <c r="AF2706" t="s">
        <v>5419</v>
      </c>
      <c r="AI2706">
        <v>0</v>
      </c>
      <c r="AJ2706">
        <v>0</v>
      </c>
      <c r="AL2706">
        <v>0</v>
      </c>
      <c r="AM2706">
        <v>0</v>
      </c>
      <c r="AN2706">
        <v>0</v>
      </c>
      <c r="AO2706" t="s">
        <v>120</v>
      </c>
      <c r="AP2706" t="s">
        <v>51</v>
      </c>
      <c r="AQ2706" t="s">
        <v>51</v>
      </c>
      <c r="AR2706" t="s">
        <v>51</v>
      </c>
      <c r="AS2706" t="s">
        <v>51</v>
      </c>
      <c r="AT2706" t="s">
        <v>51</v>
      </c>
      <c r="AU2706" t="s">
        <v>58</v>
      </c>
      <c r="AV2706" t="s">
        <v>4028</v>
      </c>
      <c r="AW2706" t="s">
        <v>4028</v>
      </c>
      <c r="AX2706" s="1">
        <v>42130.553005243055</v>
      </c>
      <c r="AY2706" s="1">
        <v>42130.682794016204</v>
      </c>
    </row>
    <row r="2707" spans="1:51" x14ac:dyDescent="0.35">
      <c r="A2707">
        <v>1658</v>
      </c>
      <c r="B2707">
        <v>0</v>
      </c>
      <c r="C2707" t="s">
        <v>51</v>
      </c>
      <c r="D2707" t="s">
        <v>85</v>
      </c>
      <c r="E2707" t="s">
        <v>51</v>
      </c>
      <c r="F2707" t="s">
        <v>51</v>
      </c>
      <c r="G2707" t="s">
        <v>12188</v>
      </c>
      <c r="H2707" t="s">
        <v>12189</v>
      </c>
      <c r="I2707" t="s">
        <v>56</v>
      </c>
      <c r="S2707" t="s">
        <v>62</v>
      </c>
      <c r="T2707" t="s">
        <v>51</v>
      </c>
      <c r="U2707" t="s">
        <v>51</v>
      </c>
      <c r="W2707">
        <v>9818141212</v>
      </c>
      <c r="Z2707">
        <v>8</v>
      </c>
      <c r="AE2707" t="s">
        <v>51</v>
      </c>
      <c r="AI2707">
        <v>0</v>
      </c>
      <c r="AJ2707">
        <v>0</v>
      </c>
      <c r="AL2707">
        <v>0</v>
      </c>
      <c r="AM2707">
        <v>0</v>
      </c>
      <c r="AN2707">
        <v>0</v>
      </c>
      <c r="AP2707" t="s">
        <v>51</v>
      </c>
      <c r="AQ2707" t="s">
        <v>51</v>
      </c>
      <c r="AR2707" t="s">
        <v>51</v>
      </c>
      <c r="AS2707" t="s">
        <v>51</v>
      </c>
      <c r="AT2707" t="s">
        <v>51</v>
      </c>
      <c r="AU2707" t="s">
        <v>58</v>
      </c>
      <c r="AV2707" t="s">
        <v>11883</v>
      </c>
      <c r="AW2707" t="s">
        <v>7390</v>
      </c>
      <c r="AX2707" s="1">
        <v>42128.549583761574</v>
      </c>
      <c r="AY2707" s="1">
        <v>42238.763661342593</v>
      </c>
    </row>
    <row r="2708" spans="1:51" x14ac:dyDescent="0.35">
      <c r="A2708">
        <v>1657</v>
      </c>
      <c r="B2708">
        <v>0</v>
      </c>
      <c r="C2708" t="s">
        <v>51</v>
      </c>
      <c r="D2708" t="s">
        <v>85</v>
      </c>
      <c r="E2708" t="s">
        <v>51</v>
      </c>
      <c r="F2708" t="s">
        <v>51</v>
      </c>
      <c r="G2708" t="s">
        <v>12190</v>
      </c>
      <c r="H2708" t="s">
        <v>12191</v>
      </c>
      <c r="I2708" t="s">
        <v>56</v>
      </c>
      <c r="J2708" t="s">
        <v>5419</v>
      </c>
      <c r="T2708" t="s">
        <v>51</v>
      </c>
      <c r="U2708" t="s">
        <v>51</v>
      </c>
      <c r="W2708">
        <v>9823089273</v>
      </c>
      <c r="Y2708" t="s">
        <v>12192</v>
      </c>
      <c r="Z2708">
        <v>8</v>
      </c>
      <c r="AE2708" t="s">
        <v>51</v>
      </c>
      <c r="AF2708" t="s">
        <v>5419</v>
      </c>
      <c r="AG2708" t="s">
        <v>12193</v>
      </c>
      <c r="AI2708">
        <v>0</v>
      </c>
      <c r="AJ2708">
        <v>0</v>
      </c>
      <c r="AL2708">
        <v>0</v>
      </c>
      <c r="AM2708">
        <v>0</v>
      </c>
      <c r="AN2708">
        <v>0</v>
      </c>
      <c r="AO2708" t="s">
        <v>1651</v>
      </c>
      <c r="AP2708" t="s">
        <v>51</v>
      </c>
      <c r="AQ2708" t="s">
        <v>51</v>
      </c>
      <c r="AR2708" t="s">
        <v>51</v>
      </c>
      <c r="AS2708" t="s">
        <v>51</v>
      </c>
      <c r="AT2708" t="s">
        <v>51</v>
      </c>
      <c r="AU2708" t="s">
        <v>58</v>
      </c>
      <c r="AV2708" t="s">
        <v>4028</v>
      </c>
      <c r="AW2708" t="s">
        <v>51</v>
      </c>
      <c r="AX2708" s="1">
        <v>42122.716358483798</v>
      </c>
      <c r="AY2708" t="s">
        <v>51</v>
      </c>
    </row>
    <row r="2709" spans="1:51" x14ac:dyDescent="0.35">
      <c r="A2709">
        <v>1656</v>
      </c>
      <c r="B2709">
        <v>0</v>
      </c>
      <c r="C2709" t="s">
        <v>51</v>
      </c>
      <c r="D2709" t="s">
        <v>85</v>
      </c>
      <c r="E2709" t="s">
        <v>51</v>
      </c>
      <c r="F2709" t="s">
        <v>51</v>
      </c>
      <c r="G2709" t="s">
        <v>12194</v>
      </c>
      <c r="H2709" t="s">
        <v>12195</v>
      </c>
      <c r="I2709" t="s">
        <v>56</v>
      </c>
      <c r="J2709" t="s">
        <v>5419</v>
      </c>
      <c r="T2709" t="s">
        <v>51</v>
      </c>
      <c r="U2709" t="s">
        <v>51</v>
      </c>
      <c r="Z2709">
        <v>8</v>
      </c>
      <c r="AE2709" t="s">
        <v>51</v>
      </c>
      <c r="AF2709" t="s">
        <v>5419</v>
      </c>
      <c r="AI2709">
        <v>0</v>
      </c>
      <c r="AJ2709">
        <v>0</v>
      </c>
      <c r="AL2709">
        <v>0</v>
      </c>
      <c r="AM2709">
        <v>0</v>
      </c>
      <c r="AN2709">
        <v>0</v>
      </c>
      <c r="AO2709" t="s">
        <v>7156</v>
      </c>
      <c r="AP2709" t="s">
        <v>51</v>
      </c>
      <c r="AQ2709" t="s">
        <v>51</v>
      </c>
      <c r="AR2709" t="s">
        <v>51</v>
      </c>
      <c r="AS2709" t="s">
        <v>51</v>
      </c>
      <c r="AT2709" t="s">
        <v>51</v>
      </c>
      <c r="AU2709" t="s">
        <v>58</v>
      </c>
      <c r="AV2709" t="s">
        <v>4028</v>
      </c>
      <c r="AW2709" t="s">
        <v>51</v>
      </c>
      <c r="AX2709" s="1">
        <v>42122.68674675926</v>
      </c>
      <c r="AY2709" t="s">
        <v>51</v>
      </c>
    </row>
    <row r="2710" spans="1:51" x14ac:dyDescent="0.35">
      <c r="A2710">
        <v>1655</v>
      </c>
      <c r="B2710">
        <v>0</v>
      </c>
      <c r="C2710" t="s">
        <v>51</v>
      </c>
      <c r="D2710" t="s">
        <v>52</v>
      </c>
      <c r="E2710" t="s">
        <v>51</v>
      </c>
      <c r="F2710" t="s">
        <v>51</v>
      </c>
      <c r="G2710" t="s">
        <v>12196</v>
      </c>
      <c r="H2710" t="s">
        <v>12197</v>
      </c>
      <c r="I2710" t="s">
        <v>56</v>
      </c>
      <c r="J2710" t="s">
        <v>5419</v>
      </c>
      <c r="U2710" t="s">
        <v>51</v>
      </c>
      <c r="X2710" t="s">
        <v>51</v>
      </c>
      <c r="Z2710">
        <v>8</v>
      </c>
      <c r="AE2710" t="s">
        <v>51</v>
      </c>
      <c r="AF2710" t="s">
        <v>5419</v>
      </c>
      <c r="AI2710">
        <v>0</v>
      </c>
      <c r="AJ2710">
        <v>0</v>
      </c>
      <c r="AL2710">
        <v>0</v>
      </c>
      <c r="AM2710">
        <v>0</v>
      </c>
      <c r="AN2710">
        <v>0</v>
      </c>
      <c r="AO2710" t="s">
        <v>51</v>
      </c>
      <c r="AP2710" t="s">
        <v>51</v>
      </c>
      <c r="AQ2710" t="s">
        <v>51</v>
      </c>
      <c r="AR2710" t="s">
        <v>51</v>
      </c>
      <c r="AS2710" t="s">
        <v>51</v>
      </c>
      <c r="AT2710" t="s">
        <v>51</v>
      </c>
      <c r="AU2710" t="s">
        <v>58</v>
      </c>
      <c r="AV2710" t="s">
        <v>8547</v>
      </c>
      <c r="AW2710" t="s">
        <v>51</v>
      </c>
      <c r="AX2710" s="1">
        <v>42122.546620717592</v>
      </c>
      <c r="AY2710" t="s">
        <v>51</v>
      </c>
    </row>
    <row r="2711" spans="1:51" x14ac:dyDescent="0.35">
      <c r="A2711">
        <v>1654</v>
      </c>
      <c r="B2711">
        <v>0</v>
      </c>
      <c r="C2711" t="s">
        <v>51</v>
      </c>
      <c r="D2711" t="s">
        <v>52</v>
      </c>
      <c r="E2711" t="s">
        <v>51</v>
      </c>
      <c r="F2711" t="s">
        <v>51</v>
      </c>
      <c r="G2711" t="s">
        <v>12198</v>
      </c>
      <c r="H2711" t="s">
        <v>12199</v>
      </c>
      <c r="I2711" t="s">
        <v>56</v>
      </c>
      <c r="J2711" t="s">
        <v>5419</v>
      </c>
      <c r="M2711" t="s">
        <v>11976</v>
      </c>
      <c r="N2711" t="s">
        <v>12199</v>
      </c>
      <c r="T2711" t="s">
        <v>12200</v>
      </c>
      <c r="U2711" t="s">
        <v>51</v>
      </c>
      <c r="X2711" t="s">
        <v>51</v>
      </c>
      <c r="Y2711" t="s">
        <v>12201</v>
      </c>
      <c r="Z2711">
        <v>8</v>
      </c>
      <c r="AA2711" t="s">
        <v>12202</v>
      </c>
      <c r="AB2711" t="s">
        <v>62</v>
      </c>
      <c r="AC2711" t="s">
        <v>62</v>
      </c>
      <c r="AD2711" t="s">
        <v>62</v>
      </c>
      <c r="AE2711" t="s">
        <v>51</v>
      </c>
      <c r="AF2711" t="s">
        <v>5419</v>
      </c>
      <c r="AG2711">
        <v>27200402582</v>
      </c>
      <c r="AH2711">
        <v>27200402582</v>
      </c>
      <c r="AI2711">
        <v>0</v>
      </c>
      <c r="AJ2711">
        <v>0</v>
      </c>
      <c r="AL2711">
        <v>0</v>
      </c>
      <c r="AM2711">
        <v>0</v>
      </c>
      <c r="AN2711">
        <v>0</v>
      </c>
      <c r="AO2711" t="s">
        <v>51</v>
      </c>
      <c r="AP2711" t="s">
        <v>51</v>
      </c>
      <c r="AQ2711" t="s">
        <v>51</v>
      </c>
      <c r="AR2711" t="s">
        <v>51</v>
      </c>
      <c r="AS2711" t="s">
        <v>51</v>
      </c>
      <c r="AT2711" t="s">
        <v>51</v>
      </c>
      <c r="AU2711" t="s">
        <v>58</v>
      </c>
      <c r="AV2711" t="s">
        <v>12203</v>
      </c>
      <c r="AW2711" t="s">
        <v>51</v>
      </c>
      <c r="AX2711" s="1">
        <v>42118.70917534722</v>
      </c>
      <c r="AY2711" t="s">
        <v>51</v>
      </c>
    </row>
    <row r="2712" spans="1:51" x14ac:dyDescent="0.35">
      <c r="A2712">
        <v>1653</v>
      </c>
      <c r="B2712">
        <v>0</v>
      </c>
      <c r="C2712" t="s">
        <v>51</v>
      </c>
      <c r="D2712" t="s">
        <v>52</v>
      </c>
      <c r="E2712" t="s">
        <v>51</v>
      </c>
      <c r="F2712" t="s">
        <v>51</v>
      </c>
      <c r="G2712" t="s">
        <v>12204</v>
      </c>
      <c r="H2712" t="s">
        <v>12205</v>
      </c>
      <c r="I2712" t="s">
        <v>56</v>
      </c>
      <c r="J2712" t="s">
        <v>5419</v>
      </c>
      <c r="M2712" t="s">
        <v>12206</v>
      </c>
      <c r="N2712" t="s">
        <v>12205</v>
      </c>
      <c r="S2712" t="s">
        <v>12207</v>
      </c>
      <c r="T2712" t="s">
        <v>12208</v>
      </c>
      <c r="U2712" t="s">
        <v>51</v>
      </c>
      <c r="W2712" t="s">
        <v>12209</v>
      </c>
      <c r="X2712" t="s">
        <v>51</v>
      </c>
      <c r="Y2712" t="s">
        <v>12210</v>
      </c>
      <c r="Z2712">
        <v>8</v>
      </c>
      <c r="AA2712" t="s">
        <v>12211</v>
      </c>
      <c r="AB2712" t="s">
        <v>62</v>
      </c>
      <c r="AC2712" t="s">
        <v>62</v>
      </c>
      <c r="AD2712" t="s">
        <v>62</v>
      </c>
      <c r="AE2712" t="s">
        <v>51</v>
      </c>
      <c r="AF2712" t="s">
        <v>5419</v>
      </c>
      <c r="AG2712">
        <v>24210700512</v>
      </c>
      <c r="AH2712">
        <v>24710700512</v>
      </c>
      <c r="AI2712">
        <v>0</v>
      </c>
      <c r="AJ2712">
        <v>0</v>
      </c>
      <c r="AL2712">
        <v>0</v>
      </c>
      <c r="AM2712">
        <v>0</v>
      </c>
      <c r="AN2712">
        <v>0</v>
      </c>
      <c r="AO2712" t="s">
        <v>51</v>
      </c>
      <c r="AP2712" t="s">
        <v>51</v>
      </c>
      <c r="AQ2712" t="s">
        <v>51</v>
      </c>
      <c r="AR2712" t="s">
        <v>51</v>
      </c>
      <c r="AS2712" t="s">
        <v>51</v>
      </c>
      <c r="AT2712" t="s">
        <v>51</v>
      </c>
      <c r="AU2712" t="s">
        <v>58</v>
      </c>
      <c r="AV2712" t="s">
        <v>12203</v>
      </c>
      <c r="AW2712" t="s">
        <v>12203</v>
      </c>
      <c r="AX2712" s="1">
        <v>42115.636880405094</v>
      </c>
      <c r="AY2712" s="1">
        <v>42115.637034837964</v>
      </c>
    </row>
    <row r="2713" spans="1:51" x14ac:dyDescent="0.35">
      <c r="A2713">
        <v>1652</v>
      </c>
      <c r="B2713">
        <v>0</v>
      </c>
      <c r="C2713" t="s">
        <v>51</v>
      </c>
      <c r="D2713" t="s">
        <v>52</v>
      </c>
      <c r="E2713" t="s">
        <v>51</v>
      </c>
      <c r="F2713" t="s">
        <v>51</v>
      </c>
      <c r="G2713" t="s">
        <v>19260</v>
      </c>
      <c r="H2713" t="s">
        <v>12212</v>
      </c>
      <c r="I2713" t="s">
        <v>56</v>
      </c>
      <c r="J2713" t="s">
        <v>5419</v>
      </c>
      <c r="M2713" t="s">
        <v>19260</v>
      </c>
      <c r="N2713" t="s">
        <v>12213</v>
      </c>
      <c r="O2713" t="s">
        <v>56</v>
      </c>
      <c r="T2713" t="s">
        <v>12214</v>
      </c>
      <c r="U2713" t="s">
        <v>51</v>
      </c>
      <c r="W2713" t="s">
        <v>12215</v>
      </c>
      <c r="X2713" t="s">
        <v>51</v>
      </c>
      <c r="Y2713" t="s">
        <v>12216</v>
      </c>
      <c r="Z2713">
        <v>8</v>
      </c>
      <c r="AA2713" t="s">
        <v>62</v>
      </c>
      <c r="AB2713" t="s">
        <v>62</v>
      </c>
      <c r="AC2713" t="s">
        <v>62</v>
      </c>
      <c r="AD2713" t="s">
        <v>62</v>
      </c>
      <c r="AE2713" t="s">
        <v>51</v>
      </c>
      <c r="AF2713" t="s">
        <v>5419</v>
      </c>
      <c r="AG2713" t="s">
        <v>62</v>
      </c>
      <c r="AH2713">
        <v>37313703450</v>
      </c>
      <c r="AI2713">
        <v>0</v>
      </c>
      <c r="AJ2713">
        <v>0</v>
      </c>
      <c r="AL2713">
        <v>0</v>
      </c>
      <c r="AM2713">
        <v>0</v>
      </c>
      <c r="AN2713">
        <v>0</v>
      </c>
      <c r="AO2713" t="s">
        <v>51</v>
      </c>
      <c r="AP2713" t="s">
        <v>51</v>
      </c>
      <c r="AQ2713" t="s">
        <v>51</v>
      </c>
      <c r="AR2713" t="s">
        <v>51</v>
      </c>
      <c r="AS2713" t="s">
        <v>51</v>
      </c>
      <c r="AT2713" t="s">
        <v>51</v>
      </c>
      <c r="AU2713" t="s">
        <v>58</v>
      </c>
      <c r="AV2713" t="s">
        <v>12203</v>
      </c>
      <c r="AW2713" t="s">
        <v>51</v>
      </c>
      <c r="AX2713" s="1">
        <v>42115.457323263887</v>
      </c>
      <c r="AY2713" t="s">
        <v>51</v>
      </c>
    </row>
    <row r="2714" spans="1:51" x14ac:dyDescent="0.35">
      <c r="A2714">
        <v>1651</v>
      </c>
      <c r="B2714">
        <v>0</v>
      </c>
      <c r="C2714" t="s">
        <v>51</v>
      </c>
      <c r="D2714" t="s">
        <v>85</v>
      </c>
      <c r="E2714" t="s">
        <v>51</v>
      </c>
      <c r="F2714" t="s">
        <v>51</v>
      </c>
      <c r="G2714" t="s">
        <v>12217</v>
      </c>
      <c r="H2714" t="s">
        <v>12218</v>
      </c>
      <c r="I2714" t="s">
        <v>6854</v>
      </c>
      <c r="J2714" t="s">
        <v>5419</v>
      </c>
      <c r="T2714" t="s">
        <v>51</v>
      </c>
      <c r="U2714" t="s">
        <v>51</v>
      </c>
      <c r="Z2714">
        <v>2</v>
      </c>
      <c r="AE2714" t="s">
        <v>51</v>
      </c>
      <c r="AF2714" t="s">
        <v>5419</v>
      </c>
      <c r="AI2714">
        <v>0</v>
      </c>
      <c r="AJ2714">
        <v>0</v>
      </c>
      <c r="AL2714">
        <v>0</v>
      </c>
      <c r="AM2714">
        <v>0</v>
      </c>
      <c r="AN2714">
        <v>0</v>
      </c>
      <c r="AO2714" t="s">
        <v>12219</v>
      </c>
      <c r="AP2714" t="s">
        <v>51</v>
      </c>
      <c r="AQ2714" t="s">
        <v>51</v>
      </c>
      <c r="AR2714" t="s">
        <v>51</v>
      </c>
      <c r="AS2714" t="s">
        <v>51</v>
      </c>
      <c r="AT2714" t="s">
        <v>51</v>
      </c>
      <c r="AU2714" t="s">
        <v>58</v>
      </c>
      <c r="AV2714" t="s">
        <v>4028</v>
      </c>
      <c r="AW2714" t="s">
        <v>51</v>
      </c>
      <c r="AX2714" s="1">
        <v>42112.578932638891</v>
      </c>
      <c r="AY2714" t="s">
        <v>51</v>
      </c>
    </row>
    <row r="2715" spans="1:51" x14ac:dyDescent="0.35">
      <c r="A2715">
        <v>1650</v>
      </c>
      <c r="B2715">
        <v>0</v>
      </c>
      <c r="C2715" t="s">
        <v>51</v>
      </c>
      <c r="D2715" t="s">
        <v>85</v>
      </c>
      <c r="E2715" t="s">
        <v>51</v>
      </c>
      <c r="F2715" t="s">
        <v>51</v>
      </c>
      <c r="G2715" t="s">
        <v>12220</v>
      </c>
      <c r="H2715" t="s">
        <v>12221</v>
      </c>
      <c r="I2715" t="s">
        <v>56</v>
      </c>
      <c r="J2715" t="s">
        <v>5419</v>
      </c>
      <c r="T2715" t="s">
        <v>51</v>
      </c>
      <c r="U2715" t="s">
        <v>51</v>
      </c>
      <c r="Z2715">
        <v>8</v>
      </c>
      <c r="AE2715" t="s">
        <v>51</v>
      </c>
      <c r="AF2715" t="s">
        <v>5419</v>
      </c>
      <c r="AI2715">
        <v>0</v>
      </c>
      <c r="AJ2715">
        <v>0</v>
      </c>
      <c r="AL2715">
        <v>0</v>
      </c>
      <c r="AM2715">
        <v>0</v>
      </c>
      <c r="AN2715">
        <v>0</v>
      </c>
      <c r="AO2715" t="s">
        <v>1032</v>
      </c>
      <c r="AP2715" t="s">
        <v>51</v>
      </c>
      <c r="AQ2715" t="s">
        <v>51</v>
      </c>
      <c r="AR2715" t="s">
        <v>51</v>
      </c>
      <c r="AS2715" t="s">
        <v>51</v>
      </c>
      <c r="AT2715" t="s">
        <v>51</v>
      </c>
      <c r="AU2715" t="s">
        <v>58</v>
      </c>
      <c r="AV2715" t="s">
        <v>4028</v>
      </c>
      <c r="AW2715" t="s">
        <v>51</v>
      </c>
      <c r="AX2715" s="1">
        <v>42104.648477233794</v>
      </c>
      <c r="AY2715" t="s">
        <v>51</v>
      </c>
    </row>
    <row r="2716" spans="1:51" x14ac:dyDescent="0.35">
      <c r="A2716">
        <v>1649</v>
      </c>
      <c r="B2716">
        <v>0</v>
      </c>
      <c r="C2716" t="s">
        <v>51</v>
      </c>
      <c r="D2716" t="s">
        <v>52</v>
      </c>
      <c r="E2716" t="s">
        <v>51</v>
      </c>
      <c r="F2716" t="s">
        <v>51</v>
      </c>
      <c r="G2716" t="s">
        <v>12222</v>
      </c>
      <c r="H2716" t="s">
        <v>12223</v>
      </c>
      <c r="I2716" t="s">
        <v>56</v>
      </c>
      <c r="M2716" t="s">
        <v>12222</v>
      </c>
      <c r="N2716" t="s">
        <v>12223</v>
      </c>
      <c r="O2716" t="s">
        <v>56</v>
      </c>
      <c r="S2716" t="s">
        <v>12224</v>
      </c>
      <c r="T2716" t="s">
        <v>12225</v>
      </c>
      <c r="U2716" t="s">
        <v>57</v>
      </c>
      <c r="V2716" t="s">
        <v>62</v>
      </c>
      <c r="W2716">
        <v>9449879473</v>
      </c>
      <c r="Y2716" t="s">
        <v>12226</v>
      </c>
      <c r="Z2716">
        <v>8</v>
      </c>
      <c r="AA2716">
        <v>29</v>
      </c>
      <c r="AB2716" t="s">
        <v>62</v>
      </c>
      <c r="AC2716" t="s">
        <v>62</v>
      </c>
      <c r="AD2716" t="s">
        <v>1209</v>
      </c>
      <c r="AE2716" t="s">
        <v>3265</v>
      </c>
      <c r="AF2716" t="s">
        <v>338</v>
      </c>
      <c r="AG2716" t="s">
        <v>1210</v>
      </c>
      <c r="AH2716" t="s">
        <v>3265</v>
      </c>
      <c r="AI2716">
        <v>0</v>
      </c>
      <c r="AJ2716">
        <v>0</v>
      </c>
      <c r="AL2716">
        <v>0</v>
      </c>
      <c r="AM2716">
        <v>0</v>
      </c>
      <c r="AN2716">
        <v>0</v>
      </c>
      <c r="AO2716" t="s">
        <v>51</v>
      </c>
      <c r="AP2716" t="s">
        <v>51</v>
      </c>
      <c r="AQ2716" t="s">
        <v>51</v>
      </c>
      <c r="AR2716" t="s">
        <v>51</v>
      </c>
      <c r="AS2716" t="s">
        <v>51</v>
      </c>
      <c r="AT2716" t="s">
        <v>51</v>
      </c>
      <c r="AU2716" t="s">
        <v>58</v>
      </c>
      <c r="AV2716" t="s">
        <v>12203</v>
      </c>
      <c r="AW2716" t="s">
        <v>919</v>
      </c>
      <c r="AX2716" s="1">
        <v>42102.680034143516</v>
      </c>
      <c r="AY2716" s="1">
        <v>45495.498996759263</v>
      </c>
    </row>
    <row r="2717" spans="1:51" x14ac:dyDescent="0.35">
      <c r="A2717">
        <v>1648</v>
      </c>
      <c r="B2717">
        <v>0</v>
      </c>
      <c r="C2717" t="s">
        <v>51</v>
      </c>
      <c r="D2717" t="s">
        <v>85</v>
      </c>
      <c r="E2717">
        <v>0</v>
      </c>
      <c r="G2717" t="s">
        <v>12227</v>
      </c>
      <c r="H2717" t="s">
        <v>12228</v>
      </c>
      <c r="I2717" t="s">
        <v>56</v>
      </c>
      <c r="S2717" t="s">
        <v>12229</v>
      </c>
      <c r="T2717" t="s">
        <v>51</v>
      </c>
      <c r="U2717" t="s">
        <v>51</v>
      </c>
      <c r="Y2717" t="s">
        <v>12230</v>
      </c>
      <c r="Z2717">
        <v>8</v>
      </c>
      <c r="AE2717" t="s">
        <v>51</v>
      </c>
      <c r="AF2717" t="s">
        <v>51</v>
      </c>
      <c r="AI2717">
        <v>0</v>
      </c>
      <c r="AJ2717">
        <v>0</v>
      </c>
      <c r="AL2717">
        <v>0</v>
      </c>
      <c r="AM2717">
        <v>0</v>
      </c>
      <c r="AN2717">
        <v>0</v>
      </c>
      <c r="AO2717" t="s">
        <v>1651</v>
      </c>
      <c r="AU2717" t="s">
        <v>58</v>
      </c>
      <c r="AV2717" t="s">
        <v>4028</v>
      </c>
      <c r="AW2717" t="s">
        <v>4028</v>
      </c>
      <c r="AX2717" s="1">
        <v>42102.649228125003</v>
      </c>
      <c r="AY2717" s="1">
        <v>44567.804876076392</v>
      </c>
    </row>
    <row r="2718" spans="1:51" x14ac:dyDescent="0.35">
      <c r="A2718">
        <v>1647</v>
      </c>
      <c r="B2718">
        <v>0</v>
      </c>
      <c r="C2718" t="s">
        <v>51</v>
      </c>
      <c r="D2718" t="s">
        <v>85</v>
      </c>
      <c r="E2718" t="s">
        <v>51</v>
      </c>
      <c r="F2718" t="s">
        <v>51</v>
      </c>
      <c r="G2718" t="s">
        <v>12231</v>
      </c>
      <c r="H2718" t="s">
        <v>12232</v>
      </c>
      <c r="I2718" t="s">
        <v>56</v>
      </c>
      <c r="J2718" t="s">
        <v>5419</v>
      </c>
      <c r="S2718" t="s">
        <v>12233</v>
      </c>
      <c r="T2718" t="s">
        <v>51</v>
      </c>
      <c r="U2718" t="s">
        <v>51</v>
      </c>
      <c r="V2718" t="s">
        <v>12234</v>
      </c>
      <c r="Z2718">
        <v>8</v>
      </c>
      <c r="AE2718" t="s">
        <v>51</v>
      </c>
      <c r="AF2718" t="s">
        <v>5419</v>
      </c>
      <c r="AI2718">
        <v>0</v>
      </c>
      <c r="AJ2718">
        <v>0</v>
      </c>
      <c r="AL2718">
        <v>0</v>
      </c>
      <c r="AM2718">
        <v>0</v>
      </c>
      <c r="AN2718">
        <v>0</v>
      </c>
      <c r="AO2718" t="s">
        <v>120</v>
      </c>
      <c r="AP2718" t="s">
        <v>51</v>
      </c>
      <c r="AQ2718" t="s">
        <v>51</v>
      </c>
      <c r="AR2718" t="s">
        <v>51</v>
      </c>
      <c r="AS2718" t="s">
        <v>51</v>
      </c>
      <c r="AT2718" t="s">
        <v>51</v>
      </c>
      <c r="AU2718" t="s">
        <v>58</v>
      </c>
      <c r="AV2718" t="s">
        <v>4028</v>
      </c>
      <c r="AW2718" t="s">
        <v>51</v>
      </c>
      <c r="AX2718" s="1">
        <v>42102.475531481483</v>
      </c>
      <c r="AY2718" t="s">
        <v>51</v>
      </c>
    </row>
    <row r="2719" spans="1:51" x14ac:dyDescent="0.35">
      <c r="A2719">
        <v>1646</v>
      </c>
      <c r="B2719">
        <v>0</v>
      </c>
      <c r="C2719" t="s">
        <v>51</v>
      </c>
      <c r="D2719" t="s">
        <v>85</v>
      </c>
      <c r="E2719" t="s">
        <v>51</v>
      </c>
      <c r="F2719" t="s">
        <v>51</v>
      </c>
      <c r="G2719" t="s">
        <v>12235</v>
      </c>
      <c r="H2719" t="s">
        <v>12236</v>
      </c>
      <c r="I2719" t="s">
        <v>56</v>
      </c>
      <c r="J2719" t="s">
        <v>5419</v>
      </c>
      <c r="S2719" t="s">
        <v>12237</v>
      </c>
      <c r="T2719" t="s">
        <v>51</v>
      </c>
      <c r="U2719" t="s">
        <v>51</v>
      </c>
      <c r="W2719">
        <v>9823274909</v>
      </c>
      <c r="Y2719" t="s">
        <v>12238</v>
      </c>
      <c r="Z2719">
        <v>8</v>
      </c>
      <c r="AE2719" t="s">
        <v>51</v>
      </c>
      <c r="AF2719" t="s">
        <v>5419</v>
      </c>
      <c r="AI2719">
        <v>0</v>
      </c>
      <c r="AJ2719">
        <v>0</v>
      </c>
      <c r="AL2719">
        <v>0</v>
      </c>
      <c r="AM2719">
        <v>0</v>
      </c>
      <c r="AN2719">
        <v>0</v>
      </c>
      <c r="AO2719" t="s">
        <v>12239</v>
      </c>
      <c r="AP2719" t="s">
        <v>51</v>
      </c>
      <c r="AQ2719" t="s">
        <v>51</v>
      </c>
      <c r="AR2719" t="s">
        <v>51</v>
      </c>
      <c r="AS2719" t="s">
        <v>51</v>
      </c>
      <c r="AT2719" t="s">
        <v>51</v>
      </c>
      <c r="AU2719" t="s">
        <v>58</v>
      </c>
      <c r="AV2719" t="s">
        <v>4028</v>
      </c>
      <c r="AW2719" t="s">
        <v>51</v>
      </c>
      <c r="AX2719" s="1">
        <v>42101.697706863422</v>
      </c>
      <c r="AY2719" t="s">
        <v>51</v>
      </c>
    </row>
    <row r="2720" spans="1:51" x14ac:dyDescent="0.35">
      <c r="A2720">
        <v>1645</v>
      </c>
      <c r="B2720">
        <v>0</v>
      </c>
      <c r="C2720" t="s">
        <v>51</v>
      </c>
      <c r="D2720" t="s">
        <v>64</v>
      </c>
      <c r="E2720" t="s">
        <v>51</v>
      </c>
      <c r="F2720" t="s">
        <v>51</v>
      </c>
      <c r="G2720" t="s">
        <v>12240</v>
      </c>
      <c r="H2720" t="s">
        <v>12241</v>
      </c>
      <c r="I2720" t="s">
        <v>56</v>
      </c>
      <c r="J2720" t="s">
        <v>5419</v>
      </c>
      <c r="M2720" t="s">
        <v>12240</v>
      </c>
      <c r="N2720" t="s">
        <v>12241</v>
      </c>
      <c r="O2720" t="s">
        <v>56</v>
      </c>
      <c r="T2720" t="s">
        <v>12242</v>
      </c>
      <c r="U2720" t="s">
        <v>51</v>
      </c>
      <c r="X2720" t="s">
        <v>51</v>
      </c>
      <c r="Z2720">
        <v>8</v>
      </c>
      <c r="AE2720" t="s">
        <v>51</v>
      </c>
      <c r="AF2720" t="s">
        <v>5419</v>
      </c>
      <c r="AI2720">
        <v>0</v>
      </c>
      <c r="AJ2720">
        <v>0</v>
      </c>
      <c r="AL2720">
        <v>0</v>
      </c>
      <c r="AM2720">
        <v>0</v>
      </c>
      <c r="AN2720">
        <v>0</v>
      </c>
      <c r="AO2720" t="s">
        <v>51</v>
      </c>
      <c r="AP2720" t="s">
        <v>51</v>
      </c>
      <c r="AQ2720" t="s">
        <v>51</v>
      </c>
      <c r="AR2720" t="s">
        <v>51</v>
      </c>
      <c r="AS2720" t="s">
        <v>51</v>
      </c>
      <c r="AT2720" t="s">
        <v>51</v>
      </c>
      <c r="AU2720" t="s">
        <v>58</v>
      </c>
      <c r="AV2720" t="s">
        <v>11883</v>
      </c>
      <c r="AW2720" t="s">
        <v>51</v>
      </c>
      <c r="AX2720" s="1">
        <v>42100.750502199073</v>
      </c>
      <c r="AY2720" t="s">
        <v>51</v>
      </c>
    </row>
    <row r="2721" spans="1:51" x14ac:dyDescent="0.35">
      <c r="A2721">
        <v>1644</v>
      </c>
      <c r="B2721">
        <v>0</v>
      </c>
      <c r="C2721" t="s">
        <v>51</v>
      </c>
      <c r="D2721" t="s">
        <v>52</v>
      </c>
      <c r="E2721" t="s">
        <v>51</v>
      </c>
      <c r="F2721" t="s">
        <v>51</v>
      </c>
      <c r="G2721" t="s">
        <v>12243</v>
      </c>
      <c r="H2721" t="s">
        <v>12244</v>
      </c>
      <c r="I2721" t="s">
        <v>56</v>
      </c>
      <c r="J2721" t="s">
        <v>5419</v>
      </c>
      <c r="M2721" t="s">
        <v>62</v>
      </c>
      <c r="N2721" t="s">
        <v>62</v>
      </c>
      <c r="S2721">
        <v>9325636320</v>
      </c>
      <c r="T2721" t="s">
        <v>12245</v>
      </c>
      <c r="U2721" t="s">
        <v>51</v>
      </c>
      <c r="X2721" t="s">
        <v>51</v>
      </c>
      <c r="Z2721">
        <v>8</v>
      </c>
      <c r="AE2721" t="s">
        <v>51</v>
      </c>
      <c r="AF2721" t="s">
        <v>5419</v>
      </c>
      <c r="AG2721">
        <v>27170173533</v>
      </c>
      <c r="AH2721">
        <v>27170173833</v>
      </c>
      <c r="AI2721">
        <v>0</v>
      </c>
      <c r="AJ2721">
        <v>0</v>
      </c>
      <c r="AL2721">
        <v>0</v>
      </c>
      <c r="AM2721">
        <v>0</v>
      </c>
      <c r="AN2721">
        <v>0</v>
      </c>
      <c r="AO2721" t="s">
        <v>51</v>
      </c>
      <c r="AP2721" t="s">
        <v>51</v>
      </c>
      <c r="AQ2721" t="s">
        <v>51</v>
      </c>
      <c r="AR2721" t="s">
        <v>51</v>
      </c>
      <c r="AS2721" t="s">
        <v>51</v>
      </c>
      <c r="AT2721" t="s">
        <v>51</v>
      </c>
      <c r="AU2721" t="s">
        <v>58</v>
      </c>
      <c r="AV2721" t="s">
        <v>12203</v>
      </c>
      <c r="AW2721" t="s">
        <v>12203</v>
      </c>
      <c r="AX2721" s="1">
        <v>42097.631330787037</v>
      </c>
      <c r="AY2721" s="1">
        <v>42097.632091631946</v>
      </c>
    </row>
    <row r="2722" spans="1:51" x14ac:dyDescent="0.35">
      <c r="A2722">
        <v>1643</v>
      </c>
      <c r="B2722">
        <v>0</v>
      </c>
      <c r="C2722" t="s">
        <v>51</v>
      </c>
      <c r="D2722" t="s">
        <v>52</v>
      </c>
      <c r="E2722" t="s">
        <v>51</v>
      </c>
      <c r="F2722" t="s">
        <v>51</v>
      </c>
      <c r="G2722" t="s">
        <v>12246</v>
      </c>
      <c r="H2722" t="s">
        <v>12247</v>
      </c>
      <c r="I2722" t="s">
        <v>56</v>
      </c>
      <c r="M2722" t="s">
        <v>12246</v>
      </c>
      <c r="N2722" t="s">
        <v>12248</v>
      </c>
      <c r="O2722" t="s">
        <v>56</v>
      </c>
      <c r="S2722" t="s">
        <v>12249</v>
      </c>
      <c r="T2722" t="s">
        <v>12250</v>
      </c>
      <c r="V2722" t="s">
        <v>12251</v>
      </c>
      <c r="W2722" t="s">
        <v>62</v>
      </c>
      <c r="Y2722" t="s">
        <v>12252</v>
      </c>
      <c r="Z2722">
        <v>8</v>
      </c>
      <c r="AA2722">
        <v>18</v>
      </c>
      <c r="AB2722" t="s">
        <v>12253</v>
      </c>
      <c r="AC2722" t="s">
        <v>12254</v>
      </c>
      <c r="AD2722" t="s">
        <v>12255</v>
      </c>
      <c r="AE2722" t="s">
        <v>2986</v>
      </c>
      <c r="AF2722" t="s">
        <v>2638</v>
      </c>
      <c r="AG2722" t="s">
        <v>12256</v>
      </c>
      <c r="AH2722" t="s">
        <v>2986</v>
      </c>
      <c r="AI2722">
        <v>0</v>
      </c>
      <c r="AJ2722">
        <v>0</v>
      </c>
      <c r="AL2722">
        <v>0</v>
      </c>
      <c r="AM2722">
        <v>0</v>
      </c>
      <c r="AN2722">
        <v>0</v>
      </c>
      <c r="AO2722" t="s">
        <v>51</v>
      </c>
      <c r="AP2722" t="s">
        <v>51</v>
      </c>
      <c r="AQ2722" t="s">
        <v>51</v>
      </c>
      <c r="AR2722" t="s">
        <v>51</v>
      </c>
      <c r="AS2722" t="s">
        <v>51</v>
      </c>
      <c r="AT2722" t="s">
        <v>51</v>
      </c>
      <c r="AU2722" t="s">
        <v>58</v>
      </c>
      <c r="AV2722" t="s">
        <v>12030</v>
      </c>
      <c r="AW2722" t="s">
        <v>196</v>
      </c>
      <c r="AX2722" s="1">
        <v>42095.541689432874</v>
      </c>
      <c r="AY2722" s="1">
        <v>44545.785291354165</v>
      </c>
    </row>
    <row r="2723" spans="1:51" x14ac:dyDescent="0.35">
      <c r="A2723">
        <v>1642</v>
      </c>
      <c r="B2723">
        <v>0</v>
      </c>
      <c r="C2723" t="s">
        <v>51</v>
      </c>
      <c r="D2723" t="s">
        <v>52</v>
      </c>
      <c r="E2723" t="s">
        <v>51</v>
      </c>
      <c r="F2723" t="s">
        <v>51</v>
      </c>
      <c r="G2723" t="s">
        <v>12257</v>
      </c>
      <c r="H2723" t="s">
        <v>12258</v>
      </c>
      <c r="I2723" t="s">
        <v>56</v>
      </c>
      <c r="J2723" t="s">
        <v>5419</v>
      </c>
      <c r="M2723" t="s">
        <v>12257</v>
      </c>
      <c r="N2723" t="s">
        <v>12258</v>
      </c>
      <c r="S2723" t="s">
        <v>12259</v>
      </c>
      <c r="U2723" t="s">
        <v>51</v>
      </c>
      <c r="V2723" t="s">
        <v>62</v>
      </c>
      <c r="W2723" t="s">
        <v>62</v>
      </c>
      <c r="X2723" t="s">
        <v>51</v>
      </c>
      <c r="Y2723" t="s">
        <v>12260</v>
      </c>
      <c r="Z2723">
        <v>8</v>
      </c>
      <c r="AA2723" t="s">
        <v>62</v>
      </c>
      <c r="AB2723" t="s">
        <v>62</v>
      </c>
      <c r="AC2723" t="s">
        <v>62</v>
      </c>
      <c r="AD2723" t="s">
        <v>62</v>
      </c>
      <c r="AE2723" t="s">
        <v>51</v>
      </c>
      <c r="AF2723" t="s">
        <v>5419</v>
      </c>
      <c r="AG2723" t="s">
        <v>62</v>
      </c>
      <c r="AH2723" t="s">
        <v>62</v>
      </c>
      <c r="AI2723">
        <v>0</v>
      </c>
      <c r="AJ2723">
        <v>0</v>
      </c>
      <c r="AL2723">
        <v>0</v>
      </c>
      <c r="AM2723">
        <v>0</v>
      </c>
      <c r="AN2723">
        <v>0</v>
      </c>
      <c r="AO2723" t="s">
        <v>51</v>
      </c>
      <c r="AP2723" t="s">
        <v>51</v>
      </c>
      <c r="AQ2723" t="s">
        <v>51</v>
      </c>
      <c r="AR2723" t="s">
        <v>51</v>
      </c>
      <c r="AS2723" t="s">
        <v>51</v>
      </c>
      <c r="AT2723" t="s">
        <v>51</v>
      </c>
      <c r="AU2723" t="s">
        <v>58</v>
      </c>
      <c r="AV2723" t="s">
        <v>12203</v>
      </c>
      <c r="AW2723" t="s">
        <v>51</v>
      </c>
      <c r="AX2723" s="1">
        <v>42094.668206365743</v>
      </c>
      <c r="AY2723" t="s">
        <v>51</v>
      </c>
    </row>
    <row r="2724" spans="1:51" x14ac:dyDescent="0.35">
      <c r="A2724">
        <v>1641</v>
      </c>
      <c r="B2724">
        <v>0</v>
      </c>
      <c r="C2724" t="s">
        <v>51</v>
      </c>
      <c r="D2724" t="s">
        <v>52</v>
      </c>
      <c r="E2724" t="s">
        <v>51</v>
      </c>
      <c r="F2724" t="s">
        <v>51</v>
      </c>
      <c r="G2724" t="s">
        <v>12261</v>
      </c>
      <c r="H2724" t="s">
        <v>12262</v>
      </c>
      <c r="I2724" t="s">
        <v>56</v>
      </c>
      <c r="J2724" t="s">
        <v>5419</v>
      </c>
      <c r="M2724" t="s">
        <v>12261</v>
      </c>
      <c r="N2724" t="s">
        <v>12263</v>
      </c>
      <c r="O2724" t="s">
        <v>56</v>
      </c>
      <c r="S2724" t="s">
        <v>12264</v>
      </c>
      <c r="T2724" t="s">
        <v>12265</v>
      </c>
      <c r="U2724" t="s">
        <v>51</v>
      </c>
      <c r="V2724" t="s">
        <v>62</v>
      </c>
      <c r="W2724">
        <v>9840993713</v>
      </c>
      <c r="X2724" t="s">
        <v>51</v>
      </c>
      <c r="Y2724" t="s">
        <v>12266</v>
      </c>
      <c r="Z2724">
        <v>8</v>
      </c>
      <c r="AA2724" t="s">
        <v>12267</v>
      </c>
      <c r="AB2724" t="s">
        <v>62</v>
      </c>
      <c r="AC2724" t="s">
        <v>62</v>
      </c>
      <c r="AD2724" t="s">
        <v>62</v>
      </c>
      <c r="AE2724" t="s">
        <v>51</v>
      </c>
      <c r="AF2724" t="s">
        <v>5419</v>
      </c>
      <c r="AG2724">
        <v>33070762279</v>
      </c>
      <c r="AH2724" t="s">
        <v>12268</v>
      </c>
      <c r="AI2724">
        <v>0</v>
      </c>
      <c r="AJ2724">
        <v>0</v>
      </c>
      <c r="AL2724">
        <v>0</v>
      </c>
      <c r="AM2724">
        <v>0</v>
      </c>
      <c r="AN2724">
        <v>0</v>
      </c>
      <c r="AO2724" t="s">
        <v>51</v>
      </c>
      <c r="AP2724" t="s">
        <v>51</v>
      </c>
      <c r="AQ2724" t="s">
        <v>51</v>
      </c>
      <c r="AR2724" t="s">
        <v>51</v>
      </c>
      <c r="AS2724" t="s">
        <v>51</v>
      </c>
      <c r="AT2724" t="s">
        <v>51</v>
      </c>
      <c r="AU2724" t="s">
        <v>58</v>
      </c>
      <c r="AV2724" t="s">
        <v>12203</v>
      </c>
      <c r="AW2724" t="s">
        <v>51</v>
      </c>
      <c r="AX2724" s="1">
        <v>42094.611757256942</v>
      </c>
      <c r="AY2724" t="s">
        <v>51</v>
      </c>
    </row>
    <row r="2725" spans="1:51" x14ac:dyDescent="0.35">
      <c r="A2725">
        <v>1640</v>
      </c>
      <c r="B2725">
        <v>0</v>
      </c>
      <c r="C2725" t="s">
        <v>51</v>
      </c>
      <c r="D2725" t="s">
        <v>52</v>
      </c>
      <c r="E2725" t="s">
        <v>51</v>
      </c>
      <c r="F2725" t="s">
        <v>51</v>
      </c>
      <c r="G2725" t="s">
        <v>12269</v>
      </c>
      <c r="H2725" t="s">
        <v>19273</v>
      </c>
      <c r="I2725" t="s">
        <v>56</v>
      </c>
      <c r="J2725" t="s">
        <v>5419</v>
      </c>
      <c r="U2725" t="s">
        <v>51</v>
      </c>
      <c r="X2725" t="s">
        <v>51</v>
      </c>
      <c r="Z2725">
        <v>8</v>
      </c>
      <c r="AE2725" t="s">
        <v>51</v>
      </c>
      <c r="AF2725" t="s">
        <v>5419</v>
      </c>
      <c r="AI2725">
        <v>0</v>
      </c>
      <c r="AJ2725">
        <v>0</v>
      </c>
      <c r="AL2725">
        <v>0</v>
      </c>
      <c r="AM2725">
        <v>0</v>
      </c>
      <c r="AN2725">
        <v>0</v>
      </c>
      <c r="AO2725" t="s">
        <v>51</v>
      </c>
      <c r="AP2725" t="s">
        <v>51</v>
      </c>
      <c r="AQ2725" t="s">
        <v>51</v>
      </c>
      <c r="AR2725" t="s">
        <v>51</v>
      </c>
      <c r="AS2725" t="s">
        <v>51</v>
      </c>
      <c r="AT2725" t="s">
        <v>51</v>
      </c>
      <c r="AU2725" t="s">
        <v>58</v>
      </c>
      <c r="AV2725" t="s">
        <v>12203</v>
      </c>
      <c r="AW2725" t="s">
        <v>51</v>
      </c>
      <c r="AX2725" s="1">
        <v>42094.546081250002</v>
      </c>
      <c r="AY2725" t="s">
        <v>51</v>
      </c>
    </row>
    <row r="2726" spans="1:51" x14ac:dyDescent="0.35">
      <c r="A2726">
        <v>1639</v>
      </c>
      <c r="B2726">
        <v>0</v>
      </c>
      <c r="C2726" t="s">
        <v>51</v>
      </c>
      <c r="D2726" t="s">
        <v>52</v>
      </c>
      <c r="E2726" t="s">
        <v>51</v>
      </c>
      <c r="F2726" t="s">
        <v>51</v>
      </c>
      <c r="G2726" t="s">
        <v>12270</v>
      </c>
      <c r="H2726" t="s">
        <v>12271</v>
      </c>
      <c r="I2726" t="s">
        <v>56</v>
      </c>
      <c r="M2726" t="s">
        <v>12270</v>
      </c>
      <c r="N2726" t="s">
        <v>12272</v>
      </c>
      <c r="O2726" t="s">
        <v>56</v>
      </c>
      <c r="S2726" t="s">
        <v>12273</v>
      </c>
      <c r="T2726" t="s">
        <v>12274</v>
      </c>
      <c r="U2726" t="s">
        <v>51</v>
      </c>
      <c r="V2726" t="s">
        <v>12275</v>
      </c>
      <c r="W2726" t="s">
        <v>62</v>
      </c>
      <c r="Y2726" t="s">
        <v>10414</v>
      </c>
      <c r="Z2726">
        <v>8</v>
      </c>
      <c r="AA2726">
        <v>24</v>
      </c>
      <c r="AB2726" t="s">
        <v>62</v>
      </c>
      <c r="AC2726" t="s">
        <v>62</v>
      </c>
      <c r="AD2726" t="s">
        <v>62</v>
      </c>
      <c r="AE2726" t="s">
        <v>12276</v>
      </c>
      <c r="AF2726" t="s">
        <v>12277</v>
      </c>
      <c r="AG2726" t="s">
        <v>12278</v>
      </c>
      <c r="AH2726" t="s">
        <v>12276</v>
      </c>
      <c r="AI2726">
        <v>0</v>
      </c>
      <c r="AJ2726">
        <v>0</v>
      </c>
      <c r="AL2726">
        <v>0</v>
      </c>
      <c r="AM2726">
        <v>0</v>
      </c>
      <c r="AN2726">
        <v>0</v>
      </c>
      <c r="AO2726" t="s">
        <v>51</v>
      </c>
      <c r="AP2726" t="s">
        <v>51</v>
      </c>
      <c r="AQ2726" t="s">
        <v>51</v>
      </c>
      <c r="AR2726" t="s">
        <v>51</v>
      </c>
      <c r="AS2726" t="s">
        <v>51</v>
      </c>
      <c r="AT2726" t="s">
        <v>51</v>
      </c>
      <c r="AU2726" t="s">
        <v>58</v>
      </c>
      <c r="AV2726" t="s">
        <v>12203</v>
      </c>
      <c r="AW2726" t="s">
        <v>6927</v>
      </c>
      <c r="AX2726" s="1">
        <v>42093.675359872686</v>
      </c>
      <c r="AY2726" s="1">
        <v>43442.400339780092</v>
      </c>
    </row>
    <row r="2727" spans="1:51" x14ac:dyDescent="0.35">
      <c r="A2727">
        <v>1638</v>
      </c>
      <c r="B2727">
        <v>0</v>
      </c>
      <c r="C2727" t="s">
        <v>51</v>
      </c>
      <c r="D2727" t="s">
        <v>52</v>
      </c>
      <c r="E2727" t="s">
        <v>51</v>
      </c>
      <c r="F2727" t="s">
        <v>51</v>
      </c>
      <c r="G2727" t="s">
        <v>12279</v>
      </c>
      <c r="H2727" t="s">
        <v>12280</v>
      </c>
      <c r="I2727" t="s">
        <v>56</v>
      </c>
      <c r="J2727" t="s">
        <v>5419</v>
      </c>
      <c r="M2727" t="s">
        <v>12279</v>
      </c>
      <c r="N2727" t="s">
        <v>12280</v>
      </c>
      <c r="U2727" t="s">
        <v>51</v>
      </c>
      <c r="W2727">
        <v>9892783662</v>
      </c>
      <c r="X2727" t="s">
        <v>51</v>
      </c>
      <c r="Y2727" t="s">
        <v>12281</v>
      </c>
      <c r="Z2727">
        <v>8</v>
      </c>
      <c r="AA2727" t="s">
        <v>12282</v>
      </c>
      <c r="AB2727" t="s">
        <v>62</v>
      </c>
      <c r="AC2727" t="s">
        <v>62</v>
      </c>
      <c r="AD2727" t="s">
        <v>62</v>
      </c>
      <c r="AE2727" t="s">
        <v>51</v>
      </c>
      <c r="AF2727" t="s">
        <v>5419</v>
      </c>
      <c r="AG2727" t="s">
        <v>12283</v>
      </c>
      <c r="AH2727" t="s">
        <v>12284</v>
      </c>
      <c r="AI2727">
        <v>0</v>
      </c>
      <c r="AJ2727">
        <v>0</v>
      </c>
      <c r="AL2727">
        <v>0</v>
      </c>
      <c r="AM2727">
        <v>0</v>
      </c>
      <c r="AN2727">
        <v>0</v>
      </c>
      <c r="AO2727" t="s">
        <v>51</v>
      </c>
      <c r="AP2727" t="s">
        <v>51</v>
      </c>
      <c r="AQ2727" t="s">
        <v>51</v>
      </c>
      <c r="AR2727" t="s">
        <v>51</v>
      </c>
      <c r="AS2727" t="s">
        <v>51</v>
      </c>
      <c r="AT2727" t="s">
        <v>51</v>
      </c>
      <c r="AU2727" t="s">
        <v>58</v>
      </c>
      <c r="AV2727" t="s">
        <v>12203</v>
      </c>
      <c r="AW2727" t="s">
        <v>51</v>
      </c>
      <c r="AX2727" s="1">
        <v>42093.578352812503</v>
      </c>
      <c r="AY2727" t="s">
        <v>51</v>
      </c>
    </row>
    <row r="2728" spans="1:51" x14ac:dyDescent="0.35">
      <c r="A2728">
        <v>1637</v>
      </c>
      <c r="B2728">
        <v>0</v>
      </c>
      <c r="C2728" t="s">
        <v>51</v>
      </c>
      <c r="D2728" t="s">
        <v>52</v>
      </c>
      <c r="E2728" t="s">
        <v>51</v>
      </c>
      <c r="F2728" t="s">
        <v>51</v>
      </c>
      <c r="G2728" t="s">
        <v>12285</v>
      </c>
      <c r="H2728" t="s">
        <v>12286</v>
      </c>
      <c r="I2728" t="s">
        <v>287</v>
      </c>
      <c r="J2728" t="s">
        <v>5419</v>
      </c>
      <c r="M2728" t="s">
        <v>12287</v>
      </c>
      <c r="N2728" t="s">
        <v>12288</v>
      </c>
      <c r="O2728" t="s">
        <v>287</v>
      </c>
      <c r="S2728" t="s">
        <v>7241</v>
      </c>
      <c r="T2728" t="s">
        <v>12289</v>
      </c>
      <c r="U2728" t="s">
        <v>51</v>
      </c>
      <c r="V2728" t="s">
        <v>7242</v>
      </c>
      <c r="W2728" t="s">
        <v>12290</v>
      </c>
      <c r="X2728" t="s">
        <v>51</v>
      </c>
      <c r="Y2728" t="s">
        <v>12291</v>
      </c>
      <c r="Z2728">
        <v>2</v>
      </c>
      <c r="AA2728" t="s">
        <v>62</v>
      </c>
      <c r="AB2728" t="s">
        <v>62</v>
      </c>
      <c r="AC2728" t="s">
        <v>62</v>
      </c>
      <c r="AD2728" t="s">
        <v>62</v>
      </c>
      <c r="AE2728" t="s">
        <v>51</v>
      </c>
      <c r="AF2728" t="s">
        <v>5419</v>
      </c>
      <c r="AG2728" t="s">
        <v>62</v>
      </c>
      <c r="AH2728" t="s">
        <v>62</v>
      </c>
      <c r="AI2728">
        <v>0</v>
      </c>
      <c r="AJ2728">
        <v>0</v>
      </c>
      <c r="AL2728">
        <v>0</v>
      </c>
      <c r="AM2728">
        <v>0</v>
      </c>
      <c r="AN2728">
        <v>0</v>
      </c>
      <c r="AO2728" t="s">
        <v>51</v>
      </c>
      <c r="AP2728" t="s">
        <v>51</v>
      </c>
      <c r="AQ2728" t="s">
        <v>51</v>
      </c>
      <c r="AR2728" t="s">
        <v>51</v>
      </c>
      <c r="AS2728" t="s">
        <v>51</v>
      </c>
      <c r="AT2728" t="s">
        <v>51</v>
      </c>
      <c r="AU2728" t="s">
        <v>58</v>
      </c>
      <c r="AV2728" t="s">
        <v>12203</v>
      </c>
      <c r="AW2728" t="s">
        <v>51</v>
      </c>
      <c r="AX2728" s="1">
        <v>42093.485866782408</v>
      </c>
      <c r="AY2728" t="s">
        <v>51</v>
      </c>
    </row>
    <row r="2729" spans="1:51" x14ac:dyDescent="0.35">
      <c r="A2729">
        <v>1636</v>
      </c>
      <c r="B2729">
        <v>0</v>
      </c>
      <c r="C2729" t="s">
        <v>51</v>
      </c>
      <c r="D2729" t="s">
        <v>52</v>
      </c>
      <c r="E2729" t="s">
        <v>51</v>
      </c>
      <c r="F2729" t="s">
        <v>51</v>
      </c>
      <c r="G2729" t="s">
        <v>12292</v>
      </c>
      <c r="H2729" t="s">
        <v>12293</v>
      </c>
      <c r="I2729" t="s">
        <v>56</v>
      </c>
      <c r="M2729" t="s">
        <v>12292</v>
      </c>
      <c r="N2729" t="s">
        <v>12293</v>
      </c>
      <c r="O2729" t="s">
        <v>56</v>
      </c>
      <c r="U2729" t="s">
        <v>57</v>
      </c>
      <c r="Z2729">
        <v>8</v>
      </c>
      <c r="AA2729">
        <v>19</v>
      </c>
      <c r="AD2729" t="s">
        <v>1126</v>
      </c>
      <c r="AE2729" t="s">
        <v>12294</v>
      </c>
      <c r="AF2729" t="s">
        <v>3287</v>
      </c>
      <c r="AG2729" t="s">
        <v>1127</v>
      </c>
      <c r="AH2729" t="s">
        <v>12294</v>
      </c>
      <c r="AI2729">
        <v>0</v>
      </c>
      <c r="AJ2729">
        <v>0</v>
      </c>
      <c r="AL2729">
        <v>0</v>
      </c>
      <c r="AM2729">
        <v>0</v>
      </c>
      <c r="AN2729">
        <v>0</v>
      </c>
      <c r="AO2729" t="s">
        <v>51</v>
      </c>
      <c r="AP2729" t="s">
        <v>51</v>
      </c>
      <c r="AQ2729" t="s">
        <v>51</v>
      </c>
      <c r="AR2729" t="s">
        <v>51</v>
      </c>
      <c r="AS2729" t="s">
        <v>51</v>
      </c>
      <c r="AT2729" t="s">
        <v>51</v>
      </c>
      <c r="AU2729" t="s">
        <v>58</v>
      </c>
      <c r="AV2729" t="s">
        <v>8547</v>
      </c>
      <c r="AW2729" t="s">
        <v>196</v>
      </c>
      <c r="AX2729" s="1">
        <v>42090.749767048612</v>
      </c>
      <c r="AY2729" s="1">
        <v>44926.458058946759</v>
      </c>
    </row>
    <row r="2730" spans="1:51" x14ac:dyDescent="0.35">
      <c r="A2730">
        <v>1635</v>
      </c>
      <c r="B2730">
        <v>0</v>
      </c>
      <c r="C2730" t="s">
        <v>51</v>
      </c>
      <c r="D2730" t="s">
        <v>52</v>
      </c>
      <c r="E2730" t="s">
        <v>51</v>
      </c>
      <c r="F2730" t="s">
        <v>51</v>
      </c>
      <c r="G2730" t="s">
        <v>12295</v>
      </c>
      <c r="H2730" t="s">
        <v>12296</v>
      </c>
      <c r="I2730" t="s">
        <v>56</v>
      </c>
      <c r="J2730" t="s">
        <v>5419</v>
      </c>
      <c r="M2730" t="s">
        <v>12295</v>
      </c>
      <c r="N2730" t="s">
        <v>12296</v>
      </c>
      <c r="O2730" t="s">
        <v>56</v>
      </c>
      <c r="S2730" t="s">
        <v>12297</v>
      </c>
      <c r="T2730" t="s">
        <v>12298</v>
      </c>
      <c r="U2730" t="s">
        <v>51</v>
      </c>
      <c r="V2730" t="s">
        <v>12299</v>
      </c>
      <c r="W2730" t="s">
        <v>62</v>
      </c>
      <c r="X2730" t="s">
        <v>51</v>
      </c>
      <c r="Y2730" t="s">
        <v>12300</v>
      </c>
      <c r="Z2730">
        <v>8</v>
      </c>
      <c r="AA2730" t="s">
        <v>62</v>
      </c>
      <c r="AB2730" t="s">
        <v>62</v>
      </c>
      <c r="AC2730" t="s">
        <v>62</v>
      </c>
      <c r="AD2730" t="s">
        <v>62</v>
      </c>
      <c r="AE2730" t="s">
        <v>51</v>
      </c>
      <c r="AF2730" t="s">
        <v>5419</v>
      </c>
      <c r="AG2730" t="s">
        <v>62</v>
      </c>
      <c r="AH2730" t="s">
        <v>62</v>
      </c>
      <c r="AI2730">
        <v>0</v>
      </c>
      <c r="AJ2730">
        <v>0</v>
      </c>
      <c r="AL2730">
        <v>0</v>
      </c>
      <c r="AM2730">
        <v>0</v>
      </c>
      <c r="AN2730">
        <v>0</v>
      </c>
      <c r="AO2730" t="s">
        <v>51</v>
      </c>
      <c r="AP2730" t="s">
        <v>51</v>
      </c>
      <c r="AQ2730" t="s">
        <v>51</v>
      </c>
      <c r="AR2730" t="s">
        <v>51</v>
      </c>
      <c r="AS2730" t="s">
        <v>51</v>
      </c>
      <c r="AT2730" t="s">
        <v>51</v>
      </c>
      <c r="AU2730" t="s">
        <v>58</v>
      </c>
      <c r="AV2730" t="s">
        <v>12203</v>
      </c>
      <c r="AW2730" t="s">
        <v>51</v>
      </c>
      <c r="AX2730" s="1">
        <v>42090.646706597225</v>
      </c>
      <c r="AY2730" t="s">
        <v>51</v>
      </c>
    </row>
    <row r="2731" spans="1:51" x14ac:dyDescent="0.35">
      <c r="A2731">
        <v>1634</v>
      </c>
      <c r="B2731">
        <v>0</v>
      </c>
      <c r="C2731" t="s">
        <v>51</v>
      </c>
      <c r="D2731" t="s">
        <v>52</v>
      </c>
      <c r="E2731" t="s">
        <v>51</v>
      </c>
      <c r="F2731" t="s">
        <v>51</v>
      </c>
      <c r="G2731" t="s">
        <v>12301</v>
      </c>
      <c r="H2731" t="s">
        <v>12302</v>
      </c>
      <c r="I2731" t="s">
        <v>56</v>
      </c>
      <c r="J2731" t="s">
        <v>5419</v>
      </c>
      <c r="M2731" t="s">
        <v>12301</v>
      </c>
      <c r="N2731" t="s">
        <v>12302</v>
      </c>
      <c r="O2731" t="s">
        <v>56</v>
      </c>
      <c r="S2731">
        <v>8772265000</v>
      </c>
      <c r="T2731" t="s">
        <v>12303</v>
      </c>
      <c r="U2731" t="s">
        <v>51</v>
      </c>
      <c r="V2731">
        <v>8772285600</v>
      </c>
      <c r="W2731" t="s">
        <v>12304</v>
      </c>
      <c r="X2731" t="s">
        <v>51</v>
      </c>
      <c r="Y2731" t="s">
        <v>12305</v>
      </c>
      <c r="Z2731">
        <v>8</v>
      </c>
      <c r="AA2731" t="s">
        <v>12306</v>
      </c>
      <c r="AB2731" t="s">
        <v>62</v>
      </c>
      <c r="AC2731" t="s">
        <v>62</v>
      </c>
      <c r="AE2731" t="s">
        <v>51</v>
      </c>
      <c r="AF2731" t="s">
        <v>5419</v>
      </c>
      <c r="AG2731">
        <v>37630118190</v>
      </c>
      <c r="AH2731">
        <v>37630118190</v>
      </c>
      <c r="AI2731">
        <v>0</v>
      </c>
      <c r="AJ2731">
        <v>0</v>
      </c>
      <c r="AL2731">
        <v>0</v>
      </c>
      <c r="AM2731">
        <v>0</v>
      </c>
      <c r="AN2731">
        <v>0</v>
      </c>
      <c r="AO2731" t="s">
        <v>51</v>
      </c>
      <c r="AP2731" t="s">
        <v>51</v>
      </c>
      <c r="AQ2731" t="s">
        <v>51</v>
      </c>
      <c r="AR2731" t="s">
        <v>51</v>
      </c>
      <c r="AS2731" t="s">
        <v>51</v>
      </c>
      <c r="AT2731" t="s">
        <v>51</v>
      </c>
      <c r="AU2731" t="s">
        <v>58</v>
      </c>
      <c r="AV2731" t="s">
        <v>12203</v>
      </c>
      <c r="AW2731" t="s">
        <v>51</v>
      </c>
      <c r="AX2731" s="1">
        <v>42090.530237615741</v>
      </c>
      <c r="AY2731" t="s">
        <v>51</v>
      </c>
    </row>
    <row r="2732" spans="1:51" x14ac:dyDescent="0.35">
      <c r="A2732">
        <v>1633</v>
      </c>
      <c r="B2732">
        <v>0</v>
      </c>
      <c r="C2732" t="s">
        <v>51</v>
      </c>
      <c r="D2732" t="s">
        <v>52</v>
      </c>
      <c r="E2732" t="s">
        <v>51</v>
      </c>
      <c r="F2732" t="s">
        <v>51</v>
      </c>
      <c r="G2732" t="s">
        <v>19274</v>
      </c>
      <c r="H2732" t="s">
        <v>19274</v>
      </c>
      <c r="I2732" t="s">
        <v>56</v>
      </c>
      <c r="J2732" t="s">
        <v>5419</v>
      </c>
      <c r="S2732" t="s">
        <v>12307</v>
      </c>
      <c r="T2732" t="s">
        <v>12308</v>
      </c>
      <c r="U2732" t="s">
        <v>51</v>
      </c>
      <c r="W2732" t="s">
        <v>12309</v>
      </c>
      <c r="X2732" t="s">
        <v>51</v>
      </c>
      <c r="Z2732">
        <v>8</v>
      </c>
      <c r="AE2732" t="s">
        <v>51</v>
      </c>
      <c r="AF2732" t="s">
        <v>5419</v>
      </c>
      <c r="AI2732">
        <v>0</v>
      </c>
      <c r="AJ2732">
        <v>0</v>
      </c>
      <c r="AL2732">
        <v>0</v>
      </c>
      <c r="AM2732">
        <v>0</v>
      </c>
      <c r="AN2732">
        <v>0</v>
      </c>
      <c r="AO2732" t="s">
        <v>51</v>
      </c>
      <c r="AP2732" t="s">
        <v>51</v>
      </c>
      <c r="AQ2732" t="s">
        <v>51</v>
      </c>
      <c r="AR2732" t="s">
        <v>51</v>
      </c>
      <c r="AS2732" t="s">
        <v>51</v>
      </c>
      <c r="AT2732" t="s">
        <v>51</v>
      </c>
      <c r="AU2732" t="s">
        <v>58</v>
      </c>
      <c r="AV2732" t="s">
        <v>1668</v>
      </c>
      <c r="AW2732" t="s">
        <v>51</v>
      </c>
      <c r="AX2732" s="1">
        <v>42087.516239317127</v>
      </c>
      <c r="AY2732" t="s">
        <v>51</v>
      </c>
    </row>
    <row r="2733" spans="1:51" x14ac:dyDescent="0.35">
      <c r="A2733">
        <v>1632</v>
      </c>
      <c r="B2733">
        <v>0</v>
      </c>
      <c r="C2733" t="s">
        <v>51</v>
      </c>
      <c r="D2733" t="s">
        <v>52</v>
      </c>
      <c r="E2733" t="s">
        <v>51</v>
      </c>
      <c r="F2733" t="s">
        <v>51</v>
      </c>
      <c r="G2733" t="s">
        <v>19275</v>
      </c>
      <c r="H2733" t="s">
        <v>12310</v>
      </c>
      <c r="I2733" t="s">
        <v>56</v>
      </c>
      <c r="M2733" t="s">
        <v>19275</v>
      </c>
      <c r="N2733" t="s">
        <v>12310</v>
      </c>
      <c r="O2733" t="s">
        <v>56</v>
      </c>
      <c r="S2733" t="s">
        <v>12311</v>
      </c>
      <c r="T2733" t="s">
        <v>12312</v>
      </c>
      <c r="U2733" t="s">
        <v>202</v>
      </c>
      <c r="V2733" t="s">
        <v>62</v>
      </c>
      <c r="W2733" t="s">
        <v>62</v>
      </c>
      <c r="Y2733" t="s">
        <v>12313</v>
      </c>
      <c r="Z2733">
        <v>8</v>
      </c>
      <c r="AA2733">
        <v>20</v>
      </c>
      <c r="AB2733" t="s">
        <v>62</v>
      </c>
      <c r="AC2733" t="s">
        <v>62</v>
      </c>
      <c r="AD2733" t="s">
        <v>62</v>
      </c>
      <c r="AE2733" t="s">
        <v>11774</v>
      </c>
      <c r="AF2733" t="s">
        <v>97</v>
      </c>
      <c r="AG2733" t="s">
        <v>12314</v>
      </c>
      <c r="AH2733" t="s">
        <v>11774</v>
      </c>
      <c r="AI2733">
        <v>0</v>
      </c>
      <c r="AJ2733">
        <v>0</v>
      </c>
      <c r="AL2733">
        <v>0</v>
      </c>
      <c r="AM2733">
        <v>0</v>
      </c>
      <c r="AN2733">
        <v>0</v>
      </c>
      <c r="AO2733" t="s">
        <v>51</v>
      </c>
      <c r="AP2733" t="s">
        <v>51</v>
      </c>
      <c r="AQ2733" t="s">
        <v>51</v>
      </c>
      <c r="AR2733" t="s">
        <v>51</v>
      </c>
      <c r="AS2733" t="s">
        <v>51</v>
      </c>
      <c r="AT2733" t="s">
        <v>51</v>
      </c>
      <c r="AU2733" t="s">
        <v>58</v>
      </c>
      <c r="AV2733" t="s">
        <v>12203</v>
      </c>
      <c r="AW2733" t="s">
        <v>196</v>
      </c>
      <c r="AX2733" s="1">
        <v>42087.511566817127</v>
      </c>
      <c r="AY2733" s="1">
        <v>43718.670803275461</v>
      </c>
    </row>
    <row r="2734" spans="1:51" x14ac:dyDescent="0.35">
      <c r="A2734">
        <v>1631</v>
      </c>
      <c r="B2734">
        <v>0</v>
      </c>
      <c r="C2734" t="s">
        <v>51</v>
      </c>
      <c r="D2734" t="s">
        <v>52</v>
      </c>
      <c r="E2734" t="s">
        <v>51</v>
      </c>
      <c r="F2734" t="s">
        <v>51</v>
      </c>
      <c r="G2734" t="s">
        <v>19276</v>
      </c>
      <c r="H2734" t="s">
        <v>12315</v>
      </c>
      <c r="I2734" t="s">
        <v>56</v>
      </c>
      <c r="J2734" t="s">
        <v>5419</v>
      </c>
      <c r="M2734" t="s">
        <v>12316</v>
      </c>
      <c r="N2734" t="s">
        <v>12317</v>
      </c>
      <c r="O2734" t="s">
        <v>56</v>
      </c>
      <c r="S2734">
        <f>91-11-26172580</f>
        <v>-26172500</v>
      </c>
      <c r="T2734" t="s">
        <v>12318</v>
      </c>
      <c r="U2734" t="s">
        <v>51</v>
      </c>
      <c r="V2734">
        <f>91-11-26185941</f>
        <v>-26185861</v>
      </c>
      <c r="W2734" t="s">
        <v>12319</v>
      </c>
      <c r="X2734" t="s">
        <v>51</v>
      </c>
      <c r="Y2734" t="s">
        <v>12320</v>
      </c>
      <c r="Z2734">
        <v>8</v>
      </c>
      <c r="AA2734" t="s">
        <v>62</v>
      </c>
      <c r="AB2734" t="s">
        <v>62</v>
      </c>
      <c r="AC2734" t="s">
        <v>62</v>
      </c>
      <c r="AD2734" t="s">
        <v>62</v>
      </c>
      <c r="AE2734" t="s">
        <v>51</v>
      </c>
      <c r="AF2734" t="s">
        <v>5419</v>
      </c>
      <c r="AG2734" t="s">
        <v>62</v>
      </c>
      <c r="AH2734" t="s">
        <v>62</v>
      </c>
      <c r="AI2734">
        <v>0</v>
      </c>
      <c r="AJ2734">
        <v>0</v>
      </c>
      <c r="AK2734" t="s">
        <v>62</v>
      </c>
      <c r="AL2734">
        <v>0</v>
      </c>
      <c r="AM2734">
        <v>0</v>
      </c>
      <c r="AN2734">
        <v>0</v>
      </c>
      <c r="AO2734" t="s">
        <v>51</v>
      </c>
      <c r="AP2734" t="s">
        <v>51</v>
      </c>
      <c r="AQ2734" t="s">
        <v>51</v>
      </c>
      <c r="AR2734" t="s">
        <v>51</v>
      </c>
      <c r="AS2734" t="s">
        <v>51</v>
      </c>
      <c r="AT2734" t="s">
        <v>51</v>
      </c>
      <c r="AU2734" t="s">
        <v>58</v>
      </c>
      <c r="AV2734" t="s">
        <v>12030</v>
      </c>
      <c r="AW2734" t="s">
        <v>51</v>
      </c>
      <c r="AX2734" s="1">
        <v>42087.45711693287</v>
      </c>
      <c r="AY2734" t="s">
        <v>51</v>
      </c>
    </row>
    <row r="2735" spans="1:51" x14ac:dyDescent="0.35">
      <c r="A2735">
        <v>1630</v>
      </c>
      <c r="B2735">
        <v>0</v>
      </c>
      <c r="C2735" t="s">
        <v>51</v>
      </c>
      <c r="D2735" t="s">
        <v>52</v>
      </c>
      <c r="E2735" t="s">
        <v>51</v>
      </c>
      <c r="F2735" t="s">
        <v>51</v>
      </c>
      <c r="G2735" t="s">
        <v>19277</v>
      </c>
      <c r="H2735" t="s">
        <v>12321</v>
      </c>
      <c r="I2735" t="s">
        <v>56</v>
      </c>
      <c r="J2735" t="s">
        <v>5419</v>
      </c>
      <c r="M2735" t="s">
        <v>19277</v>
      </c>
      <c r="N2735" t="s">
        <v>12321</v>
      </c>
      <c r="O2735" t="s">
        <v>56</v>
      </c>
      <c r="T2735" t="s">
        <v>12322</v>
      </c>
      <c r="U2735" t="s">
        <v>51</v>
      </c>
      <c r="X2735" t="s">
        <v>51</v>
      </c>
      <c r="Z2735">
        <v>8</v>
      </c>
      <c r="AE2735" t="s">
        <v>51</v>
      </c>
      <c r="AF2735" t="s">
        <v>5419</v>
      </c>
      <c r="AI2735">
        <v>0</v>
      </c>
      <c r="AJ2735">
        <v>0</v>
      </c>
      <c r="AL2735">
        <v>0</v>
      </c>
      <c r="AM2735">
        <v>0</v>
      </c>
      <c r="AN2735">
        <v>0</v>
      </c>
      <c r="AO2735" t="s">
        <v>51</v>
      </c>
      <c r="AP2735" t="s">
        <v>51</v>
      </c>
      <c r="AQ2735" t="s">
        <v>51</v>
      </c>
      <c r="AR2735" t="s">
        <v>51</v>
      </c>
      <c r="AS2735" t="s">
        <v>51</v>
      </c>
      <c r="AT2735" t="s">
        <v>51</v>
      </c>
      <c r="AU2735" t="s">
        <v>58</v>
      </c>
      <c r="AV2735" t="s">
        <v>8547</v>
      </c>
      <c r="AW2735" t="s">
        <v>51</v>
      </c>
      <c r="AX2735" s="1">
        <v>42086.666468437499</v>
      </c>
      <c r="AY2735" t="s">
        <v>51</v>
      </c>
    </row>
    <row r="2736" spans="1:51" x14ac:dyDescent="0.35">
      <c r="A2736">
        <v>1629</v>
      </c>
      <c r="B2736">
        <v>0</v>
      </c>
      <c r="C2736" t="s">
        <v>51</v>
      </c>
      <c r="D2736" t="s">
        <v>85</v>
      </c>
      <c r="E2736" t="s">
        <v>51</v>
      </c>
      <c r="F2736" t="s">
        <v>51</v>
      </c>
      <c r="G2736" t="s">
        <v>12323</v>
      </c>
      <c r="H2736" t="s">
        <v>19278</v>
      </c>
      <c r="I2736" t="s">
        <v>56</v>
      </c>
      <c r="J2736" t="s">
        <v>5419</v>
      </c>
      <c r="S2736" t="s">
        <v>12324</v>
      </c>
      <c r="T2736" t="s">
        <v>51</v>
      </c>
      <c r="U2736" t="s">
        <v>51</v>
      </c>
      <c r="W2736">
        <v>9227223033</v>
      </c>
      <c r="Y2736" t="s">
        <v>12325</v>
      </c>
      <c r="Z2736">
        <v>8</v>
      </c>
      <c r="AE2736" t="s">
        <v>51</v>
      </c>
      <c r="AF2736" t="s">
        <v>5419</v>
      </c>
      <c r="AI2736">
        <v>0</v>
      </c>
      <c r="AJ2736">
        <v>0</v>
      </c>
      <c r="AL2736">
        <v>0</v>
      </c>
      <c r="AM2736">
        <v>0</v>
      </c>
      <c r="AN2736">
        <v>0</v>
      </c>
      <c r="AO2736" t="s">
        <v>1032</v>
      </c>
      <c r="AP2736" t="s">
        <v>51</v>
      </c>
      <c r="AQ2736" t="s">
        <v>51</v>
      </c>
      <c r="AR2736" t="s">
        <v>51</v>
      </c>
      <c r="AS2736" t="s">
        <v>51</v>
      </c>
      <c r="AT2736" t="s">
        <v>51</v>
      </c>
      <c r="AU2736" t="s">
        <v>58</v>
      </c>
      <c r="AV2736" t="s">
        <v>4028</v>
      </c>
      <c r="AW2736" t="s">
        <v>51</v>
      </c>
      <c r="AX2736" s="1">
        <v>42086.624467743059</v>
      </c>
      <c r="AY2736" t="s">
        <v>51</v>
      </c>
    </row>
    <row r="2737" spans="1:51" x14ac:dyDescent="0.35">
      <c r="A2737">
        <v>1628</v>
      </c>
      <c r="B2737">
        <v>0</v>
      </c>
      <c r="C2737" t="s">
        <v>51</v>
      </c>
      <c r="D2737" t="s">
        <v>85</v>
      </c>
      <c r="E2737" t="s">
        <v>51</v>
      </c>
      <c r="F2737" t="s">
        <v>51</v>
      </c>
      <c r="G2737" t="s">
        <v>19279</v>
      </c>
      <c r="H2737" t="s">
        <v>12326</v>
      </c>
      <c r="I2737" t="s">
        <v>56</v>
      </c>
      <c r="J2737" t="s">
        <v>5419</v>
      </c>
      <c r="S2737">
        <v>26980089</v>
      </c>
      <c r="T2737" t="s">
        <v>51</v>
      </c>
      <c r="U2737" t="s">
        <v>51</v>
      </c>
      <c r="W2737">
        <v>9420664534</v>
      </c>
      <c r="Y2737" t="s">
        <v>12327</v>
      </c>
      <c r="Z2737">
        <v>8</v>
      </c>
      <c r="AE2737" t="s">
        <v>51</v>
      </c>
      <c r="AF2737" t="s">
        <v>5419</v>
      </c>
      <c r="AI2737">
        <v>0</v>
      </c>
      <c r="AJ2737">
        <v>0</v>
      </c>
      <c r="AL2737">
        <v>0</v>
      </c>
      <c r="AM2737">
        <v>0</v>
      </c>
      <c r="AN2737">
        <v>0</v>
      </c>
      <c r="AO2737" t="s">
        <v>12328</v>
      </c>
      <c r="AP2737" t="s">
        <v>51</v>
      </c>
      <c r="AQ2737" t="s">
        <v>51</v>
      </c>
      <c r="AR2737" t="s">
        <v>51</v>
      </c>
      <c r="AS2737" t="s">
        <v>51</v>
      </c>
      <c r="AT2737" t="s">
        <v>51</v>
      </c>
      <c r="AU2737" t="s">
        <v>58</v>
      </c>
      <c r="AV2737" t="s">
        <v>4028</v>
      </c>
      <c r="AW2737" t="s">
        <v>51</v>
      </c>
      <c r="AX2737" s="1">
        <v>42083.647520219907</v>
      </c>
      <c r="AY2737" t="s">
        <v>51</v>
      </c>
    </row>
    <row r="2738" spans="1:51" x14ac:dyDescent="0.35">
      <c r="A2738">
        <v>1627</v>
      </c>
      <c r="B2738">
        <v>0</v>
      </c>
      <c r="C2738" t="s">
        <v>51</v>
      </c>
      <c r="D2738" t="s">
        <v>52</v>
      </c>
      <c r="E2738" t="s">
        <v>51</v>
      </c>
      <c r="F2738" t="s">
        <v>51</v>
      </c>
      <c r="G2738" t="s">
        <v>12329</v>
      </c>
      <c r="H2738" t="s">
        <v>12330</v>
      </c>
      <c r="I2738" t="s">
        <v>287</v>
      </c>
      <c r="J2738" t="s">
        <v>5419</v>
      </c>
      <c r="M2738" t="s">
        <v>12331</v>
      </c>
      <c r="N2738" t="s">
        <v>12330</v>
      </c>
      <c r="O2738" t="s">
        <v>287</v>
      </c>
      <c r="S2738">
        <v>97165574497</v>
      </c>
      <c r="T2738" t="s">
        <v>12332</v>
      </c>
      <c r="U2738" t="s">
        <v>51</v>
      </c>
      <c r="V2738">
        <v>97165574498</v>
      </c>
      <c r="W2738" t="s">
        <v>62</v>
      </c>
      <c r="X2738" t="s">
        <v>51</v>
      </c>
      <c r="Y2738" t="s">
        <v>12333</v>
      </c>
      <c r="Z2738">
        <v>2</v>
      </c>
      <c r="AA2738" t="s">
        <v>62</v>
      </c>
      <c r="AB2738" t="s">
        <v>62</v>
      </c>
      <c r="AC2738" t="s">
        <v>62</v>
      </c>
      <c r="AD2738" t="s">
        <v>62</v>
      </c>
      <c r="AE2738" t="s">
        <v>51</v>
      </c>
      <c r="AF2738" t="s">
        <v>5419</v>
      </c>
      <c r="AG2738" t="s">
        <v>62</v>
      </c>
      <c r="AH2738" t="s">
        <v>62</v>
      </c>
      <c r="AI2738">
        <v>0</v>
      </c>
      <c r="AJ2738">
        <v>0</v>
      </c>
      <c r="AL2738">
        <v>0</v>
      </c>
      <c r="AM2738">
        <v>0</v>
      </c>
      <c r="AN2738">
        <v>0</v>
      </c>
      <c r="AO2738" t="s">
        <v>51</v>
      </c>
      <c r="AP2738" t="s">
        <v>51</v>
      </c>
      <c r="AQ2738" t="s">
        <v>51</v>
      </c>
      <c r="AR2738" t="s">
        <v>51</v>
      </c>
      <c r="AS2738" t="s">
        <v>51</v>
      </c>
      <c r="AT2738" t="s">
        <v>51</v>
      </c>
      <c r="AU2738" t="s">
        <v>58</v>
      </c>
      <c r="AV2738" t="s">
        <v>12203</v>
      </c>
      <c r="AW2738" t="s">
        <v>51</v>
      </c>
      <c r="AX2738" s="1">
        <v>42083.604505902775</v>
      </c>
      <c r="AY2738" t="s">
        <v>51</v>
      </c>
    </row>
    <row r="2739" spans="1:51" x14ac:dyDescent="0.35">
      <c r="A2739">
        <v>1626</v>
      </c>
      <c r="B2739">
        <v>0</v>
      </c>
      <c r="C2739" t="s">
        <v>51</v>
      </c>
      <c r="D2739" t="s">
        <v>85</v>
      </c>
      <c r="E2739" t="s">
        <v>51</v>
      </c>
      <c r="F2739" t="s">
        <v>51</v>
      </c>
      <c r="G2739" t="s">
        <v>12334</v>
      </c>
      <c r="H2739" t="s">
        <v>12335</v>
      </c>
      <c r="I2739" t="s">
        <v>56</v>
      </c>
      <c r="J2739" t="s">
        <v>5419</v>
      </c>
      <c r="S2739" t="s">
        <v>12336</v>
      </c>
      <c r="T2739" t="s">
        <v>51</v>
      </c>
      <c r="U2739" t="s">
        <v>51</v>
      </c>
      <c r="W2739">
        <v>8605016953</v>
      </c>
      <c r="Y2739" t="s">
        <v>12337</v>
      </c>
      <c r="Z2739">
        <v>8</v>
      </c>
      <c r="AA2739" t="s">
        <v>12338</v>
      </c>
      <c r="AE2739" t="s">
        <v>51</v>
      </c>
      <c r="AF2739" t="s">
        <v>5419</v>
      </c>
      <c r="AG2739" t="s">
        <v>12339</v>
      </c>
      <c r="AH2739" t="s">
        <v>12340</v>
      </c>
      <c r="AI2739">
        <v>0</v>
      </c>
      <c r="AJ2739">
        <v>0</v>
      </c>
      <c r="AL2739">
        <v>0</v>
      </c>
      <c r="AM2739">
        <v>0</v>
      </c>
      <c r="AN2739">
        <v>0</v>
      </c>
      <c r="AO2739" t="s">
        <v>7432</v>
      </c>
      <c r="AP2739" t="s">
        <v>51</v>
      </c>
      <c r="AQ2739" t="s">
        <v>51</v>
      </c>
      <c r="AR2739" t="s">
        <v>51</v>
      </c>
      <c r="AS2739" t="s">
        <v>51</v>
      </c>
      <c r="AT2739" t="s">
        <v>51</v>
      </c>
      <c r="AU2739" t="s">
        <v>58</v>
      </c>
      <c r="AV2739" t="s">
        <v>4028</v>
      </c>
      <c r="AW2739" t="s">
        <v>51</v>
      </c>
      <c r="AX2739" s="1">
        <v>42082.765445752317</v>
      </c>
      <c r="AY2739" t="s">
        <v>51</v>
      </c>
    </row>
    <row r="2740" spans="1:51" x14ac:dyDescent="0.35">
      <c r="A2740">
        <v>1625</v>
      </c>
      <c r="B2740">
        <v>0</v>
      </c>
      <c r="C2740" t="s">
        <v>51</v>
      </c>
      <c r="D2740" t="s">
        <v>52</v>
      </c>
      <c r="E2740" t="s">
        <v>51</v>
      </c>
      <c r="F2740" t="s">
        <v>51</v>
      </c>
      <c r="G2740" t="s">
        <v>12341</v>
      </c>
      <c r="H2740" t="s">
        <v>12342</v>
      </c>
      <c r="I2740" t="s">
        <v>5113</v>
      </c>
      <c r="J2740" t="s">
        <v>5419</v>
      </c>
      <c r="M2740" t="s">
        <v>12341</v>
      </c>
      <c r="N2740" t="s">
        <v>12342</v>
      </c>
      <c r="O2740" t="s">
        <v>5113</v>
      </c>
      <c r="S2740" t="s">
        <v>9132</v>
      </c>
      <c r="T2740" t="s">
        <v>9132</v>
      </c>
      <c r="U2740" t="s">
        <v>51</v>
      </c>
      <c r="V2740" t="s">
        <v>9132</v>
      </c>
      <c r="W2740" t="s">
        <v>9132</v>
      </c>
      <c r="X2740" t="s">
        <v>51</v>
      </c>
      <c r="Y2740" t="s">
        <v>9132</v>
      </c>
      <c r="Z2740">
        <v>8</v>
      </c>
      <c r="AA2740" t="s">
        <v>62</v>
      </c>
      <c r="AB2740" t="s">
        <v>62</v>
      </c>
      <c r="AC2740" t="s">
        <v>62</v>
      </c>
      <c r="AD2740" t="s">
        <v>62</v>
      </c>
      <c r="AE2740" t="s">
        <v>51</v>
      </c>
      <c r="AF2740" t="s">
        <v>5419</v>
      </c>
      <c r="AG2740" t="s">
        <v>62</v>
      </c>
      <c r="AH2740" t="s">
        <v>62</v>
      </c>
      <c r="AI2740">
        <v>0</v>
      </c>
      <c r="AJ2740">
        <v>0</v>
      </c>
      <c r="AK2740" t="s">
        <v>62</v>
      </c>
      <c r="AL2740">
        <v>0</v>
      </c>
      <c r="AM2740">
        <v>0</v>
      </c>
      <c r="AN2740">
        <v>0</v>
      </c>
      <c r="AO2740" t="s">
        <v>51</v>
      </c>
      <c r="AP2740" t="s">
        <v>51</v>
      </c>
      <c r="AQ2740" t="s">
        <v>51</v>
      </c>
      <c r="AR2740" t="s">
        <v>51</v>
      </c>
      <c r="AS2740" t="s">
        <v>51</v>
      </c>
      <c r="AT2740" t="s">
        <v>51</v>
      </c>
      <c r="AU2740" t="s">
        <v>58</v>
      </c>
      <c r="AV2740" t="s">
        <v>12203</v>
      </c>
      <c r="AW2740" t="s">
        <v>51</v>
      </c>
      <c r="AX2740" s="1">
        <v>42080.726898298613</v>
      </c>
      <c r="AY2740" t="s">
        <v>51</v>
      </c>
    </row>
    <row r="2741" spans="1:51" x14ac:dyDescent="0.35">
      <c r="A2741">
        <v>1624</v>
      </c>
      <c r="B2741">
        <v>0</v>
      </c>
      <c r="C2741" t="s">
        <v>51</v>
      </c>
      <c r="D2741" t="s">
        <v>85</v>
      </c>
      <c r="E2741" t="s">
        <v>51</v>
      </c>
      <c r="F2741" t="s">
        <v>51</v>
      </c>
      <c r="G2741" t="s">
        <v>12343</v>
      </c>
      <c r="H2741" t="s">
        <v>12344</v>
      </c>
      <c r="I2741" t="s">
        <v>56</v>
      </c>
      <c r="J2741" t="s">
        <v>5419</v>
      </c>
      <c r="T2741" t="s">
        <v>51</v>
      </c>
      <c r="U2741" t="s">
        <v>51</v>
      </c>
      <c r="Z2741">
        <v>8</v>
      </c>
      <c r="AE2741" t="s">
        <v>51</v>
      </c>
      <c r="AF2741" t="s">
        <v>5419</v>
      </c>
      <c r="AI2741">
        <v>0</v>
      </c>
      <c r="AJ2741">
        <v>0</v>
      </c>
      <c r="AL2741">
        <v>0</v>
      </c>
      <c r="AM2741">
        <v>0</v>
      </c>
      <c r="AN2741">
        <v>0</v>
      </c>
      <c r="AP2741" t="s">
        <v>51</v>
      </c>
      <c r="AQ2741" t="s">
        <v>51</v>
      </c>
      <c r="AR2741" t="s">
        <v>51</v>
      </c>
      <c r="AS2741" t="s">
        <v>51</v>
      </c>
      <c r="AT2741" t="s">
        <v>51</v>
      </c>
      <c r="AU2741" t="s">
        <v>58</v>
      </c>
      <c r="AV2741" t="s">
        <v>12203</v>
      </c>
      <c r="AW2741" t="s">
        <v>5181</v>
      </c>
      <c r="AX2741" s="1">
        <v>42080.672093981484</v>
      </c>
      <c r="AY2741" s="1">
        <v>43693.375793171297</v>
      </c>
    </row>
    <row r="2742" spans="1:51" x14ac:dyDescent="0.35">
      <c r="A2742">
        <v>1623</v>
      </c>
      <c r="B2742">
        <v>0</v>
      </c>
      <c r="C2742" t="s">
        <v>51</v>
      </c>
      <c r="D2742" t="s">
        <v>52</v>
      </c>
      <c r="E2742" t="s">
        <v>51</v>
      </c>
      <c r="F2742" t="s">
        <v>51</v>
      </c>
      <c r="G2742" t="s">
        <v>12345</v>
      </c>
      <c r="H2742" t="s">
        <v>12346</v>
      </c>
      <c r="I2742" t="s">
        <v>56</v>
      </c>
      <c r="J2742" t="s">
        <v>5419</v>
      </c>
      <c r="M2742" t="s">
        <v>12347</v>
      </c>
      <c r="N2742" t="s">
        <v>12346</v>
      </c>
      <c r="O2742" t="s">
        <v>56</v>
      </c>
      <c r="S2742" t="s">
        <v>12348</v>
      </c>
      <c r="T2742" t="s">
        <v>12349</v>
      </c>
      <c r="U2742" t="s">
        <v>51</v>
      </c>
      <c r="V2742" t="s">
        <v>62</v>
      </c>
      <c r="W2742">
        <v>9845949020</v>
      </c>
      <c r="X2742" t="s">
        <v>51</v>
      </c>
      <c r="Y2742" t="s">
        <v>12350</v>
      </c>
      <c r="Z2742">
        <v>8</v>
      </c>
      <c r="AA2742" t="s">
        <v>12351</v>
      </c>
      <c r="AB2742" t="s">
        <v>62</v>
      </c>
      <c r="AC2742" t="s">
        <v>62</v>
      </c>
      <c r="AD2742" t="s">
        <v>62</v>
      </c>
      <c r="AE2742" t="s">
        <v>51</v>
      </c>
      <c r="AF2742" t="s">
        <v>5419</v>
      </c>
      <c r="AG2742">
        <v>29750206937</v>
      </c>
      <c r="AH2742">
        <v>96962689</v>
      </c>
      <c r="AI2742">
        <v>0</v>
      </c>
      <c r="AJ2742">
        <v>0</v>
      </c>
      <c r="AL2742">
        <v>0</v>
      </c>
      <c r="AM2742">
        <v>0</v>
      </c>
      <c r="AN2742">
        <v>0</v>
      </c>
      <c r="AO2742" t="s">
        <v>51</v>
      </c>
      <c r="AP2742" t="s">
        <v>51</v>
      </c>
      <c r="AQ2742" t="s">
        <v>51</v>
      </c>
      <c r="AR2742" t="s">
        <v>51</v>
      </c>
      <c r="AS2742" t="s">
        <v>51</v>
      </c>
      <c r="AT2742" t="s">
        <v>51</v>
      </c>
      <c r="AU2742" t="s">
        <v>58</v>
      </c>
      <c r="AV2742" t="s">
        <v>12203</v>
      </c>
      <c r="AW2742" t="s">
        <v>51</v>
      </c>
      <c r="AX2742" s="1">
        <v>42079.594101539355</v>
      </c>
      <c r="AY2742" t="s">
        <v>51</v>
      </c>
    </row>
    <row r="2743" spans="1:51" x14ac:dyDescent="0.35">
      <c r="A2743">
        <v>1622</v>
      </c>
      <c r="B2743">
        <v>0</v>
      </c>
      <c r="C2743" t="s">
        <v>51</v>
      </c>
      <c r="D2743" t="s">
        <v>85</v>
      </c>
      <c r="E2743" t="s">
        <v>51</v>
      </c>
      <c r="F2743" t="s">
        <v>51</v>
      </c>
      <c r="G2743" t="s">
        <v>12352</v>
      </c>
      <c r="H2743" t="s">
        <v>12353</v>
      </c>
      <c r="I2743" t="s">
        <v>56</v>
      </c>
      <c r="J2743" t="s">
        <v>5419</v>
      </c>
      <c r="T2743" t="s">
        <v>51</v>
      </c>
      <c r="U2743" t="s">
        <v>51</v>
      </c>
      <c r="Y2743" t="s">
        <v>12354</v>
      </c>
      <c r="Z2743">
        <v>8</v>
      </c>
      <c r="AE2743" t="s">
        <v>51</v>
      </c>
      <c r="AF2743" t="s">
        <v>5419</v>
      </c>
      <c r="AG2743">
        <v>29100621145</v>
      </c>
      <c r="AI2743">
        <v>0</v>
      </c>
      <c r="AJ2743">
        <v>0</v>
      </c>
      <c r="AL2743">
        <v>0</v>
      </c>
      <c r="AM2743">
        <v>0</v>
      </c>
      <c r="AN2743">
        <v>0</v>
      </c>
      <c r="AO2743" t="s">
        <v>4181</v>
      </c>
      <c r="AP2743" t="s">
        <v>51</v>
      </c>
      <c r="AQ2743" t="s">
        <v>51</v>
      </c>
      <c r="AR2743" t="s">
        <v>51</v>
      </c>
      <c r="AS2743" t="s">
        <v>51</v>
      </c>
      <c r="AT2743" t="s">
        <v>51</v>
      </c>
      <c r="AU2743" t="s">
        <v>58</v>
      </c>
      <c r="AV2743" t="s">
        <v>4028</v>
      </c>
      <c r="AW2743" t="s">
        <v>51</v>
      </c>
      <c r="AX2743" s="1">
        <v>42079.572501238428</v>
      </c>
      <c r="AY2743" t="s">
        <v>51</v>
      </c>
    </row>
    <row r="2744" spans="1:51" x14ac:dyDescent="0.35">
      <c r="A2744">
        <v>1621</v>
      </c>
      <c r="B2744">
        <v>0</v>
      </c>
      <c r="C2744" t="s">
        <v>51</v>
      </c>
      <c r="D2744" t="s">
        <v>52</v>
      </c>
      <c r="E2744" t="s">
        <v>51</v>
      </c>
      <c r="F2744" t="s">
        <v>51</v>
      </c>
      <c r="G2744" t="s">
        <v>12355</v>
      </c>
      <c r="H2744" t="s">
        <v>12356</v>
      </c>
      <c r="I2744" t="s">
        <v>18804</v>
      </c>
      <c r="J2744" t="s">
        <v>5419</v>
      </c>
      <c r="M2744" t="s">
        <v>12357</v>
      </c>
      <c r="N2744" t="s">
        <v>12356</v>
      </c>
      <c r="O2744" t="s">
        <v>3484</v>
      </c>
      <c r="S2744" t="s">
        <v>12358</v>
      </c>
      <c r="T2744" t="s">
        <v>12359</v>
      </c>
      <c r="U2744" t="s">
        <v>51</v>
      </c>
      <c r="V2744">
        <f>82-2-836-2604</f>
        <v>-3360</v>
      </c>
      <c r="W2744" t="s">
        <v>62</v>
      </c>
      <c r="X2744" t="s">
        <v>51</v>
      </c>
      <c r="Y2744" t="s">
        <v>9656</v>
      </c>
      <c r="Z2744">
        <v>2</v>
      </c>
      <c r="AA2744" t="s">
        <v>62</v>
      </c>
      <c r="AB2744" t="s">
        <v>62</v>
      </c>
      <c r="AC2744" t="s">
        <v>62</v>
      </c>
      <c r="AD2744" t="s">
        <v>62</v>
      </c>
      <c r="AE2744" t="s">
        <v>51</v>
      </c>
      <c r="AF2744" t="s">
        <v>5419</v>
      </c>
      <c r="AG2744" t="s">
        <v>62</v>
      </c>
      <c r="AH2744" t="s">
        <v>62</v>
      </c>
      <c r="AI2744">
        <v>0</v>
      </c>
      <c r="AJ2744">
        <v>0</v>
      </c>
      <c r="AL2744">
        <v>0</v>
      </c>
      <c r="AM2744">
        <v>0</v>
      </c>
      <c r="AN2744">
        <v>0</v>
      </c>
      <c r="AO2744" t="s">
        <v>51</v>
      </c>
      <c r="AP2744" t="s">
        <v>51</v>
      </c>
      <c r="AQ2744" t="s">
        <v>51</v>
      </c>
      <c r="AR2744" t="s">
        <v>51</v>
      </c>
      <c r="AS2744" t="s">
        <v>51</v>
      </c>
      <c r="AT2744" t="s">
        <v>51</v>
      </c>
      <c r="AU2744" t="s">
        <v>58</v>
      </c>
      <c r="AV2744" t="s">
        <v>12203</v>
      </c>
      <c r="AW2744" t="s">
        <v>51</v>
      </c>
      <c r="AX2744" s="1">
        <v>42079.502416782409</v>
      </c>
      <c r="AY2744" t="s">
        <v>51</v>
      </c>
    </row>
    <row r="2745" spans="1:51" x14ac:dyDescent="0.35">
      <c r="A2745">
        <v>1620</v>
      </c>
      <c r="B2745">
        <v>0</v>
      </c>
      <c r="C2745" t="s">
        <v>51</v>
      </c>
      <c r="D2745" t="s">
        <v>52</v>
      </c>
      <c r="E2745" t="s">
        <v>51</v>
      </c>
      <c r="F2745" t="s">
        <v>51</v>
      </c>
      <c r="G2745" t="s">
        <v>12360</v>
      </c>
      <c r="H2745" t="s">
        <v>12361</v>
      </c>
      <c r="I2745" t="s">
        <v>56</v>
      </c>
      <c r="J2745" t="s">
        <v>5419</v>
      </c>
      <c r="M2745" t="s">
        <v>12360</v>
      </c>
      <c r="N2745" t="s">
        <v>12361</v>
      </c>
      <c r="O2745" t="s">
        <v>56</v>
      </c>
      <c r="S2745" t="s">
        <v>12362</v>
      </c>
      <c r="T2745" t="s">
        <v>12363</v>
      </c>
      <c r="U2745" t="s">
        <v>51</v>
      </c>
      <c r="V2745" t="s">
        <v>12364</v>
      </c>
      <c r="W2745">
        <v>9216088369</v>
      </c>
      <c r="X2745" t="s">
        <v>51</v>
      </c>
      <c r="Y2745" t="s">
        <v>12365</v>
      </c>
      <c r="Z2745">
        <v>8</v>
      </c>
      <c r="AA2745" t="s">
        <v>62</v>
      </c>
      <c r="AB2745" t="s">
        <v>62</v>
      </c>
      <c r="AC2745" t="s">
        <v>62</v>
      </c>
      <c r="AD2745" t="s">
        <v>62</v>
      </c>
      <c r="AE2745" t="s">
        <v>51</v>
      </c>
      <c r="AF2745" t="s">
        <v>5419</v>
      </c>
      <c r="AG2745" t="s">
        <v>62</v>
      </c>
      <c r="AH2745" t="s">
        <v>62</v>
      </c>
      <c r="AI2745">
        <v>0</v>
      </c>
      <c r="AJ2745">
        <v>0</v>
      </c>
      <c r="AL2745">
        <v>0</v>
      </c>
      <c r="AM2745">
        <v>0</v>
      </c>
      <c r="AN2745">
        <v>0</v>
      </c>
      <c r="AO2745" t="s">
        <v>51</v>
      </c>
      <c r="AP2745" t="s">
        <v>51</v>
      </c>
      <c r="AQ2745" t="s">
        <v>51</v>
      </c>
      <c r="AR2745" t="s">
        <v>51</v>
      </c>
      <c r="AS2745" t="s">
        <v>51</v>
      </c>
      <c r="AT2745" t="s">
        <v>51</v>
      </c>
      <c r="AU2745" t="s">
        <v>58</v>
      </c>
      <c r="AV2745" t="s">
        <v>12203</v>
      </c>
      <c r="AW2745" t="s">
        <v>12203</v>
      </c>
      <c r="AX2745" s="1">
        <v>42076.688706365741</v>
      </c>
      <c r="AY2745" s="1">
        <v>42076.715131446763</v>
      </c>
    </row>
    <row r="2746" spans="1:51" x14ac:dyDescent="0.35">
      <c r="A2746">
        <v>1619</v>
      </c>
      <c r="B2746">
        <v>0</v>
      </c>
      <c r="C2746" t="s">
        <v>51</v>
      </c>
      <c r="D2746" t="s">
        <v>52</v>
      </c>
      <c r="E2746" t="s">
        <v>51</v>
      </c>
      <c r="F2746" t="s">
        <v>51</v>
      </c>
      <c r="G2746" t="s">
        <v>12366</v>
      </c>
      <c r="H2746" t="s">
        <v>12367</v>
      </c>
      <c r="I2746" t="s">
        <v>149</v>
      </c>
      <c r="J2746" t="s">
        <v>5419</v>
      </c>
      <c r="M2746" t="s">
        <v>12366</v>
      </c>
      <c r="N2746" t="s">
        <v>12367</v>
      </c>
      <c r="O2746" t="s">
        <v>149</v>
      </c>
      <c r="S2746" t="s">
        <v>12368</v>
      </c>
      <c r="T2746" t="s">
        <v>12369</v>
      </c>
      <c r="U2746" t="s">
        <v>51</v>
      </c>
      <c r="X2746" t="s">
        <v>51</v>
      </c>
      <c r="Z2746">
        <v>2</v>
      </c>
      <c r="AE2746" t="s">
        <v>51</v>
      </c>
      <c r="AF2746" t="s">
        <v>5419</v>
      </c>
      <c r="AI2746">
        <v>0</v>
      </c>
      <c r="AJ2746">
        <v>0</v>
      </c>
      <c r="AL2746">
        <v>0</v>
      </c>
      <c r="AM2746">
        <v>0</v>
      </c>
      <c r="AN2746">
        <v>0</v>
      </c>
      <c r="AO2746" t="s">
        <v>51</v>
      </c>
      <c r="AP2746" t="s">
        <v>51</v>
      </c>
      <c r="AQ2746" t="s">
        <v>51</v>
      </c>
      <c r="AR2746" t="s">
        <v>51</v>
      </c>
      <c r="AS2746" t="s">
        <v>51</v>
      </c>
      <c r="AT2746" t="s">
        <v>51</v>
      </c>
      <c r="AU2746" t="s">
        <v>58</v>
      </c>
      <c r="AV2746" t="s">
        <v>12370</v>
      </c>
      <c r="AW2746" t="s">
        <v>51</v>
      </c>
      <c r="AX2746" s="1">
        <v>42076.630500925923</v>
      </c>
      <c r="AY2746" t="s">
        <v>51</v>
      </c>
    </row>
    <row r="2747" spans="1:51" x14ac:dyDescent="0.35">
      <c r="A2747">
        <v>1618</v>
      </c>
      <c r="B2747">
        <v>0</v>
      </c>
      <c r="C2747" t="s">
        <v>51</v>
      </c>
      <c r="D2747" t="s">
        <v>52</v>
      </c>
      <c r="E2747" t="s">
        <v>51</v>
      </c>
      <c r="F2747" t="s">
        <v>51</v>
      </c>
      <c r="G2747" t="s">
        <v>18918</v>
      </c>
      <c r="H2747" t="s">
        <v>12371</v>
      </c>
      <c r="I2747" t="s">
        <v>56</v>
      </c>
      <c r="J2747" t="s">
        <v>5419</v>
      </c>
      <c r="M2747" t="s">
        <v>18918</v>
      </c>
      <c r="N2747" t="s">
        <v>12371</v>
      </c>
      <c r="O2747" t="s">
        <v>56</v>
      </c>
      <c r="S2747" t="s">
        <v>12372</v>
      </c>
      <c r="U2747" t="s">
        <v>51</v>
      </c>
      <c r="V2747" t="s">
        <v>12373</v>
      </c>
      <c r="X2747" t="s">
        <v>51</v>
      </c>
      <c r="Y2747" t="s">
        <v>12374</v>
      </c>
      <c r="Z2747">
        <v>8</v>
      </c>
      <c r="AA2747">
        <v>8</v>
      </c>
      <c r="AE2747" t="s">
        <v>51</v>
      </c>
      <c r="AF2747" t="s">
        <v>5419</v>
      </c>
      <c r="AG2747" t="s">
        <v>12375</v>
      </c>
      <c r="AH2747">
        <v>8351305980</v>
      </c>
      <c r="AI2747">
        <v>0</v>
      </c>
      <c r="AJ2747">
        <v>0</v>
      </c>
      <c r="AL2747">
        <v>0</v>
      </c>
      <c r="AM2747">
        <v>0</v>
      </c>
      <c r="AN2747">
        <v>0</v>
      </c>
      <c r="AO2747" t="s">
        <v>51</v>
      </c>
      <c r="AP2747" t="s">
        <v>51</v>
      </c>
      <c r="AQ2747" t="s">
        <v>51</v>
      </c>
      <c r="AR2747" t="s">
        <v>51</v>
      </c>
      <c r="AS2747" t="s">
        <v>51</v>
      </c>
      <c r="AT2747" t="s">
        <v>51</v>
      </c>
      <c r="AU2747" t="s">
        <v>58</v>
      </c>
      <c r="AV2747" t="s">
        <v>6593</v>
      </c>
      <c r="AW2747" t="s">
        <v>6927</v>
      </c>
      <c r="AX2747" s="1">
        <v>42076.615822453707</v>
      </c>
      <c r="AY2747" s="1">
        <v>43063.43845332176</v>
      </c>
    </row>
    <row r="2748" spans="1:51" x14ac:dyDescent="0.35">
      <c r="A2748">
        <v>1617</v>
      </c>
      <c r="B2748">
        <v>0</v>
      </c>
      <c r="C2748" t="s">
        <v>51</v>
      </c>
      <c r="D2748" t="s">
        <v>85</v>
      </c>
      <c r="E2748" t="s">
        <v>51</v>
      </c>
      <c r="F2748" t="s">
        <v>51</v>
      </c>
      <c r="G2748" t="s">
        <v>12376</v>
      </c>
      <c r="H2748" t="s">
        <v>12377</v>
      </c>
      <c r="I2748" t="s">
        <v>56</v>
      </c>
      <c r="J2748" t="s">
        <v>5419</v>
      </c>
      <c r="S2748" t="s">
        <v>12378</v>
      </c>
      <c r="T2748" t="s">
        <v>51</v>
      </c>
      <c r="U2748" t="s">
        <v>51</v>
      </c>
      <c r="W2748">
        <v>9916777501</v>
      </c>
      <c r="Y2748" t="s">
        <v>12379</v>
      </c>
      <c r="Z2748">
        <v>8</v>
      </c>
      <c r="AE2748" t="s">
        <v>51</v>
      </c>
      <c r="AF2748" t="s">
        <v>5419</v>
      </c>
      <c r="AI2748">
        <v>0</v>
      </c>
      <c r="AJ2748">
        <v>0</v>
      </c>
      <c r="AL2748">
        <v>0</v>
      </c>
      <c r="AM2748">
        <v>0</v>
      </c>
      <c r="AN2748">
        <v>0</v>
      </c>
      <c r="AO2748" t="s">
        <v>7156</v>
      </c>
      <c r="AP2748" t="s">
        <v>51</v>
      </c>
      <c r="AQ2748" t="s">
        <v>51</v>
      </c>
      <c r="AR2748" t="s">
        <v>51</v>
      </c>
      <c r="AS2748" t="s">
        <v>51</v>
      </c>
      <c r="AT2748" t="s">
        <v>51</v>
      </c>
      <c r="AU2748" t="s">
        <v>58</v>
      </c>
      <c r="AV2748" t="s">
        <v>4028</v>
      </c>
      <c r="AW2748" t="s">
        <v>51</v>
      </c>
      <c r="AX2748" s="1">
        <v>42074.682918287035</v>
      </c>
      <c r="AY2748" t="s">
        <v>51</v>
      </c>
    </row>
    <row r="2749" spans="1:51" x14ac:dyDescent="0.35">
      <c r="A2749">
        <v>1616</v>
      </c>
      <c r="B2749">
        <v>0</v>
      </c>
      <c r="C2749" t="s">
        <v>51</v>
      </c>
      <c r="D2749" t="s">
        <v>85</v>
      </c>
      <c r="E2749" t="s">
        <v>51</v>
      </c>
      <c r="F2749" t="s">
        <v>51</v>
      </c>
      <c r="G2749" t="s">
        <v>12380</v>
      </c>
      <c r="H2749" t="s">
        <v>12381</v>
      </c>
      <c r="I2749" t="s">
        <v>56</v>
      </c>
      <c r="T2749" t="s">
        <v>51</v>
      </c>
      <c r="U2749" t="s">
        <v>51</v>
      </c>
      <c r="W2749">
        <v>9823032291</v>
      </c>
      <c r="Z2749">
        <v>8</v>
      </c>
      <c r="AD2749" t="s">
        <v>12382</v>
      </c>
      <c r="AE2749" t="s">
        <v>51</v>
      </c>
      <c r="AI2749">
        <v>0</v>
      </c>
      <c r="AJ2749">
        <v>0</v>
      </c>
      <c r="AL2749">
        <v>0</v>
      </c>
      <c r="AM2749">
        <v>0</v>
      </c>
      <c r="AN2749">
        <v>0</v>
      </c>
      <c r="AO2749" t="s">
        <v>1032</v>
      </c>
      <c r="AP2749" t="s">
        <v>51</v>
      </c>
      <c r="AQ2749" t="s">
        <v>51</v>
      </c>
      <c r="AR2749" t="s">
        <v>51</v>
      </c>
      <c r="AS2749" t="s">
        <v>51</v>
      </c>
      <c r="AT2749" t="s">
        <v>51</v>
      </c>
      <c r="AU2749" t="s">
        <v>58</v>
      </c>
      <c r="AV2749" t="s">
        <v>4028</v>
      </c>
      <c r="AW2749" t="s">
        <v>8671</v>
      </c>
      <c r="AX2749" s="1">
        <v>42073.727160960647</v>
      </c>
      <c r="AY2749" s="1">
        <v>42229.595664432869</v>
      </c>
    </row>
    <row r="2750" spans="1:51" x14ac:dyDescent="0.35">
      <c r="A2750">
        <v>1615</v>
      </c>
      <c r="B2750">
        <v>0</v>
      </c>
      <c r="C2750" t="s">
        <v>51</v>
      </c>
      <c r="D2750" t="s">
        <v>52</v>
      </c>
      <c r="E2750" t="s">
        <v>51</v>
      </c>
      <c r="F2750" t="s">
        <v>51</v>
      </c>
      <c r="G2750" t="s">
        <v>12383</v>
      </c>
      <c r="H2750" t="s">
        <v>12384</v>
      </c>
      <c r="I2750" t="s">
        <v>56</v>
      </c>
      <c r="M2750" t="s">
        <v>12383</v>
      </c>
      <c r="N2750" t="s">
        <v>12385</v>
      </c>
      <c r="O2750" t="s">
        <v>56</v>
      </c>
      <c r="S2750" t="s">
        <v>12386</v>
      </c>
      <c r="T2750" t="s">
        <v>62</v>
      </c>
      <c r="U2750" t="s">
        <v>51</v>
      </c>
      <c r="V2750" t="s">
        <v>12387</v>
      </c>
      <c r="W2750" t="s">
        <v>62</v>
      </c>
      <c r="Y2750" t="s">
        <v>12388</v>
      </c>
      <c r="Z2750">
        <v>8</v>
      </c>
      <c r="AA2750">
        <v>27</v>
      </c>
      <c r="AB2750" t="s">
        <v>62</v>
      </c>
      <c r="AC2750" t="s">
        <v>62</v>
      </c>
      <c r="AD2750" t="s">
        <v>62</v>
      </c>
      <c r="AE2750" t="s">
        <v>12389</v>
      </c>
      <c r="AF2750" t="s">
        <v>280</v>
      </c>
      <c r="AG2750" t="s">
        <v>12390</v>
      </c>
      <c r="AH2750" t="s">
        <v>12389</v>
      </c>
      <c r="AI2750">
        <v>0</v>
      </c>
      <c r="AJ2750">
        <v>0</v>
      </c>
      <c r="AL2750">
        <v>0</v>
      </c>
      <c r="AM2750">
        <v>0</v>
      </c>
      <c r="AN2750">
        <v>0</v>
      </c>
      <c r="AO2750" t="s">
        <v>51</v>
      </c>
      <c r="AP2750" t="s">
        <v>51</v>
      </c>
      <c r="AQ2750" t="s">
        <v>51</v>
      </c>
      <c r="AR2750" t="s">
        <v>51</v>
      </c>
      <c r="AS2750" t="s">
        <v>51</v>
      </c>
      <c r="AT2750" t="s">
        <v>51</v>
      </c>
      <c r="AU2750" t="s">
        <v>58</v>
      </c>
      <c r="AV2750" t="s">
        <v>12203</v>
      </c>
      <c r="AW2750" t="s">
        <v>2842</v>
      </c>
      <c r="AX2750" s="1">
        <v>42073.67803101852</v>
      </c>
      <c r="AY2750" s="1">
        <v>43382.627763807868</v>
      </c>
    </row>
    <row r="2751" spans="1:51" x14ac:dyDescent="0.35">
      <c r="A2751">
        <v>1614</v>
      </c>
      <c r="B2751">
        <v>0</v>
      </c>
      <c r="C2751" t="s">
        <v>51</v>
      </c>
      <c r="D2751" t="s">
        <v>52</v>
      </c>
      <c r="E2751" t="s">
        <v>51</v>
      </c>
      <c r="F2751" t="s">
        <v>51</v>
      </c>
      <c r="G2751" t="s">
        <v>12391</v>
      </c>
      <c r="H2751" t="s">
        <v>12392</v>
      </c>
      <c r="I2751" t="s">
        <v>18804</v>
      </c>
      <c r="J2751" t="s">
        <v>5419</v>
      </c>
      <c r="M2751" t="s">
        <v>12393</v>
      </c>
      <c r="N2751" t="s">
        <v>12392</v>
      </c>
      <c r="O2751" t="s">
        <v>3484</v>
      </c>
      <c r="S2751" t="s">
        <v>12394</v>
      </c>
      <c r="T2751" t="s">
        <v>12391</v>
      </c>
      <c r="U2751" t="s">
        <v>51</v>
      </c>
      <c r="V2751" t="s">
        <v>12395</v>
      </c>
      <c r="X2751" t="s">
        <v>51</v>
      </c>
      <c r="Z2751">
        <v>2</v>
      </c>
      <c r="AE2751" t="s">
        <v>51</v>
      </c>
      <c r="AF2751" t="s">
        <v>5419</v>
      </c>
      <c r="AI2751">
        <v>0</v>
      </c>
      <c r="AJ2751">
        <v>0</v>
      </c>
      <c r="AL2751">
        <v>0</v>
      </c>
      <c r="AM2751">
        <v>0</v>
      </c>
      <c r="AN2751">
        <v>0</v>
      </c>
      <c r="AO2751" t="s">
        <v>51</v>
      </c>
      <c r="AP2751" t="s">
        <v>51</v>
      </c>
      <c r="AQ2751" t="s">
        <v>51</v>
      </c>
      <c r="AR2751" t="s">
        <v>51</v>
      </c>
      <c r="AS2751" t="s">
        <v>51</v>
      </c>
      <c r="AT2751" t="s">
        <v>51</v>
      </c>
      <c r="AU2751" t="s">
        <v>58</v>
      </c>
      <c r="AV2751" t="s">
        <v>1668</v>
      </c>
      <c r="AW2751" t="s">
        <v>51</v>
      </c>
      <c r="AX2751" s="1">
        <v>42068.527462881946</v>
      </c>
      <c r="AY2751" t="s">
        <v>51</v>
      </c>
    </row>
    <row r="2752" spans="1:51" x14ac:dyDescent="0.35">
      <c r="A2752">
        <v>1613</v>
      </c>
      <c r="B2752">
        <v>0</v>
      </c>
      <c r="C2752" t="s">
        <v>51</v>
      </c>
      <c r="D2752" t="s">
        <v>52</v>
      </c>
      <c r="E2752" t="s">
        <v>51</v>
      </c>
      <c r="F2752" t="s">
        <v>51</v>
      </c>
      <c r="G2752" t="s">
        <v>12396</v>
      </c>
      <c r="H2752" t="s">
        <v>12397</v>
      </c>
      <c r="I2752" t="s">
        <v>56</v>
      </c>
      <c r="J2752" t="s">
        <v>5419</v>
      </c>
      <c r="M2752" t="s">
        <v>12396</v>
      </c>
      <c r="N2752" t="s">
        <v>12397</v>
      </c>
      <c r="O2752" t="s">
        <v>56</v>
      </c>
      <c r="S2752">
        <v>911212620784</v>
      </c>
      <c r="T2752" t="s">
        <v>12398</v>
      </c>
      <c r="U2752" t="s">
        <v>51</v>
      </c>
      <c r="V2752" t="s">
        <v>62</v>
      </c>
      <c r="W2752">
        <v>919927033150</v>
      </c>
      <c r="X2752" t="s">
        <v>51</v>
      </c>
      <c r="Y2752" t="s">
        <v>12399</v>
      </c>
      <c r="Z2752">
        <v>8</v>
      </c>
      <c r="AA2752" t="s">
        <v>62</v>
      </c>
      <c r="AB2752" t="s">
        <v>62</v>
      </c>
      <c r="AC2752" t="s">
        <v>62</v>
      </c>
      <c r="AD2752" t="s">
        <v>62</v>
      </c>
      <c r="AE2752" t="s">
        <v>51</v>
      </c>
      <c r="AF2752" t="s">
        <v>5419</v>
      </c>
      <c r="AG2752" t="s">
        <v>62</v>
      </c>
      <c r="AH2752" t="s">
        <v>62</v>
      </c>
      <c r="AI2752">
        <v>0</v>
      </c>
      <c r="AJ2752">
        <v>0</v>
      </c>
      <c r="AL2752">
        <v>0</v>
      </c>
      <c r="AM2752">
        <v>0</v>
      </c>
      <c r="AN2752">
        <v>0</v>
      </c>
      <c r="AO2752" t="s">
        <v>51</v>
      </c>
      <c r="AP2752" t="s">
        <v>51</v>
      </c>
      <c r="AQ2752" t="s">
        <v>51</v>
      </c>
      <c r="AR2752" t="s">
        <v>51</v>
      </c>
      <c r="AS2752" t="s">
        <v>51</v>
      </c>
      <c r="AT2752" t="s">
        <v>51</v>
      </c>
      <c r="AU2752" t="s">
        <v>58</v>
      </c>
      <c r="AV2752" t="s">
        <v>12030</v>
      </c>
      <c r="AW2752" t="s">
        <v>51</v>
      </c>
      <c r="AX2752" s="1">
        <v>42067.567682835645</v>
      </c>
      <c r="AY2752" t="s">
        <v>51</v>
      </c>
    </row>
    <row r="2753" spans="1:51" x14ac:dyDescent="0.35">
      <c r="A2753">
        <v>1612</v>
      </c>
      <c r="B2753">
        <v>0</v>
      </c>
      <c r="C2753" t="s">
        <v>51</v>
      </c>
      <c r="D2753" t="s">
        <v>52</v>
      </c>
      <c r="E2753" t="s">
        <v>51</v>
      </c>
      <c r="F2753" t="s">
        <v>51</v>
      </c>
      <c r="G2753" t="s">
        <v>12400</v>
      </c>
      <c r="H2753" t="s">
        <v>12401</v>
      </c>
      <c r="I2753" t="s">
        <v>56</v>
      </c>
      <c r="J2753" t="s">
        <v>5419</v>
      </c>
      <c r="M2753" t="s">
        <v>62</v>
      </c>
      <c r="N2753" t="s">
        <v>62</v>
      </c>
      <c r="O2753" t="s">
        <v>56</v>
      </c>
      <c r="S2753" t="s">
        <v>62</v>
      </c>
      <c r="T2753" t="s">
        <v>62</v>
      </c>
      <c r="U2753" t="s">
        <v>51</v>
      </c>
      <c r="V2753" t="s">
        <v>62</v>
      </c>
      <c r="W2753" t="s">
        <v>62</v>
      </c>
      <c r="X2753" t="s">
        <v>51</v>
      </c>
      <c r="Y2753" t="s">
        <v>62</v>
      </c>
      <c r="Z2753">
        <v>8</v>
      </c>
      <c r="AA2753" t="s">
        <v>62</v>
      </c>
      <c r="AB2753" t="s">
        <v>62</v>
      </c>
      <c r="AC2753" t="s">
        <v>62</v>
      </c>
      <c r="AD2753" t="s">
        <v>62</v>
      </c>
      <c r="AE2753" t="s">
        <v>51</v>
      </c>
      <c r="AF2753" t="s">
        <v>5419</v>
      </c>
      <c r="AG2753" t="s">
        <v>62</v>
      </c>
      <c r="AH2753" t="s">
        <v>62</v>
      </c>
      <c r="AI2753">
        <v>0</v>
      </c>
      <c r="AJ2753">
        <v>0</v>
      </c>
      <c r="AL2753">
        <v>0</v>
      </c>
      <c r="AM2753">
        <v>0</v>
      </c>
      <c r="AN2753">
        <v>0</v>
      </c>
      <c r="AO2753" t="s">
        <v>51</v>
      </c>
      <c r="AP2753" t="s">
        <v>51</v>
      </c>
      <c r="AQ2753" t="s">
        <v>51</v>
      </c>
      <c r="AR2753" t="s">
        <v>51</v>
      </c>
      <c r="AS2753" t="s">
        <v>51</v>
      </c>
      <c r="AT2753" t="s">
        <v>51</v>
      </c>
      <c r="AU2753" t="s">
        <v>58</v>
      </c>
      <c r="AV2753" t="s">
        <v>12203</v>
      </c>
      <c r="AW2753" t="s">
        <v>6927</v>
      </c>
      <c r="AX2753" s="1">
        <v>42066.419055439816</v>
      </c>
      <c r="AY2753" s="1">
        <v>42570.690516168979</v>
      </c>
    </row>
    <row r="2754" spans="1:51" x14ac:dyDescent="0.35">
      <c r="A2754">
        <v>1611</v>
      </c>
      <c r="B2754">
        <v>0</v>
      </c>
      <c r="C2754" t="s">
        <v>51</v>
      </c>
      <c r="D2754" t="s">
        <v>52</v>
      </c>
      <c r="E2754" t="s">
        <v>51</v>
      </c>
      <c r="F2754" t="s">
        <v>51</v>
      </c>
      <c r="G2754" t="s">
        <v>12402</v>
      </c>
      <c r="H2754" t="s">
        <v>19280</v>
      </c>
      <c r="I2754" t="s">
        <v>56</v>
      </c>
      <c r="M2754" t="s">
        <v>12402</v>
      </c>
      <c r="N2754" t="s">
        <v>19280</v>
      </c>
      <c r="O2754" t="s">
        <v>56</v>
      </c>
      <c r="S2754" t="s">
        <v>12403</v>
      </c>
      <c r="T2754" t="s">
        <v>12404</v>
      </c>
      <c r="U2754" t="s">
        <v>57</v>
      </c>
      <c r="Z2754">
        <v>8</v>
      </c>
      <c r="AA2754">
        <v>27</v>
      </c>
      <c r="AD2754" t="s">
        <v>872</v>
      </c>
      <c r="AE2754" t="s">
        <v>2418</v>
      </c>
      <c r="AF2754" t="s">
        <v>280</v>
      </c>
      <c r="AG2754" t="s">
        <v>873</v>
      </c>
      <c r="AH2754" t="s">
        <v>2418</v>
      </c>
      <c r="AI2754">
        <v>0</v>
      </c>
      <c r="AJ2754">
        <v>0</v>
      </c>
      <c r="AL2754">
        <v>0</v>
      </c>
      <c r="AM2754">
        <v>0</v>
      </c>
      <c r="AN2754">
        <v>0</v>
      </c>
      <c r="AO2754" t="s">
        <v>51</v>
      </c>
      <c r="AP2754" t="s">
        <v>51</v>
      </c>
      <c r="AQ2754" t="s">
        <v>51</v>
      </c>
      <c r="AR2754" t="s">
        <v>51</v>
      </c>
      <c r="AS2754" t="s">
        <v>51</v>
      </c>
      <c r="AT2754" t="s">
        <v>51</v>
      </c>
      <c r="AU2754" t="s">
        <v>58</v>
      </c>
      <c r="AV2754" t="s">
        <v>12370</v>
      </c>
      <c r="AW2754" t="s">
        <v>919</v>
      </c>
      <c r="AX2754" s="1">
        <v>42058.709484756946</v>
      </c>
      <c r="AY2754" s="1">
        <v>45371.544223842589</v>
      </c>
    </row>
    <row r="2755" spans="1:51" x14ac:dyDescent="0.35">
      <c r="A2755">
        <v>1610</v>
      </c>
      <c r="B2755">
        <v>0</v>
      </c>
      <c r="C2755" t="s">
        <v>51</v>
      </c>
      <c r="D2755" t="s">
        <v>52</v>
      </c>
      <c r="E2755" t="s">
        <v>51</v>
      </c>
      <c r="F2755" t="s">
        <v>51</v>
      </c>
      <c r="G2755" t="s">
        <v>12405</v>
      </c>
      <c r="H2755" t="s">
        <v>12406</v>
      </c>
      <c r="I2755" t="s">
        <v>56</v>
      </c>
      <c r="M2755" t="s">
        <v>12405</v>
      </c>
      <c r="N2755" t="s">
        <v>12406</v>
      </c>
      <c r="O2755" t="s">
        <v>56</v>
      </c>
      <c r="S2755" t="s">
        <v>12407</v>
      </c>
      <c r="T2755" t="s">
        <v>12408</v>
      </c>
      <c r="U2755" t="s">
        <v>51</v>
      </c>
      <c r="V2755" t="s">
        <v>12409</v>
      </c>
      <c r="W2755" t="s">
        <v>62</v>
      </c>
      <c r="Y2755" t="s">
        <v>12410</v>
      </c>
      <c r="Z2755">
        <v>8</v>
      </c>
      <c r="AA2755">
        <v>33</v>
      </c>
      <c r="AB2755" t="s">
        <v>62</v>
      </c>
      <c r="AC2755" t="s">
        <v>62</v>
      </c>
      <c r="AD2755" t="s">
        <v>62</v>
      </c>
      <c r="AE2755" t="s">
        <v>12411</v>
      </c>
      <c r="AF2755" t="s">
        <v>3557</v>
      </c>
      <c r="AG2755" t="s">
        <v>12412</v>
      </c>
      <c r="AH2755" t="s">
        <v>12411</v>
      </c>
      <c r="AI2755">
        <v>0</v>
      </c>
      <c r="AJ2755">
        <v>0</v>
      </c>
      <c r="AL2755">
        <v>0</v>
      </c>
      <c r="AM2755">
        <v>0</v>
      </c>
      <c r="AN2755">
        <v>0</v>
      </c>
      <c r="AO2755" t="s">
        <v>51</v>
      </c>
      <c r="AP2755" t="s">
        <v>51</v>
      </c>
      <c r="AQ2755" t="s">
        <v>51</v>
      </c>
      <c r="AR2755" t="s">
        <v>51</v>
      </c>
      <c r="AS2755" t="s">
        <v>51</v>
      </c>
      <c r="AT2755" t="s">
        <v>51</v>
      </c>
      <c r="AU2755" t="s">
        <v>58</v>
      </c>
      <c r="AV2755" t="s">
        <v>12203</v>
      </c>
      <c r="AW2755" t="s">
        <v>6927</v>
      </c>
      <c r="AX2755" s="1">
        <v>42058.499884606485</v>
      </c>
      <c r="AY2755" s="1">
        <v>43295.638061226855</v>
      </c>
    </row>
    <row r="2756" spans="1:51" x14ac:dyDescent="0.35">
      <c r="A2756">
        <v>1609</v>
      </c>
      <c r="B2756">
        <v>0</v>
      </c>
      <c r="C2756" t="s">
        <v>51</v>
      </c>
      <c r="D2756" t="s">
        <v>52</v>
      </c>
      <c r="E2756" t="s">
        <v>51</v>
      </c>
      <c r="F2756" t="s">
        <v>51</v>
      </c>
      <c r="G2756" t="s">
        <v>12413</v>
      </c>
      <c r="H2756" t="s">
        <v>12414</v>
      </c>
      <c r="I2756" t="s">
        <v>56</v>
      </c>
      <c r="M2756" t="s">
        <v>12413</v>
      </c>
      <c r="N2756" t="s">
        <v>12414</v>
      </c>
      <c r="O2756" t="s">
        <v>62</v>
      </c>
      <c r="S2756" t="s">
        <v>12415</v>
      </c>
      <c r="T2756" t="s">
        <v>12416</v>
      </c>
      <c r="U2756" t="s">
        <v>202</v>
      </c>
      <c r="V2756" t="s">
        <v>12417</v>
      </c>
      <c r="W2756">
        <v>7894439912</v>
      </c>
      <c r="Y2756" t="s">
        <v>12418</v>
      </c>
      <c r="Z2756">
        <v>8</v>
      </c>
      <c r="AA2756">
        <v>21</v>
      </c>
      <c r="AB2756" t="s">
        <v>62</v>
      </c>
      <c r="AC2756" t="s">
        <v>62</v>
      </c>
      <c r="AD2756" t="s">
        <v>62</v>
      </c>
      <c r="AE2756" t="s">
        <v>12419</v>
      </c>
      <c r="AF2756" t="s">
        <v>596</v>
      </c>
      <c r="AG2756" t="s">
        <v>12420</v>
      </c>
      <c r="AH2756" t="s">
        <v>12419</v>
      </c>
      <c r="AI2756">
        <v>0</v>
      </c>
      <c r="AJ2756">
        <v>0</v>
      </c>
      <c r="AL2756">
        <v>1</v>
      </c>
      <c r="AM2756">
        <v>0</v>
      </c>
      <c r="AN2756">
        <v>0</v>
      </c>
      <c r="AO2756" t="s">
        <v>51</v>
      </c>
      <c r="AP2756" t="s">
        <v>51</v>
      </c>
      <c r="AQ2756" t="s">
        <v>51</v>
      </c>
      <c r="AR2756" t="s">
        <v>51</v>
      </c>
      <c r="AS2756" t="s">
        <v>51</v>
      </c>
      <c r="AT2756" t="s">
        <v>51</v>
      </c>
      <c r="AU2756" t="s">
        <v>58</v>
      </c>
      <c r="AV2756" t="s">
        <v>12203</v>
      </c>
      <c r="AW2756" t="s">
        <v>6927</v>
      </c>
      <c r="AX2756" s="1">
        <v>42058.464803784722</v>
      </c>
      <c r="AY2756" s="1">
        <v>43516.463511608796</v>
      </c>
    </row>
    <row r="2757" spans="1:51" x14ac:dyDescent="0.35">
      <c r="A2757">
        <v>1608</v>
      </c>
      <c r="B2757">
        <v>0</v>
      </c>
      <c r="C2757" t="s">
        <v>51</v>
      </c>
      <c r="D2757" t="s">
        <v>52</v>
      </c>
      <c r="E2757" t="s">
        <v>51</v>
      </c>
      <c r="F2757" t="s">
        <v>51</v>
      </c>
      <c r="G2757" t="s">
        <v>12421</v>
      </c>
      <c r="H2757" t="s">
        <v>12422</v>
      </c>
      <c r="I2757" t="s">
        <v>56</v>
      </c>
      <c r="J2757" t="s">
        <v>5419</v>
      </c>
      <c r="M2757" t="s">
        <v>12421</v>
      </c>
      <c r="N2757" t="s">
        <v>12422</v>
      </c>
      <c r="O2757" t="s">
        <v>56</v>
      </c>
      <c r="S2757" t="s">
        <v>12423</v>
      </c>
      <c r="T2757" t="s">
        <v>12424</v>
      </c>
      <c r="U2757" t="s">
        <v>51</v>
      </c>
      <c r="V2757" t="s">
        <v>12425</v>
      </c>
      <c r="W2757" t="s">
        <v>12426</v>
      </c>
      <c r="X2757" t="s">
        <v>51</v>
      </c>
      <c r="Y2757" t="s">
        <v>12427</v>
      </c>
      <c r="Z2757">
        <v>8</v>
      </c>
      <c r="AA2757" t="s">
        <v>62</v>
      </c>
      <c r="AB2757" t="s">
        <v>62</v>
      </c>
      <c r="AC2757" t="s">
        <v>62</v>
      </c>
      <c r="AD2757" t="s">
        <v>12428</v>
      </c>
      <c r="AE2757" t="s">
        <v>51</v>
      </c>
      <c r="AF2757" t="s">
        <v>5419</v>
      </c>
      <c r="AG2757">
        <v>9615100132</v>
      </c>
      <c r="AH2757" t="s">
        <v>62</v>
      </c>
      <c r="AI2757">
        <v>0</v>
      </c>
      <c r="AJ2757">
        <v>0</v>
      </c>
      <c r="AL2757">
        <v>1</v>
      </c>
      <c r="AM2757">
        <v>0</v>
      </c>
      <c r="AN2757">
        <v>0</v>
      </c>
      <c r="AO2757" t="s">
        <v>51</v>
      </c>
      <c r="AP2757" t="s">
        <v>51</v>
      </c>
      <c r="AQ2757" t="s">
        <v>51</v>
      </c>
      <c r="AR2757" t="s">
        <v>51</v>
      </c>
      <c r="AS2757" t="s">
        <v>51</v>
      </c>
      <c r="AT2757" t="s">
        <v>51</v>
      </c>
      <c r="AU2757" t="s">
        <v>58</v>
      </c>
      <c r="AV2757" t="s">
        <v>12203</v>
      </c>
      <c r="AW2757" t="s">
        <v>51</v>
      </c>
      <c r="AX2757" s="1">
        <v>42055.691182523151</v>
      </c>
      <c r="AY2757" t="s">
        <v>51</v>
      </c>
    </row>
    <row r="2758" spans="1:51" x14ac:dyDescent="0.35">
      <c r="A2758">
        <v>1607</v>
      </c>
      <c r="B2758">
        <v>0</v>
      </c>
      <c r="C2758" t="s">
        <v>51</v>
      </c>
      <c r="D2758" t="s">
        <v>52</v>
      </c>
      <c r="E2758" t="s">
        <v>51</v>
      </c>
      <c r="F2758" t="s">
        <v>51</v>
      </c>
      <c r="G2758" t="s">
        <v>19281</v>
      </c>
      <c r="H2758" t="s">
        <v>12429</v>
      </c>
      <c r="I2758" t="s">
        <v>56</v>
      </c>
      <c r="J2758" t="s">
        <v>5419</v>
      </c>
      <c r="M2758" t="s">
        <v>19250</v>
      </c>
      <c r="N2758" t="s">
        <v>12429</v>
      </c>
      <c r="O2758" t="s">
        <v>56</v>
      </c>
      <c r="S2758" t="s">
        <v>12430</v>
      </c>
      <c r="T2758" t="s">
        <v>12431</v>
      </c>
      <c r="U2758" t="s">
        <v>51</v>
      </c>
      <c r="V2758" t="s">
        <v>12430</v>
      </c>
      <c r="W2758" t="s">
        <v>12432</v>
      </c>
      <c r="X2758" t="s">
        <v>51</v>
      </c>
      <c r="Y2758" t="s">
        <v>11920</v>
      </c>
      <c r="Z2758">
        <v>8</v>
      </c>
      <c r="AA2758">
        <v>3</v>
      </c>
      <c r="AB2758" t="s">
        <v>62</v>
      </c>
      <c r="AC2758" t="s">
        <v>62</v>
      </c>
      <c r="AD2758" t="s">
        <v>11923</v>
      </c>
      <c r="AE2758" t="s">
        <v>51</v>
      </c>
      <c r="AF2758" t="s">
        <v>5419</v>
      </c>
      <c r="AG2758" t="s">
        <v>12433</v>
      </c>
      <c r="AH2758" t="s">
        <v>62</v>
      </c>
      <c r="AI2758">
        <v>0</v>
      </c>
      <c r="AJ2758">
        <v>0</v>
      </c>
      <c r="AL2758">
        <v>0</v>
      </c>
      <c r="AM2758">
        <v>0</v>
      </c>
      <c r="AN2758">
        <v>0</v>
      </c>
      <c r="AO2758" t="s">
        <v>51</v>
      </c>
      <c r="AP2758" t="s">
        <v>51</v>
      </c>
      <c r="AQ2758" t="s">
        <v>51</v>
      </c>
      <c r="AR2758" t="s">
        <v>51</v>
      </c>
      <c r="AS2758" t="s">
        <v>51</v>
      </c>
      <c r="AT2758" t="s">
        <v>51</v>
      </c>
      <c r="AU2758" t="s">
        <v>58</v>
      </c>
      <c r="AV2758" t="s">
        <v>12203</v>
      </c>
      <c r="AW2758" t="s">
        <v>6927</v>
      </c>
      <c r="AX2758" s="1">
        <v>42052.518241087964</v>
      </c>
      <c r="AY2758" s="1">
        <v>43022.665317708335</v>
      </c>
    </row>
    <row r="2759" spans="1:51" x14ac:dyDescent="0.35">
      <c r="A2759">
        <v>1606</v>
      </c>
      <c r="B2759">
        <v>0</v>
      </c>
      <c r="C2759" t="s">
        <v>51</v>
      </c>
      <c r="D2759" t="s">
        <v>52</v>
      </c>
      <c r="E2759" t="s">
        <v>51</v>
      </c>
      <c r="F2759" t="s">
        <v>51</v>
      </c>
      <c r="G2759" t="s">
        <v>12434</v>
      </c>
      <c r="H2759" t="s">
        <v>12435</v>
      </c>
      <c r="I2759" t="s">
        <v>56</v>
      </c>
      <c r="J2759" t="s">
        <v>5419</v>
      </c>
      <c r="M2759" t="s">
        <v>12434</v>
      </c>
      <c r="N2759" t="s">
        <v>12435</v>
      </c>
      <c r="O2759" t="s">
        <v>56</v>
      </c>
      <c r="S2759" t="s">
        <v>12436</v>
      </c>
      <c r="T2759" t="s">
        <v>12437</v>
      </c>
      <c r="U2759" t="s">
        <v>51</v>
      </c>
      <c r="V2759" t="s">
        <v>12436</v>
      </c>
      <c r="W2759">
        <v>9004376300</v>
      </c>
      <c r="X2759" t="s">
        <v>51</v>
      </c>
      <c r="Y2759" t="s">
        <v>12438</v>
      </c>
      <c r="Z2759">
        <v>8</v>
      </c>
      <c r="AA2759" t="s">
        <v>62</v>
      </c>
      <c r="AB2759" t="s">
        <v>62</v>
      </c>
      <c r="AC2759" t="s">
        <v>62</v>
      </c>
      <c r="AD2759" t="s">
        <v>62</v>
      </c>
      <c r="AE2759" t="s">
        <v>51</v>
      </c>
      <c r="AF2759" t="s">
        <v>5419</v>
      </c>
      <c r="AG2759" t="s">
        <v>62</v>
      </c>
      <c r="AH2759" t="s">
        <v>62</v>
      </c>
      <c r="AI2759">
        <v>0</v>
      </c>
      <c r="AJ2759">
        <v>0</v>
      </c>
      <c r="AL2759">
        <v>0</v>
      </c>
      <c r="AM2759">
        <v>0</v>
      </c>
      <c r="AN2759">
        <v>0</v>
      </c>
      <c r="AO2759" t="s">
        <v>51</v>
      </c>
      <c r="AP2759" t="s">
        <v>51</v>
      </c>
      <c r="AQ2759" t="s">
        <v>51</v>
      </c>
      <c r="AR2759" t="s">
        <v>51</v>
      </c>
      <c r="AS2759" t="s">
        <v>51</v>
      </c>
      <c r="AT2759" t="s">
        <v>51</v>
      </c>
      <c r="AU2759" t="s">
        <v>58</v>
      </c>
      <c r="AV2759" t="s">
        <v>12203</v>
      </c>
      <c r="AW2759" t="s">
        <v>51</v>
      </c>
      <c r="AX2759" s="1">
        <v>42052.48114236111</v>
      </c>
      <c r="AY2759" t="s">
        <v>51</v>
      </c>
    </row>
    <row r="2760" spans="1:51" x14ac:dyDescent="0.35">
      <c r="A2760">
        <v>1605</v>
      </c>
      <c r="B2760">
        <v>0</v>
      </c>
      <c r="C2760" t="s">
        <v>51</v>
      </c>
      <c r="D2760" t="s">
        <v>85</v>
      </c>
      <c r="E2760" t="s">
        <v>51</v>
      </c>
      <c r="F2760" t="s">
        <v>51</v>
      </c>
      <c r="G2760" t="s">
        <v>12439</v>
      </c>
      <c r="H2760" t="s">
        <v>12440</v>
      </c>
      <c r="I2760" t="s">
        <v>56</v>
      </c>
      <c r="J2760" t="s">
        <v>5419</v>
      </c>
      <c r="S2760">
        <v>24493140</v>
      </c>
      <c r="T2760" t="s">
        <v>51</v>
      </c>
      <c r="U2760" t="s">
        <v>51</v>
      </c>
      <c r="W2760" t="s">
        <v>12441</v>
      </c>
      <c r="Y2760" t="s">
        <v>12442</v>
      </c>
      <c r="Z2760">
        <v>8</v>
      </c>
      <c r="AE2760" t="s">
        <v>51</v>
      </c>
      <c r="AF2760" t="s">
        <v>5419</v>
      </c>
      <c r="AG2760">
        <v>27850044731</v>
      </c>
      <c r="AI2760">
        <v>0</v>
      </c>
      <c r="AJ2760">
        <v>0</v>
      </c>
      <c r="AL2760">
        <v>0</v>
      </c>
      <c r="AM2760">
        <v>0</v>
      </c>
      <c r="AN2760">
        <v>0</v>
      </c>
      <c r="AO2760" t="s">
        <v>586</v>
      </c>
      <c r="AP2760" t="s">
        <v>51</v>
      </c>
      <c r="AQ2760" t="s">
        <v>51</v>
      </c>
      <c r="AR2760" t="s">
        <v>51</v>
      </c>
      <c r="AS2760" t="s">
        <v>51</v>
      </c>
      <c r="AT2760" t="s">
        <v>51</v>
      </c>
      <c r="AU2760" t="s">
        <v>58</v>
      </c>
      <c r="AV2760" t="s">
        <v>4028</v>
      </c>
      <c r="AW2760" t="s">
        <v>51</v>
      </c>
      <c r="AX2760" s="1">
        <v>42049.569587418984</v>
      </c>
      <c r="AY2760" t="s">
        <v>51</v>
      </c>
    </row>
    <row r="2761" spans="1:51" x14ac:dyDescent="0.35">
      <c r="A2761">
        <v>1604</v>
      </c>
      <c r="B2761">
        <v>0</v>
      </c>
      <c r="C2761" t="s">
        <v>51</v>
      </c>
      <c r="D2761" t="s">
        <v>52</v>
      </c>
      <c r="E2761" t="s">
        <v>51</v>
      </c>
      <c r="F2761" t="s">
        <v>51</v>
      </c>
      <c r="G2761" t="s">
        <v>12443</v>
      </c>
      <c r="H2761" t="s">
        <v>12444</v>
      </c>
      <c r="I2761" t="s">
        <v>56</v>
      </c>
      <c r="J2761" t="s">
        <v>5419</v>
      </c>
      <c r="M2761" t="s">
        <v>62</v>
      </c>
      <c r="N2761" t="s">
        <v>62</v>
      </c>
      <c r="S2761" t="s">
        <v>12445</v>
      </c>
      <c r="T2761" t="s">
        <v>12446</v>
      </c>
      <c r="U2761" t="s">
        <v>51</v>
      </c>
      <c r="V2761" t="s">
        <v>12447</v>
      </c>
      <c r="W2761" t="s">
        <v>62</v>
      </c>
      <c r="X2761" t="s">
        <v>51</v>
      </c>
      <c r="Y2761" t="s">
        <v>62</v>
      </c>
      <c r="Z2761">
        <v>8</v>
      </c>
      <c r="AA2761" t="s">
        <v>62</v>
      </c>
      <c r="AB2761" t="s">
        <v>62</v>
      </c>
      <c r="AC2761" t="s">
        <v>62</v>
      </c>
      <c r="AD2761" t="s">
        <v>62</v>
      </c>
      <c r="AE2761" t="s">
        <v>51</v>
      </c>
      <c r="AF2761" t="s">
        <v>5419</v>
      </c>
      <c r="AG2761" t="s">
        <v>62</v>
      </c>
      <c r="AH2761" t="s">
        <v>62</v>
      </c>
      <c r="AI2761">
        <v>0</v>
      </c>
      <c r="AJ2761">
        <v>0</v>
      </c>
      <c r="AL2761">
        <v>1</v>
      </c>
      <c r="AM2761">
        <v>0</v>
      </c>
      <c r="AN2761">
        <v>0</v>
      </c>
      <c r="AO2761" t="s">
        <v>51</v>
      </c>
      <c r="AP2761" t="s">
        <v>51</v>
      </c>
      <c r="AQ2761" t="s">
        <v>51</v>
      </c>
      <c r="AR2761" t="s">
        <v>51</v>
      </c>
      <c r="AS2761" t="s">
        <v>51</v>
      </c>
      <c r="AT2761" t="s">
        <v>51</v>
      </c>
      <c r="AU2761" t="s">
        <v>58</v>
      </c>
      <c r="AV2761" t="s">
        <v>12203</v>
      </c>
      <c r="AW2761" t="s">
        <v>51</v>
      </c>
      <c r="AX2761" s="1">
        <v>42048.688609178243</v>
      </c>
      <c r="AY2761" t="s">
        <v>51</v>
      </c>
    </row>
    <row r="2762" spans="1:51" x14ac:dyDescent="0.35">
      <c r="A2762">
        <v>1603</v>
      </c>
      <c r="B2762">
        <v>0</v>
      </c>
      <c r="C2762" t="s">
        <v>51</v>
      </c>
      <c r="D2762" t="s">
        <v>85</v>
      </c>
      <c r="E2762" t="s">
        <v>51</v>
      </c>
      <c r="F2762" t="s">
        <v>51</v>
      </c>
      <c r="G2762" t="s">
        <v>19282</v>
      </c>
      <c r="H2762" t="s">
        <v>12448</v>
      </c>
      <c r="I2762" t="s">
        <v>56</v>
      </c>
      <c r="J2762" t="s">
        <v>5419</v>
      </c>
      <c r="T2762" t="s">
        <v>51</v>
      </c>
      <c r="U2762" t="s">
        <v>51</v>
      </c>
      <c r="W2762">
        <v>9987310318</v>
      </c>
      <c r="X2762" t="s">
        <v>12449</v>
      </c>
      <c r="Y2762" t="s">
        <v>12450</v>
      </c>
      <c r="Z2762">
        <v>8</v>
      </c>
      <c r="AE2762" t="s">
        <v>51</v>
      </c>
      <c r="AF2762" t="s">
        <v>5419</v>
      </c>
      <c r="AG2762" t="s">
        <v>12451</v>
      </c>
      <c r="AI2762">
        <v>0</v>
      </c>
      <c r="AJ2762">
        <v>0</v>
      </c>
      <c r="AL2762">
        <v>0</v>
      </c>
      <c r="AM2762">
        <v>0</v>
      </c>
      <c r="AN2762">
        <v>0</v>
      </c>
      <c r="AO2762" t="s">
        <v>1032</v>
      </c>
      <c r="AP2762" t="s">
        <v>51</v>
      </c>
      <c r="AQ2762" t="s">
        <v>51</v>
      </c>
      <c r="AR2762" t="s">
        <v>51</v>
      </c>
      <c r="AS2762" t="s">
        <v>51</v>
      </c>
      <c r="AT2762" t="s">
        <v>51</v>
      </c>
      <c r="AU2762" t="s">
        <v>58</v>
      </c>
      <c r="AV2762" t="s">
        <v>11883</v>
      </c>
      <c r="AW2762" t="s">
        <v>51</v>
      </c>
      <c r="AX2762" s="1">
        <v>42045.802773067131</v>
      </c>
      <c r="AY2762" t="s">
        <v>51</v>
      </c>
    </row>
    <row r="2763" spans="1:51" x14ac:dyDescent="0.35">
      <c r="A2763">
        <v>1602</v>
      </c>
      <c r="B2763">
        <v>0</v>
      </c>
      <c r="C2763" t="s">
        <v>51</v>
      </c>
      <c r="D2763" t="s">
        <v>85</v>
      </c>
      <c r="E2763" t="s">
        <v>51</v>
      </c>
      <c r="F2763" t="s">
        <v>51</v>
      </c>
      <c r="G2763" t="s">
        <v>12452</v>
      </c>
      <c r="H2763" t="s">
        <v>12453</v>
      </c>
      <c r="I2763" t="s">
        <v>56</v>
      </c>
      <c r="J2763" t="s">
        <v>5419</v>
      </c>
      <c r="S2763" t="s">
        <v>62</v>
      </c>
      <c r="T2763" t="s">
        <v>51</v>
      </c>
      <c r="U2763" t="s">
        <v>51</v>
      </c>
      <c r="V2763" t="s">
        <v>62</v>
      </c>
      <c r="W2763" t="s">
        <v>62</v>
      </c>
      <c r="X2763" t="s">
        <v>62</v>
      </c>
      <c r="Y2763" t="s">
        <v>62</v>
      </c>
      <c r="Z2763">
        <v>8</v>
      </c>
      <c r="AA2763" t="s">
        <v>62</v>
      </c>
      <c r="AD2763" t="s">
        <v>62</v>
      </c>
      <c r="AE2763" t="s">
        <v>51</v>
      </c>
      <c r="AF2763" t="s">
        <v>5419</v>
      </c>
      <c r="AI2763">
        <v>0</v>
      </c>
      <c r="AJ2763">
        <v>0</v>
      </c>
      <c r="AL2763">
        <v>0</v>
      </c>
      <c r="AM2763">
        <v>0</v>
      </c>
      <c r="AN2763">
        <v>0</v>
      </c>
      <c r="AO2763" t="s">
        <v>1032</v>
      </c>
      <c r="AP2763" t="s">
        <v>51</v>
      </c>
      <c r="AQ2763" t="s">
        <v>51</v>
      </c>
      <c r="AR2763" t="s">
        <v>51</v>
      </c>
      <c r="AS2763" t="s">
        <v>51</v>
      </c>
      <c r="AT2763" t="s">
        <v>51</v>
      </c>
      <c r="AU2763" t="s">
        <v>58</v>
      </c>
      <c r="AV2763" t="s">
        <v>7390</v>
      </c>
      <c r="AW2763" t="s">
        <v>51</v>
      </c>
      <c r="AX2763" s="1">
        <v>42045.763447951387</v>
      </c>
      <c r="AY2763" t="s">
        <v>51</v>
      </c>
    </row>
    <row r="2764" spans="1:51" x14ac:dyDescent="0.35">
      <c r="A2764">
        <v>1601</v>
      </c>
      <c r="B2764">
        <v>0</v>
      </c>
      <c r="C2764" t="s">
        <v>51</v>
      </c>
      <c r="D2764" t="s">
        <v>52</v>
      </c>
      <c r="E2764" t="s">
        <v>51</v>
      </c>
      <c r="F2764" t="s">
        <v>51</v>
      </c>
      <c r="G2764" t="s">
        <v>12454</v>
      </c>
      <c r="H2764" t="s">
        <v>12455</v>
      </c>
      <c r="I2764" t="s">
        <v>2142</v>
      </c>
      <c r="J2764" t="s">
        <v>5419</v>
      </c>
      <c r="M2764" t="s">
        <v>12454</v>
      </c>
      <c r="N2764" t="s">
        <v>12455</v>
      </c>
      <c r="O2764" t="s">
        <v>2142</v>
      </c>
      <c r="U2764" t="s">
        <v>51</v>
      </c>
      <c r="X2764" t="s">
        <v>51</v>
      </c>
      <c r="Z2764">
        <v>2</v>
      </c>
      <c r="AE2764" t="s">
        <v>51</v>
      </c>
      <c r="AF2764" t="s">
        <v>5419</v>
      </c>
      <c r="AI2764">
        <v>0</v>
      </c>
      <c r="AJ2764">
        <v>0</v>
      </c>
      <c r="AL2764">
        <v>0</v>
      </c>
      <c r="AM2764">
        <v>0</v>
      </c>
      <c r="AN2764">
        <v>0</v>
      </c>
      <c r="AO2764" t="s">
        <v>51</v>
      </c>
      <c r="AP2764" t="s">
        <v>51</v>
      </c>
      <c r="AQ2764" t="s">
        <v>51</v>
      </c>
      <c r="AR2764" t="s">
        <v>51</v>
      </c>
      <c r="AS2764" t="s">
        <v>51</v>
      </c>
      <c r="AT2764" t="s">
        <v>51</v>
      </c>
      <c r="AU2764" t="s">
        <v>58</v>
      </c>
      <c r="AV2764" t="s">
        <v>8547</v>
      </c>
      <c r="AW2764" t="s">
        <v>51</v>
      </c>
      <c r="AX2764" s="1">
        <v>42045.623387037034</v>
      </c>
      <c r="AY2764" t="s">
        <v>51</v>
      </c>
    </row>
    <row r="2765" spans="1:51" x14ac:dyDescent="0.35">
      <c r="A2765">
        <v>1600</v>
      </c>
      <c r="B2765">
        <v>0</v>
      </c>
      <c r="C2765" t="s">
        <v>51</v>
      </c>
      <c r="D2765" t="s">
        <v>85</v>
      </c>
      <c r="E2765" t="s">
        <v>51</v>
      </c>
      <c r="F2765" t="s">
        <v>51</v>
      </c>
      <c r="G2765" t="s">
        <v>12456</v>
      </c>
      <c r="H2765" t="s">
        <v>12457</v>
      </c>
      <c r="I2765" t="s">
        <v>56</v>
      </c>
      <c r="J2765" t="s">
        <v>5419</v>
      </c>
      <c r="S2765" t="s">
        <v>12458</v>
      </c>
      <c r="T2765" t="s">
        <v>51</v>
      </c>
      <c r="U2765" t="s">
        <v>51</v>
      </c>
      <c r="W2765">
        <v>9560400883</v>
      </c>
      <c r="X2765" t="s">
        <v>12459</v>
      </c>
      <c r="Y2765" t="s">
        <v>12460</v>
      </c>
      <c r="Z2765">
        <v>8</v>
      </c>
      <c r="AE2765" t="s">
        <v>51</v>
      </c>
      <c r="AF2765" t="s">
        <v>5419</v>
      </c>
      <c r="AI2765">
        <v>0</v>
      </c>
      <c r="AJ2765">
        <v>0</v>
      </c>
      <c r="AL2765">
        <v>0</v>
      </c>
      <c r="AM2765">
        <v>0</v>
      </c>
      <c r="AN2765">
        <v>0</v>
      </c>
      <c r="AO2765" t="s">
        <v>12461</v>
      </c>
      <c r="AP2765" t="s">
        <v>51</v>
      </c>
      <c r="AQ2765" t="s">
        <v>51</v>
      </c>
      <c r="AR2765" t="s">
        <v>51</v>
      </c>
      <c r="AS2765" t="s">
        <v>51</v>
      </c>
      <c r="AT2765" t="s">
        <v>51</v>
      </c>
      <c r="AU2765" t="s">
        <v>58</v>
      </c>
      <c r="AV2765" t="s">
        <v>4028</v>
      </c>
      <c r="AW2765" t="s">
        <v>51</v>
      </c>
      <c r="AX2765" s="1">
        <v>42044.633385763889</v>
      </c>
      <c r="AY2765" t="s">
        <v>51</v>
      </c>
    </row>
    <row r="2766" spans="1:51" x14ac:dyDescent="0.35">
      <c r="A2766">
        <v>1599</v>
      </c>
      <c r="B2766">
        <v>0</v>
      </c>
      <c r="C2766" t="s">
        <v>51</v>
      </c>
      <c r="D2766" t="s">
        <v>52</v>
      </c>
      <c r="E2766" t="s">
        <v>51</v>
      </c>
      <c r="F2766" t="s">
        <v>51</v>
      </c>
      <c r="G2766" t="s">
        <v>19283</v>
      </c>
      <c r="H2766" t="s">
        <v>12462</v>
      </c>
      <c r="I2766" t="s">
        <v>56</v>
      </c>
      <c r="J2766" t="s">
        <v>5419</v>
      </c>
      <c r="M2766" t="s">
        <v>19283</v>
      </c>
      <c r="N2766" t="s">
        <v>12462</v>
      </c>
      <c r="O2766" t="s">
        <v>56</v>
      </c>
      <c r="S2766">
        <f>91 - 40 -27120596</f>
        <v>-27120545</v>
      </c>
      <c r="T2766" t="s">
        <v>12463</v>
      </c>
      <c r="U2766" t="s">
        <v>51</v>
      </c>
      <c r="V2766">
        <f>91 - 40 - 27121696</f>
        <v>-27121645</v>
      </c>
      <c r="W2766" t="s">
        <v>62</v>
      </c>
      <c r="X2766" t="s">
        <v>51</v>
      </c>
      <c r="Y2766" t="s">
        <v>12464</v>
      </c>
      <c r="Z2766">
        <v>8</v>
      </c>
      <c r="AA2766" t="s">
        <v>62</v>
      </c>
      <c r="AB2766" t="s">
        <v>62</v>
      </c>
      <c r="AC2766" t="s">
        <v>62</v>
      </c>
      <c r="AD2766" t="s">
        <v>62</v>
      </c>
      <c r="AE2766" t="s">
        <v>51</v>
      </c>
      <c r="AF2766" t="s">
        <v>5419</v>
      </c>
      <c r="AG2766">
        <v>36650198958</v>
      </c>
      <c r="AH2766" t="s">
        <v>62</v>
      </c>
      <c r="AI2766">
        <v>0</v>
      </c>
      <c r="AJ2766">
        <v>0</v>
      </c>
      <c r="AK2766" t="s">
        <v>62</v>
      </c>
      <c r="AL2766">
        <v>0</v>
      </c>
      <c r="AM2766">
        <v>0</v>
      </c>
      <c r="AN2766">
        <v>0</v>
      </c>
      <c r="AO2766" t="s">
        <v>51</v>
      </c>
      <c r="AP2766" t="s">
        <v>51</v>
      </c>
      <c r="AQ2766" t="s">
        <v>51</v>
      </c>
      <c r="AR2766" t="s">
        <v>51</v>
      </c>
      <c r="AS2766" t="s">
        <v>51</v>
      </c>
      <c r="AT2766" t="s">
        <v>51</v>
      </c>
      <c r="AU2766" t="s">
        <v>58</v>
      </c>
      <c r="AV2766" t="s">
        <v>12030</v>
      </c>
      <c r="AW2766" t="s">
        <v>51</v>
      </c>
      <c r="AX2766" s="1">
        <v>42042.614518553244</v>
      </c>
      <c r="AY2766" t="s">
        <v>51</v>
      </c>
    </row>
    <row r="2767" spans="1:51" x14ac:dyDescent="0.35">
      <c r="A2767">
        <v>1598</v>
      </c>
      <c r="B2767">
        <v>0</v>
      </c>
      <c r="C2767" t="s">
        <v>51</v>
      </c>
      <c r="D2767" t="s">
        <v>52</v>
      </c>
      <c r="E2767" t="s">
        <v>51</v>
      </c>
      <c r="F2767" t="s">
        <v>51</v>
      </c>
      <c r="G2767" t="s">
        <v>12465</v>
      </c>
      <c r="H2767" t="s">
        <v>12466</v>
      </c>
      <c r="I2767" t="s">
        <v>56</v>
      </c>
      <c r="J2767" t="s">
        <v>5419</v>
      </c>
      <c r="M2767" t="s">
        <v>12465</v>
      </c>
      <c r="N2767" t="s">
        <v>12466</v>
      </c>
      <c r="O2767" t="s">
        <v>56</v>
      </c>
      <c r="U2767" t="s">
        <v>51</v>
      </c>
      <c r="X2767" t="s">
        <v>51</v>
      </c>
      <c r="Z2767">
        <v>8</v>
      </c>
      <c r="AE2767" t="s">
        <v>51</v>
      </c>
      <c r="AF2767" t="s">
        <v>5419</v>
      </c>
      <c r="AI2767">
        <v>0</v>
      </c>
      <c r="AJ2767">
        <v>0</v>
      </c>
      <c r="AL2767">
        <v>0</v>
      </c>
      <c r="AM2767">
        <v>0</v>
      </c>
      <c r="AN2767">
        <v>0</v>
      </c>
      <c r="AO2767" t="s">
        <v>51</v>
      </c>
      <c r="AP2767" t="s">
        <v>51</v>
      </c>
      <c r="AQ2767" t="s">
        <v>51</v>
      </c>
      <c r="AR2767" t="s">
        <v>51</v>
      </c>
      <c r="AS2767" t="s">
        <v>51</v>
      </c>
      <c r="AT2767" t="s">
        <v>51</v>
      </c>
      <c r="AU2767" t="s">
        <v>58</v>
      </c>
      <c r="AV2767" t="s">
        <v>8547</v>
      </c>
      <c r="AW2767" t="s">
        <v>51</v>
      </c>
      <c r="AX2767" s="1">
        <v>42040.464142048608</v>
      </c>
      <c r="AY2767" t="s">
        <v>51</v>
      </c>
    </row>
    <row r="2768" spans="1:51" x14ac:dyDescent="0.35">
      <c r="A2768">
        <v>1597</v>
      </c>
      <c r="B2768">
        <v>0</v>
      </c>
      <c r="C2768" t="s">
        <v>51</v>
      </c>
      <c r="D2768" t="s">
        <v>52</v>
      </c>
      <c r="E2768" t="s">
        <v>51</v>
      </c>
      <c r="F2768" t="s">
        <v>51</v>
      </c>
      <c r="G2768" t="s">
        <v>12467</v>
      </c>
      <c r="H2768" t="s">
        <v>12468</v>
      </c>
      <c r="I2768" t="s">
        <v>56</v>
      </c>
      <c r="J2768" t="s">
        <v>5419</v>
      </c>
      <c r="M2768" t="s">
        <v>12469</v>
      </c>
      <c r="N2768" t="s">
        <v>12470</v>
      </c>
      <c r="O2768" t="s">
        <v>56</v>
      </c>
      <c r="S2768" t="s">
        <v>12471</v>
      </c>
      <c r="T2768" t="s">
        <v>12472</v>
      </c>
      <c r="U2768" t="s">
        <v>51</v>
      </c>
      <c r="V2768" t="s">
        <v>62</v>
      </c>
      <c r="W2768" t="s">
        <v>62</v>
      </c>
      <c r="X2768" t="s">
        <v>51</v>
      </c>
      <c r="Y2768" t="s">
        <v>12473</v>
      </c>
      <c r="Z2768">
        <v>8</v>
      </c>
      <c r="AA2768">
        <v>24</v>
      </c>
      <c r="AB2768" t="s">
        <v>62</v>
      </c>
      <c r="AC2768" t="s">
        <v>62</v>
      </c>
      <c r="AD2768" t="s">
        <v>12474</v>
      </c>
      <c r="AE2768" t="s">
        <v>51</v>
      </c>
      <c r="AF2768" t="s">
        <v>5419</v>
      </c>
      <c r="AG2768" t="s">
        <v>12475</v>
      </c>
      <c r="AH2768">
        <v>24573302446</v>
      </c>
      <c r="AI2768">
        <v>0</v>
      </c>
      <c r="AJ2768">
        <v>0</v>
      </c>
      <c r="AL2768">
        <v>1</v>
      </c>
      <c r="AM2768">
        <v>0</v>
      </c>
      <c r="AN2768">
        <v>0</v>
      </c>
      <c r="AO2768" t="s">
        <v>51</v>
      </c>
      <c r="AP2768" t="s">
        <v>51</v>
      </c>
      <c r="AQ2768" t="s">
        <v>51</v>
      </c>
      <c r="AR2768" t="s">
        <v>51</v>
      </c>
      <c r="AS2768" t="s">
        <v>51</v>
      </c>
      <c r="AT2768" t="s">
        <v>51</v>
      </c>
      <c r="AU2768" t="s">
        <v>58</v>
      </c>
      <c r="AV2768" t="s">
        <v>12203</v>
      </c>
      <c r="AW2768" t="s">
        <v>6927</v>
      </c>
      <c r="AX2768" s="1">
        <v>42039.508870057871</v>
      </c>
      <c r="AY2768" s="1">
        <v>43220.615890162037</v>
      </c>
    </row>
    <row r="2769" spans="1:51" x14ac:dyDescent="0.35">
      <c r="A2769">
        <v>1596</v>
      </c>
      <c r="B2769">
        <v>0</v>
      </c>
      <c r="C2769" t="s">
        <v>51</v>
      </c>
      <c r="D2769" t="s">
        <v>52</v>
      </c>
      <c r="E2769" t="s">
        <v>51</v>
      </c>
      <c r="F2769" t="s">
        <v>51</v>
      </c>
      <c r="G2769" t="s">
        <v>12476</v>
      </c>
      <c r="H2769" t="s">
        <v>12477</v>
      </c>
      <c r="I2769" t="s">
        <v>56</v>
      </c>
      <c r="J2769" t="s">
        <v>5419</v>
      </c>
      <c r="M2769" t="s">
        <v>12476</v>
      </c>
      <c r="N2769" t="s">
        <v>12477</v>
      </c>
      <c r="O2769" t="s">
        <v>56</v>
      </c>
      <c r="S2769" t="s">
        <v>12478</v>
      </c>
      <c r="T2769" t="s">
        <v>12479</v>
      </c>
      <c r="U2769" t="s">
        <v>51</v>
      </c>
      <c r="V2769" t="s">
        <v>12480</v>
      </c>
      <c r="W2769" t="s">
        <v>62</v>
      </c>
      <c r="X2769" t="s">
        <v>51</v>
      </c>
      <c r="Y2769" t="s">
        <v>12481</v>
      </c>
      <c r="Z2769">
        <v>8</v>
      </c>
      <c r="AA2769" t="s">
        <v>12482</v>
      </c>
      <c r="AB2769" t="s">
        <v>62</v>
      </c>
      <c r="AC2769" t="s">
        <v>62</v>
      </c>
      <c r="AD2769" t="s">
        <v>62</v>
      </c>
      <c r="AE2769" t="s">
        <v>51</v>
      </c>
      <c r="AF2769" t="s">
        <v>5419</v>
      </c>
      <c r="AG2769">
        <v>24075000143</v>
      </c>
      <c r="AH2769">
        <v>-24575000143</v>
      </c>
      <c r="AI2769">
        <v>0</v>
      </c>
      <c r="AJ2769">
        <v>0</v>
      </c>
      <c r="AL2769">
        <v>1</v>
      </c>
      <c r="AM2769">
        <v>0</v>
      </c>
      <c r="AN2769">
        <v>0</v>
      </c>
      <c r="AO2769" t="s">
        <v>51</v>
      </c>
      <c r="AP2769" t="s">
        <v>51</v>
      </c>
      <c r="AQ2769" t="s">
        <v>51</v>
      </c>
      <c r="AR2769" t="s">
        <v>51</v>
      </c>
      <c r="AS2769" t="s">
        <v>51</v>
      </c>
      <c r="AT2769" t="s">
        <v>51</v>
      </c>
      <c r="AU2769" t="s">
        <v>58</v>
      </c>
      <c r="AV2769" t="s">
        <v>12203</v>
      </c>
      <c r="AW2769" t="s">
        <v>12203</v>
      </c>
      <c r="AX2769" s="1">
        <v>42038.702130520833</v>
      </c>
      <c r="AY2769" s="1">
        <v>42038.712181712966</v>
      </c>
    </row>
    <row r="2770" spans="1:51" x14ac:dyDescent="0.35">
      <c r="A2770">
        <v>1595</v>
      </c>
      <c r="B2770">
        <v>0</v>
      </c>
      <c r="C2770" t="s">
        <v>51</v>
      </c>
      <c r="D2770" t="s">
        <v>52</v>
      </c>
      <c r="E2770" t="s">
        <v>51</v>
      </c>
      <c r="F2770" t="s">
        <v>51</v>
      </c>
      <c r="G2770" t="s">
        <v>12483</v>
      </c>
      <c r="H2770" t="s">
        <v>12484</v>
      </c>
      <c r="I2770" t="s">
        <v>1885</v>
      </c>
      <c r="J2770" t="s">
        <v>5419</v>
      </c>
      <c r="M2770" t="s">
        <v>12483</v>
      </c>
      <c r="N2770" t="s">
        <v>12484</v>
      </c>
      <c r="O2770" t="s">
        <v>1885</v>
      </c>
      <c r="T2770" t="s">
        <v>12485</v>
      </c>
      <c r="U2770" t="s">
        <v>51</v>
      </c>
      <c r="X2770" t="s">
        <v>51</v>
      </c>
      <c r="Z2770">
        <v>2</v>
      </c>
      <c r="AE2770" t="s">
        <v>51</v>
      </c>
      <c r="AF2770" t="s">
        <v>5419</v>
      </c>
      <c r="AI2770">
        <v>0</v>
      </c>
      <c r="AJ2770">
        <v>0</v>
      </c>
      <c r="AL2770">
        <v>0</v>
      </c>
      <c r="AM2770">
        <v>0</v>
      </c>
      <c r="AN2770">
        <v>0</v>
      </c>
      <c r="AO2770" t="s">
        <v>51</v>
      </c>
      <c r="AP2770" t="s">
        <v>51</v>
      </c>
      <c r="AQ2770" t="s">
        <v>51</v>
      </c>
      <c r="AR2770" t="s">
        <v>51</v>
      </c>
      <c r="AS2770" t="s">
        <v>51</v>
      </c>
      <c r="AT2770" t="s">
        <v>51</v>
      </c>
      <c r="AU2770" t="s">
        <v>58</v>
      </c>
      <c r="AV2770" t="s">
        <v>8547</v>
      </c>
      <c r="AW2770" t="s">
        <v>51</v>
      </c>
      <c r="AX2770" s="1">
        <v>42038.483338923608</v>
      </c>
      <c r="AY2770" t="s">
        <v>51</v>
      </c>
    </row>
    <row r="2771" spans="1:51" x14ac:dyDescent="0.35">
      <c r="A2771">
        <v>1594</v>
      </c>
      <c r="B2771">
        <v>0</v>
      </c>
      <c r="C2771" t="s">
        <v>51</v>
      </c>
      <c r="D2771" t="s">
        <v>52</v>
      </c>
      <c r="E2771" t="s">
        <v>51</v>
      </c>
      <c r="F2771" t="s">
        <v>51</v>
      </c>
      <c r="G2771" t="s">
        <v>12486</v>
      </c>
      <c r="H2771" t="s">
        <v>12487</v>
      </c>
      <c r="I2771" t="s">
        <v>56</v>
      </c>
      <c r="J2771" t="s">
        <v>5419</v>
      </c>
      <c r="M2771" t="s">
        <v>12486</v>
      </c>
      <c r="N2771" t="s">
        <v>12487</v>
      </c>
      <c r="O2771" t="s">
        <v>56</v>
      </c>
      <c r="S2771" t="s">
        <v>62</v>
      </c>
      <c r="T2771" t="s">
        <v>12488</v>
      </c>
      <c r="U2771" t="s">
        <v>51</v>
      </c>
      <c r="V2771" t="s">
        <v>62</v>
      </c>
      <c r="W2771">
        <v>9415144977</v>
      </c>
      <c r="X2771" t="s">
        <v>51</v>
      </c>
      <c r="Y2771" t="s">
        <v>12489</v>
      </c>
      <c r="Z2771">
        <v>8</v>
      </c>
      <c r="AA2771" t="s">
        <v>62</v>
      </c>
      <c r="AB2771" t="s">
        <v>62</v>
      </c>
      <c r="AC2771" t="s">
        <v>62</v>
      </c>
      <c r="AD2771" t="s">
        <v>62</v>
      </c>
      <c r="AE2771" t="s">
        <v>51</v>
      </c>
      <c r="AF2771" t="s">
        <v>5419</v>
      </c>
      <c r="AG2771">
        <v>9950029207</v>
      </c>
      <c r="AH2771">
        <v>9950029207</v>
      </c>
      <c r="AI2771">
        <v>0</v>
      </c>
      <c r="AJ2771">
        <v>0</v>
      </c>
      <c r="AL2771">
        <v>1</v>
      </c>
      <c r="AM2771">
        <v>0</v>
      </c>
      <c r="AN2771">
        <v>0</v>
      </c>
      <c r="AO2771" t="s">
        <v>51</v>
      </c>
      <c r="AP2771" t="s">
        <v>51</v>
      </c>
      <c r="AQ2771" t="s">
        <v>51</v>
      </c>
      <c r="AR2771" t="s">
        <v>51</v>
      </c>
      <c r="AS2771" t="s">
        <v>51</v>
      </c>
      <c r="AT2771" t="s">
        <v>51</v>
      </c>
      <c r="AU2771" t="s">
        <v>58</v>
      </c>
      <c r="AV2771" t="s">
        <v>12203</v>
      </c>
      <c r="AW2771" t="s">
        <v>51</v>
      </c>
      <c r="AX2771" s="1">
        <v>42037.726378738429</v>
      </c>
      <c r="AY2771" t="s">
        <v>51</v>
      </c>
    </row>
    <row r="2772" spans="1:51" x14ac:dyDescent="0.35">
      <c r="A2772">
        <v>1593</v>
      </c>
      <c r="B2772">
        <v>0</v>
      </c>
      <c r="C2772" t="s">
        <v>51</v>
      </c>
      <c r="D2772" t="s">
        <v>52</v>
      </c>
      <c r="E2772" t="s">
        <v>51</v>
      </c>
      <c r="F2772" t="s">
        <v>51</v>
      </c>
      <c r="G2772" t="s">
        <v>12469</v>
      </c>
      <c r="H2772" t="s">
        <v>12490</v>
      </c>
      <c r="I2772" t="s">
        <v>56</v>
      </c>
      <c r="J2772" t="s">
        <v>5419</v>
      </c>
      <c r="M2772" t="s">
        <v>12469</v>
      </c>
      <c r="N2772" t="s">
        <v>12491</v>
      </c>
      <c r="O2772" t="s">
        <v>56</v>
      </c>
      <c r="S2772" t="s">
        <v>12471</v>
      </c>
      <c r="T2772" t="s">
        <v>12472</v>
      </c>
      <c r="U2772" t="s">
        <v>51</v>
      </c>
      <c r="V2772" t="s">
        <v>62</v>
      </c>
      <c r="W2772" t="s">
        <v>62</v>
      </c>
      <c r="X2772" t="s">
        <v>51</v>
      </c>
      <c r="Y2772" t="s">
        <v>12473</v>
      </c>
      <c r="Z2772">
        <v>8</v>
      </c>
      <c r="AA2772">
        <v>24</v>
      </c>
      <c r="AB2772" t="s">
        <v>62</v>
      </c>
      <c r="AC2772" t="s">
        <v>62</v>
      </c>
      <c r="AD2772" t="s">
        <v>12474</v>
      </c>
      <c r="AE2772" t="s">
        <v>51</v>
      </c>
      <c r="AF2772" t="s">
        <v>5419</v>
      </c>
      <c r="AG2772" t="s">
        <v>12475</v>
      </c>
      <c r="AH2772">
        <v>24573302446</v>
      </c>
      <c r="AI2772">
        <v>0</v>
      </c>
      <c r="AJ2772">
        <v>0</v>
      </c>
      <c r="AL2772">
        <v>1</v>
      </c>
      <c r="AM2772">
        <v>0</v>
      </c>
      <c r="AN2772">
        <v>0</v>
      </c>
      <c r="AO2772" t="s">
        <v>51</v>
      </c>
      <c r="AP2772" t="s">
        <v>51</v>
      </c>
      <c r="AQ2772" t="s">
        <v>51</v>
      </c>
      <c r="AR2772" t="s">
        <v>51</v>
      </c>
      <c r="AS2772" t="s">
        <v>51</v>
      </c>
      <c r="AT2772" t="s">
        <v>51</v>
      </c>
      <c r="AU2772" t="s">
        <v>58</v>
      </c>
      <c r="AV2772" t="s">
        <v>12203</v>
      </c>
      <c r="AW2772" t="s">
        <v>6927</v>
      </c>
      <c r="AX2772" s="1">
        <v>42037.680418981479</v>
      </c>
      <c r="AY2772" s="1">
        <v>43220.61538703704</v>
      </c>
    </row>
    <row r="2773" spans="1:51" x14ac:dyDescent="0.35">
      <c r="A2773">
        <v>1592</v>
      </c>
      <c r="B2773">
        <v>0</v>
      </c>
      <c r="C2773" t="s">
        <v>51</v>
      </c>
      <c r="D2773" t="s">
        <v>85</v>
      </c>
      <c r="E2773" t="s">
        <v>51</v>
      </c>
      <c r="F2773" t="s">
        <v>51</v>
      </c>
      <c r="G2773" t="s">
        <v>12492</v>
      </c>
      <c r="H2773" t="s">
        <v>12493</v>
      </c>
      <c r="I2773" t="s">
        <v>56</v>
      </c>
      <c r="J2773" t="s">
        <v>5419</v>
      </c>
      <c r="S2773" t="s">
        <v>62</v>
      </c>
      <c r="T2773" t="s">
        <v>51</v>
      </c>
      <c r="U2773" t="s">
        <v>51</v>
      </c>
      <c r="V2773" t="s">
        <v>62</v>
      </c>
      <c r="W2773">
        <v>7719042288</v>
      </c>
      <c r="X2773" t="s">
        <v>62</v>
      </c>
      <c r="Y2773" t="s">
        <v>62</v>
      </c>
      <c r="Z2773">
        <v>8</v>
      </c>
      <c r="AA2773" t="s">
        <v>62</v>
      </c>
      <c r="AB2773" t="s">
        <v>62</v>
      </c>
      <c r="AC2773" t="s">
        <v>62</v>
      </c>
      <c r="AD2773" t="s">
        <v>62</v>
      </c>
      <c r="AE2773" t="s">
        <v>51</v>
      </c>
      <c r="AF2773" t="s">
        <v>5419</v>
      </c>
      <c r="AG2773" t="s">
        <v>62</v>
      </c>
      <c r="AH2773" t="s">
        <v>62</v>
      </c>
      <c r="AI2773">
        <v>0</v>
      </c>
      <c r="AJ2773">
        <v>0</v>
      </c>
      <c r="AL2773">
        <v>0</v>
      </c>
      <c r="AM2773">
        <v>0</v>
      </c>
      <c r="AN2773">
        <v>0</v>
      </c>
      <c r="AO2773" t="s">
        <v>1032</v>
      </c>
      <c r="AP2773" t="s">
        <v>51</v>
      </c>
      <c r="AQ2773" t="s">
        <v>51</v>
      </c>
      <c r="AR2773" t="s">
        <v>51</v>
      </c>
      <c r="AS2773" t="s">
        <v>51</v>
      </c>
      <c r="AT2773" t="s">
        <v>51</v>
      </c>
      <c r="AU2773" t="s">
        <v>58</v>
      </c>
      <c r="AV2773" t="s">
        <v>7390</v>
      </c>
      <c r="AW2773" t="s">
        <v>51</v>
      </c>
      <c r="AX2773" s="1">
        <v>42037.66291230324</v>
      </c>
      <c r="AY2773" t="s">
        <v>51</v>
      </c>
    </row>
    <row r="2774" spans="1:51" x14ac:dyDescent="0.35">
      <c r="A2774">
        <v>1591</v>
      </c>
      <c r="B2774">
        <v>0</v>
      </c>
      <c r="C2774" t="s">
        <v>51</v>
      </c>
      <c r="D2774" t="s">
        <v>85</v>
      </c>
      <c r="E2774">
        <v>0</v>
      </c>
      <c r="G2774" t="s">
        <v>12494</v>
      </c>
      <c r="H2774" t="s">
        <v>12493</v>
      </c>
      <c r="I2774" t="s">
        <v>56</v>
      </c>
      <c r="J2774" t="s">
        <v>12495</v>
      </c>
      <c r="T2774" t="s">
        <v>51</v>
      </c>
      <c r="U2774" t="s">
        <v>51</v>
      </c>
      <c r="W2774">
        <v>7719042288</v>
      </c>
      <c r="Z2774">
        <v>8</v>
      </c>
      <c r="AE2774" t="s">
        <v>51</v>
      </c>
      <c r="AF2774" t="s">
        <v>12495</v>
      </c>
      <c r="AI2774">
        <v>0</v>
      </c>
      <c r="AJ2774">
        <v>0</v>
      </c>
      <c r="AL2774">
        <v>0</v>
      </c>
      <c r="AM2774">
        <v>0</v>
      </c>
      <c r="AN2774">
        <v>0</v>
      </c>
      <c r="AO2774" t="s">
        <v>1032</v>
      </c>
      <c r="AP2774" t="s">
        <v>51</v>
      </c>
      <c r="AQ2774" t="s">
        <v>51</v>
      </c>
      <c r="AR2774" t="s">
        <v>51</v>
      </c>
      <c r="AS2774" t="s">
        <v>51</v>
      </c>
      <c r="AT2774" t="s">
        <v>51</v>
      </c>
      <c r="AU2774" t="s">
        <v>58</v>
      </c>
      <c r="AV2774" t="s">
        <v>7390</v>
      </c>
      <c r="AW2774" t="s">
        <v>84</v>
      </c>
      <c r="AX2774" s="1">
        <v>42037.661477858797</v>
      </c>
      <c r="AY2774" s="1">
        <v>43991.602435682871</v>
      </c>
    </row>
    <row r="2775" spans="1:51" x14ac:dyDescent="0.35">
      <c r="A2775">
        <v>1590</v>
      </c>
      <c r="B2775">
        <v>0</v>
      </c>
      <c r="C2775" t="s">
        <v>51</v>
      </c>
      <c r="D2775" t="s">
        <v>52</v>
      </c>
      <c r="E2775" t="s">
        <v>51</v>
      </c>
      <c r="F2775" t="s">
        <v>51</v>
      </c>
      <c r="G2775" t="s">
        <v>12496</v>
      </c>
      <c r="H2775" t="s">
        <v>12497</v>
      </c>
      <c r="I2775" t="s">
        <v>56</v>
      </c>
      <c r="J2775" t="s">
        <v>5419</v>
      </c>
      <c r="M2775" t="s">
        <v>12496</v>
      </c>
      <c r="N2775" t="s">
        <v>12497</v>
      </c>
      <c r="O2775" t="s">
        <v>56</v>
      </c>
      <c r="S2775" t="s">
        <v>62</v>
      </c>
      <c r="T2775" t="s">
        <v>12498</v>
      </c>
      <c r="U2775" t="s">
        <v>51</v>
      </c>
      <c r="V2775" t="s">
        <v>62</v>
      </c>
      <c r="W2775">
        <v>9167520178</v>
      </c>
      <c r="X2775" t="s">
        <v>51</v>
      </c>
      <c r="Y2775" t="s">
        <v>12499</v>
      </c>
      <c r="Z2775">
        <v>8</v>
      </c>
      <c r="AA2775" t="s">
        <v>62</v>
      </c>
      <c r="AB2775" t="s">
        <v>62</v>
      </c>
      <c r="AC2775" t="s">
        <v>62</v>
      </c>
      <c r="AD2775" t="s">
        <v>62</v>
      </c>
      <c r="AE2775" t="s">
        <v>51</v>
      </c>
      <c r="AF2775" t="s">
        <v>5419</v>
      </c>
      <c r="AG2775" t="s">
        <v>62</v>
      </c>
      <c r="AH2775" t="s">
        <v>62</v>
      </c>
      <c r="AI2775">
        <v>0</v>
      </c>
      <c r="AJ2775">
        <v>0</v>
      </c>
      <c r="AK2775" t="s">
        <v>62</v>
      </c>
      <c r="AL2775">
        <v>0</v>
      </c>
      <c r="AM2775">
        <v>0</v>
      </c>
      <c r="AN2775">
        <v>0</v>
      </c>
      <c r="AO2775" t="s">
        <v>51</v>
      </c>
      <c r="AP2775" t="s">
        <v>51</v>
      </c>
      <c r="AQ2775" t="s">
        <v>51</v>
      </c>
      <c r="AR2775" t="s">
        <v>51</v>
      </c>
      <c r="AS2775" t="s">
        <v>51</v>
      </c>
      <c r="AT2775" t="s">
        <v>51</v>
      </c>
      <c r="AU2775" t="s">
        <v>58</v>
      </c>
      <c r="AV2775" t="s">
        <v>12030</v>
      </c>
      <c r="AW2775" t="s">
        <v>51</v>
      </c>
      <c r="AX2775" s="1">
        <v>42035.624014930552</v>
      </c>
      <c r="AY2775" t="s">
        <v>51</v>
      </c>
    </row>
    <row r="2776" spans="1:51" x14ac:dyDescent="0.35">
      <c r="A2776">
        <v>1589</v>
      </c>
      <c r="B2776">
        <v>0</v>
      </c>
      <c r="C2776" t="s">
        <v>51</v>
      </c>
      <c r="D2776" t="s">
        <v>52</v>
      </c>
      <c r="E2776" t="s">
        <v>51</v>
      </c>
      <c r="F2776" t="s">
        <v>51</v>
      </c>
      <c r="G2776" t="s">
        <v>12500</v>
      </c>
      <c r="H2776" t="s">
        <v>12501</v>
      </c>
      <c r="I2776" t="s">
        <v>56</v>
      </c>
      <c r="J2776" t="s">
        <v>5419</v>
      </c>
      <c r="M2776" t="s">
        <v>12502</v>
      </c>
      <c r="N2776" t="s">
        <v>12501</v>
      </c>
      <c r="O2776" t="s">
        <v>56</v>
      </c>
      <c r="S2776" t="s">
        <v>62</v>
      </c>
      <c r="T2776" t="s">
        <v>12503</v>
      </c>
      <c r="U2776" t="s">
        <v>51</v>
      </c>
      <c r="V2776" t="s">
        <v>62</v>
      </c>
      <c r="W2776" t="s">
        <v>12504</v>
      </c>
      <c r="X2776" t="s">
        <v>51</v>
      </c>
      <c r="Y2776" t="s">
        <v>12505</v>
      </c>
      <c r="Z2776">
        <v>8</v>
      </c>
      <c r="AA2776">
        <v>6</v>
      </c>
      <c r="AB2776" t="s">
        <v>62</v>
      </c>
      <c r="AC2776" t="s">
        <v>62</v>
      </c>
      <c r="AD2776" t="s">
        <v>62</v>
      </c>
      <c r="AE2776" t="s">
        <v>51</v>
      </c>
      <c r="AF2776" t="s">
        <v>5419</v>
      </c>
      <c r="AG2776" t="s">
        <v>12506</v>
      </c>
      <c r="AI2776">
        <v>0</v>
      </c>
      <c r="AJ2776">
        <v>0</v>
      </c>
      <c r="AL2776">
        <v>0</v>
      </c>
      <c r="AM2776">
        <v>0</v>
      </c>
      <c r="AN2776">
        <v>0</v>
      </c>
      <c r="AO2776" t="s">
        <v>51</v>
      </c>
      <c r="AP2776" t="s">
        <v>51</v>
      </c>
      <c r="AQ2776" t="s">
        <v>51</v>
      </c>
      <c r="AR2776" t="s">
        <v>51</v>
      </c>
      <c r="AS2776" t="s">
        <v>51</v>
      </c>
      <c r="AT2776" t="s">
        <v>51</v>
      </c>
      <c r="AU2776" t="s">
        <v>58</v>
      </c>
      <c r="AV2776" t="s">
        <v>12203</v>
      </c>
      <c r="AW2776" t="s">
        <v>6927</v>
      </c>
      <c r="AX2776" s="1">
        <v>42033.509042592596</v>
      </c>
      <c r="AY2776" s="1">
        <v>43223.604189270831</v>
      </c>
    </row>
    <row r="2777" spans="1:51" x14ac:dyDescent="0.35">
      <c r="A2777">
        <v>1588</v>
      </c>
      <c r="B2777">
        <v>0</v>
      </c>
      <c r="C2777" t="s">
        <v>51</v>
      </c>
      <c r="D2777" t="s">
        <v>52</v>
      </c>
      <c r="E2777" t="s">
        <v>51</v>
      </c>
      <c r="F2777" t="s">
        <v>51</v>
      </c>
      <c r="G2777" t="s">
        <v>12507</v>
      </c>
      <c r="H2777" t="s">
        <v>12508</v>
      </c>
      <c r="I2777" t="s">
        <v>56</v>
      </c>
      <c r="J2777" t="s">
        <v>5419</v>
      </c>
      <c r="M2777" t="s">
        <v>12507</v>
      </c>
      <c r="N2777" t="s">
        <v>12508</v>
      </c>
      <c r="O2777" t="s">
        <v>56</v>
      </c>
      <c r="S2777" t="s">
        <v>12509</v>
      </c>
      <c r="T2777" t="s">
        <v>12510</v>
      </c>
      <c r="U2777" t="s">
        <v>51</v>
      </c>
      <c r="V2777" t="s">
        <v>12511</v>
      </c>
      <c r="W2777" t="s">
        <v>62</v>
      </c>
      <c r="X2777" t="s">
        <v>51</v>
      </c>
      <c r="Y2777" t="s">
        <v>12512</v>
      </c>
      <c r="Z2777">
        <v>8</v>
      </c>
      <c r="AA2777" t="s">
        <v>12513</v>
      </c>
      <c r="AB2777" t="s">
        <v>62</v>
      </c>
      <c r="AC2777" t="s">
        <v>62</v>
      </c>
      <c r="AD2777" t="s">
        <v>10367</v>
      </c>
      <c r="AE2777" t="s">
        <v>51</v>
      </c>
      <c r="AF2777" t="s">
        <v>5419</v>
      </c>
      <c r="AG2777">
        <v>27310986025</v>
      </c>
      <c r="AH2777">
        <v>27310986025</v>
      </c>
      <c r="AI2777">
        <v>0</v>
      </c>
      <c r="AJ2777">
        <v>0</v>
      </c>
      <c r="AL2777">
        <v>0</v>
      </c>
      <c r="AM2777">
        <v>0</v>
      </c>
      <c r="AN2777">
        <v>0</v>
      </c>
      <c r="AO2777" t="s">
        <v>51</v>
      </c>
      <c r="AP2777" t="s">
        <v>51</v>
      </c>
      <c r="AQ2777" t="s">
        <v>51</v>
      </c>
      <c r="AR2777" t="s">
        <v>51</v>
      </c>
      <c r="AS2777" t="s">
        <v>51</v>
      </c>
      <c r="AT2777" t="s">
        <v>51</v>
      </c>
      <c r="AU2777" t="s">
        <v>58</v>
      </c>
      <c r="AV2777" t="s">
        <v>12203</v>
      </c>
      <c r="AW2777" t="s">
        <v>51</v>
      </c>
      <c r="AX2777" s="1">
        <v>42031.7578931713</v>
      </c>
      <c r="AY2777" t="s">
        <v>51</v>
      </c>
    </row>
    <row r="2778" spans="1:51" x14ac:dyDescent="0.35">
      <c r="A2778">
        <v>1587</v>
      </c>
      <c r="B2778">
        <v>0</v>
      </c>
      <c r="C2778" t="s">
        <v>51</v>
      </c>
      <c r="D2778" t="s">
        <v>52</v>
      </c>
      <c r="E2778" t="s">
        <v>51</v>
      </c>
      <c r="F2778" t="s">
        <v>51</v>
      </c>
      <c r="G2778" t="s">
        <v>12514</v>
      </c>
      <c r="H2778" t="s">
        <v>12515</v>
      </c>
      <c r="I2778" t="s">
        <v>56</v>
      </c>
      <c r="M2778" t="s">
        <v>12514</v>
      </c>
      <c r="N2778" t="s">
        <v>12515</v>
      </c>
      <c r="O2778" t="s">
        <v>56</v>
      </c>
      <c r="S2778" t="s">
        <v>12516</v>
      </c>
      <c r="T2778" t="s">
        <v>12517</v>
      </c>
      <c r="U2778" t="s">
        <v>51</v>
      </c>
      <c r="V2778" t="s">
        <v>12518</v>
      </c>
      <c r="W2778">
        <v>9007170640</v>
      </c>
      <c r="Y2778" t="s">
        <v>12519</v>
      </c>
      <c r="Z2778">
        <v>8</v>
      </c>
      <c r="AA2778" t="s">
        <v>62</v>
      </c>
      <c r="AB2778" t="s">
        <v>62</v>
      </c>
      <c r="AC2778" t="s">
        <v>62</v>
      </c>
      <c r="AD2778" t="s">
        <v>62</v>
      </c>
      <c r="AE2778" t="s">
        <v>12520</v>
      </c>
      <c r="AF2778" t="s">
        <v>12521</v>
      </c>
      <c r="AG2778" t="s">
        <v>12522</v>
      </c>
      <c r="AH2778" t="s">
        <v>12520</v>
      </c>
      <c r="AI2778">
        <v>0</v>
      </c>
      <c r="AJ2778">
        <v>0</v>
      </c>
      <c r="AL2778">
        <v>1</v>
      </c>
      <c r="AM2778">
        <v>0</v>
      </c>
      <c r="AN2778">
        <v>0</v>
      </c>
      <c r="AO2778" t="s">
        <v>51</v>
      </c>
      <c r="AP2778" t="s">
        <v>51</v>
      </c>
      <c r="AQ2778" t="s">
        <v>51</v>
      </c>
      <c r="AR2778" t="s">
        <v>51</v>
      </c>
      <c r="AS2778" t="s">
        <v>51</v>
      </c>
      <c r="AT2778" t="s">
        <v>51</v>
      </c>
      <c r="AU2778" t="s">
        <v>58</v>
      </c>
      <c r="AV2778" t="s">
        <v>12203</v>
      </c>
      <c r="AW2778" t="s">
        <v>2842</v>
      </c>
      <c r="AX2778" s="1">
        <v>42031.640979247684</v>
      </c>
      <c r="AY2778" s="1">
        <v>43389.678300613428</v>
      </c>
    </row>
    <row r="2779" spans="1:51" x14ac:dyDescent="0.35">
      <c r="A2779">
        <v>1586</v>
      </c>
      <c r="B2779">
        <v>0</v>
      </c>
      <c r="C2779" t="s">
        <v>51</v>
      </c>
      <c r="D2779" t="s">
        <v>52</v>
      </c>
      <c r="E2779" t="s">
        <v>51</v>
      </c>
      <c r="F2779" t="s">
        <v>51</v>
      </c>
      <c r="G2779" t="s">
        <v>12523</v>
      </c>
      <c r="H2779" t="s">
        <v>12524</v>
      </c>
      <c r="I2779" t="s">
        <v>56</v>
      </c>
      <c r="J2779" t="s">
        <v>5419</v>
      </c>
      <c r="M2779" t="s">
        <v>12523</v>
      </c>
      <c r="N2779" t="s">
        <v>12525</v>
      </c>
      <c r="O2779" t="s">
        <v>56</v>
      </c>
      <c r="S2779" t="s">
        <v>631</v>
      </c>
      <c r="T2779" t="s">
        <v>12526</v>
      </c>
      <c r="U2779" t="s">
        <v>51</v>
      </c>
      <c r="V2779" t="s">
        <v>631</v>
      </c>
      <c r="W2779" t="s">
        <v>62</v>
      </c>
      <c r="X2779" t="s">
        <v>51</v>
      </c>
      <c r="Y2779" t="s">
        <v>12527</v>
      </c>
      <c r="Z2779">
        <v>8</v>
      </c>
      <c r="AA2779" t="s">
        <v>12528</v>
      </c>
      <c r="AB2779" t="s">
        <v>62</v>
      </c>
      <c r="AC2779" t="s">
        <v>62</v>
      </c>
      <c r="AD2779" t="s">
        <v>62</v>
      </c>
      <c r="AE2779" t="s">
        <v>51</v>
      </c>
      <c r="AF2779" t="s">
        <v>5419</v>
      </c>
      <c r="AG2779">
        <v>29241184250</v>
      </c>
      <c r="AH2779">
        <v>29241184250</v>
      </c>
      <c r="AI2779">
        <v>0</v>
      </c>
      <c r="AJ2779">
        <v>0</v>
      </c>
      <c r="AL2779">
        <v>1</v>
      </c>
      <c r="AM2779">
        <v>0</v>
      </c>
      <c r="AN2779">
        <v>0</v>
      </c>
      <c r="AO2779" t="s">
        <v>51</v>
      </c>
      <c r="AP2779" t="s">
        <v>51</v>
      </c>
      <c r="AQ2779" t="s">
        <v>51</v>
      </c>
      <c r="AR2779" t="s">
        <v>51</v>
      </c>
      <c r="AS2779" t="s">
        <v>51</v>
      </c>
      <c r="AT2779" t="s">
        <v>51</v>
      </c>
      <c r="AU2779" t="s">
        <v>58</v>
      </c>
      <c r="AV2779" t="s">
        <v>12203</v>
      </c>
      <c r="AW2779" t="s">
        <v>12203</v>
      </c>
      <c r="AX2779" s="1">
        <v>42031.482033761575</v>
      </c>
      <c r="AY2779" s="1">
        <v>42031.491987465277</v>
      </c>
    </row>
    <row r="2780" spans="1:51" x14ac:dyDescent="0.35">
      <c r="A2780">
        <v>1585</v>
      </c>
      <c r="B2780">
        <v>0</v>
      </c>
      <c r="C2780" t="s">
        <v>51</v>
      </c>
      <c r="D2780" t="s">
        <v>52</v>
      </c>
      <c r="E2780" t="s">
        <v>51</v>
      </c>
      <c r="F2780" t="s">
        <v>51</v>
      </c>
      <c r="G2780" t="s">
        <v>12529</v>
      </c>
      <c r="H2780" t="s">
        <v>12530</v>
      </c>
      <c r="I2780" t="s">
        <v>56</v>
      </c>
      <c r="J2780" t="s">
        <v>5419</v>
      </c>
      <c r="M2780" t="s">
        <v>12529</v>
      </c>
      <c r="N2780" t="s">
        <v>12530</v>
      </c>
      <c r="O2780" t="s">
        <v>56</v>
      </c>
      <c r="S2780" t="s">
        <v>12531</v>
      </c>
      <c r="T2780" t="s">
        <v>62</v>
      </c>
      <c r="U2780" t="s">
        <v>51</v>
      </c>
      <c r="V2780" t="s">
        <v>12532</v>
      </c>
      <c r="W2780" t="s">
        <v>62</v>
      </c>
      <c r="X2780" t="s">
        <v>51</v>
      </c>
      <c r="Y2780" t="s">
        <v>7655</v>
      </c>
      <c r="Z2780">
        <v>8</v>
      </c>
      <c r="AA2780" t="s">
        <v>12533</v>
      </c>
      <c r="AB2780" t="s">
        <v>62</v>
      </c>
      <c r="AC2780" t="s">
        <v>62</v>
      </c>
      <c r="AD2780" t="s">
        <v>62</v>
      </c>
      <c r="AE2780" t="s">
        <v>51</v>
      </c>
      <c r="AF2780" t="s">
        <v>5419</v>
      </c>
      <c r="AG2780">
        <v>36850278168</v>
      </c>
      <c r="AH2780">
        <v>36850278168</v>
      </c>
      <c r="AI2780">
        <v>0</v>
      </c>
      <c r="AJ2780">
        <v>0</v>
      </c>
      <c r="AL2780">
        <v>0</v>
      </c>
      <c r="AM2780">
        <v>0</v>
      </c>
      <c r="AN2780">
        <v>0</v>
      </c>
      <c r="AO2780" t="s">
        <v>51</v>
      </c>
      <c r="AP2780" t="s">
        <v>51</v>
      </c>
      <c r="AQ2780" t="s">
        <v>51</v>
      </c>
      <c r="AR2780" t="s">
        <v>51</v>
      </c>
      <c r="AS2780" t="s">
        <v>51</v>
      </c>
      <c r="AT2780" t="s">
        <v>51</v>
      </c>
      <c r="AU2780" t="s">
        <v>58</v>
      </c>
      <c r="AV2780" t="s">
        <v>12203</v>
      </c>
      <c r="AW2780" t="s">
        <v>51</v>
      </c>
      <c r="AX2780" s="1">
        <v>42026.517391122688</v>
      </c>
      <c r="AY2780" t="s">
        <v>51</v>
      </c>
    </row>
    <row r="2781" spans="1:51" x14ac:dyDescent="0.35">
      <c r="A2781">
        <v>1584</v>
      </c>
      <c r="B2781">
        <v>0</v>
      </c>
      <c r="C2781" t="s">
        <v>51</v>
      </c>
      <c r="D2781" t="s">
        <v>85</v>
      </c>
      <c r="E2781" t="s">
        <v>51</v>
      </c>
      <c r="F2781" t="s">
        <v>51</v>
      </c>
      <c r="G2781" t="s">
        <v>12534</v>
      </c>
      <c r="H2781" t="s">
        <v>12535</v>
      </c>
      <c r="I2781" t="s">
        <v>287</v>
      </c>
      <c r="S2781" t="s">
        <v>12536</v>
      </c>
      <c r="T2781" t="s">
        <v>51</v>
      </c>
      <c r="U2781" t="s">
        <v>51</v>
      </c>
      <c r="V2781" t="s">
        <v>12537</v>
      </c>
      <c r="W2781" t="s">
        <v>12538</v>
      </c>
      <c r="Y2781" t="s">
        <v>12539</v>
      </c>
      <c r="Z2781">
        <v>2</v>
      </c>
      <c r="AA2781" t="s">
        <v>62</v>
      </c>
      <c r="AB2781" t="s">
        <v>62</v>
      </c>
      <c r="AC2781" t="s">
        <v>62</v>
      </c>
      <c r="AD2781" t="s">
        <v>62</v>
      </c>
      <c r="AE2781" t="s">
        <v>51</v>
      </c>
      <c r="AG2781" t="s">
        <v>62</v>
      </c>
      <c r="AH2781" t="s">
        <v>62</v>
      </c>
      <c r="AI2781">
        <v>0</v>
      </c>
      <c r="AJ2781">
        <v>0</v>
      </c>
      <c r="AL2781">
        <v>0</v>
      </c>
      <c r="AM2781">
        <v>0</v>
      </c>
      <c r="AN2781">
        <v>0</v>
      </c>
      <c r="AO2781" t="s">
        <v>1032</v>
      </c>
      <c r="AP2781" t="s">
        <v>51</v>
      </c>
      <c r="AQ2781" t="s">
        <v>51</v>
      </c>
      <c r="AR2781" t="s">
        <v>51</v>
      </c>
      <c r="AS2781" t="s">
        <v>51</v>
      </c>
      <c r="AT2781" t="s">
        <v>51</v>
      </c>
      <c r="AU2781" t="s">
        <v>58</v>
      </c>
      <c r="AV2781" t="s">
        <v>1668</v>
      </c>
      <c r="AW2781" t="s">
        <v>4028</v>
      </c>
      <c r="AX2781" s="1">
        <v>42026.480485185188</v>
      </c>
      <c r="AY2781" s="1">
        <v>42229.641049652775</v>
      </c>
    </row>
    <row r="2782" spans="1:51" x14ac:dyDescent="0.35">
      <c r="A2782">
        <v>1583</v>
      </c>
      <c r="B2782">
        <v>0</v>
      </c>
      <c r="C2782" t="s">
        <v>51</v>
      </c>
      <c r="D2782" t="s">
        <v>52</v>
      </c>
      <c r="E2782" t="s">
        <v>51</v>
      </c>
      <c r="F2782" t="s">
        <v>51</v>
      </c>
      <c r="G2782" t="s">
        <v>12540</v>
      </c>
      <c r="H2782" t="s">
        <v>12541</v>
      </c>
      <c r="I2782" t="s">
        <v>56</v>
      </c>
      <c r="J2782" t="s">
        <v>5419</v>
      </c>
      <c r="M2782" t="s">
        <v>12540</v>
      </c>
      <c r="N2782" t="s">
        <v>12541</v>
      </c>
      <c r="O2782" t="s">
        <v>56</v>
      </c>
      <c r="T2782" t="s">
        <v>12542</v>
      </c>
      <c r="U2782" t="s">
        <v>51</v>
      </c>
      <c r="W2782">
        <v>8283808398</v>
      </c>
      <c r="X2782" t="s">
        <v>51</v>
      </c>
      <c r="Y2782" t="s">
        <v>12543</v>
      </c>
      <c r="Z2782">
        <v>8</v>
      </c>
      <c r="AE2782" t="s">
        <v>51</v>
      </c>
      <c r="AF2782" t="s">
        <v>5419</v>
      </c>
      <c r="AI2782">
        <v>0</v>
      </c>
      <c r="AJ2782">
        <v>0</v>
      </c>
      <c r="AL2782">
        <v>0</v>
      </c>
      <c r="AM2782">
        <v>0</v>
      </c>
      <c r="AN2782">
        <v>0</v>
      </c>
      <c r="AO2782" t="s">
        <v>51</v>
      </c>
      <c r="AP2782" t="s">
        <v>51</v>
      </c>
      <c r="AQ2782" t="s">
        <v>51</v>
      </c>
      <c r="AR2782" t="s">
        <v>51</v>
      </c>
      <c r="AS2782" t="s">
        <v>51</v>
      </c>
      <c r="AT2782" t="s">
        <v>51</v>
      </c>
      <c r="AU2782" t="s">
        <v>58</v>
      </c>
      <c r="AV2782" t="s">
        <v>8547</v>
      </c>
      <c r="AW2782" t="s">
        <v>51</v>
      </c>
      <c r="AX2782" s="1">
        <v>42025.707469594905</v>
      </c>
      <c r="AY2782" t="s">
        <v>51</v>
      </c>
    </row>
    <row r="2783" spans="1:51" x14ac:dyDescent="0.35">
      <c r="A2783">
        <v>1582</v>
      </c>
      <c r="B2783">
        <v>0</v>
      </c>
      <c r="C2783" t="s">
        <v>51</v>
      </c>
      <c r="D2783" t="s">
        <v>85</v>
      </c>
      <c r="E2783" t="s">
        <v>51</v>
      </c>
      <c r="F2783" t="s">
        <v>51</v>
      </c>
      <c r="G2783" t="s">
        <v>12544</v>
      </c>
      <c r="H2783" t="s">
        <v>19284</v>
      </c>
      <c r="I2783" t="s">
        <v>56</v>
      </c>
      <c r="J2783" t="s">
        <v>5419</v>
      </c>
      <c r="S2783" t="s">
        <v>12545</v>
      </c>
      <c r="T2783" t="s">
        <v>51</v>
      </c>
      <c r="U2783" t="s">
        <v>51</v>
      </c>
      <c r="W2783">
        <v>9137764930</v>
      </c>
      <c r="Y2783" t="s">
        <v>12546</v>
      </c>
      <c r="Z2783">
        <v>8</v>
      </c>
      <c r="AE2783" t="s">
        <v>51</v>
      </c>
      <c r="AF2783" t="s">
        <v>5419</v>
      </c>
      <c r="AI2783">
        <v>0</v>
      </c>
      <c r="AJ2783">
        <v>0</v>
      </c>
      <c r="AL2783">
        <v>0</v>
      </c>
      <c r="AM2783">
        <v>0</v>
      </c>
      <c r="AN2783">
        <v>0</v>
      </c>
      <c r="AO2783" t="s">
        <v>1651</v>
      </c>
      <c r="AP2783" t="s">
        <v>51</v>
      </c>
      <c r="AQ2783" t="s">
        <v>51</v>
      </c>
      <c r="AR2783" t="s">
        <v>51</v>
      </c>
      <c r="AS2783" t="s">
        <v>51</v>
      </c>
      <c r="AT2783" t="s">
        <v>51</v>
      </c>
      <c r="AU2783" t="s">
        <v>58</v>
      </c>
      <c r="AV2783" t="s">
        <v>4028</v>
      </c>
      <c r="AW2783" t="s">
        <v>51</v>
      </c>
      <c r="AX2783" s="1">
        <v>42025.626744409725</v>
      </c>
      <c r="AY2783" t="s">
        <v>51</v>
      </c>
    </row>
    <row r="2784" spans="1:51" x14ac:dyDescent="0.35">
      <c r="A2784">
        <v>1581</v>
      </c>
      <c r="B2784">
        <v>0</v>
      </c>
      <c r="C2784" t="s">
        <v>51</v>
      </c>
      <c r="D2784" t="s">
        <v>52</v>
      </c>
      <c r="E2784" t="s">
        <v>51</v>
      </c>
      <c r="F2784" t="s">
        <v>51</v>
      </c>
      <c r="G2784" t="s">
        <v>12547</v>
      </c>
      <c r="H2784" t="s">
        <v>12548</v>
      </c>
      <c r="I2784" t="s">
        <v>8798</v>
      </c>
      <c r="J2784" t="s">
        <v>5419</v>
      </c>
      <c r="M2784" t="s">
        <v>12547</v>
      </c>
      <c r="N2784" t="s">
        <v>12548</v>
      </c>
      <c r="O2784" t="s">
        <v>8798</v>
      </c>
      <c r="S2784" t="s">
        <v>12549</v>
      </c>
      <c r="T2784" t="s">
        <v>12550</v>
      </c>
      <c r="U2784" t="s">
        <v>51</v>
      </c>
      <c r="V2784" t="s">
        <v>12551</v>
      </c>
      <c r="W2784" t="s">
        <v>62</v>
      </c>
      <c r="X2784" t="s">
        <v>51</v>
      </c>
      <c r="Y2784" t="s">
        <v>12552</v>
      </c>
      <c r="Z2784">
        <v>2</v>
      </c>
      <c r="AA2784" t="s">
        <v>62</v>
      </c>
      <c r="AB2784" t="s">
        <v>62</v>
      </c>
      <c r="AC2784" t="s">
        <v>62</v>
      </c>
      <c r="AD2784" t="s">
        <v>62</v>
      </c>
      <c r="AE2784" t="s">
        <v>51</v>
      </c>
      <c r="AF2784" t="s">
        <v>5419</v>
      </c>
      <c r="AG2784" t="s">
        <v>12553</v>
      </c>
      <c r="AH2784" t="s">
        <v>62</v>
      </c>
      <c r="AI2784">
        <v>0</v>
      </c>
      <c r="AJ2784">
        <v>0</v>
      </c>
      <c r="AL2784">
        <v>0</v>
      </c>
      <c r="AM2784">
        <v>0</v>
      </c>
      <c r="AN2784">
        <v>0</v>
      </c>
      <c r="AO2784" t="s">
        <v>51</v>
      </c>
      <c r="AP2784" t="s">
        <v>51</v>
      </c>
      <c r="AQ2784" t="s">
        <v>51</v>
      </c>
      <c r="AR2784" t="s">
        <v>51</v>
      </c>
      <c r="AS2784" t="s">
        <v>51</v>
      </c>
      <c r="AT2784" t="s">
        <v>51</v>
      </c>
      <c r="AU2784" t="s">
        <v>58</v>
      </c>
      <c r="AV2784" t="s">
        <v>12203</v>
      </c>
      <c r="AW2784" t="s">
        <v>12203</v>
      </c>
      <c r="AX2784" s="1">
        <v>42025.455407604168</v>
      </c>
      <c r="AY2784" s="1">
        <v>42025.457697800928</v>
      </c>
    </row>
    <row r="2785" spans="1:51" x14ac:dyDescent="0.35">
      <c r="A2785">
        <v>1580</v>
      </c>
      <c r="B2785">
        <v>0</v>
      </c>
      <c r="C2785" t="s">
        <v>51</v>
      </c>
      <c r="D2785" t="s">
        <v>85</v>
      </c>
      <c r="E2785" t="s">
        <v>51</v>
      </c>
      <c r="F2785" t="s">
        <v>51</v>
      </c>
      <c r="G2785" t="s">
        <v>12554</v>
      </c>
      <c r="H2785" t="s">
        <v>12555</v>
      </c>
      <c r="I2785" t="s">
        <v>56</v>
      </c>
      <c r="T2785" t="s">
        <v>51</v>
      </c>
      <c r="U2785" t="s">
        <v>51</v>
      </c>
      <c r="W2785">
        <v>9986060755</v>
      </c>
      <c r="Y2785" t="s">
        <v>12556</v>
      </c>
      <c r="Z2785">
        <v>8</v>
      </c>
      <c r="AE2785" t="s">
        <v>51</v>
      </c>
      <c r="AG2785">
        <v>29460129933</v>
      </c>
      <c r="AI2785">
        <v>0</v>
      </c>
      <c r="AJ2785">
        <v>0</v>
      </c>
      <c r="AL2785">
        <v>0</v>
      </c>
      <c r="AM2785">
        <v>0</v>
      </c>
      <c r="AN2785">
        <v>0</v>
      </c>
      <c r="AO2785" t="s">
        <v>1032</v>
      </c>
      <c r="AP2785" t="s">
        <v>51</v>
      </c>
      <c r="AQ2785" t="s">
        <v>51</v>
      </c>
      <c r="AR2785" t="s">
        <v>51</v>
      </c>
      <c r="AS2785" t="s">
        <v>51</v>
      </c>
      <c r="AT2785" t="s">
        <v>51</v>
      </c>
      <c r="AU2785" t="s">
        <v>58</v>
      </c>
      <c r="AV2785" t="s">
        <v>4028</v>
      </c>
      <c r="AW2785" t="s">
        <v>4028</v>
      </c>
      <c r="AX2785" s="1">
        <v>42024.676768055557</v>
      </c>
      <c r="AY2785" s="1">
        <v>42024.68531241898</v>
      </c>
    </row>
    <row r="2786" spans="1:51" x14ac:dyDescent="0.35">
      <c r="A2786">
        <v>1579</v>
      </c>
      <c r="B2786">
        <v>0</v>
      </c>
      <c r="C2786" t="s">
        <v>51</v>
      </c>
      <c r="D2786" t="s">
        <v>52</v>
      </c>
      <c r="E2786" t="s">
        <v>51</v>
      </c>
      <c r="F2786" t="s">
        <v>51</v>
      </c>
      <c r="G2786" t="s">
        <v>12557</v>
      </c>
      <c r="H2786" t="s">
        <v>12558</v>
      </c>
      <c r="I2786" t="s">
        <v>56</v>
      </c>
      <c r="J2786" t="s">
        <v>5419</v>
      </c>
      <c r="M2786" t="s">
        <v>12557</v>
      </c>
      <c r="N2786" t="s">
        <v>12558</v>
      </c>
      <c r="O2786" t="s">
        <v>56</v>
      </c>
      <c r="S2786" t="s">
        <v>12559</v>
      </c>
      <c r="T2786" t="s">
        <v>12560</v>
      </c>
      <c r="U2786" t="s">
        <v>51</v>
      </c>
      <c r="V2786" t="s">
        <v>12561</v>
      </c>
      <c r="W2786">
        <v>9840950065</v>
      </c>
      <c r="X2786" t="s">
        <v>51</v>
      </c>
      <c r="Y2786" t="s">
        <v>12562</v>
      </c>
      <c r="Z2786">
        <v>8</v>
      </c>
      <c r="AA2786" t="s">
        <v>62</v>
      </c>
      <c r="AB2786" t="s">
        <v>62</v>
      </c>
      <c r="AC2786" t="s">
        <v>62</v>
      </c>
      <c r="AD2786" t="s">
        <v>62</v>
      </c>
      <c r="AE2786" t="s">
        <v>51</v>
      </c>
      <c r="AF2786" t="s">
        <v>5419</v>
      </c>
      <c r="AG2786" t="s">
        <v>62</v>
      </c>
      <c r="AH2786" t="s">
        <v>62</v>
      </c>
      <c r="AI2786">
        <v>0</v>
      </c>
      <c r="AJ2786">
        <v>0</v>
      </c>
      <c r="AL2786">
        <v>0</v>
      </c>
      <c r="AM2786">
        <v>0</v>
      </c>
      <c r="AN2786">
        <v>0</v>
      </c>
      <c r="AO2786" t="s">
        <v>51</v>
      </c>
      <c r="AP2786" t="s">
        <v>51</v>
      </c>
      <c r="AQ2786" t="s">
        <v>51</v>
      </c>
      <c r="AR2786" t="s">
        <v>51</v>
      </c>
      <c r="AS2786" t="s">
        <v>51</v>
      </c>
      <c r="AT2786" t="s">
        <v>51</v>
      </c>
      <c r="AU2786" t="s">
        <v>58</v>
      </c>
      <c r="AV2786" t="s">
        <v>12203</v>
      </c>
      <c r="AW2786" t="s">
        <v>51</v>
      </c>
      <c r="AX2786" s="1">
        <v>42024.635031747683</v>
      </c>
      <c r="AY2786" t="s">
        <v>51</v>
      </c>
    </row>
    <row r="2787" spans="1:51" x14ac:dyDescent="0.35">
      <c r="A2787">
        <v>1578</v>
      </c>
      <c r="B2787">
        <v>0</v>
      </c>
      <c r="C2787" t="s">
        <v>51</v>
      </c>
      <c r="D2787" t="s">
        <v>52</v>
      </c>
      <c r="E2787" t="s">
        <v>51</v>
      </c>
      <c r="F2787" t="s">
        <v>51</v>
      </c>
      <c r="G2787" t="s">
        <v>12563</v>
      </c>
      <c r="H2787" t="s">
        <v>12564</v>
      </c>
      <c r="I2787" t="s">
        <v>56</v>
      </c>
      <c r="J2787" t="s">
        <v>5419</v>
      </c>
      <c r="M2787" t="s">
        <v>12565</v>
      </c>
      <c r="N2787" t="s">
        <v>12564</v>
      </c>
      <c r="O2787" t="s">
        <v>56</v>
      </c>
      <c r="S2787" t="s">
        <v>12566</v>
      </c>
      <c r="T2787" t="s">
        <v>12567</v>
      </c>
      <c r="U2787" t="s">
        <v>51</v>
      </c>
      <c r="V2787" t="s">
        <v>12568</v>
      </c>
      <c r="W2787" t="s">
        <v>12569</v>
      </c>
      <c r="X2787" t="s">
        <v>51</v>
      </c>
      <c r="Y2787" t="s">
        <v>12570</v>
      </c>
      <c r="Z2787">
        <v>8</v>
      </c>
      <c r="AA2787" t="s">
        <v>12571</v>
      </c>
      <c r="AB2787" t="s">
        <v>12572</v>
      </c>
      <c r="AC2787" t="s">
        <v>12573</v>
      </c>
      <c r="AD2787" t="s">
        <v>62</v>
      </c>
      <c r="AE2787" t="s">
        <v>51</v>
      </c>
      <c r="AF2787" t="s">
        <v>5419</v>
      </c>
      <c r="AG2787">
        <v>33491080984</v>
      </c>
      <c r="AH2787" t="s">
        <v>12574</v>
      </c>
      <c r="AI2787">
        <v>0</v>
      </c>
      <c r="AJ2787">
        <v>0</v>
      </c>
      <c r="AL2787">
        <v>0</v>
      </c>
      <c r="AM2787">
        <v>0</v>
      </c>
      <c r="AN2787">
        <v>0</v>
      </c>
      <c r="AO2787" t="s">
        <v>51</v>
      </c>
      <c r="AP2787" t="s">
        <v>51</v>
      </c>
      <c r="AQ2787" t="s">
        <v>51</v>
      </c>
      <c r="AR2787" t="s">
        <v>51</v>
      </c>
      <c r="AS2787" t="s">
        <v>51</v>
      </c>
      <c r="AT2787" t="s">
        <v>51</v>
      </c>
      <c r="AU2787" t="s">
        <v>58</v>
      </c>
      <c r="AV2787" t="s">
        <v>12203</v>
      </c>
      <c r="AW2787" t="s">
        <v>12203</v>
      </c>
      <c r="AX2787" s="1">
        <v>42024.49179861111</v>
      </c>
      <c r="AY2787" s="1">
        <v>42024.492928009262</v>
      </c>
    </row>
    <row r="2788" spans="1:51" x14ac:dyDescent="0.35">
      <c r="A2788">
        <v>1577</v>
      </c>
      <c r="B2788">
        <v>0</v>
      </c>
      <c r="C2788" t="s">
        <v>51</v>
      </c>
      <c r="D2788" t="s">
        <v>52</v>
      </c>
      <c r="E2788" t="s">
        <v>51</v>
      </c>
      <c r="F2788" t="s">
        <v>51</v>
      </c>
      <c r="G2788" t="s">
        <v>12575</v>
      </c>
      <c r="H2788" t="s">
        <v>12576</v>
      </c>
      <c r="I2788" t="s">
        <v>56</v>
      </c>
      <c r="J2788" t="s">
        <v>5419</v>
      </c>
      <c r="M2788" t="s">
        <v>12577</v>
      </c>
      <c r="N2788" t="s">
        <v>12578</v>
      </c>
      <c r="O2788" t="s">
        <v>56</v>
      </c>
      <c r="S2788" t="s">
        <v>62</v>
      </c>
      <c r="T2788" t="s">
        <v>62</v>
      </c>
      <c r="U2788" t="s">
        <v>51</v>
      </c>
      <c r="V2788" t="s">
        <v>62</v>
      </c>
      <c r="W2788" t="s">
        <v>62</v>
      </c>
      <c r="X2788" t="s">
        <v>51</v>
      </c>
      <c r="Z2788">
        <v>8</v>
      </c>
      <c r="AA2788" t="s">
        <v>62</v>
      </c>
      <c r="AB2788" t="s">
        <v>62</v>
      </c>
      <c r="AC2788" t="s">
        <v>62</v>
      </c>
      <c r="AD2788" t="s">
        <v>62</v>
      </c>
      <c r="AE2788" t="s">
        <v>51</v>
      </c>
      <c r="AF2788" t="s">
        <v>5419</v>
      </c>
      <c r="AG2788" t="s">
        <v>62</v>
      </c>
      <c r="AH2788" t="s">
        <v>62</v>
      </c>
      <c r="AI2788">
        <v>0</v>
      </c>
      <c r="AJ2788">
        <v>0</v>
      </c>
      <c r="AL2788">
        <v>0</v>
      </c>
      <c r="AM2788">
        <v>0</v>
      </c>
      <c r="AN2788">
        <v>0</v>
      </c>
      <c r="AO2788" t="s">
        <v>51</v>
      </c>
      <c r="AP2788" t="s">
        <v>51</v>
      </c>
      <c r="AQ2788" t="s">
        <v>51</v>
      </c>
      <c r="AR2788" t="s">
        <v>51</v>
      </c>
      <c r="AS2788" t="s">
        <v>51</v>
      </c>
      <c r="AT2788" t="s">
        <v>51</v>
      </c>
      <c r="AU2788" t="s">
        <v>58</v>
      </c>
      <c r="AV2788" t="s">
        <v>6593</v>
      </c>
      <c r="AW2788" t="s">
        <v>51</v>
      </c>
      <c r="AX2788" s="1">
        <v>42023.705744178238</v>
      </c>
      <c r="AY2788" t="s">
        <v>51</v>
      </c>
    </row>
    <row r="2789" spans="1:51" x14ac:dyDescent="0.35">
      <c r="A2789">
        <v>1575</v>
      </c>
      <c r="B2789">
        <v>0</v>
      </c>
      <c r="C2789" t="s">
        <v>51</v>
      </c>
      <c r="D2789" t="s">
        <v>85</v>
      </c>
      <c r="E2789" t="s">
        <v>51</v>
      </c>
      <c r="F2789" t="s">
        <v>51</v>
      </c>
      <c r="G2789" t="s">
        <v>12579</v>
      </c>
      <c r="H2789" t="s">
        <v>12580</v>
      </c>
      <c r="I2789" t="s">
        <v>56</v>
      </c>
      <c r="J2789" t="s">
        <v>5419</v>
      </c>
      <c r="S2789" t="s">
        <v>12581</v>
      </c>
      <c r="T2789" t="s">
        <v>51</v>
      </c>
      <c r="U2789" t="s">
        <v>51</v>
      </c>
      <c r="Y2789" t="s">
        <v>12582</v>
      </c>
      <c r="Z2789">
        <v>8</v>
      </c>
      <c r="AE2789" t="s">
        <v>51</v>
      </c>
      <c r="AF2789" t="s">
        <v>5419</v>
      </c>
      <c r="AI2789">
        <v>0</v>
      </c>
      <c r="AJ2789">
        <v>0</v>
      </c>
      <c r="AL2789">
        <v>0</v>
      </c>
      <c r="AM2789">
        <v>0</v>
      </c>
      <c r="AN2789">
        <v>0</v>
      </c>
      <c r="AO2789" t="s">
        <v>1651</v>
      </c>
      <c r="AP2789" t="s">
        <v>51</v>
      </c>
      <c r="AQ2789" t="s">
        <v>51</v>
      </c>
      <c r="AR2789" t="s">
        <v>51</v>
      </c>
      <c r="AS2789" t="s">
        <v>51</v>
      </c>
      <c r="AT2789" t="s">
        <v>51</v>
      </c>
      <c r="AU2789" t="s">
        <v>58</v>
      </c>
      <c r="AV2789" t="s">
        <v>4028</v>
      </c>
      <c r="AW2789" t="s">
        <v>51</v>
      </c>
      <c r="AX2789" s="1">
        <v>42023.682766550926</v>
      </c>
      <c r="AY2789" t="s">
        <v>51</v>
      </c>
    </row>
    <row r="2790" spans="1:51" x14ac:dyDescent="0.35">
      <c r="A2790">
        <v>1574</v>
      </c>
      <c r="B2790">
        <v>0</v>
      </c>
      <c r="C2790" t="s">
        <v>51</v>
      </c>
      <c r="D2790" t="s">
        <v>52</v>
      </c>
      <c r="E2790" t="s">
        <v>51</v>
      </c>
      <c r="F2790" t="s">
        <v>51</v>
      </c>
      <c r="G2790" t="s">
        <v>12583</v>
      </c>
      <c r="H2790" t="s">
        <v>19285</v>
      </c>
      <c r="I2790" t="s">
        <v>56</v>
      </c>
      <c r="J2790" t="s">
        <v>5419</v>
      </c>
      <c r="M2790" t="s">
        <v>12583</v>
      </c>
      <c r="N2790" t="s">
        <v>19286</v>
      </c>
      <c r="O2790" t="s">
        <v>56</v>
      </c>
      <c r="S2790" t="s">
        <v>62</v>
      </c>
      <c r="T2790" t="s">
        <v>62</v>
      </c>
      <c r="U2790" t="s">
        <v>51</v>
      </c>
      <c r="V2790" t="s">
        <v>62</v>
      </c>
      <c r="W2790" t="s">
        <v>62</v>
      </c>
      <c r="X2790" t="s">
        <v>51</v>
      </c>
      <c r="Y2790" t="s">
        <v>62</v>
      </c>
      <c r="Z2790">
        <v>8</v>
      </c>
      <c r="AA2790" t="s">
        <v>62</v>
      </c>
      <c r="AB2790" t="s">
        <v>62</v>
      </c>
      <c r="AC2790" t="s">
        <v>62</v>
      </c>
      <c r="AD2790" t="s">
        <v>62</v>
      </c>
      <c r="AE2790" t="s">
        <v>51</v>
      </c>
      <c r="AF2790" t="s">
        <v>5419</v>
      </c>
      <c r="AG2790" t="s">
        <v>62</v>
      </c>
      <c r="AH2790" t="s">
        <v>631</v>
      </c>
      <c r="AI2790">
        <v>0</v>
      </c>
      <c r="AJ2790">
        <v>0</v>
      </c>
      <c r="AK2790" t="s">
        <v>62</v>
      </c>
      <c r="AL2790">
        <v>0</v>
      </c>
      <c r="AM2790">
        <v>0</v>
      </c>
      <c r="AN2790">
        <v>0</v>
      </c>
      <c r="AO2790" t="s">
        <v>51</v>
      </c>
      <c r="AP2790" t="s">
        <v>51</v>
      </c>
      <c r="AQ2790" t="s">
        <v>51</v>
      </c>
      <c r="AR2790" t="s">
        <v>51</v>
      </c>
      <c r="AS2790" t="s">
        <v>51</v>
      </c>
      <c r="AT2790" t="s">
        <v>51</v>
      </c>
      <c r="AU2790" t="s">
        <v>58</v>
      </c>
      <c r="AV2790" t="s">
        <v>6593</v>
      </c>
      <c r="AW2790" t="s">
        <v>51</v>
      </c>
      <c r="AX2790" s="1">
        <v>42023.682435567127</v>
      </c>
      <c r="AY2790" t="s">
        <v>51</v>
      </c>
    </row>
    <row r="2791" spans="1:51" x14ac:dyDescent="0.35">
      <c r="A2791">
        <v>1573</v>
      </c>
      <c r="B2791">
        <v>0</v>
      </c>
      <c r="C2791" t="s">
        <v>51</v>
      </c>
      <c r="D2791" t="s">
        <v>52</v>
      </c>
      <c r="E2791" t="s">
        <v>51</v>
      </c>
      <c r="F2791" t="s">
        <v>51</v>
      </c>
      <c r="G2791" t="s">
        <v>12584</v>
      </c>
      <c r="H2791" t="s">
        <v>12585</v>
      </c>
      <c r="I2791" t="s">
        <v>56</v>
      </c>
      <c r="J2791" t="s">
        <v>5419</v>
      </c>
      <c r="M2791" t="s">
        <v>12586</v>
      </c>
      <c r="N2791" t="s">
        <v>12585</v>
      </c>
      <c r="O2791" t="s">
        <v>56</v>
      </c>
      <c r="S2791" t="s">
        <v>2259</v>
      </c>
      <c r="T2791" t="s">
        <v>631</v>
      </c>
      <c r="U2791" t="s">
        <v>51</v>
      </c>
      <c r="V2791" t="s">
        <v>9132</v>
      </c>
      <c r="W2791" t="s">
        <v>2259</v>
      </c>
      <c r="X2791" t="s">
        <v>51</v>
      </c>
      <c r="Y2791" t="s">
        <v>12587</v>
      </c>
      <c r="Z2791">
        <v>8</v>
      </c>
      <c r="AA2791" t="s">
        <v>631</v>
      </c>
      <c r="AB2791" t="s">
        <v>2259</v>
      </c>
      <c r="AC2791" t="s">
        <v>631</v>
      </c>
      <c r="AD2791" t="s">
        <v>631</v>
      </c>
      <c r="AE2791" t="s">
        <v>51</v>
      </c>
      <c r="AF2791" t="s">
        <v>5419</v>
      </c>
      <c r="AG2791">
        <v>37933706016</v>
      </c>
      <c r="AH2791">
        <v>37933706016</v>
      </c>
      <c r="AI2791">
        <v>0</v>
      </c>
      <c r="AJ2791">
        <v>0</v>
      </c>
      <c r="AL2791">
        <v>1</v>
      </c>
      <c r="AM2791">
        <v>0</v>
      </c>
      <c r="AN2791">
        <v>0</v>
      </c>
      <c r="AO2791" t="s">
        <v>51</v>
      </c>
      <c r="AP2791" t="s">
        <v>51</v>
      </c>
      <c r="AQ2791" t="s">
        <v>51</v>
      </c>
      <c r="AR2791" t="s">
        <v>51</v>
      </c>
      <c r="AS2791" t="s">
        <v>51</v>
      </c>
      <c r="AT2791" t="s">
        <v>51</v>
      </c>
      <c r="AU2791" t="s">
        <v>58</v>
      </c>
      <c r="AV2791" t="s">
        <v>1668</v>
      </c>
      <c r="AW2791" t="s">
        <v>51</v>
      </c>
      <c r="AX2791" s="1">
        <v>42023.555432754627</v>
      </c>
      <c r="AY2791" t="s">
        <v>51</v>
      </c>
    </row>
    <row r="2792" spans="1:51" x14ac:dyDescent="0.35">
      <c r="A2792">
        <v>1572</v>
      </c>
      <c r="B2792">
        <v>0</v>
      </c>
      <c r="C2792" t="s">
        <v>51</v>
      </c>
      <c r="D2792" t="s">
        <v>52</v>
      </c>
      <c r="E2792" t="s">
        <v>51</v>
      </c>
      <c r="F2792" t="s">
        <v>51</v>
      </c>
      <c r="G2792" t="s">
        <v>12588</v>
      </c>
      <c r="H2792" t="s">
        <v>12589</v>
      </c>
      <c r="I2792" t="s">
        <v>56</v>
      </c>
      <c r="J2792" t="s">
        <v>5419</v>
      </c>
      <c r="M2792" t="s">
        <v>12590</v>
      </c>
      <c r="N2792" t="s">
        <v>12591</v>
      </c>
      <c r="O2792" t="s">
        <v>56</v>
      </c>
      <c r="S2792" t="s">
        <v>12592</v>
      </c>
      <c r="T2792" t="s">
        <v>12593</v>
      </c>
      <c r="U2792" t="s">
        <v>51</v>
      </c>
      <c r="V2792" t="s">
        <v>12594</v>
      </c>
      <c r="W2792" t="s">
        <v>9132</v>
      </c>
      <c r="X2792" t="s">
        <v>51</v>
      </c>
      <c r="Y2792" t="s">
        <v>12595</v>
      </c>
      <c r="Z2792">
        <v>8</v>
      </c>
      <c r="AA2792" t="s">
        <v>12596</v>
      </c>
      <c r="AB2792" t="s">
        <v>9984</v>
      </c>
      <c r="AC2792" t="s">
        <v>3545</v>
      </c>
      <c r="AD2792" t="s">
        <v>9132</v>
      </c>
      <c r="AE2792" t="s">
        <v>51</v>
      </c>
      <c r="AF2792" t="s">
        <v>5419</v>
      </c>
      <c r="AG2792" t="s">
        <v>2259</v>
      </c>
      <c r="AH2792">
        <v>24600800560</v>
      </c>
      <c r="AI2792">
        <v>0</v>
      </c>
      <c r="AJ2792">
        <v>0</v>
      </c>
      <c r="AL2792">
        <v>1</v>
      </c>
      <c r="AM2792">
        <v>0</v>
      </c>
      <c r="AN2792">
        <v>0</v>
      </c>
      <c r="AO2792" t="s">
        <v>51</v>
      </c>
      <c r="AP2792" t="s">
        <v>51</v>
      </c>
      <c r="AQ2792" t="s">
        <v>51</v>
      </c>
      <c r="AR2792" t="s">
        <v>51</v>
      </c>
      <c r="AS2792" t="s">
        <v>51</v>
      </c>
      <c r="AT2792" t="s">
        <v>51</v>
      </c>
      <c r="AU2792" t="s">
        <v>58</v>
      </c>
      <c r="AV2792" t="s">
        <v>1668</v>
      </c>
      <c r="AW2792" t="s">
        <v>1668</v>
      </c>
      <c r="AX2792" s="1">
        <v>42023.502433067129</v>
      </c>
      <c r="AY2792" s="1">
        <v>42023.509397916663</v>
      </c>
    </row>
    <row r="2793" spans="1:51" x14ac:dyDescent="0.35">
      <c r="A2793">
        <v>1571</v>
      </c>
      <c r="B2793">
        <v>0</v>
      </c>
      <c r="C2793" t="s">
        <v>51</v>
      </c>
      <c r="D2793" t="s">
        <v>52</v>
      </c>
      <c r="E2793" t="s">
        <v>51</v>
      </c>
      <c r="F2793" t="s">
        <v>51</v>
      </c>
      <c r="G2793" t="s">
        <v>12597</v>
      </c>
      <c r="H2793" t="s">
        <v>12598</v>
      </c>
      <c r="I2793" t="s">
        <v>56</v>
      </c>
      <c r="M2793" t="s">
        <v>12599</v>
      </c>
      <c r="N2793" t="s">
        <v>12600</v>
      </c>
      <c r="O2793" t="s">
        <v>56</v>
      </c>
      <c r="S2793" t="s">
        <v>12601</v>
      </c>
      <c r="U2793" t="s">
        <v>202</v>
      </c>
      <c r="W2793">
        <v>919422605050</v>
      </c>
      <c r="Z2793">
        <v>8</v>
      </c>
      <c r="AA2793">
        <v>27</v>
      </c>
      <c r="AD2793" t="s">
        <v>614</v>
      </c>
      <c r="AE2793" t="s">
        <v>3028</v>
      </c>
      <c r="AF2793" t="s">
        <v>143</v>
      </c>
      <c r="AG2793" t="s">
        <v>615</v>
      </c>
      <c r="AH2793" t="s">
        <v>3028</v>
      </c>
      <c r="AI2793">
        <v>0</v>
      </c>
      <c r="AJ2793">
        <v>0</v>
      </c>
      <c r="AL2793">
        <v>0</v>
      </c>
      <c r="AM2793">
        <v>0</v>
      </c>
      <c r="AN2793">
        <v>0</v>
      </c>
      <c r="AO2793" t="s">
        <v>51</v>
      </c>
      <c r="AP2793" t="s">
        <v>51</v>
      </c>
      <c r="AQ2793" t="s">
        <v>51</v>
      </c>
      <c r="AR2793" t="s">
        <v>51</v>
      </c>
      <c r="AS2793" t="s">
        <v>51</v>
      </c>
      <c r="AT2793" t="s">
        <v>51</v>
      </c>
      <c r="AU2793" t="s">
        <v>58</v>
      </c>
      <c r="AV2793" t="s">
        <v>12370</v>
      </c>
      <c r="AW2793" t="s">
        <v>919</v>
      </c>
      <c r="AX2793" s="1">
        <v>42018.494484178242</v>
      </c>
      <c r="AY2793" s="1">
        <v>45321.436514004628</v>
      </c>
    </row>
    <row r="2794" spans="1:51" x14ac:dyDescent="0.35">
      <c r="A2794">
        <v>1570</v>
      </c>
      <c r="B2794">
        <v>0</v>
      </c>
      <c r="C2794" t="s">
        <v>51</v>
      </c>
      <c r="D2794" t="s">
        <v>85</v>
      </c>
      <c r="E2794" t="s">
        <v>51</v>
      </c>
      <c r="F2794" t="s">
        <v>51</v>
      </c>
      <c r="G2794" t="s">
        <v>12602</v>
      </c>
      <c r="H2794" t="s">
        <v>12603</v>
      </c>
      <c r="I2794" t="s">
        <v>56</v>
      </c>
      <c r="J2794" t="s">
        <v>5419</v>
      </c>
      <c r="S2794" t="s">
        <v>12604</v>
      </c>
      <c r="T2794" t="s">
        <v>51</v>
      </c>
      <c r="U2794" t="s">
        <v>51</v>
      </c>
      <c r="W2794">
        <v>9004959798</v>
      </c>
      <c r="Y2794" t="s">
        <v>12605</v>
      </c>
      <c r="Z2794">
        <v>8</v>
      </c>
      <c r="AE2794" t="s">
        <v>51</v>
      </c>
      <c r="AF2794" t="s">
        <v>5419</v>
      </c>
      <c r="AG2794">
        <v>27230876071</v>
      </c>
      <c r="AI2794">
        <v>0</v>
      </c>
      <c r="AJ2794">
        <v>0</v>
      </c>
      <c r="AL2794">
        <v>0</v>
      </c>
      <c r="AM2794">
        <v>0</v>
      </c>
      <c r="AN2794">
        <v>0</v>
      </c>
      <c r="AO2794" t="s">
        <v>12606</v>
      </c>
      <c r="AP2794" t="s">
        <v>51</v>
      </c>
      <c r="AQ2794" t="s">
        <v>51</v>
      </c>
      <c r="AR2794" t="s">
        <v>51</v>
      </c>
      <c r="AS2794" t="s">
        <v>51</v>
      </c>
      <c r="AT2794" t="s">
        <v>51</v>
      </c>
      <c r="AU2794" t="s">
        <v>58</v>
      </c>
      <c r="AV2794" t="s">
        <v>4028</v>
      </c>
      <c r="AW2794" t="s">
        <v>51</v>
      </c>
      <c r="AX2794" s="1">
        <v>42010.667982291663</v>
      </c>
      <c r="AY2794" t="s">
        <v>51</v>
      </c>
    </row>
    <row r="2795" spans="1:51" x14ac:dyDescent="0.35">
      <c r="A2795">
        <v>1569</v>
      </c>
      <c r="B2795">
        <v>0</v>
      </c>
      <c r="C2795" t="s">
        <v>51</v>
      </c>
      <c r="D2795" t="s">
        <v>52</v>
      </c>
      <c r="E2795" t="s">
        <v>51</v>
      </c>
      <c r="F2795" t="s">
        <v>51</v>
      </c>
      <c r="G2795" t="s">
        <v>12607</v>
      </c>
      <c r="H2795" t="s">
        <v>12608</v>
      </c>
      <c r="I2795" t="s">
        <v>56</v>
      </c>
      <c r="J2795" t="s">
        <v>5419</v>
      </c>
      <c r="M2795" t="s">
        <v>12607</v>
      </c>
      <c r="N2795" t="s">
        <v>12608</v>
      </c>
      <c r="O2795" t="s">
        <v>56</v>
      </c>
      <c r="S2795" t="s">
        <v>12609</v>
      </c>
      <c r="T2795" t="s">
        <v>12610</v>
      </c>
      <c r="U2795" t="s">
        <v>51</v>
      </c>
      <c r="W2795">
        <v>9414177142</v>
      </c>
      <c r="X2795" t="s">
        <v>51</v>
      </c>
      <c r="Y2795" t="s">
        <v>12611</v>
      </c>
      <c r="Z2795">
        <v>8</v>
      </c>
      <c r="AE2795" t="s">
        <v>51</v>
      </c>
      <c r="AF2795" t="s">
        <v>5419</v>
      </c>
      <c r="AI2795">
        <v>0</v>
      </c>
      <c r="AJ2795">
        <v>0</v>
      </c>
      <c r="AL2795">
        <v>0</v>
      </c>
      <c r="AM2795">
        <v>0</v>
      </c>
      <c r="AN2795">
        <v>0</v>
      </c>
      <c r="AO2795" t="s">
        <v>51</v>
      </c>
      <c r="AP2795" t="s">
        <v>51</v>
      </c>
      <c r="AQ2795" t="s">
        <v>51</v>
      </c>
      <c r="AR2795" t="s">
        <v>51</v>
      </c>
      <c r="AS2795" t="s">
        <v>51</v>
      </c>
      <c r="AT2795" t="s">
        <v>51</v>
      </c>
      <c r="AU2795" t="s">
        <v>58</v>
      </c>
      <c r="AV2795" t="s">
        <v>12370</v>
      </c>
      <c r="AW2795" t="s">
        <v>51</v>
      </c>
      <c r="AX2795" s="1">
        <v>42009.464938310186</v>
      </c>
      <c r="AY2795" t="s">
        <v>51</v>
      </c>
    </row>
    <row r="2796" spans="1:51" x14ac:dyDescent="0.35">
      <c r="A2796">
        <v>1568</v>
      </c>
      <c r="B2796">
        <v>0</v>
      </c>
      <c r="C2796" t="s">
        <v>51</v>
      </c>
      <c r="D2796" t="s">
        <v>52</v>
      </c>
      <c r="E2796" t="s">
        <v>51</v>
      </c>
      <c r="F2796" t="s">
        <v>51</v>
      </c>
      <c r="G2796" t="s">
        <v>12612</v>
      </c>
      <c r="H2796" t="s">
        <v>12613</v>
      </c>
      <c r="I2796" t="s">
        <v>287</v>
      </c>
      <c r="J2796" t="s">
        <v>5419</v>
      </c>
      <c r="M2796" t="s">
        <v>12612</v>
      </c>
      <c r="N2796" t="s">
        <v>12613</v>
      </c>
      <c r="O2796" t="s">
        <v>287</v>
      </c>
      <c r="S2796">
        <v>97172282978</v>
      </c>
      <c r="T2796" t="s">
        <v>12614</v>
      </c>
      <c r="U2796" t="s">
        <v>51</v>
      </c>
      <c r="V2796">
        <v>97172282979</v>
      </c>
      <c r="W2796">
        <v>971508525829</v>
      </c>
      <c r="X2796" t="s">
        <v>51</v>
      </c>
      <c r="Y2796" t="s">
        <v>12615</v>
      </c>
      <c r="Z2796">
        <v>8</v>
      </c>
      <c r="AA2796" t="s">
        <v>62</v>
      </c>
      <c r="AB2796" t="s">
        <v>62</v>
      </c>
      <c r="AC2796" t="s">
        <v>62</v>
      </c>
      <c r="AD2796" t="s">
        <v>62</v>
      </c>
      <c r="AE2796" t="s">
        <v>51</v>
      </c>
      <c r="AF2796" t="s">
        <v>5419</v>
      </c>
      <c r="AG2796" t="s">
        <v>62</v>
      </c>
      <c r="AH2796" t="s">
        <v>62</v>
      </c>
      <c r="AI2796">
        <v>0</v>
      </c>
      <c r="AJ2796">
        <v>0</v>
      </c>
      <c r="AK2796" t="s">
        <v>62</v>
      </c>
      <c r="AL2796">
        <v>0</v>
      </c>
      <c r="AM2796">
        <v>0</v>
      </c>
      <c r="AN2796">
        <v>0</v>
      </c>
      <c r="AO2796" t="s">
        <v>51</v>
      </c>
      <c r="AP2796" t="s">
        <v>51</v>
      </c>
      <c r="AQ2796" t="s">
        <v>51</v>
      </c>
      <c r="AR2796" t="s">
        <v>51</v>
      </c>
      <c r="AS2796" t="s">
        <v>51</v>
      </c>
      <c r="AT2796" t="s">
        <v>51</v>
      </c>
      <c r="AU2796" t="s">
        <v>58</v>
      </c>
      <c r="AV2796" t="s">
        <v>12030</v>
      </c>
      <c r="AW2796" t="s">
        <v>51</v>
      </c>
      <c r="AX2796" s="1">
        <v>42006.660281365737</v>
      </c>
      <c r="AY2796" t="s">
        <v>51</v>
      </c>
    </row>
    <row r="2797" spans="1:51" x14ac:dyDescent="0.35">
      <c r="A2797">
        <v>1567</v>
      </c>
      <c r="B2797">
        <v>0</v>
      </c>
      <c r="C2797" t="s">
        <v>51</v>
      </c>
      <c r="D2797" t="s">
        <v>52</v>
      </c>
      <c r="E2797" t="s">
        <v>51</v>
      </c>
      <c r="F2797" t="s">
        <v>51</v>
      </c>
      <c r="G2797" t="s">
        <v>12616</v>
      </c>
      <c r="H2797" t="s">
        <v>12617</v>
      </c>
      <c r="I2797" t="s">
        <v>56</v>
      </c>
      <c r="J2797" t="s">
        <v>5419</v>
      </c>
      <c r="M2797" t="s">
        <v>12616</v>
      </c>
      <c r="N2797" t="s">
        <v>12617</v>
      </c>
      <c r="O2797" t="s">
        <v>56</v>
      </c>
      <c r="T2797" t="s">
        <v>12618</v>
      </c>
      <c r="U2797" t="s">
        <v>51</v>
      </c>
      <c r="W2797">
        <v>9822478858</v>
      </c>
      <c r="X2797" t="s">
        <v>51</v>
      </c>
      <c r="Z2797">
        <v>8</v>
      </c>
      <c r="AA2797">
        <v>29</v>
      </c>
      <c r="AE2797" t="s">
        <v>51</v>
      </c>
      <c r="AF2797" t="s">
        <v>5419</v>
      </c>
      <c r="AG2797" t="s">
        <v>11304</v>
      </c>
      <c r="AI2797">
        <v>0</v>
      </c>
      <c r="AJ2797">
        <v>0</v>
      </c>
      <c r="AL2797">
        <v>0</v>
      </c>
      <c r="AM2797">
        <v>0</v>
      </c>
      <c r="AN2797">
        <v>0</v>
      </c>
      <c r="AO2797" t="s">
        <v>51</v>
      </c>
      <c r="AP2797" t="s">
        <v>51</v>
      </c>
      <c r="AQ2797" t="s">
        <v>51</v>
      </c>
      <c r="AR2797" t="s">
        <v>51</v>
      </c>
      <c r="AS2797" t="s">
        <v>51</v>
      </c>
      <c r="AT2797" t="s">
        <v>51</v>
      </c>
      <c r="AU2797" t="s">
        <v>58</v>
      </c>
      <c r="AV2797" t="s">
        <v>12370</v>
      </c>
      <c r="AW2797" t="s">
        <v>6927</v>
      </c>
      <c r="AX2797" s="1">
        <v>42006.421880752314</v>
      </c>
      <c r="AY2797" s="1">
        <v>43075.408401655091</v>
      </c>
    </row>
    <row r="2798" spans="1:51" x14ac:dyDescent="0.35">
      <c r="A2798">
        <v>1566</v>
      </c>
      <c r="B2798">
        <v>0</v>
      </c>
      <c r="C2798" t="s">
        <v>51</v>
      </c>
      <c r="D2798" t="s">
        <v>52</v>
      </c>
      <c r="E2798" t="s">
        <v>51</v>
      </c>
      <c r="F2798" t="s">
        <v>51</v>
      </c>
      <c r="G2798" t="s">
        <v>12619</v>
      </c>
      <c r="H2798" t="s">
        <v>12620</v>
      </c>
      <c r="I2798" t="s">
        <v>56</v>
      </c>
      <c r="J2798" t="s">
        <v>5419</v>
      </c>
      <c r="M2798" t="s">
        <v>12621</v>
      </c>
      <c r="N2798" t="s">
        <v>12620</v>
      </c>
      <c r="O2798" t="s">
        <v>56</v>
      </c>
      <c r="S2798" t="s">
        <v>12622</v>
      </c>
      <c r="U2798" t="s">
        <v>51</v>
      </c>
      <c r="W2798">
        <v>9921994999</v>
      </c>
      <c r="X2798" t="s">
        <v>51</v>
      </c>
      <c r="Z2798">
        <v>8</v>
      </c>
      <c r="AE2798" t="s">
        <v>51</v>
      </c>
      <c r="AF2798" t="s">
        <v>5419</v>
      </c>
      <c r="AI2798">
        <v>0</v>
      </c>
      <c r="AJ2798">
        <v>0</v>
      </c>
      <c r="AL2798">
        <v>0</v>
      </c>
      <c r="AM2798">
        <v>0</v>
      </c>
      <c r="AN2798">
        <v>0</v>
      </c>
      <c r="AO2798" t="s">
        <v>51</v>
      </c>
      <c r="AP2798" t="s">
        <v>51</v>
      </c>
      <c r="AQ2798" t="s">
        <v>51</v>
      </c>
      <c r="AR2798" t="s">
        <v>51</v>
      </c>
      <c r="AS2798" t="s">
        <v>51</v>
      </c>
      <c r="AT2798" t="s">
        <v>51</v>
      </c>
      <c r="AU2798" t="s">
        <v>58</v>
      </c>
      <c r="AV2798" t="s">
        <v>12370</v>
      </c>
      <c r="AW2798" t="s">
        <v>12370</v>
      </c>
      <c r="AX2798" s="1">
        <v>42005.678426967592</v>
      </c>
      <c r="AY2798" s="1">
        <v>42005.733010335651</v>
      </c>
    </row>
    <row r="2799" spans="1:51" x14ac:dyDescent="0.35">
      <c r="A2799">
        <v>1565</v>
      </c>
      <c r="B2799">
        <v>0</v>
      </c>
      <c r="C2799" t="s">
        <v>51</v>
      </c>
      <c r="D2799" t="s">
        <v>85</v>
      </c>
      <c r="E2799" t="s">
        <v>51</v>
      </c>
      <c r="F2799" t="s">
        <v>51</v>
      </c>
      <c r="G2799" t="s">
        <v>12623</v>
      </c>
      <c r="H2799" t="s">
        <v>12624</v>
      </c>
      <c r="I2799" t="s">
        <v>56</v>
      </c>
      <c r="J2799" t="s">
        <v>5419</v>
      </c>
      <c r="S2799" t="s">
        <v>12625</v>
      </c>
      <c r="T2799" t="s">
        <v>51</v>
      </c>
      <c r="U2799" t="s">
        <v>51</v>
      </c>
      <c r="W2799">
        <v>9833055742</v>
      </c>
      <c r="Y2799" t="s">
        <v>12626</v>
      </c>
      <c r="Z2799">
        <v>8</v>
      </c>
      <c r="AE2799" t="s">
        <v>51</v>
      </c>
      <c r="AF2799" t="s">
        <v>5419</v>
      </c>
      <c r="AG2799" t="s">
        <v>12627</v>
      </c>
      <c r="AI2799">
        <v>0</v>
      </c>
      <c r="AJ2799">
        <v>0</v>
      </c>
      <c r="AL2799">
        <v>0</v>
      </c>
      <c r="AM2799">
        <v>0</v>
      </c>
      <c r="AN2799">
        <v>0</v>
      </c>
      <c r="AO2799" t="s">
        <v>4181</v>
      </c>
      <c r="AP2799" t="s">
        <v>51</v>
      </c>
      <c r="AQ2799" t="s">
        <v>51</v>
      </c>
      <c r="AR2799" t="s">
        <v>51</v>
      </c>
      <c r="AS2799" t="s">
        <v>51</v>
      </c>
      <c r="AT2799" t="s">
        <v>51</v>
      </c>
      <c r="AU2799" t="s">
        <v>58</v>
      </c>
      <c r="AV2799" t="s">
        <v>4028</v>
      </c>
      <c r="AW2799" t="s">
        <v>4028</v>
      </c>
      <c r="AX2799" s="1">
        <v>42004.61870204861</v>
      </c>
      <c r="AY2799" s="1">
        <v>42004.626710219905</v>
      </c>
    </row>
    <row r="2800" spans="1:51" x14ac:dyDescent="0.35">
      <c r="A2800">
        <v>1564</v>
      </c>
      <c r="B2800">
        <v>0</v>
      </c>
      <c r="C2800" t="s">
        <v>51</v>
      </c>
      <c r="D2800" t="s">
        <v>52</v>
      </c>
      <c r="E2800" t="s">
        <v>51</v>
      </c>
      <c r="F2800" t="s">
        <v>51</v>
      </c>
      <c r="G2800" t="s">
        <v>12628</v>
      </c>
      <c r="H2800" t="s">
        <v>12629</v>
      </c>
      <c r="I2800" t="s">
        <v>56</v>
      </c>
      <c r="J2800" t="s">
        <v>5419</v>
      </c>
      <c r="T2800" t="s">
        <v>12630</v>
      </c>
      <c r="U2800" t="s">
        <v>51</v>
      </c>
      <c r="X2800" t="s">
        <v>51</v>
      </c>
      <c r="Z2800">
        <v>8</v>
      </c>
      <c r="AE2800" t="s">
        <v>51</v>
      </c>
      <c r="AF2800" t="s">
        <v>5419</v>
      </c>
      <c r="AI2800">
        <v>0</v>
      </c>
      <c r="AJ2800">
        <v>0</v>
      </c>
      <c r="AL2800">
        <v>0</v>
      </c>
      <c r="AM2800">
        <v>0</v>
      </c>
      <c r="AN2800">
        <v>0</v>
      </c>
      <c r="AO2800" t="s">
        <v>51</v>
      </c>
      <c r="AP2800" t="s">
        <v>51</v>
      </c>
      <c r="AQ2800" t="s">
        <v>51</v>
      </c>
      <c r="AR2800" t="s">
        <v>51</v>
      </c>
      <c r="AS2800" t="s">
        <v>51</v>
      </c>
      <c r="AT2800" t="s">
        <v>51</v>
      </c>
      <c r="AU2800" t="s">
        <v>58</v>
      </c>
      <c r="AV2800" t="s">
        <v>8547</v>
      </c>
      <c r="AW2800" t="s">
        <v>51</v>
      </c>
      <c r="AX2800" s="1">
        <v>42004.529918981483</v>
      </c>
      <c r="AY2800" t="s">
        <v>51</v>
      </c>
    </row>
    <row r="2801" spans="1:51" x14ac:dyDescent="0.35">
      <c r="A2801">
        <v>1563</v>
      </c>
      <c r="B2801">
        <v>0</v>
      </c>
      <c r="C2801" t="s">
        <v>51</v>
      </c>
      <c r="D2801" t="s">
        <v>52</v>
      </c>
      <c r="E2801" t="s">
        <v>51</v>
      </c>
      <c r="F2801" t="s">
        <v>51</v>
      </c>
      <c r="G2801" t="s">
        <v>19287</v>
      </c>
      <c r="H2801" t="s">
        <v>19288</v>
      </c>
      <c r="I2801" t="s">
        <v>56</v>
      </c>
      <c r="J2801" t="s">
        <v>5419</v>
      </c>
      <c r="M2801" t="s">
        <v>19287</v>
      </c>
      <c r="N2801" t="s">
        <v>19288</v>
      </c>
      <c r="O2801" t="s">
        <v>56</v>
      </c>
      <c r="T2801" t="s">
        <v>12631</v>
      </c>
      <c r="U2801" t="s">
        <v>51</v>
      </c>
      <c r="X2801" t="s">
        <v>51</v>
      </c>
      <c r="Z2801">
        <v>8</v>
      </c>
      <c r="AE2801" t="s">
        <v>51</v>
      </c>
      <c r="AF2801" t="s">
        <v>5419</v>
      </c>
      <c r="AI2801">
        <v>0</v>
      </c>
      <c r="AJ2801">
        <v>0</v>
      </c>
      <c r="AL2801">
        <v>0</v>
      </c>
      <c r="AM2801">
        <v>0</v>
      </c>
      <c r="AN2801">
        <v>0</v>
      </c>
      <c r="AO2801" t="s">
        <v>51</v>
      </c>
      <c r="AP2801" t="s">
        <v>51</v>
      </c>
      <c r="AQ2801" t="s">
        <v>51</v>
      </c>
      <c r="AR2801" t="s">
        <v>51</v>
      </c>
      <c r="AS2801" t="s">
        <v>51</v>
      </c>
      <c r="AT2801" t="s">
        <v>51</v>
      </c>
      <c r="AU2801" t="s">
        <v>58</v>
      </c>
      <c r="AV2801" t="s">
        <v>8547</v>
      </c>
      <c r="AW2801" t="s">
        <v>51</v>
      </c>
      <c r="AX2801" s="1">
        <v>42004.43304614583</v>
      </c>
      <c r="AY2801" t="s">
        <v>51</v>
      </c>
    </row>
    <row r="2802" spans="1:51" x14ac:dyDescent="0.35">
      <c r="A2802">
        <v>1562</v>
      </c>
      <c r="B2802">
        <v>0</v>
      </c>
      <c r="C2802" t="s">
        <v>51</v>
      </c>
      <c r="D2802" t="s">
        <v>52</v>
      </c>
      <c r="E2802" t="s">
        <v>51</v>
      </c>
      <c r="F2802" t="s">
        <v>51</v>
      </c>
      <c r="G2802" t="s">
        <v>12632</v>
      </c>
      <c r="H2802" t="s">
        <v>12633</v>
      </c>
      <c r="I2802" t="s">
        <v>56</v>
      </c>
      <c r="J2802" t="s">
        <v>5419</v>
      </c>
      <c r="M2802" t="s">
        <v>12634</v>
      </c>
      <c r="N2802" t="s">
        <v>12635</v>
      </c>
      <c r="O2802" t="s">
        <v>56</v>
      </c>
      <c r="S2802">
        <v>3322267866</v>
      </c>
      <c r="U2802" t="s">
        <v>51</v>
      </c>
      <c r="X2802" t="s">
        <v>51</v>
      </c>
      <c r="Y2802" t="s">
        <v>12636</v>
      </c>
      <c r="Z2802">
        <v>8</v>
      </c>
      <c r="AE2802" t="s">
        <v>51</v>
      </c>
      <c r="AF2802" t="s">
        <v>5419</v>
      </c>
      <c r="AH2802">
        <v>21631704912</v>
      </c>
      <c r="AI2802">
        <v>0</v>
      </c>
      <c r="AJ2802">
        <v>0</v>
      </c>
      <c r="AL2802">
        <v>0</v>
      </c>
      <c r="AM2802">
        <v>0</v>
      </c>
      <c r="AN2802">
        <v>0</v>
      </c>
      <c r="AO2802" t="s">
        <v>51</v>
      </c>
      <c r="AP2802" t="s">
        <v>51</v>
      </c>
      <c r="AQ2802" t="s">
        <v>51</v>
      </c>
      <c r="AR2802" t="s">
        <v>51</v>
      </c>
      <c r="AS2802" t="s">
        <v>51</v>
      </c>
      <c r="AT2802" t="s">
        <v>51</v>
      </c>
      <c r="AU2802" t="s">
        <v>58</v>
      </c>
      <c r="AV2802" t="s">
        <v>8547</v>
      </c>
      <c r="AW2802" t="s">
        <v>6927</v>
      </c>
      <c r="AX2802" s="1">
        <v>41998.520838344906</v>
      </c>
      <c r="AY2802" s="1">
        <v>42446.694818946758</v>
      </c>
    </row>
    <row r="2803" spans="1:51" x14ac:dyDescent="0.35">
      <c r="A2803">
        <v>1561</v>
      </c>
      <c r="B2803">
        <v>0</v>
      </c>
      <c r="C2803" t="s">
        <v>51</v>
      </c>
      <c r="D2803" t="s">
        <v>52</v>
      </c>
      <c r="E2803" t="s">
        <v>51</v>
      </c>
      <c r="F2803" t="s">
        <v>51</v>
      </c>
      <c r="G2803" t="s">
        <v>12637</v>
      </c>
      <c r="H2803" t="s">
        <v>12638</v>
      </c>
      <c r="I2803" t="s">
        <v>56</v>
      </c>
      <c r="M2803" t="s">
        <v>12637</v>
      </c>
      <c r="N2803" t="s">
        <v>12638</v>
      </c>
      <c r="O2803" t="s">
        <v>56</v>
      </c>
      <c r="S2803" t="s">
        <v>62</v>
      </c>
      <c r="T2803" t="s">
        <v>11269</v>
      </c>
      <c r="U2803" t="s">
        <v>202</v>
      </c>
      <c r="V2803" t="s">
        <v>62</v>
      </c>
      <c r="W2803">
        <v>9971670489</v>
      </c>
      <c r="Y2803" t="s">
        <v>11862</v>
      </c>
      <c r="Z2803">
        <v>8</v>
      </c>
      <c r="AA2803">
        <v>9</v>
      </c>
      <c r="AB2803" t="s">
        <v>631</v>
      </c>
      <c r="AC2803" t="s">
        <v>62</v>
      </c>
      <c r="AD2803" t="s">
        <v>1215</v>
      </c>
      <c r="AE2803" t="s">
        <v>8177</v>
      </c>
      <c r="AF2803" t="s">
        <v>376</v>
      </c>
      <c r="AG2803" t="s">
        <v>1216</v>
      </c>
      <c r="AH2803" t="s">
        <v>8177</v>
      </c>
      <c r="AI2803">
        <v>0</v>
      </c>
      <c r="AJ2803">
        <v>0</v>
      </c>
      <c r="AL2803">
        <v>0</v>
      </c>
      <c r="AM2803">
        <v>0</v>
      </c>
      <c r="AN2803">
        <v>0</v>
      </c>
      <c r="AO2803" t="s">
        <v>51</v>
      </c>
      <c r="AP2803" t="s">
        <v>51</v>
      </c>
      <c r="AQ2803" t="s">
        <v>51</v>
      </c>
      <c r="AR2803" t="s">
        <v>51</v>
      </c>
      <c r="AS2803" t="s">
        <v>51</v>
      </c>
      <c r="AT2803" t="s">
        <v>51</v>
      </c>
      <c r="AU2803" t="s">
        <v>58</v>
      </c>
      <c r="AV2803" t="s">
        <v>12030</v>
      </c>
      <c r="AW2803" t="s">
        <v>196</v>
      </c>
      <c r="AX2803" s="1">
        <v>41993.524893981485</v>
      </c>
      <c r="AY2803" s="1">
        <v>44091.669533680557</v>
      </c>
    </row>
    <row r="2804" spans="1:51" x14ac:dyDescent="0.35">
      <c r="A2804">
        <v>1560</v>
      </c>
      <c r="B2804">
        <v>0</v>
      </c>
      <c r="C2804" t="s">
        <v>51</v>
      </c>
      <c r="D2804" t="s">
        <v>52</v>
      </c>
      <c r="E2804" t="s">
        <v>51</v>
      </c>
      <c r="F2804" t="s">
        <v>51</v>
      </c>
      <c r="G2804" t="s">
        <v>12639</v>
      </c>
      <c r="H2804" t="s">
        <v>19289</v>
      </c>
      <c r="I2804" t="s">
        <v>56</v>
      </c>
      <c r="M2804" t="s">
        <v>12640</v>
      </c>
      <c r="N2804" t="s">
        <v>19290</v>
      </c>
      <c r="O2804" t="s">
        <v>56</v>
      </c>
      <c r="S2804" t="s">
        <v>62</v>
      </c>
      <c r="T2804" t="s">
        <v>11269</v>
      </c>
      <c r="V2804" t="s">
        <v>62</v>
      </c>
      <c r="W2804">
        <v>9971670489</v>
      </c>
      <c r="Y2804" t="s">
        <v>11862</v>
      </c>
      <c r="Z2804">
        <v>8</v>
      </c>
      <c r="AA2804">
        <v>9</v>
      </c>
      <c r="AB2804" t="s">
        <v>62</v>
      </c>
      <c r="AC2804" t="s">
        <v>62</v>
      </c>
      <c r="AD2804" t="s">
        <v>1215</v>
      </c>
      <c r="AE2804" t="s">
        <v>12641</v>
      </c>
      <c r="AF2804" t="s">
        <v>376</v>
      </c>
      <c r="AG2804" t="s">
        <v>1216</v>
      </c>
      <c r="AH2804" t="s">
        <v>12641</v>
      </c>
      <c r="AI2804">
        <v>0</v>
      </c>
      <c r="AJ2804">
        <v>0</v>
      </c>
      <c r="AL2804">
        <v>0</v>
      </c>
      <c r="AM2804">
        <v>0</v>
      </c>
      <c r="AN2804">
        <v>0</v>
      </c>
      <c r="AO2804" t="s">
        <v>51</v>
      </c>
      <c r="AP2804" t="s">
        <v>51</v>
      </c>
      <c r="AQ2804" t="s">
        <v>51</v>
      </c>
      <c r="AR2804" t="s">
        <v>51</v>
      </c>
      <c r="AS2804" t="s">
        <v>51</v>
      </c>
      <c r="AT2804" t="s">
        <v>51</v>
      </c>
      <c r="AU2804" t="s">
        <v>58</v>
      </c>
      <c r="AV2804" t="s">
        <v>12030</v>
      </c>
      <c r="AW2804" t="s">
        <v>196</v>
      </c>
      <c r="AX2804" s="1">
        <v>41993.507036261573</v>
      </c>
      <c r="AY2804" s="1">
        <v>44119.619494907405</v>
      </c>
    </row>
    <row r="2805" spans="1:51" x14ac:dyDescent="0.35">
      <c r="A2805">
        <v>1559</v>
      </c>
      <c r="B2805">
        <v>0</v>
      </c>
      <c r="C2805" t="s">
        <v>51</v>
      </c>
      <c r="D2805" t="s">
        <v>52</v>
      </c>
      <c r="E2805" t="s">
        <v>51</v>
      </c>
      <c r="F2805" t="s">
        <v>51</v>
      </c>
      <c r="G2805" t="s">
        <v>19254</v>
      </c>
      <c r="H2805" t="s">
        <v>12642</v>
      </c>
      <c r="I2805" t="s">
        <v>56</v>
      </c>
      <c r="J2805" t="s">
        <v>5419</v>
      </c>
      <c r="M2805" t="s">
        <v>19254</v>
      </c>
      <c r="N2805" t="s">
        <v>12642</v>
      </c>
      <c r="O2805" t="s">
        <v>56</v>
      </c>
      <c r="S2805" t="s">
        <v>62</v>
      </c>
      <c r="T2805" t="s">
        <v>12643</v>
      </c>
      <c r="U2805" t="s">
        <v>51</v>
      </c>
      <c r="V2805" t="s">
        <v>62</v>
      </c>
      <c r="W2805" t="s">
        <v>12644</v>
      </c>
      <c r="X2805" t="s">
        <v>51</v>
      </c>
      <c r="Y2805" t="s">
        <v>12645</v>
      </c>
      <c r="Z2805">
        <v>8</v>
      </c>
      <c r="AA2805" t="s">
        <v>11941</v>
      </c>
      <c r="AB2805" t="s">
        <v>62</v>
      </c>
      <c r="AC2805" t="s">
        <v>62</v>
      </c>
      <c r="AD2805" t="s">
        <v>4056</v>
      </c>
      <c r="AE2805" t="s">
        <v>51</v>
      </c>
      <c r="AF2805" t="s">
        <v>5419</v>
      </c>
      <c r="AG2805" t="s">
        <v>62</v>
      </c>
      <c r="AH2805">
        <v>29020085264</v>
      </c>
      <c r="AI2805">
        <v>0</v>
      </c>
      <c r="AJ2805">
        <v>0</v>
      </c>
      <c r="AK2805" t="s">
        <v>62</v>
      </c>
      <c r="AL2805">
        <v>0</v>
      </c>
      <c r="AM2805">
        <v>0</v>
      </c>
      <c r="AN2805">
        <v>0</v>
      </c>
      <c r="AO2805" t="s">
        <v>51</v>
      </c>
      <c r="AP2805" t="s">
        <v>51</v>
      </c>
      <c r="AQ2805" t="s">
        <v>51</v>
      </c>
      <c r="AR2805" t="s">
        <v>51</v>
      </c>
      <c r="AS2805" t="s">
        <v>51</v>
      </c>
      <c r="AT2805" t="s">
        <v>51</v>
      </c>
      <c r="AU2805" t="s">
        <v>58</v>
      </c>
      <c r="AV2805" t="s">
        <v>12030</v>
      </c>
      <c r="AW2805" t="s">
        <v>51</v>
      </c>
      <c r="AX2805" s="1">
        <v>41992.681935034721</v>
      </c>
      <c r="AY2805" t="s">
        <v>51</v>
      </c>
    </row>
    <row r="2806" spans="1:51" x14ac:dyDescent="0.35">
      <c r="A2806">
        <v>1558</v>
      </c>
      <c r="B2806">
        <v>0</v>
      </c>
      <c r="C2806" t="s">
        <v>51</v>
      </c>
      <c r="D2806" t="s">
        <v>85</v>
      </c>
      <c r="E2806" t="s">
        <v>51</v>
      </c>
      <c r="F2806" t="s">
        <v>51</v>
      </c>
      <c r="G2806" t="s">
        <v>12646</v>
      </c>
      <c r="H2806" t="s">
        <v>12647</v>
      </c>
      <c r="I2806" t="s">
        <v>56</v>
      </c>
      <c r="J2806" t="s">
        <v>5419</v>
      </c>
      <c r="T2806" t="s">
        <v>51</v>
      </c>
      <c r="U2806" t="s">
        <v>51</v>
      </c>
      <c r="W2806">
        <v>9822339955</v>
      </c>
      <c r="Y2806" t="s">
        <v>12648</v>
      </c>
      <c r="Z2806">
        <v>8</v>
      </c>
      <c r="AE2806" t="s">
        <v>51</v>
      </c>
      <c r="AF2806" t="s">
        <v>5419</v>
      </c>
      <c r="AI2806">
        <v>0</v>
      </c>
      <c r="AJ2806">
        <v>0</v>
      </c>
      <c r="AL2806">
        <v>0</v>
      </c>
      <c r="AM2806">
        <v>0</v>
      </c>
      <c r="AN2806">
        <v>0</v>
      </c>
      <c r="AO2806" t="s">
        <v>586</v>
      </c>
      <c r="AP2806" t="s">
        <v>51</v>
      </c>
      <c r="AQ2806" t="s">
        <v>51</v>
      </c>
      <c r="AR2806" t="s">
        <v>51</v>
      </c>
      <c r="AS2806" t="s">
        <v>51</v>
      </c>
      <c r="AT2806" t="s">
        <v>51</v>
      </c>
      <c r="AU2806" t="s">
        <v>58</v>
      </c>
      <c r="AV2806" t="s">
        <v>4028</v>
      </c>
      <c r="AW2806" t="s">
        <v>51</v>
      </c>
      <c r="AX2806" s="1">
        <v>41992.463041585645</v>
      </c>
      <c r="AY2806" t="s">
        <v>51</v>
      </c>
    </row>
    <row r="2807" spans="1:51" x14ac:dyDescent="0.35">
      <c r="A2807">
        <v>1557</v>
      </c>
      <c r="B2807">
        <v>0</v>
      </c>
      <c r="C2807" t="s">
        <v>51</v>
      </c>
      <c r="D2807" t="s">
        <v>52</v>
      </c>
      <c r="E2807" t="s">
        <v>51</v>
      </c>
      <c r="F2807" t="s">
        <v>51</v>
      </c>
      <c r="G2807" t="s">
        <v>12649</v>
      </c>
      <c r="H2807" t="s">
        <v>12650</v>
      </c>
      <c r="I2807" t="s">
        <v>56</v>
      </c>
      <c r="J2807" t="s">
        <v>5419</v>
      </c>
      <c r="M2807" t="s">
        <v>12649</v>
      </c>
      <c r="N2807" t="s">
        <v>12650</v>
      </c>
      <c r="O2807" t="s">
        <v>56</v>
      </c>
      <c r="S2807" t="s">
        <v>12651</v>
      </c>
      <c r="T2807" t="s">
        <v>12652</v>
      </c>
      <c r="U2807" t="s">
        <v>51</v>
      </c>
      <c r="V2807" t="s">
        <v>62</v>
      </c>
      <c r="W2807" t="s">
        <v>12653</v>
      </c>
      <c r="X2807" t="s">
        <v>51</v>
      </c>
      <c r="Y2807" t="s">
        <v>12654</v>
      </c>
      <c r="Z2807">
        <v>8</v>
      </c>
      <c r="AA2807" t="s">
        <v>62</v>
      </c>
      <c r="AB2807" t="s">
        <v>62</v>
      </c>
      <c r="AC2807" t="s">
        <v>62</v>
      </c>
      <c r="AD2807" t="s">
        <v>12655</v>
      </c>
      <c r="AE2807" t="s">
        <v>51</v>
      </c>
      <c r="AF2807" t="s">
        <v>5419</v>
      </c>
      <c r="AG2807">
        <v>24100801220</v>
      </c>
      <c r="AH2807">
        <v>24600801220</v>
      </c>
      <c r="AI2807">
        <v>0</v>
      </c>
      <c r="AJ2807">
        <v>0</v>
      </c>
      <c r="AL2807">
        <v>0</v>
      </c>
      <c r="AM2807">
        <v>0</v>
      </c>
      <c r="AN2807">
        <v>0</v>
      </c>
      <c r="AO2807" t="s">
        <v>51</v>
      </c>
      <c r="AP2807" t="s">
        <v>51</v>
      </c>
      <c r="AQ2807" t="s">
        <v>51</v>
      </c>
      <c r="AR2807" t="s">
        <v>51</v>
      </c>
      <c r="AS2807" t="s">
        <v>51</v>
      </c>
      <c r="AT2807" t="s">
        <v>51</v>
      </c>
      <c r="AU2807" t="s">
        <v>58</v>
      </c>
      <c r="AV2807" t="s">
        <v>12030</v>
      </c>
      <c r="AW2807" t="s">
        <v>12030</v>
      </c>
      <c r="AX2807" s="1">
        <v>41992.44908903935</v>
      </c>
      <c r="AY2807" s="1">
        <v>41992.451783101853</v>
      </c>
    </row>
    <row r="2808" spans="1:51" x14ac:dyDescent="0.35">
      <c r="A2808">
        <v>1556</v>
      </c>
      <c r="B2808">
        <v>0</v>
      </c>
      <c r="C2808" t="s">
        <v>51</v>
      </c>
      <c r="D2808" t="s">
        <v>85</v>
      </c>
      <c r="E2808" t="s">
        <v>51</v>
      </c>
      <c r="F2808" t="s">
        <v>51</v>
      </c>
      <c r="G2808" t="s">
        <v>19291</v>
      </c>
      <c r="H2808" t="s">
        <v>12656</v>
      </c>
      <c r="I2808" t="s">
        <v>56</v>
      </c>
      <c r="J2808" t="s">
        <v>5419</v>
      </c>
      <c r="S2808">
        <v>66809600</v>
      </c>
      <c r="T2808" t="s">
        <v>51</v>
      </c>
      <c r="U2808" t="s">
        <v>51</v>
      </c>
      <c r="W2808">
        <v>7719975999</v>
      </c>
      <c r="Y2808" t="s">
        <v>12657</v>
      </c>
      <c r="Z2808">
        <v>8</v>
      </c>
      <c r="AE2808" t="s">
        <v>51</v>
      </c>
      <c r="AF2808" t="s">
        <v>5419</v>
      </c>
      <c r="AI2808">
        <v>0</v>
      </c>
      <c r="AJ2808">
        <v>0</v>
      </c>
      <c r="AL2808">
        <v>0</v>
      </c>
      <c r="AM2808">
        <v>0</v>
      </c>
      <c r="AN2808">
        <v>0</v>
      </c>
      <c r="AO2808" t="s">
        <v>12658</v>
      </c>
      <c r="AP2808" t="s">
        <v>51</v>
      </c>
      <c r="AQ2808" t="s">
        <v>51</v>
      </c>
      <c r="AR2808" t="s">
        <v>51</v>
      </c>
      <c r="AS2808" t="s">
        <v>51</v>
      </c>
      <c r="AT2808" t="s">
        <v>51</v>
      </c>
      <c r="AU2808" t="s">
        <v>58</v>
      </c>
      <c r="AV2808" t="s">
        <v>4028</v>
      </c>
      <c r="AW2808" t="s">
        <v>51</v>
      </c>
      <c r="AX2808" s="1">
        <v>41991.777315509258</v>
      </c>
      <c r="AY2808" t="s">
        <v>51</v>
      </c>
    </row>
    <row r="2809" spans="1:51" x14ac:dyDescent="0.35">
      <c r="A2809">
        <v>1555</v>
      </c>
      <c r="B2809">
        <v>0</v>
      </c>
      <c r="C2809" t="s">
        <v>51</v>
      </c>
      <c r="D2809" t="s">
        <v>52</v>
      </c>
      <c r="E2809" t="s">
        <v>51</v>
      </c>
      <c r="F2809" t="s">
        <v>51</v>
      </c>
      <c r="G2809" t="s">
        <v>19292</v>
      </c>
      <c r="H2809" t="s">
        <v>12659</v>
      </c>
      <c r="I2809" t="s">
        <v>56</v>
      </c>
      <c r="J2809" t="s">
        <v>5419</v>
      </c>
      <c r="M2809" t="s">
        <v>19292</v>
      </c>
      <c r="N2809" t="s">
        <v>12659</v>
      </c>
      <c r="O2809" t="s">
        <v>56</v>
      </c>
      <c r="S2809" t="s">
        <v>62</v>
      </c>
      <c r="T2809" t="s">
        <v>12660</v>
      </c>
      <c r="U2809" t="s">
        <v>51</v>
      </c>
      <c r="V2809" t="s">
        <v>631</v>
      </c>
      <c r="W2809" t="s">
        <v>12661</v>
      </c>
      <c r="X2809" t="s">
        <v>51</v>
      </c>
      <c r="Y2809" t="s">
        <v>12662</v>
      </c>
      <c r="Z2809">
        <v>8</v>
      </c>
      <c r="AA2809" t="s">
        <v>62</v>
      </c>
      <c r="AB2809" t="s">
        <v>62</v>
      </c>
      <c r="AC2809" t="s">
        <v>62</v>
      </c>
      <c r="AD2809" t="s">
        <v>62</v>
      </c>
      <c r="AE2809" t="s">
        <v>51</v>
      </c>
      <c r="AF2809" t="s">
        <v>5419</v>
      </c>
      <c r="AG2809" t="s">
        <v>62</v>
      </c>
      <c r="AH2809" t="s">
        <v>62</v>
      </c>
      <c r="AI2809">
        <v>0</v>
      </c>
      <c r="AJ2809">
        <v>0</v>
      </c>
      <c r="AK2809" t="s">
        <v>62</v>
      </c>
      <c r="AL2809">
        <v>0</v>
      </c>
      <c r="AM2809">
        <v>0</v>
      </c>
      <c r="AN2809">
        <v>0</v>
      </c>
      <c r="AO2809" t="s">
        <v>51</v>
      </c>
      <c r="AP2809" t="s">
        <v>51</v>
      </c>
      <c r="AQ2809" t="s">
        <v>51</v>
      </c>
      <c r="AR2809" t="s">
        <v>51</v>
      </c>
      <c r="AS2809" t="s">
        <v>51</v>
      </c>
      <c r="AT2809" t="s">
        <v>51</v>
      </c>
      <c r="AU2809" t="s">
        <v>58</v>
      </c>
      <c r="AV2809" t="s">
        <v>12030</v>
      </c>
      <c r="AW2809" t="s">
        <v>51</v>
      </c>
      <c r="AX2809" s="1">
        <v>41991.425603090276</v>
      </c>
      <c r="AY2809" t="s">
        <v>51</v>
      </c>
    </row>
    <row r="2810" spans="1:51" x14ac:dyDescent="0.35">
      <c r="A2810">
        <v>1554</v>
      </c>
      <c r="B2810">
        <v>0</v>
      </c>
      <c r="C2810" t="s">
        <v>51</v>
      </c>
      <c r="D2810" t="s">
        <v>85</v>
      </c>
      <c r="E2810" t="s">
        <v>51</v>
      </c>
      <c r="F2810" t="s">
        <v>51</v>
      </c>
      <c r="G2810" t="s">
        <v>19293</v>
      </c>
      <c r="H2810" t="s">
        <v>12663</v>
      </c>
      <c r="I2810" t="s">
        <v>56</v>
      </c>
      <c r="T2810" t="s">
        <v>51</v>
      </c>
      <c r="U2810" t="s">
        <v>51</v>
      </c>
      <c r="W2810">
        <v>9665027979</v>
      </c>
      <c r="Y2810" t="s">
        <v>12664</v>
      </c>
      <c r="Z2810">
        <v>8</v>
      </c>
      <c r="AE2810" t="s">
        <v>51</v>
      </c>
      <c r="AH2810">
        <v>27631003018</v>
      </c>
      <c r="AI2810">
        <v>0</v>
      </c>
      <c r="AJ2810">
        <v>0</v>
      </c>
      <c r="AL2810">
        <v>0</v>
      </c>
      <c r="AM2810">
        <v>0</v>
      </c>
      <c r="AN2810">
        <v>0</v>
      </c>
      <c r="AO2810" t="s">
        <v>12665</v>
      </c>
      <c r="AP2810" t="s">
        <v>51</v>
      </c>
      <c r="AQ2810" t="s">
        <v>51</v>
      </c>
      <c r="AR2810" t="s">
        <v>51</v>
      </c>
      <c r="AS2810" t="s">
        <v>51</v>
      </c>
      <c r="AT2810" t="s">
        <v>51</v>
      </c>
      <c r="AU2810" t="s">
        <v>58</v>
      </c>
      <c r="AV2810" t="s">
        <v>4028</v>
      </c>
      <c r="AW2810" t="s">
        <v>4028</v>
      </c>
      <c r="AX2810" s="1">
        <v>41981.587475925924</v>
      </c>
      <c r="AY2810" s="1">
        <v>41982.576159374999</v>
      </c>
    </row>
    <row r="2811" spans="1:51" x14ac:dyDescent="0.35">
      <c r="A2811">
        <v>1553</v>
      </c>
      <c r="B2811">
        <v>0</v>
      </c>
      <c r="C2811" t="s">
        <v>51</v>
      </c>
      <c r="D2811" t="s">
        <v>85</v>
      </c>
      <c r="E2811">
        <v>0</v>
      </c>
      <c r="G2811" t="s">
        <v>12666</v>
      </c>
      <c r="H2811" t="s">
        <v>12667</v>
      </c>
      <c r="I2811" t="s">
        <v>56</v>
      </c>
      <c r="T2811" t="s">
        <v>51</v>
      </c>
      <c r="U2811" t="s">
        <v>51</v>
      </c>
      <c r="W2811">
        <v>9960884885</v>
      </c>
      <c r="Y2811" t="s">
        <v>12668</v>
      </c>
      <c r="Z2811">
        <v>8</v>
      </c>
      <c r="AE2811" t="s">
        <v>51</v>
      </c>
      <c r="AG2811">
        <v>27571081621</v>
      </c>
      <c r="AI2811">
        <v>0</v>
      </c>
      <c r="AJ2811">
        <v>0</v>
      </c>
      <c r="AL2811">
        <v>0</v>
      </c>
      <c r="AM2811">
        <v>0</v>
      </c>
      <c r="AN2811">
        <v>0</v>
      </c>
      <c r="AO2811" t="s">
        <v>120</v>
      </c>
      <c r="AP2811" t="s">
        <v>121</v>
      </c>
      <c r="AQ2811" t="s">
        <v>122</v>
      </c>
      <c r="AR2811" t="s">
        <v>123</v>
      </c>
      <c r="AS2811" t="s">
        <v>89</v>
      </c>
      <c r="AT2811" t="s">
        <v>90</v>
      </c>
      <c r="AU2811" t="s">
        <v>58</v>
      </c>
      <c r="AV2811" t="s">
        <v>4028</v>
      </c>
      <c r="AW2811" t="s">
        <v>91</v>
      </c>
      <c r="AX2811" s="1">
        <v>41981.545862615741</v>
      </c>
      <c r="AY2811" s="1">
        <v>44254.626834409719</v>
      </c>
    </row>
    <row r="2812" spans="1:51" x14ac:dyDescent="0.35">
      <c r="A2812">
        <v>1552</v>
      </c>
      <c r="B2812">
        <v>0</v>
      </c>
      <c r="C2812" t="s">
        <v>51</v>
      </c>
      <c r="D2812" t="s">
        <v>52</v>
      </c>
      <c r="E2812" t="s">
        <v>51</v>
      </c>
      <c r="F2812" t="s">
        <v>51</v>
      </c>
      <c r="G2812" t="s">
        <v>12669</v>
      </c>
      <c r="H2812" t="s">
        <v>12670</v>
      </c>
      <c r="I2812" t="s">
        <v>56</v>
      </c>
      <c r="M2812" t="s">
        <v>12669</v>
      </c>
      <c r="N2812" t="s">
        <v>12670</v>
      </c>
      <c r="O2812" t="s">
        <v>56</v>
      </c>
      <c r="S2812">
        <f>91-267- 5314</f>
        <v>-5490</v>
      </c>
      <c r="T2812" t="s">
        <v>12671</v>
      </c>
      <c r="U2812" t="s">
        <v>202</v>
      </c>
      <c r="V2812" t="s">
        <v>62</v>
      </c>
      <c r="W2812">
        <v>918094113111</v>
      </c>
      <c r="Y2812" t="s">
        <v>12672</v>
      </c>
      <c r="Z2812">
        <v>8</v>
      </c>
      <c r="AA2812">
        <v>24</v>
      </c>
      <c r="AB2812" t="s">
        <v>62</v>
      </c>
      <c r="AC2812" t="s">
        <v>62</v>
      </c>
      <c r="AD2812" t="s">
        <v>62</v>
      </c>
      <c r="AE2812" t="s">
        <v>578</v>
      </c>
      <c r="AF2812" t="s">
        <v>407</v>
      </c>
      <c r="AG2812" t="s">
        <v>12673</v>
      </c>
      <c r="AH2812" t="s">
        <v>578</v>
      </c>
      <c r="AI2812">
        <v>0</v>
      </c>
      <c r="AJ2812">
        <v>0</v>
      </c>
      <c r="AL2812">
        <v>0</v>
      </c>
      <c r="AM2812">
        <v>0</v>
      </c>
      <c r="AN2812">
        <v>0</v>
      </c>
      <c r="AO2812" t="s">
        <v>51</v>
      </c>
      <c r="AP2812" t="s">
        <v>51</v>
      </c>
      <c r="AQ2812" t="s">
        <v>51</v>
      </c>
      <c r="AR2812" t="s">
        <v>51</v>
      </c>
      <c r="AS2812" t="s">
        <v>51</v>
      </c>
      <c r="AT2812" t="s">
        <v>51</v>
      </c>
      <c r="AU2812" t="s">
        <v>58</v>
      </c>
      <c r="AV2812" t="s">
        <v>12030</v>
      </c>
      <c r="AW2812" t="s">
        <v>196</v>
      </c>
      <c r="AX2812" s="1">
        <v>41978.739613888887</v>
      </c>
      <c r="AY2812" s="1">
        <v>43707.532371215275</v>
      </c>
    </row>
    <row r="2813" spans="1:51" x14ac:dyDescent="0.35">
      <c r="A2813">
        <v>1551</v>
      </c>
      <c r="B2813">
        <v>0</v>
      </c>
      <c r="C2813" t="s">
        <v>51</v>
      </c>
      <c r="D2813" t="s">
        <v>85</v>
      </c>
      <c r="E2813" t="s">
        <v>51</v>
      </c>
      <c r="F2813" t="s">
        <v>51</v>
      </c>
      <c r="G2813" t="s">
        <v>12674</v>
      </c>
      <c r="H2813" t="s">
        <v>12675</v>
      </c>
      <c r="I2813" t="s">
        <v>56</v>
      </c>
      <c r="J2813" t="s">
        <v>5419</v>
      </c>
      <c r="T2813" t="s">
        <v>51</v>
      </c>
      <c r="U2813" t="s">
        <v>51</v>
      </c>
      <c r="W2813">
        <v>9167393578</v>
      </c>
      <c r="Y2813" t="s">
        <v>12676</v>
      </c>
      <c r="Z2813">
        <v>8</v>
      </c>
      <c r="AE2813" t="s">
        <v>51</v>
      </c>
      <c r="AF2813" t="s">
        <v>5419</v>
      </c>
      <c r="AI2813">
        <v>0</v>
      </c>
      <c r="AJ2813">
        <v>0</v>
      </c>
      <c r="AL2813">
        <v>0</v>
      </c>
      <c r="AM2813">
        <v>0</v>
      </c>
      <c r="AN2813">
        <v>0</v>
      </c>
      <c r="AO2813" t="s">
        <v>586</v>
      </c>
      <c r="AP2813" t="s">
        <v>51</v>
      </c>
      <c r="AQ2813" t="s">
        <v>51</v>
      </c>
      <c r="AR2813" t="s">
        <v>51</v>
      </c>
      <c r="AS2813" t="s">
        <v>51</v>
      </c>
      <c r="AT2813" t="s">
        <v>51</v>
      </c>
      <c r="AU2813" t="s">
        <v>58</v>
      </c>
      <c r="AV2813" t="s">
        <v>4028</v>
      </c>
      <c r="AW2813" t="s">
        <v>51</v>
      </c>
      <c r="AX2813" s="1">
        <v>41977.763308368056</v>
      </c>
      <c r="AY2813" t="s">
        <v>51</v>
      </c>
    </row>
    <row r="2814" spans="1:51" x14ac:dyDescent="0.35">
      <c r="A2814">
        <v>1550</v>
      </c>
      <c r="B2814">
        <v>0</v>
      </c>
      <c r="C2814" t="s">
        <v>51</v>
      </c>
      <c r="D2814" t="s">
        <v>52</v>
      </c>
      <c r="E2814" t="s">
        <v>51</v>
      </c>
      <c r="F2814" t="s">
        <v>51</v>
      </c>
      <c r="G2814" t="s">
        <v>12677</v>
      </c>
      <c r="H2814" t="s">
        <v>12678</v>
      </c>
      <c r="I2814" t="s">
        <v>56</v>
      </c>
      <c r="M2814" t="s">
        <v>12679</v>
      </c>
      <c r="N2814" t="s">
        <v>12680</v>
      </c>
      <c r="O2814" t="s">
        <v>56</v>
      </c>
      <c r="S2814" t="s">
        <v>12681</v>
      </c>
      <c r="U2814" t="s">
        <v>51</v>
      </c>
      <c r="V2814" t="s">
        <v>12682</v>
      </c>
      <c r="Y2814" t="s">
        <v>12683</v>
      </c>
      <c r="Z2814">
        <v>8</v>
      </c>
      <c r="AA2814">
        <v>33</v>
      </c>
      <c r="AD2814" t="s">
        <v>2660</v>
      </c>
      <c r="AE2814" t="s">
        <v>12684</v>
      </c>
      <c r="AF2814" t="s">
        <v>1935</v>
      </c>
      <c r="AG2814" t="s">
        <v>12685</v>
      </c>
      <c r="AH2814" t="s">
        <v>12684</v>
      </c>
      <c r="AI2814">
        <v>0</v>
      </c>
      <c r="AJ2814">
        <v>0</v>
      </c>
      <c r="AL2814">
        <v>0</v>
      </c>
      <c r="AM2814">
        <v>0</v>
      </c>
      <c r="AN2814">
        <v>0</v>
      </c>
      <c r="AO2814" t="s">
        <v>51</v>
      </c>
      <c r="AP2814" t="s">
        <v>51</v>
      </c>
      <c r="AQ2814" t="s">
        <v>51</v>
      </c>
      <c r="AR2814" t="s">
        <v>51</v>
      </c>
      <c r="AS2814" t="s">
        <v>51</v>
      </c>
      <c r="AT2814" t="s">
        <v>51</v>
      </c>
      <c r="AU2814" t="s">
        <v>58</v>
      </c>
      <c r="AV2814" t="s">
        <v>8547</v>
      </c>
      <c r="AW2814" t="s">
        <v>6927</v>
      </c>
      <c r="AX2814" s="1">
        <v>41975.699683136576</v>
      </c>
      <c r="AY2814" s="1">
        <v>43377.66425454861</v>
      </c>
    </row>
    <row r="2815" spans="1:51" x14ac:dyDescent="0.35">
      <c r="A2815">
        <v>1549</v>
      </c>
      <c r="B2815">
        <v>0</v>
      </c>
      <c r="C2815" t="s">
        <v>51</v>
      </c>
      <c r="D2815" t="s">
        <v>52</v>
      </c>
      <c r="E2815" t="s">
        <v>51</v>
      </c>
      <c r="F2815" t="s">
        <v>51</v>
      </c>
      <c r="G2815" t="s">
        <v>12686</v>
      </c>
      <c r="H2815" t="s">
        <v>12687</v>
      </c>
      <c r="I2815" t="s">
        <v>56</v>
      </c>
      <c r="M2815" t="s">
        <v>12686</v>
      </c>
      <c r="N2815" t="s">
        <v>12687</v>
      </c>
      <c r="O2815" t="s">
        <v>56</v>
      </c>
      <c r="S2815" t="s">
        <v>12688</v>
      </c>
      <c r="T2815" t="s">
        <v>12689</v>
      </c>
      <c r="V2815" t="s">
        <v>12690</v>
      </c>
      <c r="W2815" t="s">
        <v>62</v>
      </c>
      <c r="Y2815" t="s">
        <v>12691</v>
      </c>
      <c r="Z2815">
        <v>8</v>
      </c>
      <c r="AA2815">
        <v>27</v>
      </c>
      <c r="AB2815" t="s">
        <v>62</v>
      </c>
      <c r="AC2815" t="s">
        <v>62</v>
      </c>
      <c r="AD2815" t="s">
        <v>283</v>
      </c>
      <c r="AE2815" t="s">
        <v>11871</v>
      </c>
      <c r="AF2815" t="s">
        <v>143</v>
      </c>
      <c r="AG2815" t="s">
        <v>284</v>
      </c>
      <c r="AH2815" t="s">
        <v>11871</v>
      </c>
      <c r="AI2815">
        <v>0</v>
      </c>
      <c r="AJ2815">
        <v>0</v>
      </c>
      <c r="AL2815">
        <v>0</v>
      </c>
      <c r="AM2815">
        <v>0</v>
      </c>
      <c r="AN2815">
        <v>0</v>
      </c>
      <c r="AO2815" t="s">
        <v>51</v>
      </c>
      <c r="AP2815" t="s">
        <v>51</v>
      </c>
      <c r="AQ2815" t="s">
        <v>51</v>
      </c>
      <c r="AR2815" t="s">
        <v>51</v>
      </c>
      <c r="AS2815" t="s">
        <v>51</v>
      </c>
      <c r="AT2815" t="s">
        <v>51</v>
      </c>
      <c r="AU2815" t="s">
        <v>58</v>
      </c>
      <c r="AV2815" t="s">
        <v>8547</v>
      </c>
      <c r="AW2815" t="s">
        <v>919</v>
      </c>
      <c r="AX2815" s="1">
        <v>41974.693255011574</v>
      </c>
      <c r="AY2815" s="1">
        <v>45489.667031909725</v>
      </c>
    </row>
    <row r="2816" spans="1:51" x14ac:dyDescent="0.35">
      <c r="A2816">
        <v>1548</v>
      </c>
      <c r="B2816">
        <v>0</v>
      </c>
      <c r="C2816" t="s">
        <v>51</v>
      </c>
      <c r="D2816" t="s">
        <v>52</v>
      </c>
      <c r="E2816" t="s">
        <v>51</v>
      </c>
      <c r="F2816" t="s">
        <v>51</v>
      </c>
      <c r="G2816" t="s">
        <v>12692</v>
      </c>
      <c r="H2816" t="s">
        <v>12693</v>
      </c>
      <c r="I2816" t="s">
        <v>56</v>
      </c>
      <c r="J2816" t="s">
        <v>5419</v>
      </c>
      <c r="M2816" t="s">
        <v>12692</v>
      </c>
      <c r="N2816" t="s">
        <v>12693</v>
      </c>
      <c r="O2816" t="s">
        <v>56</v>
      </c>
      <c r="S2816" t="s">
        <v>12694</v>
      </c>
      <c r="T2816" t="s">
        <v>12695</v>
      </c>
      <c r="U2816" t="s">
        <v>51</v>
      </c>
      <c r="V2816" t="s">
        <v>12696</v>
      </c>
      <c r="W2816" t="s">
        <v>12697</v>
      </c>
      <c r="X2816" t="s">
        <v>51</v>
      </c>
      <c r="Y2816" t="s">
        <v>12698</v>
      </c>
      <c r="Z2816">
        <v>8</v>
      </c>
      <c r="AA2816" t="s">
        <v>12699</v>
      </c>
      <c r="AB2816" t="s">
        <v>12700</v>
      </c>
      <c r="AC2816" t="s">
        <v>12701</v>
      </c>
      <c r="AE2816" t="s">
        <v>51</v>
      </c>
      <c r="AF2816" t="s">
        <v>5419</v>
      </c>
      <c r="AG2816" t="s">
        <v>12702</v>
      </c>
      <c r="AH2816" t="s">
        <v>12703</v>
      </c>
      <c r="AI2816">
        <v>0</v>
      </c>
      <c r="AJ2816">
        <v>0</v>
      </c>
      <c r="AK2816" t="s">
        <v>62</v>
      </c>
      <c r="AL2816">
        <v>0</v>
      </c>
      <c r="AM2816">
        <v>0</v>
      </c>
      <c r="AN2816">
        <v>0</v>
      </c>
      <c r="AO2816" t="s">
        <v>51</v>
      </c>
      <c r="AP2816" t="s">
        <v>51</v>
      </c>
      <c r="AQ2816" t="s">
        <v>51</v>
      </c>
      <c r="AR2816" t="s">
        <v>51</v>
      </c>
      <c r="AS2816" t="s">
        <v>51</v>
      </c>
      <c r="AT2816" t="s">
        <v>51</v>
      </c>
      <c r="AU2816" t="s">
        <v>58</v>
      </c>
      <c r="AV2816" t="s">
        <v>12030</v>
      </c>
      <c r="AW2816" t="s">
        <v>51</v>
      </c>
      <c r="AX2816" s="1">
        <v>41972.539489814815</v>
      </c>
      <c r="AY2816" t="s">
        <v>51</v>
      </c>
    </row>
    <row r="2817" spans="1:51" x14ac:dyDescent="0.35">
      <c r="A2817">
        <v>1547</v>
      </c>
      <c r="B2817">
        <v>0</v>
      </c>
      <c r="C2817" t="s">
        <v>51</v>
      </c>
      <c r="D2817" t="s">
        <v>85</v>
      </c>
      <c r="E2817" t="s">
        <v>51</v>
      </c>
      <c r="F2817" t="s">
        <v>51</v>
      </c>
      <c r="G2817" t="s">
        <v>12704</v>
      </c>
      <c r="H2817" t="s">
        <v>12705</v>
      </c>
      <c r="I2817" t="s">
        <v>56</v>
      </c>
      <c r="J2817" t="s">
        <v>5419</v>
      </c>
      <c r="S2817" t="s">
        <v>12706</v>
      </c>
      <c r="T2817" t="s">
        <v>51</v>
      </c>
      <c r="U2817" t="s">
        <v>51</v>
      </c>
      <c r="V2817" t="s">
        <v>12707</v>
      </c>
      <c r="W2817">
        <v>9444582952</v>
      </c>
      <c r="Y2817" t="s">
        <v>12708</v>
      </c>
      <c r="Z2817">
        <v>8</v>
      </c>
      <c r="AE2817" t="s">
        <v>51</v>
      </c>
      <c r="AF2817" t="s">
        <v>5419</v>
      </c>
      <c r="AH2817">
        <v>33230060299</v>
      </c>
      <c r="AI2817">
        <v>0</v>
      </c>
      <c r="AJ2817">
        <v>0</v>
      </c>
      <c r="AL2817">
        <v>0</v>
      </c>
      <c r="AM2817">
        <v>0</v>
      </c>
      <c r="AN2817">
        <v>0</v>
      </c>
      <c r="AO2817" t="s">
        <v>586</v>
      </c>
      <c r="AP2817" t="s">
        <v>51</v>
      </c>
      <c r="AQ2817" t="s">
        <v>51</v>
      </c>
      <c r="AR2817" t="s">
        <v>51</v>
      </c>
      <c r="AS2817" t="s">
        <v>51</v>
      </c>
      <c r="AT2817" t="s">
        <v>51</v>
      </c>
      <c r="AU2817" t="s">
        <v>58</v>
      </c>
      <c r="AV2817" t="s">
        <v>4028</v>
      </c>
      <c r="AW2817" t="s">
        <v>51</v>
      </c>
      <c r="AX2817" s="1">
        <v>41971.76573078704</v>
      </c>
      <c r="AY2817" t="s">
        <v>51</v>
      </c>
    </row>
    <row r="2818" spans="1:51" x14ac:dyDescent="0.35">
      <c r="A2818">
        <v>1546</v>
      </c>
      <c r="B2818">
        <v>0</v>
      </c>
      <c r="C2818" t="s">
        <v>51</v>
      </c>
      <c r="D2818" t="s">
        <v>85</v>
      </c>
      <c r="E2818" t="s">
        <v>51</v>
      </c>
      <c r="F2818" t="s">
        <v>51</v>
      </c>
      <c r="G2818" t="s">
        <v>12709</v>
      </c>
      <c r="H2818" t="s">
        <v>12710</v>
      </c>
      <c r="I2818" t="s">
        <v>56</v>
      </c>
      <c r="S2818" t="s">
        <v>62</v>
      </c>
      <c r="T2818" t="s">
        <v>51</v>
      </c>
      <c r="U2818" t="s">
        <v>51</v>
      </c>
      <c r="V2818" t="s">
        <v>62</v>
      </c>
      <c r="W2818" t="s">
        <v>12711</v>
      </c>
      <c r="Y2818" t="s">
        <v>12712</v>
      </c>
      <c r="Z2818">
        <v>2</v>
      </c>
      <c r="AA2818" t="s">
        <v>62</v>
      </c>
      <c r="AB2818" t="s">
        <v>62</v>
      </c>
      <c r="AC2818" t="s">
        <v>62</v>
      </c>
      <c r="AD2818" t="s">
        <v>62</v>
      </c>
      <c r="AE2818" t="s">
        <v>51</v>
      </c>
      <c r="AG2818" t="s">
        <v>62</v>
      </c>
      <c r="AH2818" t="s">
        <v>62</v>
      </c>
      <c r="AI2818">
        <v>0</v>
      </c>
      <c r="AJ2818">
        <v>0</v>
      </c>
      <c r="AL2818">
        <v>0</v>
      </c>
      <c r="AM2818">
        <v>0</v>
      </c>
      <c r="AN2818">
        <v>0</v>
      </c>
      <c r="AP2818" t="s">
        <v>51</v>
      </c>
      <c r="AQ2818" t="s">
        <v>51</v>
      </c>
      <c r="AR2818" t="s">
        <v>51</v>
      </c>
      <c r="AS2818" t="s">
        <v>51</v>
      </c>
      <c r="AT2818" t="s">
        <v>51</v>
      </c>
      <c r="AU2818" t="s">
        <v>58</v>
      </c>
      <c r="AV2818" t="s">
        <v>12030</v>
      </c>
      <c r="AW2818" t="s">
        <v>4028</v>
      </c>
      <c r="AX2818" s="1">
        <v>41971.548265659723</v>
      </c>
      <c r="AY2818" s="1">
        <v>42039.545095486108</v>
      </c>
    </row>
    <row r="2819" spans="1:51" x14ac:dyDescent="0.35">
      <c r="A2819">
        <v>1545</v>
      </c>
      <c r="B2819">
        <v>0</v>
      </c>
      <c r="C2819" t="s">
        <v>51</v>
      </c>
      <c r="D2819" t="s">
        <v>85</v>
      </c>
      <c r="E2819" t="s">
        <v>51</v>
      </c>
      <c r="F2819" t="s">
        <v>51</v>
      </c>
      <c r="G2819" t="s">
        <v>12713</v>
      </c>
      <c r="H2819" t="s">
        <v>12714</v>
      </c>
      <c r="I2819" t="s">
        <v>56</v>
      </c>
      <c r="J2819" t="s">
        <v>5419</v>
      </c>
      <c r="T2819" t="s">
        <v>51</v>
      </c>
      <c r="U2819" t="s">
        <v>51</v>
      </c>
      <c r="W2819">
        <v>9371235066</v>
      </c>
      <c r="Y2819" t="s">
        <v>12715</v>
      </c>
      <c r="Z2819">
        <v>8</v>
      </c>
      <c r="AD2819" t="s">
        <v>12716</v>
      </c>
      <c r="AE2819" t="s">
        <v>51</v>
      </c>
      <c r="AF2819" t="s">
        <v>5419</v>
      </c>
      <c r="AG2819" t="s">
        <v>12717</v>
      </c>
      <c r="AH2819" t="s">
        <v>12718</v>
      </c>
      <c r="AI2819">
        <v>0</v>
      </c>
      <c r="AJ2819">
        <v>0</v>
      </c>
      <c r="AL2819">
        <v>0</v>
      </c>
      <c r="AM2819">
        <v>0</v>
      </c>
      <c r="AN2819">
        <v>0</v>
      </c>
      <c r="AO2819" t="s">
        <v>120</v>
      </c>
      <c r="AP2819" t="s">
        <v>51</v>
      </c>
      <c r="AQ2819" t="s">
        <v>51</v>
      </c>
      <c r="AR2819" t="s">
        <v>51</v>
      </c>
      <c r="AS2819" t="s">
        <v>51</v>
      </c>
      <c r="AT2819" t="s">
        <v>51</v>
      </c>
      <c r="AU2819" t="s">
        <v>58</v>
      </c>
      <c r="AV2819" t="s">
        <v>4028</v>
      </c>
      <c r="AW2819" t="s">
        <v>51</v>
      </c>
      <c r="AX2819" s="1">
        <v>41971.45733449074</v>
      </c>
      <c r="AY2819" t="s">
        <v>51</v>
      </c>
    </row>
    <row r="2820" spans="1:51" x14ac:dyDescent="0.35">
      <c r="A2820">
        <v>1544</v>
      </c>
      <c r="B2820">
        <v>0</v>
      </c>
      <c r="C2820" t="s">
        <v>51</v>
      </c>
      <c r="D2820" t="s">
        <v>52</v>
      </c>
      <c r="E2820" t="s">
        <v>51</v>
      </c>
      <c r="F2820" t="s">
        <v>51</v>
      </c>
      <c r="G2820" t="s">
        <v>12719</v>
      </c>
      <c r="H2820" t="s">
        <v>12720</v>
      </c>
      <c r="I2820" t="s">
        <v>56</v>
      </c>
      <c r="J2820" t="s">
        <v>5419</v>
      </c>
      <c r="M2820" t="s">
        <v>12719</v>
      </c>
      <c r="N2820" t="s">
        <v>12720</v>
      </c>
      <c r="O2820" t="s">
        <v>56</v>
      </c>
      <c r="S2820" t="s">
        <v>12721</v>
      </c>
      <c r="T2820" t="s">
        <v>12722</v>
      </c>
      <c r="U2820" t="s">
        <v>51</v>
      </c>
      <c r="V2820" t="s">
        <v>62</v>
      </c>
      <c r="W2820">
        <v>9918227744</v>
      </c>
      <c r="X2820" t="s">
        <v>51</v>
      </c>
      <c r="Y2820" t="s">
        <v>12723</v>
      </c>
      <c r="Z2820">
        <v>8</v>
      </c>
      <c r="AA2820" t="s">
        <v>62</v>
      </c>
      <c r="AB2820" t="s">
        <v>62</v>
      </c>
      <c r="AC2820" t="s">
        <v>62</v>
      </c>
      <c r="AD2820" t="s">
        <v>62</v>
      </c>
      <c r="AE2820" t="s">
        <v>51</v>
      </c>
      <c r="AF2820" t="s">
        <v>5419</v>
      </c>
      <c r="AG2820" t="s">
        <v>62</v>
      </c>
      <c r="AH2820" t="s">
        <v>62</v>
      </c>
      <c r="AI2820">
        <v>0</v>
      </c>
      <c r="AJ2820">
        <v>0</v>
      </c>
      <c r="AK2820" t="s">
        <v>62</v>
      </c>
      <c r="AL2820">
        <v>0</v>
      </c>
      <c r="AM2820">
        <v>0</v>
      </c>
      <c r="AN2820">
        <v>0</v>
      </c>
      <c r="AO2820" t="s">
        <v>51</v>
      </c>
      <c r="AP2820" t="s">
        <v>51</v>
      </c>
      <c r="AQ2820" t="s">
        <v>51</v>
      </c>
      <c r="AR2820" t="s">
        <v>51</v>
      </c>
      <c r="AS2820" t="s">
        <v>51</v>
      </c>
      <c r="AT2820" t="s">
        <v>51</v>
      </c>
      <c r="AU2820" t="s">
        <v>58</v>
      </c>
      <c r="AV2820" t="s">
        <v>12030</v>
      </c>
      <c r="AW2820" t="s">
        <v>51</v>
      </c>
      <c r="AX2820" s="1">
        <v>41969.733347604168</v>
      </c>
      <c r="AY2820" t="s">
        <v>51</v>
      </c>
    </row>
    <row r="2821" spans="1:51" x14ac:dyDescent="0.35">
      <c r="A2821">
        <v>1543</v>
      </c>
      <c r="B2821">
        <v>0</v>
      </c>
      <c r="C2821" t="s">
        <v>51</v>
      </c>
      <c r="D2821" t="s">
        <v>52</v>
      </c>
      <c r="E2821" t="s">
        <v>51</v>
      </c>
      <c r="F2821" t="s">
        <v>51</v>
      </c>
      <c r="G2821" t="s">
        <v>12724</v>
      </c>
      <c r="H2821" t="s">
        <v>12725</v>
      </c>
      <c r="I2821" t="s">
        <v>56</v>
      </c>
      <c r="J2821" t="s">
        <v>5419</v>
      </c>
      <c r="M2821" t="s">
        <v>19294</v>
      </c>
      <c r="N2821" t="s">
        <v>12726</v>
      </c>
      <c r="O2821" t="s">
        <v>56</v>
      </c>
      <c r="S2821" t="s">
        <v>12727</v>
      </c>
      <c r="T2821" t="s">
        <v>62</v>
      </c>
      <c r="U2821" t="s">
        <v>51</v>
      </c>
      <c r="V2821" t="s">
        <v>12728</v>
      </c>
      <c r="W2821" t="s">
        <v>62</v>
      </c>
      <c r="X2821" t="s">
        <v>51</v>
      </c>
      <c r="Y2821" t="s">
        <v>7655</v>
      </c>
      <c r="Z2821">
        <v>8</v>
      </c>
      <c r="AA2821" t="s">
        <v>62</v>
      </c>
      <c r="AB2821" t="s">
        <v>62</v>
      </c>
      <c r="AC2821" t="s">
        <v>62</v>
      </c>
      <c r="AD2821" t="s">
        <v>62</v>
      </c>
      <c r="AE2821" t="s">
        <v>51</v>
      </c>
      <c r="AF2821" t="s">
        <v>5419</v>
      </c>
      <c r="AG2821" t="s">
        <v>62</v>
      </c>
      <c r="AH2821" t="s">
        <v>62</v>
      </c>
      <c r="AI2821">
        <v>0</v>
      </c>
      <c r="AJ2821">
        <v>0</v>
      </c>
      <c r="AK2821" t="s">
        <v>62</v>
      </c>
      <c r="AL2821">
        <v>0</v>
      </c>
      <c r="AM2821">
        <v>0</v>
      </c>
      <c r="AN2821">
        <v>0</v>
      </c>
      <c r="AO2821" t="s">
        <v>51</v>
      </c>
      <c r="AP2821" t="s">
        <v>51</v>
      </c>
      <c r="AQ2821" t="s">
        <v>51</v>
      </c>
      <c r="AR2821" t="s">
        <v>51</v>
      </c>
      <c r="AS2821" t="s">
        <v>51</v>
      </c>
      <c r="AT2821" t="s">
        <v>51</v>
      </c>
      <c r="AU2821" t="s">
        <v>58</v>
      </c>
      <c r="AV2821" t="s">
        <v>12030</v>
      </c>
      <c r="AW2821" t="s">
        <v>51</v>
      </c>
      <c r="AX2821" s="1">
        <v>41964.530588807873</v>
      </c>
      <c r="AY2821" t="s">
        <v>51</v>
      </c>
    </row>
    <row r="2822" spans="1:51" x14ac:dyDescent="0.35">
      <c r="A2822">
        <v>1542</v>
      </c>
      <c r="B2822">
        <v>0</v>
      </c>
      <c r="C2822" t="s">
        <v>51</v>
      </c>
      <c r="D2822" t="s">
        <v>52</v>
      </c>
      <c r="E2822" t="s">
        <v>51</v>
      </c>
      <c r="F2822" t="s">
        <v>51</v>
      </c>
      <c r="G2822" t="s">
        <v>19295</v>
      </c>
      <c r="H2822" t="s">
        <v>12729</v>
      </c>
      <c r="I2822" t="s">
        <v>56</v>
      </c>
      <c r="J2822" t="s">
        <v>5419</v>
      </c>
      <c r="M2822" t="s">
        <v>19295</v>
      </c>
      <c r="N2822" t="s">
        <v>12729</v>
      </c>
      <c r="O2822" t="s">
        <v>56</v>
      </c>
      <c r="S2822" t="s">
        <v>12730</v>
      </c>
      <c r="T2822" t="s">
        <v>12731</v>
      </c>
      <c r="U2822" t="s">
        <v>51</v>
      </c>
      <c r="V2822" t="s">
        <v>12732</v>
      </c>
      <c r="W2822" t="s">
        <v>62</v>
      </c>
      <c r="X2822" t="s">
        <v>51</v>
      </c>
      <c r="Y2822" t="s">
        <v>12733</v>
      </c>
      <c r="Z2822">
        <v>8</v>
      </c>
      <c r="AA2822" t="s">
        <v>12734</v>
      </c>
      <c r="AB2822" t="s">
        <v>52</v>
      </c>
      <c r="AC2822" t="s">
        <v>12735</v>
      </c>
      <c r="AD2822" t="s">
        <v>62</v>
      </c>
      <c r="AE2822" t="s">
        <v>51</v>
      </c>
      <c r="AF2822" t="s">
        <v>5419</v>
      </c>
      <c r="AG2822" t="s">
        <v>12736</v>
      </c>
      <c r="AH2822" t="s">
        <v>12737</v>
      </c>
      <c r="AI2822">
        <v>0</v>
      </c>
      <c r="AJ2822">
        <v>0</v>
      </c>
      <c r="AK2822" t="s">
        <v>62</v>
      </c>
      <c r="AL2822">
        <v>0</v>
      </c>
      <c r="AM2822">
        <v>0</v>
      </c>
      <c r="AN2822">
        <v>0</v>
      </c>
      <c r="AO2822" t="s">
        <v>51</v>
      </c>
      <c r="AP2822" t="s">
        <v>51</v>
      </c>
      <c r="AQ2822" t="s">
        <v>51</v>
      </c>
      <c r="AR2822" t="s">
        <v>51</v>
      </c>
      <c r="AS2822" t="s">
        <v>51</v>
      </c>
      <c r="AT2822" t="s">
        <v>51</v>
      </c>
      <c r="AU2822" t="s">
        <v>58</v>
      </c>
      <c r="AV2822" t="s">
        <v>12030</v>
      </c>
      <c r="AW2822" t="s">
        <v>51</v>
      </c>
      <c r="AX2822" s="1">
        <v>41964.489046377312</v>
      </c>
      <c r="AY2822" t="s">
        <v>51</v>
      </c>
    </row>
    <row r="2823" spans="1:51" x14ac:dyDescent="0.35">
      <c r="A2823">
        <v>1541</v>
      </c>
      <c r="B2823">
        <v>0</v>
      </c>
      <c r="C2823" t="s">
        <v>51</v>
      </c>
      <c r="D2823" t="s">
        <v>52</v>
      </c>
      <c r="E2823" t="s">
        <v>51</v>
      </c>
      <c r="F2823" t="s">
        <v>51</v>
      </c>
      <c r="G2823" t="s">
        <v>12738</v>
      </c>
      <c r="H2823" t="s">
        <v>12739</v>
      </c>
      <c r="I2823" t="s">
        <v>56</v>
      </c>
      <c r="M2823" t="s">
        <v>12738</v>
      </c>
      <c r="N2823" t="s">
        <v>12739</v>
      </c>
      <c r="O2823" t="s">
        <v>56</v>
      </c>
      <c r="S2823" t="s">
        <v>12740</v>
      </c>
      <c r="T2823" t="s">
        <v>12741</v>
      </c>
      <c r="V2823" t="s">
        <v>12742</v>
      </c>
      <c r="W2823">
        <v>9923533007</v>
      </c>
      <c r="Y2823" t="s">
        <v>12743</v>
      </c>
      <c r="Z2823">
        <v>8</v>
      </c>
      <c r="AA2823">
        <v>27</v>
      </c>
      <c r="AB2823" t="s">
        <v>9985</v>
      </c>
      <c r="AC2823" t="s">
        <v>10894</v>
      </c>
      <c r="AD2823" t="s">
        <v>10283</v>
      </c>
      <c r="AE2823" t="s">
        <v>12744</v>
      </c>
      <c r="AF2823" t="s">
        <v>143</v>
      </c>
      <c r="AG2823" t="s">
        <v>12745</v>
      </c>
      <c r="AH2823" t="s">
        <v>12744</v>
      </c>
      <c r="AI2823">
        <v>0</v>
      </c>
      <c r="AJ2823">
        <v>0</v>
      </c>
      <c r="AL2823">
        <v>0</v>
      </c>
      <c r="AM2823">
        <v>0</v>
      </c>
      <c r="AN2823">
        <v>0</v>
      </c>
      <c r="AO2823" t="s">
        <v>51</v>
      </c>
      <c r="AP2823" t="s">
        <v>51</v>
      </c>
      <c r="AQ2823" t="s">
        <v>51</v>
      </c>
      <c r="AR2823" t="s">
        <v>51</v>
      </c>
      <c r="AS2823" t="s">
        <v>51</v>
      </c>
      <c r="AT2823" t="s">
        <v>51</v>
      </c>
      <c r="AU2823" t="s">
        <v>58</v>
      </c>
      <c r="AV2823" t="s">
        <v>12030</v>
      </c>
      <c r="AW2823" t="s">
        <v>919</v>
      </c>
      <c r="AX2823" s="1">
        <v>41964.467864351849</v>
      </c>
      <c r="AY2823" s="1">
        <v>45553.74259765046</v>
      </c>
    </row>
    <row r="2824" spans="1:51" x14ac:dyDescent="0.35">
      <c r="A2824">
        <v>1540</v>
      </c>
      <c r="B2824">
        <v>0</v>
      </c>
      <c r="C2824" t="s">
        <v>51</v>
      </c>
      <c r="D2824" t="s">
        <v>52</v>
      </c>
      <c r="E2824" t="s">
        <v>51</v>
      </c>
      <c r="F2824" t="s">
        <v>51</v>
      </c>
      <c r="G2824" t="s">
        <v>19296</v>
      </c>
      <c r="H2824" t="s">
        <v>12746</v>
      </c>
      <c r="I2824" t="s">
        <v>56</v>
      </c>
      <c r="J2824" t="s">
        <v>5419</v>
      </c>
      <c r="M2824" t="s">
        <v>19296</v>
      </c>
      <c r="N2824" t="s">
        <v>12746</v>
      </c>
      <c r="O2824" t="s">
        <v>56</v>
      </c>
      <c r="S2824" t="s">
        <v>12747</v>
      </c>
      <c r="T2824" t="s">
        <v>12748</v>
      </c>
      <c r="U2824" t="s">
        <v>51</v>
      </c>
      <c r="V2824" t="s">
        <v>12749</v>
      </c>
      <c r="W2824" t="s">
        <v>12750</v>
      </c>
      <c r="X2824" t="s">
        <v>51</v>
      </c>
      <c r="Y2824" t="s">
        <v>12751</v>
      </c>
      <c r="Z2824">
        <v>8</v>
      </c>
      <c r="AA2824" t="s">
        <v>62</v>
      </c>
      <c r="AB2824" t="s">
        <v>62</v>
      </c>
      <c r="AC2824" t="s">
        <v>62</v>
      </c>
      <c r="AD2824" t="s">
        <v>12752</v>
      </c>
      <c r="AE2824" t="s">
        <v>51</v>
      </c>
      <c r="AF2824" t="s">
        <v>5419</v>
      </c>
      <c r="AG2824" t="s">
        <v>12753</v>
      </c>
      <c r="AH2824" t="s">
        <v>12754</v>
      </c>
      <c r="AI2824">
        <v>0</v>
      </c>
      <c r="AJ2824">
        <v>0</v>
      </c>
      <c r="AK2824" t="s">
        <v>62</v>
      </c>
      <c r="AL2824">
        <v>0</v>
      </c>
      <c r="AM2824">
        <v>0</v>
      </c>
      <c r="AN2824">
        <v>0</v>
      </c>
      <c r="AO2824" t="s">
        <v>51</v>
      </c>
      <c r="AP2824" t="s">
        <v>51</v>
      </c>
      <c r="AQ2824" t="s">
        <v>51</v>
      </c>
      <c r="AR2824" t="s">
        <v>51</v>
      </c>
      <c r="AS2824" t="s">
        <v>51</v>
      </c>
      <c r="AT2824" t="s">
        <v>51</v>
      </c>
      <c r="AU2824" t="s">
        <v>58</v>
      </c>
      <c r="AV2824" t="s">
        <v>12030</v>
      </c>
      <c r="AW2824" t="s">
        <v>51</v>
      </c>
      <c r="AX2824" s="1">
        <v>41961.554820949073</v>
      </c>
      <c r="AY2824" t="s">
        <v>51</v>
      </c>
    </row>
    <row r="2825" spans="1:51" x14ac:dyDescent="0.35">
      <c r="A2825">
        <v>1539</v>
      </c>
      <c r="B2825">
        <v>0</v>
      </c>
      <c r="C2825" t="s">
        <v>51</v>
      </c>
      <c r="D2825" t="s">
        <v>85</v>
      </c>
      <c r="E2825" t="s">
        <v>51</v>
      </c>
      <c r="F2825" t="s">
        <v>51</v>
      </c>
      <c r="G2825" t="s">
        <v>19297</v>
      </c>
      <c r="H2825" t="s">
        <v>12755</v>
      </c>
      <c r="I2825" t="s">
        <v>56</v>
      </c>
      <c r="J2825" t="s">
        <v>5419</v>
      </c>
      <c r="T2825" t="s">
        <v>51</v>
      </c>
      <c r="U2825" t="s">
        <v>51</v>
      </c>
      <c r="W2825">
        <v>9742023586</v>
      </c>
      <c r="Y2825" t="s">
        <v>12756</v>
      </c>
      <c r="Z2825">
        <v>8</v>
      </c>
      <c r="AD2825" t="s">
        <v>12757</v>
      </c>
      <c r="AE2825" t="s">
        <v>51</v>
      </c>
      <c r="AF2825" t="s">
        <v>5419</v>
      </c>
      <c r="AH2825">
        <v>33892205673</v>
      </c>
      <c r="AI2825">
        <v>0</v>
      </c>
      <c r="AJ2825">
        <v>0</v>
      </c>
      <c r="AL2825">
        <v>0</v>
      </c>
      <c r="AM2825">
        <v>0</v>
      </c>
      <c r="AN2825">
        <v>0</v>
      </c>
      <c r="AO2825" t="s">
        <v>120</v>
      </c>
      <c r="AP2825" t="s">
        <v>51</v>
      </c>
      <c r="AQ2825" t="s">
        <v>51</v>
      </c>
      <c r="AR2825" t="s">
        <v>51</v>
      </c>
      <c r="AS2825" t="s">
        <v>51</v>
      </c>
      <c r="AT2825" t="s">
        <v>51</v>
      </c>
      <c r="AU2825" t="s">
        <v>58</v>
      </c>
      <c r="AV2825" t="s">
        <v>4028</v>
      </c>
      <c r="AW2825" t="s">
        <v>51</v>
      </c>
      <c r="AX2825" s="1">
        <v>41960.66347890046</v>
      </c>
      <c r="AY2825" t="s">
        <v>51</v>
      </c>
    </row>
    <row r="2826" spans="1:51" x14ac:dyDescent="0.35">
      <c r="A2826">
        <v>1538</v>
      </c>
      <c r="B2826">
        <v>0</v>
      </c>
      <c r="C2826" t="s">
        <v>51</v>
      </c>
      <c r="D2826" t="s">
        <v>85</v>
      </c>
      <c r="E2826" t="s">
        <v>51</v>
      </c>
      <c r="F2826" t="s">
        <v>51</v>
      </c>
      <c r="G2826" t="s">
        <v>12758</v>
      </c>
      <c r="H2826" t="s">
        <v>12759</v>
      </c>
      <c r="I2826" t="s">
        <v>56</v>
      </c>
      <c r="J2826" t="s">
        <v>5419</v>
      </c>
      <c r="S2826" t="s">
        <v>12760</v>
      </c>
      <c r="T2826" t="s">
        <v>51</v>
      </c>
      <c r="U2826" t="s">
        <v>51</v>
      </c>
      <c r="W2826">
        <v>8697731318</v>
      </c>
      <c r="Y2826" t="s">
        <v>12761</v>
      </c>
      <c r="Z2826">
        <v>8</v>
      </c>
      <c r="AD2826">
        <v>19610663243</v>
      </c>
      <c r="AE2826" t="s">
        <v>51</v>
      </c>
      <c r="AF2826" t="s">
        <v>5419</v>
      </c>
      <c r="AI2826">
        <v>0</v>
      </c>
      <c r="AJ2826">
        <v>0</v>
      </c>
      <c r="AL2826">
        <v>0</v>
      </c>
      <c r="AM2826">
        <v>0</v>
      </c>
      <c r="AN2826">
        <v>0</v>
      </c>
      <c r="AO2826" t="s">
        <v>12762</v>
      </c>
      <c r="AP2826" t="s">
        <v>51</v>
      </c>
      <c r="AQ2826" t="s">
        <v>51</v>
      </c>
      <c r="AR2826" t="s">
        <v>51</v>
      </c>
      <c r="AS2826" t="s">
        <v>51</v>
      </c>
      <c r="AT2826" t="s">
        <v>51</v>
      </c>
      <c r="AU2826" t="s">
        <v>58</v>
      </c>
      <c r="AV2826" t="s">
        <v>4028</v>
      </c>
      <c r="AW2826" t="s">
        <v>51</v>
      </c>
      <c r="AX2826" s="1">
        <v>41960.620864780096</v>
      </c>
      <c r="AY2826" t="s">
        <v>51</v>
      </c>
    </row>
    <row r="2827" spans="1:51" x14ac:dyDescent="0.35">
      <c r="A2827">
        <v>1537</v>
      </c>
      <c r="B2827">
        <v>0</v>
      </c>
      <c r="C2827" t="s">
        <v>51</v>
      </c>
      <c r="D2827" t="s">
        <v>85</v>
      </c>
      <c r="E2827" t="s">
        <v>51</v>
      </c>
      <c r="F2827" t="s">
        <v>51</v>
      </c>
      <c r="G2827" t="s">
        <v>19298</v>
      </c>
      <c r="H2827" t="s">
        <v>12763</v>
      </c>
      <c r="I2827" t="s">
        <v>56</v>
      </c>
      <c r="J2827" t="s">
        <v>5419</v>
      </c>
      <c r="S2827" t="s">
        <v>12764</v>
      </c>
      <c r="T2827" t="s">
        <v>51</v>
      </c>
      <c r="U2827" t="s">
        <v>51</v>
      </c>
      <c r="W2827">
        <v>9326981357</v>
      </c>
      <c r="Z2827">
        <v>8</v>
      </c>
      <c r="AA2827" t="s">
        <v>62</v>
      </c>
      <c r="AB2827" t="s">
        <v>62</v>
      </c>
      <c r="AC2827" t="s">
        <v>62</v>
      </c>
      <c r="AD2827" t="s">
        <v>62</v>
      </c>
      <c r="AE2827" t="s">
        <v>51</v>
      </c>
      <c r="AF2827" t="s">
        <v>5419</v>
      </c>
      <c r="AG2827" t="s">
        <v>62</v>
      </c>
      <c r="AH2827" t="s">
        <v>62</v>
      </c>
      <c r="AI2827">
        <v>0</v>
      </c>
      <c r="AJ2827">
        <v>0</v>
      </c>
      <c r="AK2827" t="s">
        <v>62</v>
      </c>
      <c r="AL2827">
        <v>0</v>
      </c>
      <c r="AM2827">
        <v>0</v>
      </c>
      <c r="AN2827">
        <v>0</v>
      </c>
      <c r="AO2827" t="s">
        <v>1032</v>
      </c>
      <c r="AP2827" t="s">
        <v>51</v>
      </c>
      <c r="AQ2827" t="s">
        <v>51</v>
      </c>
      <c r="AR2827" t="s">
        <v>51</v>
      </c>
      <c r="AS2827" t="s">
        <v>51</v>
      </c>
      <c r="AT2827" t="s">
        <v>51</v>
      </c>
      <c r="AU2827" t="s">
        <v>58</v>
      </c>
      <c r="AV2827" t="s">
        <v>7390</v>
      </c>
      <c r="AW2827" t="s">
        <v>51</v>
      </c>
      <c r="AX2827" s="1">
        <v>41957.686718368059</v>
      </c>
      <c r="AY2827" t="s">
        <v>51</v>
      </c>
    </row>
    <row r="2828" spans="1:51" x14ac:dyDescent="0.35">
      <c r="A2828">
        <v>1536</v>
      </c>
      <c r="B2828">
        <v>0</v>
      </c>
      <c r="C2828" t="s">
        <v>51</v>
      </c>
      <c r="D2828" t="s">
        <v>85</v>
      </c>
      <c r="E2828">
        <v>3</v>
      </c>
      <c r="F2828" t="s">
        <v>1049</v>
      </c>
      <c r="G2828" t="s">
        <v>12765</v>
      </c>
      <c r="H2828" t="s">
        <v>12766</v>
      </c>
      <c r="I2828" t="s">
        <v>56</v>
      </c>
      <c r="J2828" t="s">
        <v>5419</v>
      </c>
      <c r="S2828" t="s">
        <v>12767</v>
      </c>
      <c r="T2828" t="s">
        <v>51</v>
      </c>
      <c r="U2828" t="s">
        <v>51</v>
      </c>
      <c r="Y2828" t="s">
        <v>12768</v>
      </c>
      <c r="Z2828">
        <v>8</v>
      </c>
      <c r="AE2828" t="s">
        <v>51</v>
      </c>
      <c r="AF2828" t="s">
        <v>5419</v>
      </c>
      <c r="AG2828" t="s">
        <v>12769</v>
      </c>
      <c r="AI2828">
        <v>0</v>
      </c>
      <c r="AJ2828">
        <v>0</v>
      </c>
      <c r="AL2828">
        <v>0</v>
      </c>
      <c r="AM2828">
        <v>0</v>
      </c>
      <c r="AN2828">
        <v>0</v>
      </c>
      <c r="AO2828" t="s">
        <v>1651</v>
      </c>
      <c r="AP2828" t="s">
        <v>51</v>
      </c>
      <c r="AQ2828" t="s">
        <v>51</v>
      </c>
      <c r="AR2828" t="s">
        <v>51</v>
      </c>
      <c r="AS2828" t="s">
        <v>51</v>
      </c>
      <c r="AT2828" t="s">
        <v>51</v>
      </c>
      <c r="AU2828" t="s">
        <v>58</v>
      </c>
      <c r="AV2828" t="s">
        <v>4028</v>
      </c>
      <c r="AW2828" t="s">
        <v>5181</v>
      </c>
      <c r="AX2828" s="1">
        <v>41953.546390659722</v>
      </c>
      <c r="AY2828" s="1">
        <v>43802.769217129629</v>
      </c>
    </row>
    <row r="2829" spans="1:51" x14ac:dyDescent="0.35">
      <c r="A2829">
        <v>1535</v>
      </c>
      <c r="B2829">
        <v>0</v>
      </c>
      <c r="C2829" t="s">
        <v>51</v>
      </c>
      <c r="D2829" t="s">
        <v>52</v>
      </c>
      <c r="E2829" t="s">
        <v>51</v>
      </c>
      <c r="F2829" t="s">
        <v>51</v>
      </c>
      <c r="G2829" t="s">
        <v>12770</v>
      </c>
      <c r="H2829" t="s">
        <v>12771</v>
      </c>
      <c r="I2829" t="s">
        <v>56</v>
      </c>
      <c r="J2829" t="s">
        <v>5419</v>
      </c>
      <c r="M2829" t="s">
        <v>12770</v>
      </c>
      <c r="N2829" t="s">
        <v>12771</v>
      </c>
      <c r="O2829" t="s">
        <v>56</v>
      </c>
      <c r="S2829" t="s">
        <v>12772</v>
      </c>
      <c r="T2829" t="s">
        <v>12773</v>
      </c>
      <c r="U2829" t="s">
        <v>51</v>
      </c>
      <c r="V2829" t="s">
        <v>62</v>
      </c>
      <c r="W2829" t="s">
        <v>62</v>
      </c>
      <c r="X2829" t="s">
        <v>51</v>
      </c>
      <c r="Y2829" t="s">
        <v>12774</v>
      </c>
      <c r="Z2829">
        <v>8</v>
      </c>
      <c r="AA2829" t="s">
        <v>12775</v>
      </c>
      <c r="AB2829" t="s">
        <v>12776</v>
      </c>
      <c r="AC2829" t="s">
        <v>12777</v>
      </c>
      <c r="AD2829" t="s">
        <v>62</v>
      </c>
      <c r="AE2829" t="s">
        <v>51</v>
      </c>
      <c r="AF2829" t="s">
        <v>5419</v>
      </c>
      <c r="AG2829" t="s">
        <v>12778</v>
      </c>
      <c r="AH2829" t="s">
        <v>12779</v>
      </c>
      <c r="AI2829">
        <v>0</v>
      </c>
      <c r="AJ2829">
        <v>0</v>
      </c>
      <c r="AK2829" t="s">
        <v>62</v>
      </c>
      <c r="AL2829">
        <v>0</v>
      </c>
      <c r="AM2829">
        <v>0</v>
      </c>
      <c r="AN2829">
        <v>0</v>
      </c>
      <c r="AO2829" t="s">
        <v>51</v>
      </c>
      <c r="AP2829" t="s">
        <v>51</v>
      </c>
      <c r="AQ2829" t="s">
        <v>51</v>
      </c>
      <c r="AR2829" t="s">
        <v>51</v>
      </c>
      <c r="AS2829" t="s">
        <v>51</v>
      </c>
      <c r="AT2829" t="s">
        <v>51</v>
      </c>
      <c r="AU2829" t="s">
        <v>58</v>
      </c>
      <c r="AV2829" t="s">
        <v>12030</v>
      </c>
      <c r="AW2829" t="s">
        <v>51</v>
      </c>
      <c r="AX2829" s="1">
        <v>41953.517930208334</v>
      </c>
      <c r="AY2829" t="s">
        <v>51</v>
      </c>
    </row>
    <row r="2830" spans="1:51" x14ac:dyDescent="0.35">
      <c r="A2830">
        <v>1534</v>
      </c>
      <c r="B2830">
        <v>0</v>
      </c>
      <c r="C2830" t="s">
        <v>51</v>
      </c>
      <c r="D2830" t="s">
        <v>52</v>
      </c>
      <c r="E2830" t="s">
        <v>51</v>
      </c>
      <c r="F2830" t="s">
        <v>51</v>
      </c>
      <c r="G2830" t="s">
        <v>12780</v>
      </c>
      <c r="H2830" t="s">
        <v>12781</v>
      </c>
      <c r="I2830" t="s">
        <v>56</v>
      </c>
      <c r="J2830" t="s">
        <v>5419</v>
      </c>
      <c r="M2830" t="s">
        <v>12780</v>
      </c>
      <c r="N2830" t="s">
        <v>12781</v>
      </c>
      <c r="O2830" t="s">
        <v>56</v>
      </c>
      <c r="S2830" t="s">
        <v>62</v>
      </c>
      <c r="T2830" t="s">
        <v>12782</v>
      </c>
      <c r="U2830" t="s">
        <v>51</v>
      </c>
      <c r="V2830" t="s">
        <v>62</v>
      </c>
      <c r="W2830">
        <v>9840762810</v>
      </c>
      <c r="X2830" t="s">
        <v>51</v>
      </c>
      <c r="Y2830" t="s">
        <v>12783</v>
      </c>
      <c r="Z2830">
        <v>8</v>
      </c>
      <c r="AA2830" t="s">
        <v>62</v>
      </c>
      <c r="AB2830" t="s">
        <v>62</v>
      </c>
      <c r="AC2830" t="s">
        <v>62</v>
      </c>
      <c r="AD2830" t="s">
        <v>62</v>
      </c>
      <c r="AE2830" t="s">
        <v>51</v>
      </c>
      <c r="AF2830" t="s">
        <v>5419</v>
      </c>
      <c r="AG2830" t="s">
        <v>62</v>
      </c>
      <c r="AH2830" t="s">
        <v>62</v>
      </c>
      <c r="AI2830">
        <v>0</v>
      </c>
      <c r="AJ2830">
        <v>0</v>
      </c>
      <c r="AK2830" t="s">
        <v>62</v>
      </c>
      <c r="AL2830">
        <v>0</v>
      </c>
      <c r="AM2830">
        <v>0</v>
      </c>
      <c r="AN2830">
        <v>0</v>
      </c>
      <c r="AO2830" t="s">
        <v>51</v>
      </c>
      <c r="AP2830" t="s">
        <v>51</v>
      </c>
      <c r="AQ2830" t="s">
        <v>51</v>
      </c>
      <c r="AR2830" t="s">
        <v>51</v>
      </c>
      <c r="AS2830" t="s">
        <v>51</v>
      </c>
      <c r="AT2830" t="s">
        <v>51</v>
      </c>
      <c r="AU2830" t="s">
        <v>58</v>
      </c>
      <c r="AV2830" t="s">
        <v>12030</v>
      </c>
      <c r="AW2830" t="s">
        <v>51</v>
      </c>
      <c r="AX2830" s="1">
        <v>41950.631812233798</v>
      </c>
      <c r="AY2830" t="s">
        <v>51</v>
      </c>
    </row>
    <row r="2831" spans="1:51" x14ac:dyDescent="0.35">
      <c r="A2831">
        <v>1533</v>
      </c>
      <c r="B2831">
        <v>0</v>
      </c>
      <c r="C2831" t="s">
        <v>51</v>
      </c>
      <c r="D2831" t="s">
        <v>85</v>
      </c>
      <c r="E2831" t="s">
        <v>51</v>
      </c>
      <c r="F2831" t="s">
        <v>51</v>
      </c>
      <c r="G2831" t="s">
        <v>12784</v>
      </c>
      <c r="H2831" t="s">
        <v>12785</v>
      </c>
      <c r="I2831" t="s">
        <v>56</v>
      </c>
      <c r="J2831" t="s">
        <v>5419</v>
      </c>
      <c r="T2831" t="s">
        <v>51</v>
      </c>
      <c r="U2831" t="s">
        <v>51</v>
      </c>
      <c r="Z2831">
        <v>8</v>
      </c>
      <c r="AE2831" t="s">
        <v>51</v>
      </c>
      <c r="AF2831" t="s">
        <v>5419</v>
      </c>
      <c r="AI2831">
        <v>0</v>
      </c>
      <c r="AJ2831">
        <v>0</v>
      </c>
      <c r="AL2831">
        <v>0</v>
      </c>
      <c r="AM2831">
        <v>0</v>
      </c>
      <c r="AN2831">
        <v>0</v>
      </c>
      <c r="AO2831" t="s">
        <v>1032</v>
      </c>
      <c r="AP2831" t="s">
        <v>51</v>
      </c>
      <c r="AQ2831" t="s">
        <v>51</v>
      </c>
      <c r="AR2831" t="s">
        <v>51</v>
      </c>
      <c r="AS2831" t="s">
        <v>51</v>
      </c>
      <c r="AT2831" t="s">
        <v>51</v>
      </c>
      <c r="AU2831" t="s">
        <v>58</v>
      </c>
      <c r="AV2831" t="s">
        <v>4028</v>
      </c>
      <c r="AW2831" t="s">
        <v>51</v>
      </c>
      <c r="AX2831" s="1">
        <v>41949.652885381947</v>
      </c>
      <c r="AY2831" t="s">
        <v>51</v>
      </c>
    </row>
    <row r="2832" spans="1:51" x14ac:dyDescent="0.35">
      <c r="A2832">
        <v>1532</v>
      </c>
      <c r="B2832">
        <v>0</v>
      </c>
      <c r="C2832" t="s">
        <v>51</v>
      </c>
      <c r="D2832" t="s">
        <v>85</v>
      </c>
      <c r="E2832" t="s">
        <v>51</v>
      </c>
      <c r="F2832" t="s">
        <v>51</v>
      </c>
      <c r="G2832" t="s">
        <v>12786</v>
      </c>
      <c r="H2832" t="s">
        <v>12787</v>
      </c>
      <c r="I2832" t="s">
        <v>56</v>
      </c>
      <c r="J2832" t="s">
        <v>5419</v>
      </c>
      <c r="T2832" t="s">
        <v>51</v>
      </c>
      <c r="U2832" t="s">
        <v>51</v>
      </c>
      <c r="W2832">
        <v>7719994007</v>
      </c>
      <c r="Y2832" t="s">
        <v>12788</v>
      </c>
      <c r="Z2832">
        <v>8</v>
      </c>
      <c r="AE2832" t="s">
        <v>51</v>
      </c>
      <c r="AF2832" t="s">
        <v>5419</v>
      </c>
      <c r="AG2832" t="s">
        <v>12789</v>
      </c>
      <c r="AI2832">
        <v>0</v>
      </c>
      <c r="AJ2832">
        <v>0</v>
      </c>
      <c r="AL2832">
        <v>0</v>
      </c>
      <c r="AM2832">
        <v>0</v>
      </c>
      <c r="AN2832">
        <v>0</v>
      </c>
      <c r="AO2832" t="s">
        <v>1032</v>
      </c>
      <c r="AP2832" t="s">
        <v>51</v>
      </c>
      <c r="AQ2832" t="s">
        <v>51</v>
      </c>
      <c r="AR2832" t="s">
        <v>51</v>
      </c>
      <c r="AS2832" t="s">
        <v>51</v>
      </c>
      <c r="AT2832" t="s">
        <v>51</v>
      </c>
      <c r="AU2832" t="s">
        <v>58</v>
      </c>
      <c r="AV2832" t="s">
        <v>4028</v>
      </c>
      <c r="AW2832" t="s">
        <v>51</v>
      </c>
      <c r="AX2832" s="1">
        <v>41947.672854050928</v>
      </c>
      <c r="AY2832" t="s">
        <v>51</v>
      </c>
    </row>
    <row r="2833" spans="1:51" x14ac:dyDescent="0.35">
      <c r="A2833">
        <v>1531</v>
      </c>
      <c r="B2833">
        <v>0</v>
      </c>
      <c r="C2833" t="s">
        <v>51</v>
      </c>
      <c r="D2833" t="s">
        <v>52</v>
      </c>
      <c r="E2833" t="s">
        <v>51</v>
      </c>
      <c r="F2833" t="s">
        <v>51</v>
      </c>
      <c r="G2833" t="s">
        <v>12790</v>
      </c>
      <c r="H2833" t="s">
        <v>12791</v>
      </c>
      <c r="I2833" t="s">
        <v>6854</v>
      </c>
      <c r="J2833" t="s">
        <v>5419</v>
      </c>
      <c r="M2833" t="s">
        <v>12790</v>
      </c>
      <c r="N2833" t="s">
        <v>12793</v>
      </c>
      <c r="O2833" t="s">
        <v>12792</v>
      </c>
      <c r="S2833" t="s">
        <v>12794</v>
      </c>
      <c r="U2833" t="s">
        <v>51</v>
      </c>
      <c r="V2833" t="s">
        <v>62</v>
      </c>
      <c r="W2833" t="s">
        <v>62</v>
      </c>
      <c r="X2833" t="s">
        <v>51</v>
      </c>
      <c r="Y2833" t="s">
        <v>12795</v>
      </c>
      <c r="Z2833">
        <v>2</v>
      </c>
      <c r="AA2833" t="s">
        <v>62</v>
      </c>
      <c r="AB2833" t="s">
        <v>62</v>
      </c>
      <c r="AC2833" t="s">
        <v>62</v>
      </c>
      <c r="AD2833" t="s">
        <v>62</v>
      </c>
      <c r="AE2833" t="s">
        <v>51</v>
      </c>
      <c r="AF2833" t="s">
        <v>5419</v>
      </c>
      <c r="AG2833" t="s">
        <v>62</v>
      </c>
      <c r="AH2833" t="s">
        <v>62</v>
      </c>
      <c r="AI2833">
        <v>0</v>
      </c>
      <c r="AJ2833">
        <v>0</v>
      </c>
      <c r="AL2833">
        <v>0</v>
      </c>
      <c r="AM2833">
        <v>0</v>
      </c>
      <c r="AN2833">
        <v>0</v>
      </c>
      <c r="AO2833" t="s">
        <v>51</v>
      </c>
      <c r="AP2833" t="s">
        <v>51</v>
      </c>
      <c r="AQ2833" t="s">
        <v>51</v>
      </c>
      <c r="AR2833" t="s">
        <v>51</v>
      </c>
      <c r="AS2833" t="s">
        <v>51</v>
      </c>
      <c r="AT2833" t="s">
        <v>51</v>
      </c>
      <c r="AU2833" t="s">
        <v>58</v>
      </c>
      <c r="AV2833" t="s">
        <v>8547</v>
      </c>
      <c r="AW2833" t="s">
        <v>8906</v>
      </c>
      <c r="AX2833" s="1">
        <v>41946.685933483794</v>
      </c>
      <c r="AY2833" s="1">
        <v>42389.432023113426</v>
      </c>
    </row>
    <row r="2834" spans="1:51" x14ac:dyDescent="0.35">
      <c r="A2834">
        <v>1530</v>
      </c>
      <c r="B2834">
        <v>0</v>
      </c>
      <c r="C2834" t="s">
        <v>51</v>
      </c>
      <c r="D2834" t="s">
        <v>52</v>
      </c>
      <c r="E2834" t="s">
        <v>51</v>
      </c>
      <c r="F2834" t="s">
        <v>51</v>
      </c>
      <c r="G2834" t="s">
        <v>19299</v>
      </c>
      <c r="H2834" t="s">
        <v>12796</v>
      </c>
      <c r="I2834" t="s">
        <v>56</v>
      </c>
      <c r="J2834" t="s">
        <v>5419</v>
      </c>
      <c r="M2834" t="s">
        <v>19299</v>
      </c>
      <c r="N2834" t="s">
        <v>12796</v>
      </c>
      <c r="O2834" t="s">
        <v>56</v>
      </c>
      <c r="S2834" t="s">
        <v>12797</v>
      </c>
      <c r="T2834" t="s">
        <v>12798</v>
      </c>
      <c r="U2834" t="s">
        <v>51</v>
      </c>
      <c r="V2834" t="s">
        <v>12799</v>
      </c>
      <c r="W2834" t="s">
        <v>12800</v>
      </c>
      <c r="X2834" t="s">
        <v>51</v>
      </c>
      <c r="Y2834" t="s">
        <v>12801</v>
      </c>
      <c r="Z2834">
        <v>8</v>
      </c>
      <c r="AA2834" t="s">
        <v>12802</v>
      </c>
      <c r="AB2834" t="s">
        <v>12803</v>
      </c>
      <c r="AC2834" t="s">
        <v>12804</v>
      </c>
      <c r="AD2834" t="s">
        <v>12805</v>
      </c>
      <c r="AE2834" t="s">
        <v>51</v>
      </c>
      <c r="AF2834" t="s">
        <v>5419</v>
      </c>
      <c r="AG2834">
        <v>23742705325</v>
      </c>
      <c r="AH2834">
        <v>23742705325</v>
      </c>
      <c r="AI2834">
        <v>0</v>
      </c>
      <c r="AJ2834">
        <v>0</v>
      </c>
      <c r="AL2834">
        <v>0</v>
      </c>
      <c r="AM2834">
        <v>0</v>
      </c>
      <c r="AN2834">
        <v>0</v>
      </c>
      <c r="AO2834" t="s">
        <v>51</v>
      </c>
      <c r="AP2834" t="s">
        <v>51</v>
      </c>
      <c r="AQ2834" t="s">
        <v>51</v>
      </c>
      <c r="AR2834" t="s">
        <v>51</v>
      </c>
      <c r="AS2834" t="s">
        <v>51</v>
      </c>
      <c r="AT2834" t="s">
        <v>51</v>
      </c>
      <c r="AU2834" t="s">
        <v>58</v>
      </c>
      <c r="AV2834" t="s">
        <v>8547</v>
      </c>
      <c r="AW2834" t="s">
        <v>51</v>
      </c>
      <c r="AX2834" s="1">
        <v>41940.731671608795</v>
      </c>
      <c r="AY2834" t="s">
        <v>51</v>
      </c>
    </row>
    <row r="2835" spans="1:51" x14ac:dyDescent="0.35">
      <c r="A2835">
        <v>1529</v>
      </c>
      <c r="B2835">
        <v>0</v>
      </c>
      <c r="C2835" t="s">
        <v>51</v>
      </c>
      <c r="D2835" t="s">
        <v>52</v>
      </c>
      <c r="E2835" t="s">
        <v>51</v>
      </c>
      <c r="F2835" t="s">
        <v>51</v>
      </c>
      <c r="G2835" t="s">
        <v>12806</v>
      </c>
      <c r="H2835" t="s">
        <v>12807</v>
      </c>
      <c r="I2835" t="s">
        <v>56</v>
      </c>
      <c r="J2835" t="s">
        <v>5419</v>
      </c>
      <c r="M2835" t="s">
        <v>12806</v>
      </c>
      <c r="N2835" t="s">
        <v>12807</v>
      </c>
      <c r="O2835" t="s">
        <v>56</v>
      </c>
      <c r="S2835">
        <v>7726511</v>
      </c>
      <c r="T2835" t="s">
        <v>12808</v>
      </c>
      <c r="U2835" t="s">
        <v>51</v>
      </c>
      <c r="V2835" t="s">
        <v>12809</v>
      </c>
      <c r="W2835" t="s">
        <v>62</v>
      </c>
      <c r="X2835" t="s">
        <v>51</v>
      </c>
      <c r="Y2835" t="s">
        <v>12810</v>
      </c>
      <c r="Z2835">
        <v>8</v>
      </c>
      <c r="AA2835" t="s">
        <v>12811</v>
      </c>
      <c r="AB2835" t="s">
        <v>12812</v>
      </c>
      <c r="AC2835" t="s">
        <v>12813</v>
      </c>
      <c r="AD2835" t="s">
        <v>62</v>
      </c>
      <c r="AE2835" t="s">
        <v>51</v>
      </c>
      <c r="AF2835" t="s">
        <v>5419</v>
      </c>
      <c r="AG2835" t="s">
        <v>62</v>
      </c>
      <c r="AH2835" t="s">
        <v>12814</v>
      </c>
      <c r="AI2835">
        <v>0</v>
      </c>
      <c r="AJ2835">
        <v>0</v>
      </c>
      <c r="AK2835" t="s">
        <v>62</v>
      </c>
      <c r="AL2835">
        <v>0</v>
      </c>
      <c r="AM2835">
        <v>0</v>
      </c>
      <c r="AN2835">
        <v>0</v>
      </c>
      <c r="AO2835" t="s">
        <v>51</v>
      </c>
      <c r="AP2835" t="s">
        <v>51</v>
      </c>
      <c r="AQ2835" t="s">
        <v>51</v>
      </c>
      <c r="AR2835" t="s">
        <v>51</v>
      </c>
      <c r="AS2835" t="s">
        <v>51</v>
      </c>
      <c r="AT2835" t="s">
        <v>51</v>
      </c>
      <c r="AU2835" t="s">
        <v>58</v>
      </c>
      <c r="AV2835" t="s">
        <v>12030</v>
      </c>
      <c r="AW2835" t="s">
        <v>12030</v>
      </c>
      <c r="AX2835" s="1">
        <v>41940.507399884256</v>
      </c>
      <c r="AY2835" s="1">
        <v>41940.507774224534</v>
      </c>
    </row>
    <row r="2836" spans="1:51" x14ac:dyDescent="0.35">
      <c r="A2836">
        <v>1528</v>
      </c>
      <c r="B2836">
        <v>0</v>
      </c>
      <c r="C2836" t="s">
        <v>51</v>
      </c>
      <c r="D2836" t="s">
        <v>85</v>
      </c>
      <c r="E2836" t="s">
        <v>51</v>
      </c>
      <c r="F2836" t="s">
        <v>51</v>
      </c>
      <c r="G2836" t="s">
        <v>19300</v>
      </c>
      <c r="H2836" t="s">
        <v>12815</v>
      </c>
      <c r="I2836" t="s">
        <v>56</v>
      </c>
      <c r="J2836" t="s">
        <v>5419</v>
      </c>
      <c r="T2836" t="s">
        <v>51</v>
      </c>
      <c r="U2836" t="s">
        <v>51</v>
      </c>
      <c r="W2836">
        <v>7506180812</v>
      </c>
      <c r="Y2836" t="s">
        <v>12816</v>
      </c>
      <c r="Z2836">
        <v>8</v>
      </c>
      <c r="AE2836" t="s">
        <v>51</v>
      </c>
      <c r="AF2836" t="s">
        <v>5419</v>
      </c>
      <c r="AG2836" t="s">
        <v>12817</v>
      </c>
      <c r="AI2836">
        <v>0</v>
      </c>
      <c r="AJ2836">
        <v>0</v>
      </c>
      <c r="AL2836">
        <v>0</v>
      </c>
      <c r="AM2836">
        <v>0</v>
      </c>
      <c r="AN2836">
        <v>0</v>
      </c>
      <c r="AO2836" t="s">
        <v>7167</v>
      </c>
      <c r="AP2836" t="s">
        <v>51</v>
      </c>
      <c r="AQ2836" t="s">
        <v>51</v>
      </c>
      <c r="AR2836" t="s">
        <v>51</v>
      </c>
      <c r="AS2836" t="s">
        <v>51</v>
      </c>
      <c r="AT2836" t="s">
        <v>51</v>
      </c>
      <c r="AU2836" t="s">
        <v>58</v>
      </c>
      <c r="AV2836" t="s">
        <v>4028</v>
      </c>
      <c r="AW2836" t="s">
        <v>51</v>
      </c>
      <c r="AX2836" s="1">
        <v>41934.53883607639</v>
      </c>
      <c r="AY2836" t="s">
        <v>51</v>
      </c>
    </row>
    <row r="2837" spans="1:51" x14ac:dyDescent="0.35">
      <c r="A2837">
        <v>1527</v>
      </c>
      <c r="B2837">
        <v>0</v>
      </c>
      <c r="C2837" t="s">
        <v>51</v>
      </c>
      <c r="D2837" t="s">
        <v>85</v>
      </c>
      <c r="E2837" t="s">
        <v>51</v>
      </c>
      <c r="F2837" t="s">
        <v>51</v>
      </c>
      <c r="G2837" t="s">
        <v>12818</v>
      </c>
      <c r="H2837" t="s">
        <v>12819</v>
      </c>
      <c r="I2837" t="s">
        <v>56</v>
      </c>
      <c r="J2837" t="s">
        <v>12495</v>
      </c>
      <c r="S2837" t="s">
        <v>12820</v>
      </c>
      <c r="T2837" t="s">
        <v>51</v>
      </c>
      <c r="U2837" t="s">
        <v>51</v>
      </c>
      <c r="W2837">
        <v>7506180812</v>
      </c>
      <c r="Y2837" t="s">
        <v>12821</v>
      </c>
      <c r="Z2837">
        <v>8</v>
      </c>
      <c r="AE2837" t="s">
        <v>51</v>
      </c>
      <c r="AF2837" t="s">
        <v>12495</v>
      </c>
      <c r="AI2837">
        <v>0</v>
      </c>
      <c r="AJ2837">
        <v>0</v>
      </c>
      <c r="AL2837">
        <v>0</v>
      </c>
      <c r="AM2837">
        <v>0</v>
      </c>
      <c r="AN2837">
        <v>0</v>
      </c>
      <c r="AO2837" t="s">
        <v>12822</v>
      </c>
      <c r="AP2837" t="s">
        <v>51</v>
      </c>
      <c r="AQ2837" t="s">
        <v>51</v>
      </c>
      <c r="AR2837" t="s">
        <v>51</v>
      </c>
      <c r="AS2837" t="s">
        <v>51</v>
      </c>
      <c r="AT2837" t="s">
        <v>51</v>
      </c>
      <c r="AU2837" t="s">
        <v>58</v>
      </c>
      <c r="AV2837" t="s">
        <v>4028</v>
      </c>
      <c r="AW2837" t="s">
        <v>4028</v>
      </c>
      <c r="AX2837" s="1">
        <v>41933.682509027778</v>
      </c>
      <c r="AY2837" s="1">
        <v>41933.692775381947</v>
      </c>
    </row>
    <row r="2838" spans="1:51" x14ac:dyDescent="0.35">
      <c r="A2838">
        <v>1526</v>
      </c>
      <c r="B2838">
        <v>0</v>
      </c>
      <c r="C2838" t="s">
        <v>51</v>
      </c>
      <c r="D2838" t="s">
        <v>52</v>
      </c>
      <c r="E2838" t="s">
        <v>51</v>
      </c>
      <c r="F2838" t="s">
        <v>51</v>
      </c>
      <c r="G2838" t="s">
        <v>12823</v>
      </c>
      <c r="H2838" t="s">
        <v>12824</v>
      </c>
      <c r="I2838" t="s">
        <v>56</v>
      </c>
      <c r="J2838" t="s">
        <v>5419</v>
      </c>
      <c r="M2838" t="s">
        <v>12825</v>
      </c>
      <c r="N2838" t="s">
        <v>12826</v>
      </c>
      <c r="O2838" t="s">
        <v>56</v>
      </c>
      <c r="S2838" t="s">
        <v>12827</v>
      </c>
      <c r="T2838" t="s">
        <v>12828</v>
      </c>
      <c r="U2838" t="s">
        <v>51</v>
      </c>
      <c r="V2838" t="s">
        <v>12829</v>
      </c>
      <c r="W2838">
        <v>8007391913</v>
      </c>
      <c r="X2838" t="s">
        <v>51</v>
      </c>
      <c r="Y2838" t="s">
        <v>12830</v>
      </c>
      <c r="Z2838">
        <v>8</v>
      </c>
      <c r="AA2838" t="s">
        <v>12831</v>
      </c>
      <c r="AB2838" t="s">
        <v>62</v>
      </c>
      <c r="AC2838" t="s">
        <v>62</v>
      </c>
      <c r="AD2838" t="s">
        <v>12832</v>
      </c>
      <c r="AE2838" t="s">
        <v>51</v>
      </c>
      <c r="AF2838" t="s">
        <v>5419</v>
      </c>
      <c r="AG2838" t="s">
        <v>12833</v>
      </c>
      <c r="AH2838" t="s">
        <v>12834</v>
      </c>
      <c r="AI2838">
        <v>0</v>
      </c>
      <c r="AJ2838">
        <v>0</v>
      </c>
      <c r="AK2838" t="s">
        <v>62</v>
      </c>
      <c r="AL2838">
        <v>0</v>
      </c>
      <c r="AM2838">
        <v>0</v>
      </c>
      <c r="AN2838">
        <v>0</v>
      </c>
      <c r="AO2838" t="s">
        <v>51</v>
      </c>
      <c r="AP2838" t="s">
        <v>51</v>
      </c>
      <c r="AQ2838" t="s">
        <v>51</v>
      </c>
      <c r="AR2838" t="s">
        <v>51</v>
      </c>
      <c r="AS2838" t="s">
        <v>51</v>
      </c>
      <c r="AT2838" t="s">
        <v>51</v>
      </c>
      <c r="AU2838" t="s">
        <v>58</v>
      </c>
      <c r="AV2838" t="s">
        <v>12030</v>
      </c>
      <c r="AW2838" t="s">
        <v>51</v>
      </c>
      <c r="AX2838" s="1">
        <v>41932.518745636575</v>
      </c>
      <c r="AY2838" t="s">
        <v>51</v>
      </c>
    </row>
    <row r="2839" spans="1:51" x14ac:dyDescent="0.35">
      <c r="A2839">
        <v>1525</v>
      </c>
      <c r="B2839">
        <v>0</v>
      </c>
      <c r="C2839" t="s">
        <v>51</v>
      </c>
      <c r="D2839" t="s">
        <v>52</v>
      </c>
      <c r="E2839" t="s">
        <v>51</v>
      </c>
      <c r="F2839" t="s">
        <v>51</v>
      </c>
      <c r="G2839" t="s">
        <v>12835</v>
      </c>
      <c r="H2839" t="s">
        <v>12836</v>
      </c>
      <c r="I2839" t="s">
        <v>56</v>
      </c>
      <c r="J2839" t="s">
        <v>5419</v>
      </c>
      <c r="M2839" t="s">
        <v>12835</v>
      </c>
      <c r="N2839" t="s">
        <v>12836</v>
      </c>
      <c r="O2839" t="s">
        <v>56</v>
      </c>
      <c r="S2839" t="s">
        <v>12837</v>
      </c>
      <c r="T2839" t="s">
        <v>12838</v>
      </c>
      <c r="U2839" t="s">
        <v>51</v>
      </c>
      <c r="V2839" t="s">
        <v>12839</v>
      </c>
      <c r="W2839" t="s">
        <v>62</v>
      </c>
      <c r="X2839" t="s">
        <v>51</v>
      </c>
      <c r="Y2839" t="s">
        <v>12840</v>
      </c>
      <c r="Z2839">
        <v>8</v>
      </c>
      <c r="AA2839" t="s">
        <v>62</v>
      </c>
      <c r="AB2839" t="s">
        <v>62</v>
      </c>
      <c r="AC2839" t="s">
        <v>62</v>
      </c>
      <c r="AD2839" t="s">
        <v>62</v>
      </c>
      <c r="AE2839" t="s">
        <v>51</v>
      </c>
      <c r="AF2839" t="s">
        <v>5419</v>
      </c>
      <c r="AG2839" t="s">
        <v>62</v>
      </c>
      <c r="AH2839" t="s">
        <v>62</v>
      </c>
      <c r="AI2839">
        <v>0</v>
      </c>
      <c r="AJ2839">
        <v>0</v>
      </c>
      <c r="AK2839" t="s">
        <v>62</v>
      </c>
      <c r="AL2839">
        <v>0</v>
      </c>
      <c r="AM2839">
        <v>0</v>
      </c>
      <c r="AN2839">
        <v>0</v>
      </c>
      <c r="AO2839" t="s">
        <v>51</v>
      </c>
      <c r="AP2839" t="s">
        <v>51</v>
      </c>
      <c r="AQ2839" t="s">
        <v>51</v>
      </c>
      <c r="AR2839" t="s">
        <v>51</v>
      </c>
      <c r="AS2839" t="s">
        <v>51</v>
      </c>
      <c r="AT2839" t="s">
        <v>51</v>
      </c>
      <c r="AU2839" t="s">
        <v>58</v>
      </c>
      <c r="AV2839" t="s">
        <v>12030</v>
      </c>
      <c r="AW2839" t="s">
        <v>51</v>
      </c>
      <c r="AX2839" s="1">
        <v>41930.415928622686</v>
      </c>
      <c r="AY2839" t="s">
        <v>51</v>
      </c>
    </row>
    <row r="2840" spans="1:51" x14ac:dyDescent="0.35">
      <c r="A2840">
        <v>1524</v>
      </c>
      <c r="B2840">
        <v>0</v>
      </c>
      <c r="C2840" t="s">
        <v>51</v>
      </c>
      <c r="D2840" t="s">
        <v>85</v>
      </c>
      <c r="E2840" t="s">
        <v>51</v>
      </c>
      <c r="F2840" t="s">
        <v>51</v>
      </c>
      <c r="G2840" t="s">
        <v>12841</v>
      </c>
      <c r="H2840" t="s">
        <v>12842</v>
      </c>
      <c r="I2840" t="s">
        <v>56</v>
      </c>
      <c r="J2840" t="s">
        <v>5419</v>
      </c>
      <c r="S2840" t="s">
        <v>12843</v>
      </c>
      <c r="T2840" t="s">
        <v>51</v>
      </c>
      <c r="U2840" t="s">
        <v>51</v>
      </c>
      <c r="W2840">
        <v>9967084172</v>
      </c>
      <c r="Y2840" t="s">
        <v>12844</v>
      </c>
      <c r="Z2840">
        <v>8</v>
      </c>
      <c r="AE2840" t="s">
        <v>51</v>
      </c>
      <c r="AF2840" t="s">
        <v>5419</v>
      </c>
      <c r="AI2840">
        <v>0</v>
      </c>
      <c r="AJ2840">
        <v>0</v>
      </c>
      <c r="AL2840">
        <v>0</v>
      </c>
      <c r="AM2840">
        <v>0</v>
      </c>
      <c r="AN2840">
        <v>0</v>
      </c>
      <c r="AO2840" t="s">
        <v>4181</v>
      </c>
      <c r="AP2840" t="s">
        <v>51</v>
      </c>
      <c r="AQ2840" t="s">
        <v>51</v>
      </c>
      <c r="AR2840" t="s">
        <v>51</v>
      </c>
      <c r="AS2840" t="s">
        <v>51</v>
      </c>
      <c r="AT2840" t="s">
        <v>51</v>
      </c>
      <c r="AU2840" t="s">
        <v>58</v>
      </c>
      <c r="AV2840" t="s">
        <v>4028</v>
      </c>
      <c r="AW2840" t="s">
        <v>51</v>
      </c>
      <c r="AX2840" s="1">
        <v>41929.586367511576</v>
      </c>
      <c r="AY2840" t="s">
        <v>51</v>
      </c>
    </row>
    <row r="2841" spans="1:51" x14ac:dyDescent="0.35">
      <c r="A2841">
        <v>1523</v>
      </c>
      <c r="B2841">
        <v>0</v>
      </c>
      <c r="C2841" t="s">
        <v>51</v>
      </c>
      <c r="D2841" t="s">
        <v>52</v>
      </c>
      <c r="E2841" t="s">
        <v>51</v>
      </c>
      <c r="F2841" t="s">
        <v>51</v>
      </c>
      <c r="G2841" t="s">
        <v>19301</v>
      </c>
      <c r="H2841" t="s">
        <v>12845</v>
      </c>
      <c r="I2841" t="s">
        <v>56</v>
      </c>
      <c r="J2841" t="s">
        <v>5419</v>
      </c>
      <c r="M2841" t="s">
        <v>19301</v>
      </c>
      <c r="N2841" t="s">
        <v>12846</v>
      </c>
      <c r="O2841" t="s">
        <v>56</v>
      </c>
      <c r="S2841" t="s">
        <v>12847</v>
      </c>
      <c r="T2841" t="s">
        <v>12848</v>
      </c>
      <c r="U2841" t="s">
        <v>51</v>
      </c>
      <c r="V2841" t="s">
        <v>62</v>
      </c>
      <c r="W2841">
        <v>9909985462</v>
      </c>
      <c r="X2841" t="s">
        <v>51</v>
      </c>
      <c r="Y2841" t="s">
        <v>12849</v>
      </c>
      <c r="Z2841">
        <v>8</v>
      </c>
      <c r="AA2841" t="s">
        <v>62</v>
      </c>
      <c r="AB2841" t="s">
        <v>62</v>
      </c>
      <c r="AC2841" t="s">
        <v>62</v>
      </c>
      <c r="AD2841" t="s">
        <v>62</v>
      </c>
      <c r="AE2841" t="s">
        <v>51</v>
      </c>
      <c r="AF2841" t="s">
        <v>5419</v>
      </c>
      <c r="AG2841">
        <v>24220300118</v>
      </c>
      <c r="AH2841">
        <v>24720300118</v>
      </c>
      <c r="AI2841">
        <v>0</v>
      </c>
      <c r="AJ2841">
        <v>0</v>
      </c>
      <c r="AL2841">
        <v>0</v>
      </c>
      <c r="AM2841">
        <v>0</v>
      </c>
      <c r="AN2841">
        <v>0</v>
      </c>
      <c r="AO2841" t="s">
        <v>51</v>
      </c>
      <c r="AP2841" t="s">
        <v>51</v>
      </c>
      <c r="AQ2841" t="s">
        <v>51</v>
      </c>
      <c r="AR2841" t="s">
        <v>51</v>
      </c>
      <c r="AS2841" t="s">
        <v>51</v>
      </c>
      <c r="AT2841" t="s">
        <v>51</v>
      </c>
      <c r="AU2841" t="s">
        <v>58</v>
      </c>
      <c r="AV2841" t="s">
        <v>12030</v>
      </c>
      <c r="AW2841" t="s">
        <v>12030</v>
      </c>
      <c r="AX2841" s="1">
        <v>41929.522976851855</v>
      </c>
      <c r="AY2841" s="1">
        <v>41929.527267245372</v>
      </c>
    </row>
    <row r="2842" spans="1:51" x14ac:dyDescent="0.35">
      <c r="A2842">
        <v>1522</v>
      </c>
      <c r="B2842">
        <v>0</v>
      </c>
      <c r="C2842" t="s">
        <v>51</v>
      </c>
      <c r="D2842" t="s">
        <v>52</v>
      </c>
      <c r="E2842" t="s">
        <v>51</v>
      </c>
      <c r="F2842" t="s">
        <v>51</v>
      </c>
      <c r="G2842" t="s">
        <v>12850</v>
      </c>
      <c r="H2842" t="s">
        <v>12851</v>
      </c>
      <c r="I2842" t="s">
        <v>56</v>
      </c>
      <c r="J2842" t="s">
        <v>5419</v>
      </c>
      <c r="M2842" t="s">
        <v>12850</v>
      </c>
      <c r="N2842" t="s">
        <v>12851</v>
      </c>
      <c r="O2842" t="s">
        <v>56</v>
      </c>
      <c r="S2842" t="s">
        <v>12852</v>
      </c>
      <c r="T2842" t="s">
        <v>12853</v>
      </c>
      <c r="U2842" t="s">
        <v>51</v>
      </c>
      <c r="V2842" t="s">
        <v>62</v>
      </c>
      <c r="W2842">
        <v>918408005454</v>
      </c>
      <c r="X2842" t="s">
        <v>51</v>
      </c>
      <c r="Y2842" t="s">
        <v>12854</v>
      </c>
      <c r="Z2842">
        <v>8</v>
      </c>
      <c r="AA2842" t="s">
        <v>62</v>
      </c>
      <c r="AB2842" t="s">
        <v>62</v>
      </c>
      <c r="AC2842" t="s">
        <v>62</v>
      </c>
      <c r="AD2842" t="s">
        <v>62</v>
      </c>
      <c r="AE2842" t="s">
        <v>51</v>
      </c>
      <c r="AF2842" t="s">
        <v>5419</v>
      </c>
      <c r="AG2842" t="s">
        <v>12855</v>
      </c>
      <c r="AH2842" t="s">
        <v>12856</v>
      </c>
      <c r="AI2842">
        <v>0</v>
      </c>
      <c r="AJ2842">
        <v>0</v>
      </c>
      <c r="AK2842" t="s">
        <v>62</v>
      </c>
      <c r="AL2842">
        <v>0</v>
      </c>
      <c r="AM2842">
        <v>0</v>
      </c>
      <c r="AN2842">
        <v>0</v>
      </c>
      <c r="AO2842" t="s">
        <v>51</v>
      </c>
      <c r="AP2842" t="s">
        <v>51</v>
      </c>
      <c r="AQ2842" t="s">
        <v>51</v>
      </c>
      <c r="AR2842" t="s">
        <v>51</v>
      </c>
      <c r="AS2842" t="s">
        <v>51</v>
      </c>
      <c r="AT2842" t="s">
        <v>51</v>
      </c>
      <c r="AU2842" t="s">
        <v>58</v>
      </c>
      <c r="AV2842" t="s">
        <v>12030</v>
      </c>
      <c r="AW2842" t="s">
        <v>51</v>
      </c>
      <c r="AX2842" s="1">
        <v>41928.713472187497</v>
      </c>
      <c r="AY2842" t="s">
        <v>51</v>
      </c>
    </row>
    <row r="2843" spans="1:51" x14ac:dyDescent="0.35">
      <c r="A2843">
        <v>1521</v>
      </c>
      <c r="B2843">
        <v>0</v>
      </c>
      <c r="C2843" t="s">
        <v>51</v>
      </c>
      <c r="D2843" t="s">
        <v>52</v>
      </c>
      <c r="E2843" t="s">
        <v>51</v>
      </c>
      <c r="F2843" t="s">
        <v>51</v>
      </c>
      <c r="G2843" t="s">
        <v>12857</v>
      </c>
      <c r="H2843" t="s">
        <v>12858</v>
      </c>
      <c r="I2843" t="s">
        <v>56</v>
      </c>
      <c r="J2843" t="s">
        <v>5419</v>
      </c>
      <c r="M2843" t="s">
        <v>12857</v>
      </c>
      <c r="N2843" t="s">
        <v>12858</v>
      </c>
      <c r="O2843" t="s">
        <v>56</v>
      </c>
      <c r="S2843" t="s">
        <v>12859</v>
      </c>
      <c r="T2843" t="s">
        <v>12860</v>
      </c>
      <c r="U2843" t="s">
        <v>51</v>
      </c>
      <c r="V2843" t="s">
        <v>62</v>
      </c>
      <c r="W2843" t="s">
        <v>62</v>
      </c>
      <c r="X2843" t="s">
        <v>51</v>
      </c>
      <c r="Y2843" t="s">
        <v>12861</v>
      </c>
      <c r="Z2843">
        <v>8</v>
      </c>
      <c r="AA2843" t="s">
        <v>62</v>
      </c>
      <c r="AB2843" t="s">
        <v>62</v>
      </c>
      <c r="AC2843" t="s">
        <v>62</v>
      </c>
      <c r="AD2843" t="s">
        <v>62</v>
      </c>
      <c r="AE2843" t="s">
        <v>51</v>
      </c>
      <c r="AF2843" t="s">
        <v>5419</v>
      </c>
      <c r="AG2843">
        <v>33840890429</v>
      </c>
      <c r="AH2843">
        <v>1128808</v>
      </c>
      <c r="AI2843">
        <v>0</v>
      </c>
      <c r="AJ2843">
        <v>0</v>
      </c>
      <c r="AK2843" t="s">
        <v>62</v>
      </c>
      <c r="AL2843">
        <v>0</v>
      </c>
      <c r="AM2843">
        <v>0</v>
      </c>
      <c r="AN2843">
        <v>0</v>
      </c>
      <c r="AO2843" t="s">
        <v>51</v>
      </c>
      <c r="AP2843" t="s">
        <v>51</v>
      </c>
      <c r="AQ2843" t="s">
        <v>51</v>
      </c>
      <c r="AR2843" t="s">
        <v>51</v>
      </c>
      <c r="AS2843" t="s">
        <v>51</v>
      </c>
      <c r="AT2843" t="s">
        <v>51</v>
      </c>
      <c r="AU2843" t="s">
        <v>58</v>
      </c>
      <c r="AV2843" t="s">
        <v>12030</v>
      </c>
      <c r="AW2843" t="s">
        <v>51</v>
      </c>
      <c r="AX2843" s="1">
        <v>41928.542307557873</v>
      </c>
      <c r="AY2843" t="s">
        <v>51</v>
      </c>
    </row>
    <row r="2844" spans="1:51" x14ac:dyDescent="0.35">
      <c r="A2844">
        <v>1520</v>
      </c>
      <c r="B2844">
        <v>0</v>
      </c>
      <c r="C2844" t="s">
        <v>51</v>
      </c>
      <c r="D2844" t="s">
        <v>52</v>
      </c>
      <c r="E2844" t="s">
        <v>51</v>
      </c>
      <c r="F2844" t="s">
        <v>51</v>
      </c>
      <c r="G2844" t="s">
        <v>12862</v>
      </c>
      <c r="H2844" t="s">
        <v>12863</v>
      </c>
      <c r="I2844" t="s">
        <v>149</v>
      </c>
      <c r="J2844" t="s">
        <v>5419</v>
      </c>
      <c r="M2844" t="s">
        <v>12862</v>
      </c>
      <c r="N2844" t="s">
        <v>12863</v>
      </c>
      <c r="O2844" t="s">
        <v>149</v>
      </c>
      <c r="T2844" t="s">
        <v>12864</v>
      </c>
      <c r="U2844" t="s">
        <v>51</v>
      </c>
      <c r="X2844" t="s">
        <v>51</v>
      </c>
      <c r="Z2844">
        <v>2</v>
      </c>
      <c r="AE2844" t="s">
        <v>51</v>
      </c>
      <c r="AF2844" t="s">
        <v>5419</v>
      </c>
      <c r="AI2844">
        <v>0</v>
      </c>
      <c r="AJ2844">
        <v>0</v>
      </c>
      <c r="AL2844">
        <v>0</v>
      </c>
      <c r="AM2844">
        <v>0</v>
      </c>
      <c r="AN2844">
        <v>0</v>
      </c>
      <c r="AO2844" t="s">
        <v>51</v>
      </c>
      <c r="AP2844" t="s">
        <v>51</v>
      </c>
      <c r="AQ2844" t="s">
        <v>51</v>
      </c>
      <c r="AR2844" t="s">
        <v>51</v>
      </c>
      <c r="AS2844" t="s">
        <v>51</v>
      </c>
      <c r="AT2844" t="s">
        <v>51</v>
      </c>
      <c r="AU2844" t="s">
        <v>58</v>
      </c>
      <c r="AV2844" t="s">
        <v>8547</v>
      </c>
      <c r="AW2844" t="s">
        <v>12203</v>
      </c>
      <c r="AX2844" s="1">
        <v>41928.529512233799</v>
      </c>
      <c r="AY2844" s="1">
        <v>41992.722502696757</v>
      </c>
    </row>
    <row r="2845" spans="1:51" x14ac:dyDescent="0.35">
      <c r="A2845">
        <v>1519</v>
      </c>
      <c r="B2845">
        <v>0</v>
      </c>
      <c r="C2845" t="s">
        <v>51</v>
      </c>
      <c r="D2845" t="s">
        <v>85</v>
      </c>
      <c r="E2845" t="s">
        <v>51</v>
      </c>
      <c r="F2845" t="s">
        <v>51</v>
      </c>
      <c r="G2845" t="s">
        <v>12865</v>
      </c>
      <c r="H2845" t="s">
        <v>12866</v>
      </c>
      <c r="I2845" t="s">
        <v>56</v>
      </c>
      <c r="T2845" t="s">
        <v>51</v>
      </c>
      <c r="U2845" t="s">
        <v>51</v>
      </c>
      <c r="W2845">
        <v>8888834339</v>
      </c>
      <c r="Y2845" t="s">
        <v>12867</v>
      </c>
      <c r="Z2845">
        <v>8</v>
      </c>
      <c r="AE2845" t="s">
        <v>51</v>
      </c>
      <c r="AI2845">
        <v>0</v>
      </c>
      <c r="AJ2845">
        <v>0</v>
      </c>
      <c r="AL2845">
        <v>0</v>
      </c>
      <c r="AM2845">
        <v>0</v>
      </c>
      <c r="AN2845">
        <v>0</v>
      </c>
      <c r="AO2845" t="s">
        <v>1651</v>
      </c>
      <c r="AP2845" t="s">
        <v>51</v>
      </c>
      <c r="AQ2845" t="s">
        <v>51</v>
      </c>
      <c r="AR2845" t="s">
        <v>51</v>
      </c>
      <c r="AS2845" t="s">
        <v>51</v>
      </c>
      <c r="AT2845" t="s">
        <v>51</v>
      </c>
      <c r="AU2845" t="s">
        <v>58</v>
      </c>
      <c r="AV2845" t="s">
        <v>4028</v>
      </c>
      <c r="AW2845" t="s">
        <v>4028</v>
      </c>
      <c r="AX2845" s="1">
        <v>41925.464062303239</v>
      </c>
      <c r="AY2845" s="1">
        <v>41925.464893634256</v>
      </c>
    </row>
    <row r="2846" spans="1:51" x14ac:dyDescent="0.35">
      <c r="A2846">
        <v>1518</v>
      </c>
      <c r="B2846">
        <v>0</v>
      </c>
      <c r="C2846" t="s">
        <v>51</v>
      </c>
      <c r="D2846" t="s">
        <v>52</v>
      </c>
      <c r="E2846" t="s">
        <v>51</v>
      </c>
      <c r="F2846" t="s">
        <v>51</v>
      </c>
      <c r="G2846" t="s">
        <v>12868</v>
      </c>
      <c r="H2846" t="s">
        <v>12869</v>
      </c>
      <c r="I2846" t="s">
        <v>56</v>
      </c>
      <c r="J2846" t="s">
        <v>5419</v>
      </c>
      <c r="M2846" t="s">
        <v>12868</v>
      </c>
      <c r="N2846" t="s">
        <v>12870</v>
      </c>
      <c r="O2846" t="s">
        <v>56</v>
      </c>
      <c r="S2846" t="s">
        <v>62</v>
      </c>
      <c r="U2846" t="s">
        <v>51</v>
      </c>
      <c r="V2846" t="s">
        <v>62</v>
      </c>
      <c r="W2846" t="s">
        <v>62</v>
      </c>
      <c r="X2846" t="s">
        <v>51</v>
      </c>
      <c r="Y2846" t="s">
        <v>62</v>
      </c>
      <c r="Z2846">
        <v>8</v>
      </c>
      <c r="AA2846">
        <v>36</v>
      </c>
      <c r="AB2846" t="s">
        <v>12871</v>
      </c>
      <c r="AC2846" t="s">
        <v>10565</v>
      </c>
      <c r="AD2846" t="s">
        <v>62</v>
      </c>
      <c r="AE2846" t="s">
        <v>51</v>
      </c>
      <c r="AF2846" t="s">
        <v>5419</v>
      </c>
      <c r="AG2846" t="s">
        <v>12872</v>
      </c>
      <c r="AH2846">
        <v>19200866276</v>
      </c>
      <c r="AI2846">
        <v>0</v>
      </c>
      <c r="AJ2846">
        <v>0</v>
      </c>
      <c r="AL2846">
        <v>0</v>
      </c>
      <c r="AM2846">
        <v>0</v>
      </c>
      <c r="AN2846">
        <v>0</v>
      </c>
      <c r="AO2846" t="s">
        <v>51</v>
      </c>
      <c r="AP2846" t="s">
        <v>51</v>
      </c>
      <c r="AQ2846" t="s">
        <v>51</v>
      </c>
      <c r="AR2846" t="s">
        <v>51</v>
      </c>
      <c r="AS2846" t="s">
        <v>51</v>
      </c>
      <c r="AT2846" t="s">
        <v>51</v>
      </c>
      <c r="AU2846" t="s">
        <v>58</v>
      </c>
      <c r="AV2846" t="s">
        <v>12030</v>
      </c>
      <c r="AW2846" t="s">
        <v>6927</v>
      </c>
      <c r="AX2846" s="1">
        <v>41921.549817511572</v>
      </c>
      <c r="AY2846" s="1">
        <v>43186.711972372686</v>
      </c>
    </row>
    <row r="2847" spans="1:51" x14ac:dyDescent="0.35">
      <c r="A2847">
        <v>1517</v>
      </c>
      <c r="B2847">
        <v>0</v>
      </c>
      <c r="C2847" t="s">
        <v>51</v>
      </c>
      <c r="D2847" t="s">
        <v>52</v>
      </c>
      <c r="E2847" t="s">
        <v>51</v>
      </c>
      <c r="F2847" t="s">
        <v>51</v>
      </c>
      <c r="G2847" t="s">
        <v>12873</v>
      </c>
      <c r="H2847" t="s">
        <v>12874</v>
      </c>
      <c r="I2847" t="s">
        <v>56</v>
      </c>
      <c r="J2847" t="s">
        <v>5419</v>
      </c>
      <c r="M2847" t="s">
        <v>12875</v>
      </c>
      <c r="N2847" t="s">
        <v>12876</v>
      </c>
      <c r="O2847" t="s">
        <v>56</v>
      </c>
      <c r="S2847" t="s">
        <v>12877</v>
      </c>
      <c r="T2847" t="s">
        <v>12878</v>
      </c>
      <c r="U2847" t="s">
        <v>51</v>
      </c>
      <c r="V2847" t="s">
        <v>12879</v>
      </c>
      <c r="W2847">
        <v>9825641129</v>
      </c>
      <c r="X2847" t="s">
        <v>51</v>
      </c>
      <c r="Y2847" t="s">
        <v>12880</v>
      </c>
      <c r="Z2847">
        <v>8</v>
      </c>
      <c r="AA2847" t="s">
        <v>10893</v>
      </c>
      <c r="AB2847" t="s">
        <v>62</v>
      </c>
      <c r="AC2847" t="s">
        <v>62</v>
      </c>
      <c r="AD2847" t="s">
        <v>62</v>
      </c>
      <c r="AE2847" t="s">
        <v>51</v>
      </c>
      <c r="AF2847" t="s">
        <v>5419</v>
      </c>
      <c r="AG2847">
        <v>24192500144</v>
      </c>
      <c r="AH2847">
        <v>24692500144</v>
      </c>
      <c r="AI2847">
        <v>0</v>
      </c>
      <c r="AJ2847">
        <v>0</v>
      </c>
      <c r="AL2847">
        <v>0</v>
      </c>
      <c r="AM2847">
        <v>0</v>
      </c>
      <c r="AN2847">
        <v>0</v>
      </c>
      <c r="AO2847" t="s">
        <v>51</v>
      </c>
      <c r="AP2847" t="s">
        <v>51</v>
      </c>
      <c r="AQ2847" t="s">
        <v>51</v>
      </c>
      <c r="AR2847" t="s">
        <v>51</v>
      </c>
      <c r="AS2847" t="s">
        <v>51</v>
      </c>
      <c r="AT2847" t="s">
        <v>51</v>
      </c>
      <c r="AU2847" t="s">
        <v>58</v>
      </c>
      <c r="AV2847" t="s">
        <v>12030</v>
      </c>
      <c r="AW2847" t="s">
        <v>12030</v>
      </c>
      <c r="AX2847" s="1">
        <v>41921.453883796297</v>
      </c>
      <c r="AY2847" s="1">
        <v>41921.457322372684</v>
      </c>
    </row>
    <row r="2848" spans="1:51" x14ac:dyDescent="0.35">
      <c r="A2848">
        <v>1516</v>
      </c>
      <c r="B2848">
        <v>0</v>
      </c>
      <c r="C2848" t="s">
        <v>51</v>
      </c>
      <c r="D2848" t="s">
        <v>52</v>
      </c>
      <c r="E2848" t="s">
        <v>51</v>
      </c>
      <c r="F2848" t="s">
        <v>51</v>
      </c>
      <c r="G2848" t="s">
        <v>12881</v>
      </c>
      <c r="H2848" t="s">
        <v>12882</v>
      </c>
      <c r="I2848" t="s">
        <v>56</v>
      </c>
      <c r="J2848" t="s">
        <v>5419</v>
      </c>
      <c r="T2848" t="s">
        <v>12883</v>
      </c>
      <c r="U2848" t="s">
        <v>51</v>
      </c>
      <c r="X2848" t="s">
        <v>51</v>
      </c>
      <c r="Z2848">
        <v>8</v>
      </c>
      <c r="AE2848" t="s">
        <v>51</v>
      </c>
      <c r="AF2848" t="s">
        <v>5419</v>
      </c>
      <c r="AI2848">
        <v>0</v>
      </c>
      <c r="AJ2848">
        <v>0</v>
      </c>
      <c r="AL2848">
        <v>0</v>
      </c>
      <c r="AM2848">
        <v>0</v>
      </c>
      <c r="AN2848">
        <v>0</v>
      </c>
      <c r="AO2848" t="s">
        <v>51</v>
      </c>
      <c r="AP2848" t="s">
        <v>51</v>
      </c>
      <c r="AQ2848" t="s">
        <v>51</v>
      </c>
      <c r="AR2848" t="s">
        <v>51</v>
      </c>
      <c r="AS2848" t="s">
        <v>51</v>
      </c>
      <c r="AT2848" t="s">
        <v>51</v>
      </c>
      <c r="AU2848" t="s">
        <v>58</v>
      </c>
      <c r="AV2848" t="s">
        <v>6593</v>
      </c>
      <c r="AW2848" t="s">
        <v>6593</v>
      </c>
      <c r="AX2848" s="1">
        <v>41913.574310763892</v>
      </c>
      <c r="AY2848" s="1">
        <v>41913.574497604168</v>
      </c>
    </row>
    <row r="2849" spans="1:51" x14ac:dyDescent="0.35">
      <c r="A2849">
        <v>1515</v>
      </c>
      <c r="B2849">
        <v>0</v>
      </c>
      <c r="C2849" t="s">
        <v>51</v>
      </c>
      <c r="D2849" t="s">
        <v>52</v>
      </c>
      <c r="E2849" t="s">
        <v>51</v>
      </c>
      <c r="F2849" t="s">
        <v>51</v>
      </c>
      <c r="G2849" t="s">
        <v>12884</v>
      </c>
      <c r="H2849" t="s">
        <v>12885</v>
      </c>
      <c r="I2849" t="s">
        <v>56</v>
      </c>
      <c r="J2849" t="s">
        <v>5419</v>
      </c>
      <c r="M2849" t="s">
        <v>12886</v>
      </c>
      <c r="N2849" t="s">
        <v>12887</v>
      </c>
      <c r="O2849" t="s">
        <v>56</v>
      </c>
      <c r="S2849">
        <v>913322294376</v>
      </c>
      <c r="T2849" t="s">
        <v>12888</v>
      </c>
      <c r="U2849" t="s">
        <v>51</v>
      </c>
      <c r="V2849">
        <v>913324010745</v>
      </c>
      <c r="W2849" t="s">
        <v>62</v>
      </c>
      <c r="X2849" t="s">
        <v>51</v>
      </c>
      <c r="Y2849" t="s">
        <v>12889</v>
      </c>
      <c r="Z2849">
        <v>8</v>
      </c>
      <c r="AA2849" t="s">
        <v>12890</v>
      </c>
      <c r="AB2849" t="s">
        <v>62</v>
      </c>
      <c r="AC2849" t="s">
        <v>62</v>
      </c>
      <c r="AD2849" t="s">
        <v>62</v>
      </c>
      <c r="AE2849" t="s">
        <v>51</v>
      </c>
      <c r="AF2849" t="s">
        <v>5419</v>
      </c>
      <c r="AG2849">
        <v>19432641083</v>
      </c>
      <c r="AH2849" t="s">
        <v>62</v>
      </c>
      <c r="AI2849">
        <v>0</v>
      </c>
      <c r="AJ2849">
        <v>0</v>
      </c>
      <c r="AK2849" t="s">
        <v>62</v>
      </c>
      <c r="AL2849">
        <v>0</v>
      </c>
      <c r="AM2849">
        <v>0</v>
      </c>
      <c r="AN2849">
        <v>0</v>
      </c>
      <c r="AO2849" t="s">
        <v>51</v>
      </c>
      <c r="AP2849" t="s">
        <v>51</v>
      </c>
      <c r="AQ2849" t="s">
        <v>51</v>
      </c>
      <c r="AR2849" t="s">
        <v>51</v>
      </c>
      <c r="AS2849" t="s">
        <v>51</v>
      </c>
      <c r="AT2849" t="s">
        <v>51</v>
      </c>
      <c r="AU2849" t="s">
        <v>58</v>
      </c>
      <c r="AV2849" t="s">
        <v>12030</v>
      </c>
      <c r="AW2849" t="s">
        <v>51</v>
      </c>
      <c r="AX2849" s="1">
        <v>41913.482490196759</v>
      </c>
      <c r="AY2849" t="s">
        <v>51</v>
      </c>
    </row>
    <row r="2850" spans="1:51" x14ac:dyDescent="0.35">
      <c r="A2850">
        <v>1514</v>
      </c>
      <c r="B2850">
        <v>0</v>
      </c>
      <c r="C2850" t="s">
        <v>51</v>
      </c>
      <c r="D2850" t="s">
        <v>52</v>
      </c>
      <c r="E2850" t="s">
        <v>51</v>
      </c>
      <c r="F2850" t="s">
        <v>51</v>
      </c>
      <c r="G2850" t="s">
        <v>19302</v>
      </c>
      <c r="H2850" t="s">
        <v>12891</v>
      </c>
      <c r="I2850" t="s">
        <v>56</v>
      </c>
      <c r="J2850" t="s">
        <v>5419</v>
      </c>
      <c r="M2850" t="s">
        <v>19302</v>
      </c>
      <c r="N2850" t="s">
        <v>12892</v>
      </c>
      <c r="O2850" t="s">
        <v>56</v>
      </c>
      <c r="S2850" t="s">
        <v>12893</v>
      </c>
      <c r="T2850" t="s">
        <v>12894</v>
      </c>
      <c r="U2850" t="s">
        <v>51</v>
      </c>
      <c r="V2850" t="s">
        <v>62</v>
      </c>
      <c r="W2850" t="s">
        <v>62</v>
      </c>
      <c r="X2850" t="s">
        <v>51</v>
      </c>
      <c r="Y2850" t="s">
        <v>12895</v>
      </c>
      <c r="Z2850">
        <v>8</v>
      </c>
      <c r="AA2850">
        <v>37</v>
      </c>
      <c r="AB2850" t="s">
        <v>62</v>
      </c>
      <c r="AC2850" t="s">
        <v>62</v>
      </c>
      <c r="AD2850" t="s">
        <v>62</v>
      </c>
      <c r="AE2850" t="s">
        <v>51</v>
      </c>
      <c r="AF2850" t="s">
        <v>5419</v>
      </c>
      <c r="AG2850" t="s">
        <v>12896</v>
      </c>
      <c r="AH2850" t="s">
        <v>62</v>
      </c>
      <c r="AI2850">
        <v>0</v>
      </c>
      <c r="AJ2850">
        <v>0</v>
      </c>
      <c r="AL2850">
        <v>0</v>
      </c>
      <c r="AM2850">
        <v>0</v>
      </c>
      <c r="AN2850">
        <v>0</v>
      </c>
      <c r="AO2850" t="s">
        <v>51</v>
      </c>
      <c r="AP2850" t="s">
        <v>51</v>
      </c>
      <c r="AQ2850" t="s">
        <v>51</v>
      </c>
      <c r="AR2850" t="s">
        <v>51</v>
      </c>
      <c r="AS2850" t="s">
        <v>51</v>
      </c>
      <c r="AT2850" t="s">
        <v>51</v>
      </c>
      <c r="AU2850" t="s">
        <v>58</v>
      </c>
      <c r="AV2850" t="s">
        <v>12030</v>
      </c>
      <c r="AW2850" t="s">
        <v>6927</v>
      </c>
      <c r="AX2850" s="1">
        <v>41912.612032673613</v>
      </c>
      <c r="AY2850" s="1">
        <v>43150.512513807873</v>
      </c>
    </row>
    <row r="2851" spans="1:51" x14ac:dyDescent="0.35">
      <c r="A2851">
        <v>1513</v>
      </c>
      <c r="B2851">
        <v>0</v>
      </c>
      <c r="C2851" t="s">
        <v>51</v>
      </c>
      <c r="D2851" t="s">
        <v>52</v>
      </c>
      <c r="E2851" t="s">
        <v>51</v>
      </c>
      <c r="F2851" t="s">
        <v>51</v>
      </c>
      <c r="G2851" t="s">
        <v>12897</v>
      </c>
      <c r="H2851" t="s">
        <v>12898</v>
      </c>
      <c r="I2851" t="s">
        <v>235</v>
      </c>
      <c r="J2851" t="s">
        <v>5419</v>
      </c>
      <c r="M2851" t="s">
        <v>12897</v>
      </c>
      <c r="N2851" t="s">
        <v>12898</v>
      </c>
      <c r="O2851" t="s">
        <v>235</v>
      </c>
      <c r="S2851" t="s">
        <v>12899</v>
      </c>
      <c r="T2851" t="s">
        <v>12900</v>
      </c>
      <c r="U2851" t="s">
        <v>51</v>
      </c>
      <c r="X2851" t="s">
        <v>51</v>
      </c>
      <c r="Z2851">
        <v>2</v>
      </c>
      <c r="AE2851" t="s">
        <v>51</v>
      </c>
      <c r="AF2851" t="s">
        <v>5419</v>
      </c>
      <c r="AI2851">
        <v>0</v>
      </c>
      <c r="AJ2851">
        <v>0</v>
      </c>
      <c r="AL2851">
        <v>0</v>
      </c>
      <c r="AM2851">
        <v>0</v>
      </c>
      <c r="AN2851">
        <v>0</v>
      </c>
      <c r="AO2851" t="s">
        <v>51</v>
      </c>
      <c r="AP2851" t="s">
        <v>51</v>
      </c>
      <c r="AQ2851" t="s">
        <v>51</v>
      </c>
      <c r="AR2851" t="s">
        <v>51</v>
      </c>
      <c r="AS2851" t="s">
        <v>51</v>
      </c>
      <c r="AT2851" t="s">
        <v>51</v>
      </c>
      <c r="AU2851" t="s">
        <v>58</v>
      </c>
      <c r="AV2851" t="s">
        <v>8547</v>
      </c>
      <c r="AW2851" t="s">
        <v>51</v>
      </c>
      <c r="AX2851" s="1">
        <v>41911.486903206016</v>
      </c>
      <c r="AY2851" t="s">
        <v>51</v>
      </c>
    </row>
    <row r="2852" spans="1:51" x14ac:dyDescent="0.35">
      <c r="A2852">
        <v>1512</v>
      </c>
      <c r="B2852">
        <v>0</v>
      </c>
      <c r="C2852" t="s">
        <v>51</v>
      </c>
      <c r="D2852" t="s">
        <v>85</v>
      </c>
      <c r="E2852" t="s">
        <v>51</v>
      </c>
      <c r="F2852" t="s">
        <v>51</v>
      </c>
      <c r="G2852" t="s">
        <v>12901</v>
      </c>
      <c r="H2852" t="s">
        <v>12902</v>
      </c>
      <c r="I2852" t="s">
        <v>56</v>
      </c>
      <c r="J2852" t="s">
        <v>5419</v>
      </c>
      <c r="S2852" t="s">
        <v>12903</v>
      </c>
      <c r="T2852" t="s">
        <v>51</v>
      </c>
      <c r="U2852" t="s">
        <v>51</v>
      </c>
      <c r="W2852">
        <v>7760976501</v>
      </c>
      <c r="Z2852">
        <v>8</v>
      </c>
      <c r="AE2852" t="s">
        <v>51</v>
      </c>
      <c r="AF2852" t="s">
        <v>5419</v>
      </c>
      <c r="AI2852">
        <v>0</v>
      </c>
      <c r="AJ2852">
        <v>0</v>
      </c>
      <c r="AL2852">
        <v>0</v>
      </c>
      <c r="AM2852">
        <v>0</v>
      </c>
      <c r="AN2852">
        <v>0</v>
      </c>
      <c r="AO2852" t="s">
        <v>120</v>
      </c>
      <c r="AP2852" t="s">
        <v>51</v>
      </c>
      <c r="AQ2852" t="s">
        <v>51</v>
      </c>
      <c r="AR2852" t="s">
        <v>51</v>
      </c>
      <c r="AS2852" t="s">
        <v>51</v>
      </c>
      <c r="AT2852" t="s">
        <v>51</v>
      </c>
      <c r="AU2852" t="s">
        <v>58</v>
      </c>
      <c r="AV2852" t="s">
        <v>4028</v>
      </c>
      <c r="AW2852" t="s">
        <v>51</v>
      </c>
      <c r="AX2852" s="1">
        <v>41909.634434988424</v>
      </c>
      <c r="AY2852" t="s">
        <v>51</v>
      </c>
    </row>
    <row r="2853" spans="1:51" x14ac:dyDescent="0.35">
      <c r="A2853">
        <v>1511</v>
      </c>
      <c r="B2853">
        <v>0</v>
      </c>
      <c r="C2853" t="s">
        <v>51</v>
      </c>
      <c r="D2853" t="s">
        <v>64</v>
      </c>
      <c r="E2853" t="s">
        <v>51</v>
      </c>
      <c r="F2853" t="s">
        <v>51</v>
      </c>
      <c r="G2853" t="s">
        <v>19303</v>
      </c>
      <c r="H2853" t="s">
        <v>12904</v>
      </c>
      <c r="I2853" t="s">
        <v>56</v>
      </c>
      <c r="J2853" t="s">
        <v>5419</v>
      </c>
      <c r="M2853" t="s">
        <v>12905</v>
      </c>
      <c r="N2853" t="s">
        <v>12906</v>
      </c>
      <c r="O2853" t="s">
        <v>56</v>
      </c>
      <c r="S2853" t="s">
        <v>12907</v>
      </c>
      <c r="T2853" t="s">
        <v>12908</v>
      </c>
      <c r="U2853" t="s">
        <v>51</v>
      </c>
      <c r="V2853" t="s">
        <v>62</v>
      </c>
      <c r="W2853" t="s">
        <v>62</v>
      </c>
      <c r="X2853" t="s">
        <v>51</v>
      </c>
      <c r="Y2853" t="s">
        <v>12909</v>
      </c>
      <c r="Z2853">
        <v>8</v>
      </c>
      <c r="AA2853" t="s">
        <v>62</v>
      </c>
      <c r="AB2853" t="s">
        <v>62</v>
      </c>
      <c r="AC2853" t="s">
        <v>62</v>
      </c>
      <c r="AD2853" t="s">
        <v>62</v>
      </c>
      <c r="AE2853" t="s">
        <v>51</v>
      </c>
      <c r="AF2853" t="s">
        <v>5419</v>
      </c>
      <c r="AG2853" t="s">
        <v>62</v>
      </c>
      <c r="AH2853" t="s">
        <v>62</v>
      </c>
      <c r="AI2853">
        <v>0</v>
      </c>
      <c r="AJ2853">
        <v>0</v>
      </c>
      <c r="AL2853">
        <v>0</v>
      </c>
      <c r="AM2853">
        <v>0</v>
      </c>
      <c r="AN2853">
        <v>0</v>
      </c>
      <c r="AO2853" t="s">
        <v>51</v>
      </c>
      <c r="AP2853" t="s">
        <v>51</v>
      </c>
      <c r="AQ2853" t="s">
        <v>51</v>
      </c>
      <c r="AR2853" t="s">
        <v>51</v>
      </c>
      <c r="AS2853" t="s">
        <v>51</v>
      </c>
      <c r="AT2853" t="s">
        <v>51</v>
      </c>
      <c r="AU2853" t="s">
        <v>58</v>
      </c>
      <c r="AV2853" t="s">
        <v>12910</v>
      </c>
      <c r="AW2853" t="s">
        <v>51</v>
      </c>
      <c r="AX2853" s="1">
        <v>41908.762777199074</v>
      </c>
      <c r="AY2853" t="s">
        <v>51</v>
      </c>
    </row>
    <row r="2854" spans="1:51" x14ac:dyDescent="0.35">
      <c r="A2854">
        <v>1510</v>
      </c>
      <c r="B2854">
        <v>0</v>
      </c>
      <c r="C2854" t="s">
        <v>51</v>
      </c>
      <c r="D2854" t="s">
        <v>85</v>
      </c>
      <c r="E2854" t="s">
        <v>51</v>
      </c>
      <c r="F2854" t="s">
        <v>51</v>
      </c>
      <c r="G2854" t="s">
        <v>12911</v>
      </c>
      <c r="H2854" t="s">
        <v>12912</v>
      </c>
      <c r="I2854" t="s">
        <v>56</v>
      </c>
      <c r="J2854" t="s">
        <v>5419</v>
      </c>
      <c r="T2854" t="s">
        <v>51</v>
      </c>
      <c r="U2854" t="s">
        <v>51</v>
      </c>
      <c r="W2854">
        <v>8793455552</v>
      </c>
      <c r="Y2854" t="s">
        <v>12913</v>
      </c>
      <c r="Z2854">
        <v>8</v>
      </c>
      <c r="AE2854" t="s">
        <v>51</v>
      </c>
      <c r="AF2854" t="s">
        <v>5419</v>
      </c>
      <c r="AG2854" t="s">
        <v>12914</v>
      </c>
      <c r="AI2854">
        <v>0</v>
      </c>
      <c r="AJ2854">
        <v>0</v>
      </c>
      <c r="AL2854">
        <v>0</v>
      </c>
      <c r="AM2854">
        <v>0</v>
      </c>
      <c r="AN2854">
        <v>0</v>
      </c>
      <c r="AO2854" t="s">
        <v>1032</v>
      </c>
      <c r="AP2854" t="s">
        <v>51</v>
      </c>
      <c r="AQ2854" t="s">
        <v>51</v>
      </c>
      <c r="AR2854" t="s">
        <v>51</v>
      </c>
      <c r="AS2854" t="s">
        <v>51</v>
      </c>
      <c r="AT2854" t="s">
        <v>51</v>
      </c>
      <c r="AU2854" t="s">
        <v>58</v>
      </c>
      <c r="AV2854" t="s">
        <v>4028</v>
      </c>
      <c r="AW2854" t="s">
        <v>51</v>
      </c>
      <c r="AX2854" s="1">
        <v>41907.545158414352</v>
      </c>
      <c r="AY2854" t="s">
        <v>51</v>
      </c>
    </row>
    <row r="2855" spans="1:51" x14ac:dyDescent="0.35">
      <c r="A2855">
        <v>1509</v>
      </c>
      <c r="B2855">
        <v>0</v>
      </c>
      <c r="C2855" t="s">
        <v>51</v>
      </c>
      <c r="D2855" t="s">
        <v>52</v>
      </c>
      <c r="E2855" t="s">
        <v>51</v>
      </c>
      <c r="F2855" t="s">
        <v>51</v>
      </c>
      <c r="G2855" t="s">
        <v>19304</v>
      </c>
      <c r="H2855" t="s">
        <v>12915</v>
      </c>
      <c r="I2855" t="s">
        <v>56</v>
      </c>
      <c r="J2855" t="s">
        <v>5419</v>
      </c>
      <c r="M2855" t="s">
        <v>12916</v>
      </c>
      <c r="N2855" t="s">
        <v>12917</v>
      </c>
      <c r="O2855" t="s">
        <v>56</v>
      </c>
      <c r="U2855" t="s">
        <v>51</v>
      </c>
      <c r="X2855" t="s">
        <v>51</v>
      </c>
      <c r="Z2855">
        <v>8</v>
      </c>
      <c r="AE2855" t="s">
        <v>51</v>
      </c>
      <c r="AF2855" t="s">
        <v>5419</v>
      </c>
      <c r="AI2855">
        <v>0</v>
      </c>
      <c r="AJ2855">
        <v>30</v>
      </c>
      <c r="AL2855">
        <v>0</v>
      </c>
      <c r="AM2855">
        <v>0</v>
      </c>
      <c r="AN2855">
        <v>0</v>
      </c>
      <c r="AO2855" t="s">
        <v>51</v>
      </c>
      <c r="AP2855" t="s">
        <v>51</v>
      </c>
      <c r="AQ2855" t="s">
        <v>51</v>
      </c>
      <c r="AR2855" t="s">
        <v>51</v>
      </c>
      <c r="AS2855" t="s">
        <v>51</v>
      </c>
      <c r="AT2855" t="s">
        <v>51</v>
      </c>
      <c r="AU2855" t="s">
        <v>58</v>
      </c>
      <c r="AV2855" t="s">
        <v>4802</v>
      </c>
      <c r="AW2855" t="s">
        <v>4802</v>
      </c>
      <c r="AX2855" s="1">
        <v>41904.709566122685</v>
      </c>
      <c r="AY2855" s="1">
        <v>41904.712133217596</v>
      </c>
    </row>
    <row r="2856" spans="1:51" x14ac:dyDescent="0.35">
      <c r="A2856">
        <v>1508</v>
      </c>
      <c r="B2856">
        <v>0</v>
      </c>
      <c r="C2856" t="s">
        <v>51</v>
      </c>
      <c r="D2856" t="s">
        <v>85</v>
      </c>
      <c r="E2856" t="s">
        <v>51</v>
      </c>
      <c r="F2856" t="s">
        <v>51</v>
      </c>
      <c r="G2856" t="s">
        <v>12918</v>
      </c>
      <c r="H2856" t="s">
        <v>12919</v>
      </c>
      <c r="I2856" t="s">
        <v>13586</v>
      </c>
      <c r="J2856" t="s">
        <v>5419</v>
      </c>
      <c r="S2856">
        <v>41447296403</v>
      </c>
      <c r="T2856" t="s">
        <v>51</v>
      </c>
      <c r="U2856" t="s">
        <v>51</v>
      </c>
      <c r="Y2856" t="s">
        <v>12920</v>
      </c>
      <c r="Z2856">
        <v>2</v>
      </c>
      <c r="AE2856" t="s">
        <v>51</v>
      </c>
      <c r="AF2856" t="s">
        <v>5419</v>
      </c>
      <c r="AI2856">
        <v>0</v>
      </c>
      <c r="AJ2856">
        <v>0</v>
      </c>
      <c r="AL2856">
        <v>0</v>
      </c>
      <c r="AM2856">
        <v>0</v>
      </c>
      <c r="AN2856">
        <v>0</v>
      </c>
      <c r="AO2856" t="s">
        <v>12219</v>
      </c>
      <c r="AP2856" t="s">
        <v>51</v>
      </c>
      <c r="AQ2856" t="s">
        <v>51</v>
      </c>
      <c r="AR2856" t="s">
        <v>51</v>
      </c>
      <c r="AS2856" t="s">
        <v>51</v>
      </c>
      <c r="AT2856" t="s">
        <v>51</v>
      </c>
      <c r="AU2856" t="s">
        <v>58</v>
      </c>
      <c r="AV2856" t="s">
        <v>4028</v>
      </c>
      <c r="AW2856" t="s">
        <v>51</v>
      </c>
      <c r="AX2856" s="1">
        <v>41904.623041979168</v>
      </c>
      <c r="AY2856" t="s">
        <v>51</v>
      </c>
    </row>
    <row r="2857" spans="1:51" x14ac:dyDescent="0.35">
      <c r="A2857">
        <v>1507</v>
      </c>
      <c r="B2857">
        <v>0</v>
      </c>
      <c r="C2857" t="s">
        <v>51</v>
      </c>
      <c r="D2857" t="s">
        <v>85</v>
      </c>
      <c r="E2857" t="s">
        <v>51</v>
      </c>
      <c r="F2857" t="s">
        <v>51</v>
      </c>
      <c r="G2857" t="s">
        <v>12921</v>
      </c>
      <c r="H2857" t="s">
        <v>12922</v>
      </c>
      <c r="I2857" t="s">
        <v>56</v>
      </c>
      <c r="S2857">
        <v>23806452</v>
      </c>
      <c r="T2857" t="s">
        <v>51</v>
      </c>
      <c r="U2857" t="s">
        <v>51</v>
      </c>
      <c r="W2857">
        <v>9029337433</v>
      </c>
      <c r="X2857" t="s">
        <v>12923</v>
      </c>
      <c r="Y2857" t="s">
        <v>12924</v>
      </c>
      <c r="Z2857">
        <v>8</v>
      </c>
      <c r="AE2857" t="s">
        <v>51</v>
      </c>
      <c r="AI2857">
        <v>0</v>
      </c>
      <c r="AJ2857">
        <v>0</v>
      </c>
      <c r="AL2857">
        <v>0</v>
      </c>
      <c r="AM2857">
        <v>0</v>
      </c>
      <c r="AN2857">
        <v>0</v>
      </c>
      <c r="AO2857" t="s">
        <v>1400</v>
      </c>
      <c r="AP2857" t="s">
        <v>51</v>
      </c>
      <c r="AQ2857" t="s">
        <v>51</v>
      </c>
      <c r="AR2857" t="s">
        <v>51</v>
      </c>
      <c r="AS2857" t="s">
        <v>51</v>
      </c>
      <c r="AT2857" t="s">
        <v>51</v>
      </c>
      <c r="AU2857" t="s">
        <v>58</v>
      </c>
      <c r="AV2857" t="s">
        <v>4028</v>
      </c>
      <c r="AW2857" t="s">
        <v>4028</v>
      </c>
      <c r="AX2857" s="1">
        <v>41902.59887144676</v>
      </c>
      <c r="AY2857" s="1">
        <v>41904.607499421298</v>
      </c>
    </row>
    <row r="2858" spans="1:51" x14ac:dyDescent="0.35">
      <c r="A2858">
        <v>1506</v>
      </c>
      <c r="B2858">
        <v>0</v>
      </c>
      <c r="C2858" t="s">
        <v>51</v>
      </c>
      <c r="D2858" t="s">
        <v>52</v>
      </c>
      <c r="E2858" t="s">
        <v>51</v>
      </c>
      <c r="F2858" t="s">
        <v>51</v>
      </c>
      <c r="G2858" t="s">
        <v>12925</v>
      </c>
      <c r="H2858" t="s">
        <v>12926</v>
      </c>
      <c r="I2858" t="s">
        <v>56</v>
      </c>
      <c r="J2858" t="s">
        <v>5419</v>
      </c>
      <c r="M2858" t="s">
        <v>12925</v>
      </c>
      <c r="N2858" t="s">
        <v>12926</v>
      </c>
      <c r="O2858" t="s">
        <v>56</v>
      </c>
      <c r="T2858" t="s">
        <v>12927</v>
      </c>
      <c r="U2858" t="s">
        <v>51</v>
      </c>
      <c r="X2858" t="s">
        <v>51</v>
      </c>
      <c r="Z2858">
        <v>8</v>
      </c>
      <c r="AA2858" t="s">
        <v>12928</v>
      </c>
      <c r="AE2858" t="s">
        <v>51</v>
      </c>
      <c r="AF2858" t="s">
        <v>5419</v>
      </c>
      <c r="AG2858" t="s">
        <v>12929</v>
      </c>
      <c r="AH2858" t="s">
        <v>12929</v>
      </c>
      <c r="AI2858">
        <v>0</v>
      </c>
      <c r="AJ2858">
        <v>0</v>
      </c>
      <c r="AL2858">
        <v>0</v>
      </c>
      <c r="AM2858">
        <v>0</v>
      </c>
      <c r="AN2858">
        <v>0</v>
      </c>
      <c r="AO2858" t="s">
        <v>51</v>
      </c>
      <c r="AP2858" t="s">
        <v>51</v>
      </c>
      <c r="AQ2858" t="s">
        <v>51</v>
      </c>
      <c r="AR2858" t="s">
        <v>51</v>
      </c>
      <c r="AS2858" t="s">
        <v>51</v>
      </c>
      <c r="AT2858" t="s">
        <v>51</v>
      </c>
      <c r="AU2858" t="s">
        <v>58</v>
      </c>
      <c r="AV2858" t="s">
        <v>12370</v>
      </c>
      <c r="AW2858" t="s">
        <v>51</v>
      </c>
      <c r="AX2858" s="1">
        <v>41901.492392939814</v>
      </c>
      <c r="AY2858" t="s">
        <v>51</v>
      </c>
    </row>
    <row r="2859" spans="1:51" x14ac:dyDescent="0.35">
      <c r="A2859">
        <v>1505</v>
      </c>
      <c r="B2859">
        <v>0</v>
      </c>
      <c r="C2859" t="s">
        <v>51</v>
      </c>
      <c r="D2859" t="s">
        <v>85</v>
      </c>
      <c r="E2859" t="s">
        <v>51</v>
      </c>
      <c r="F2859" t="s">
        <v>51</v>
      </c>
      <c r="G2859" t="s">
        <v>12930</v>
      </c>
      <c r="H2859" t="s">
        <v>12931</v>
      </c>
      <c r="I2859" t="s">
        <v>56</v>
      </c>
      <c r="J2859" t="s">
        <v>5419</v>
      </c>
      <c r="S2859" t="s">
        <v>12932</v>
      </c>
      <c r="T2859" t="s">
        <v>51</v>
      </c>
      <c r="U2859" t="s">
        <v>51</v>
      </c>
      <c r="W2859">
        <v>9892145065</v>
      </c>
      <c r="Y2859" t="s">
        <v>12933</v>
      </c>
      <c r="Z2859">
        <v>8</v>
      </c>
      <c r="AE2859" t="s">
        <v>51</v>
      </c>
      <c r="AF2859" t="s">
        <v>5419</v>
      </c>
      <c r="AG2859">
        <v>27220108079</v>
      </c>
      <c r="AI2859">
        <v>0</v>
      </c>
      <c r="AJ2859">
        <v>0</v>
      </c>
      <c r="AL2859">
        <v>0</v>
      </c>
      <c r="AM2859">
        <v>0</v>
      </c>
      <c r="AN2859">
        <v>0</v>
      </c>
      <c r="AO2859" t="s">
        <v>4181</v>
      </c>
      <c r="AP2859" t="s">
        <v>51</v>
      </c>
      <c r="AQ2859" t="s">
        <v>51</v>
      </c>
      <c r="AR2859" t="s">
        <v>51</v>
      </c>
      <c r="AS2859" t="s">
        <v>51</v>
      </c>
      <c r="AT2859" t="s">
        <v>51</v>
      </c>
      <c r="AU2859" t="s">
        <v>58</v>
      </c>
      <c r="AV2859" t="s">
        <v>4028</v>
      </c>
      <c r="AW2859" t="s">
        <v>51</v>
      </c>
      <c r="AX2859" s="1">
        <v>41898.761459224537</v>
      </c>
      <c r="AY2859" t="s">
        <v>51</v>
      </c>
    </row>
    <row r="2860" spans="1:51" x14ac:dyDescent="0.35">
      <c r="A2860">
        <v>1504</v>
      </c>
      <c r="B2860">
        <v>0</v>
      </c>
      <c r="C2860" t="s">
        <v>51</v>
      </c>
      <c r="D2860" t="s">
        <v>52</v>
      </c>
      <c r="E2860" t="s">
        <v>51</v>
      </c>
      <c r="F2860" t="s">
        <v>51</v>
      </c>
      <c r="G2860" t="s">
        <v>12934</v>
      </c>
      <c r="H2860" t="s">
        <v>12935</v>
      </c>
      <c r="I2860" t="s">
        <v>56</v>
      </c>
      <c r="J2860" t="s">
        <v>5419</v>
      </c>
      <c r="M2860" t="s">
        <v>12934</v>
      </c>
      <c r="N2860" t="s">
        <v>12935</v>
      </c>
      <c r="O2860" t="s">
        <v>56</v>
      </c>
      <c r="S2860" t="s">
        <v>12936</v>
      </c>
      <c r="T2860" t="s">
        <v>12937</v>
      </c>
      <c r="U2860" t="s">
        <v>51</v>
      </c>
      <c r="V2860" t="s">
        <v>62</v>
      </c>
      <c r="W2860">
        <v>9437066583</v>
      </c>
      <c r="X2860" t="s">
        <v>51</v>
      </c>
      <c r="Y2860" t="s">
        <v>12938</v>
      </c>
      <c r="Z2860">
        <v>8</v>
      </c>
      <c r="AA2860" t="s">
        <v>62</v>
      </c>
      <c r="AB2860" t="s">
        <v>62</v>
      </c>
      <c r="AC2860" t="s">
        <v>62</v>
      </c>
      <c r="AD2860" t="s">
        <v>62</v>
      </c>
      <c r="AE2860" t="s">
        <v>51</v>
      </c>
      <c r="AF2860" t="s">
        <v>5419</v>
      </c>
      <c r="AG2860" t="s">
        <v>62</v>
      </c>
      <c r="AH2860" t="s">
        <v>62</v>
      </c>
      <c r="AI2860">
        <v>0</v>
      </c>
      <c r="AJ2860">
        <v>0</v>
      </c>
      <c r="AK2860" t="s">
        <v>631</v>
      </c>
      <c r="AL2860">
        <v>0</v>
      </c>
      <c r="AM2860">
        <v>0</v>
      </c>
      <c r="AN2860">
        <v>0</v>
      </c>
      <c r="AO2860" t="s">
        <v>51</v>
      </c>
      <c r="AP2860" t="s">
        <v>51</v>
      </c>
      <c r="AQ2860" t="s">
        <v>51</v>
      </c>
      <c r="AR2860" t="s">
        <v>51</v>
      </c>
      <c r="AS2860" t="s">
        <v>51</v>
      </c>
      <c r="AT2860" t="s">
        <v>51</v>
      </c>
      <c r="AU2860" t="s">
        <v>58</v>
      </c>
      <c r="AV2860" t="s">
        <v>12030</v>
      </c>
      <c r="AW2860" t="s">
        <v>51</v>
      </c>
      <c r="AX2860" s="1">
        <v>41895.617156446759</v>
      </c>
      <c r="AY2860" t="s">
        <v>51</v>
      </c>
    </row>
    <row r="2861" spans="1:51" x14ac:dyDescent="0.35">
      <c r="A2861">
        <v>1503</v>
      </c>
      <c r="B2861">
        <v>0</v>
      </c>
      <c r="C2861" t="s">
        <v>51</v>
      </c>
      <c r="D2861" t="s">
        <v>52</v>
      </c>
      <c r="E2861" t="s">
        <v>51</v>
      </c>
      <c r="F2861" t="s">
        <v>51</v>
      </c>
      <c r="G2861" t="s">
        <v>12939</v>
      </c>
      <c r="H2861" t="s">
        <v>12940</v>
      </c>
      <c r="I2861" t="s">
        <v>56</v>
      </c>
      <c r="J2861" t="s">
        <v>5419</v>
      </c>
      <c r="M2861" t="s">
        <v>12939</v>
      </c>
      <c r="N2861" t="s">
        <v>12940</v>
      </c>
      <c r="O2861" t="s">
        <v>56</v>
      </c>
      <c r="S2861">
        <v>8662882614</v>
      </c>
      <c r="T2861" t="s">
        <v>12941</v>
      </c>
      <c r="U2861" t="s">
        <v>51</v>
      </c>
      <c r="V2861">
        <v>8662882365</v>
      </c>
      <c r="W2861">
        <v>8662882614</v>
      </c>
      <c r="X2861" t="s">
        <v>51</v>
      </c>
      <c r="Y2861" t="s">
        <v>12942</v>
      </c>
      <c r="Z2861">
        <v>8</v>
      </c>
      <c r="AA2861" t="s">
        <v>62</v>
      </c>
      <c r="AB2861" t="s">
        <v>62</v>
      </c>
      <c r="AC2861" t="s">
        <v>62</v>
      </c>
      <c r="AD2861" t="s">
        <v>12943</v>
      </c>
      <c r="AE2861" t="s">
        <v>51</v>
      </c>
      <c r="AF2861" t="s">
        <v>5419</v>
      </c>
      <c r="AG2861" t="s">
        <v>62</v>
      </c>
      <c r="AH2861" t="s">
        <v>12944</v>
      </c>
      <c r="AI2861">
        <v>0</v>
      </c>
      <c r="AJ2861">
        <v>0</v>
      </c>
      <c r="AL2861">
        <v>0</v>
      </c>
      <c r="AM2861">
        <v>0</v>
      </c>
      <c r="AN2861">
        <v>0</v>
      </c>
      <c r="AO2861" t="s">
        <v>51</v>
      </c>
      <c r="AP2861" t="s">
        <v>51</v>
      </c>
      <c r="AQ2861" t="s">
        <v>51</v>
      </c>
      <c r="AR2861" t="s">
        <v>51</v>
      </c>
      <c r="AS2861" t="s">
        <v>51</v>
      </c>
      <c r="AT2861" t="s">
        <v>51</v>
      </c>
      <c r="AU2861" t="s">
        <v>58</v>
      </c>
      <c r="AV2861" t="s">
        <v>12910</v>
      </c>
      <c r="AW2861" t="s">
        <v>12370</v>
      </c>
      <c r="AX2861" s="1">
        <v>41893.757603240738</v>
      </c>
      <c r="AY2861" s="1">
        <v>41894.53526582176</v>
      </c>
    </row>
    <row r="2862" spans="1:51" x14ac:dyDescent="0.35">
      <c r="A2862">
        <v>1502</v>
      </c>
      <c r="B2862">
        <v>0</v>
      </c>
      <c r="C2862" t="s">
        <v>51</v>
      </c>
      <c r="D2862" t="s">
        <v>52</v>
      </c>
      <c r="E2862" t="s">
        <v>51</v>
      </c>
      <c r="F2862" t="s">
        <v>51</v>
      </c>
      <c r="G2862" t="s">
        <v>12945</v>
      </c>
      <c r="H2862" t="s">
        <v>12946</v>
      </c>
      <c r="I2862" t="s">
        <v>56</v>
      </c>
      <c r="J2862" t="s">
        <v>5419</v>
      </c>
      <c r="M2862" t="s">
        <v>12945</v>
      </c>
      <c r="N2862" t="s">
        <v>12946</v>
      </c>
      <c r="O2862" t="s">
        <v>56</v>
      </c>
      <c r="S2862" t="s">
        <v>62</v>
      </c>
      <c r="T2862" t="s">
        <v>12947</v>
      </c>
      <c r="U2862" t="s">
        <v>51</v>
      </c>
      <c r="V2862" t="s">
        <v>62</v>
      </c>
      <c r="W2862">
        <v>7503112110</v>
      </c>
      <c r="X2862" t="s">
        <v>51</v>
      </c>
      <c r="Y2862" t="s">
        <v>12948</v>
      </c>
      <c r="Z2862">
        <v>8</v>
      </c>
      <c r="AA2862" t="s">
        <v>62</v>
      </c>
      <c r="AB2862" t="s">
        <v>62</v>
      </c>
      <c r="AC2862" t="s">
        <v>62</v>
      </c>
      <c r="AD2862" t="s">
        <v>62</v>
      </c>
      <c r="AE2862" t="s">
        <v>51</v>
      </c>
      <c r="AF2862" t="s">
        <v>5419</v>
      </c>
      <c r="AG2862" t="s">
        <v>62</v>
      </c>
      <c r="AH2862" t="s">
        <v>62</v>
      </c>
      <c r="AI2862">
        <v>0</v>
      </c>
      <c r="AJ2862">
        <v>0</v>
      </c>
      <c r="AK2862" t="s">
        <v>62</v>
      </c>
      <c r="AL2862">
        <v>0</v>
      </c>
      <c r="AM2862">
        <v>0</v>
      </c>
      <c r="AN2862">
        <v>0</v>
      </c>
      <c r="AO2862" t="s">
        <v>51</v>
      </c>
      <c r="AP2862" t="s">
        <v>51</v>
      </c>
      <c r="AQ2862" t="s">
        <v>51</v>
      </c>
      <c r="AR2862" t="s">
        <v>51</v>
      </c>
      <c r="AS2862" t="s">
        <v>51</v>
      </c>
      <c r="AT2862" t="s">
        <v>51</v>
      </c>
      <c r="AU2862" t="s">
        <v>58</v>
      </c>
      <c r="AV2862" t="s">
        <v>12030</v>
      </c>
      <c r="AW2862" t="s">
        <v>51</v>
      </c>
      <c r="AX2862" s="1">
        <v>41892.647439583336</v>
      </c>
      <c r="AY2862" t="s">
        <v>51</v>
      </c>
    </row>
    <row r="2863" spans="1:51" x14ac:dyDescent="0.35">
      <c r="A2863">
        <v>1501</v>
      </c>
      <c r="B2863">
        <v>0</v>
      </c>
      <c r="C2863" t="s">
        <v>51</v>
      </c>
      <c r="D2863" t="s">
        <v>52</v>
      </c>
      <c r="E2863" t="s">
        <v>51</v>
      </c>
      <c r="F2863" t="s">
        <v>51</v>
      </c>
      <c r="G2863" t="s">
        <v>12949</v>
      </c>
      <c r="H2863" t="s">
        <v>19305</v>
      </c>
      <c r="I2863" t="s">
        <v>56</v>
      </c>
      <c r="J2863" t="s">
        <v>5419</v>
      </c>
      <c r="M2863" t="s">
        <v>12949</v>
      </c>
      <c r="N2863" t="s">
        <v>19305</v>
      </c>
      <c r="O2863" t="s">
        <v>56</v>
      </c>
      <c r="T2863" t="s">
        <v>12950</v>
      </c>
      <c r="U2863" t="s">
        <v>51</v>
      </c>
      <c r="X2863" t="s">
        <v>51</v>
      </c>
      <c r="Z2863">
        <v>8</v>
      </c>
      <c r="AE2863" t="s">
        <v>51</v>
      </c>
      <c r="AF2863" t="s">
        <v>5419</v>
      </c>
      <c r="AI2863">
        <v>0</v>
      </c>
      <c r="AJ2863">
        <v>0</v>
      </c>
      <c r="AL2863">
        <v>0</v>
      </c>
      <c r="AM2863">
        <v>0</v>
      </c>
      <c r="AN2863">
        <v>0</v>
      </c>
      <c r="AO2863" t="s">
        <v>51</v>
      </c>
      <c r="AP2863" t="s">
        <v>51</v>
      </c>
      <c r="AQ2863" t="s">
        <v>51</v>
      </c>
      <c r="AR2863" t="s">
        <v>51</v>
      </c>
      <c r="AS2863" t="s">
        <v>51</v>
      </c>
      <c r="AT2863" t="s">
        <v>51</v>
      </c>
      <c r="AU2863" t="s">
        <v>58</v>
      </c>
      <c r="AV2863" t="s">
        <v>12370</v>
      </c>
      <c r="AW2863" t="s">
        <v>51</v>
      </c>
      <c r="AX2863" s="1">
        <v>41891.760159837962</v>
      </c>
      <c r="AY2863" t="s">
        <v>51</v>
      </c>
    </row>
    <row r="2864" spans="1:51" x14ac:dyDescent="0.35">
      <c r="A2864">
        <v>1500</v>
      </c>
      <c r="B2864">
        <v>0</v>
      </c>
      <c r="C2864" t="s">
        <v>51</v>
      </c>
      <c r="D2864" t="s">
        <v>52</v>
      </c>
      <c r="E2864" t="s">
        <v>51</v>
      </c>
      <c r="F2864" t="s">
        <v>51</v>
      </c>
      <c r="G2864" t="s">
        <v>12951</v>
      </c>
      <c r="H2864" t="s">
        <v>12952</v>
      </c>
      <c r="I2864" t="s">
        <v>56</v>
      </c>
      <c r="M2864" t="s">
        <v>12953</v>
      </c>
      <c r="N2864" t="s">
        <v>19306</v>
      </c>
      <c r="O2864" t="s">
        <v>56</v>
      </c>
      <c r="S2864" t="s">
        <v>12954</v>
      </c>
      <c r="T2864" t="s">
        <v>12955</v>
      </c>
      <c r="U2864" t="s">
        <v>202</v>
      </c>
      <c r="Z2864">
        <v>8</v>
      </c>
      <c r="AA2864">
        <v>29</v>
      </c>
      <c r="AD2864" t="s">
        <v>368</v>
      </c>
      <c r="AE2864" t="s">
        <v>2449</v>
      </c>
      <c r="AF2864" t="s">
        <v>338</v>
      </c>
      <c r="AG2864" t="s">
        <v>6970</v>
      </c>
      <c r="AH2864" t="s">
        <v>2449</v>
      </c>
      <c r="AI2864">
        <v>0</v>
      </c>
      <c r="AJ2864">
        <v>0</v>
      </c>
      <c r="AL2864">
        <v>0</v>
      </c>
      <c r="AM2864">
        <v>0</v>
      </c>
      <c r="AN2864">
        <v>0</v>
      </c>
      <c r="AO2864" t="s">
        <v>51</v>
      </c>
      <c r="AP2864" t="s">
        <v>51</v>
      </c>
      <c r="AQ2864" t="s">
        <v>51</v>
      </c>
      <c r="AR2864" t="s">
        <v>51</v>
      </c>
      <c r="AS2864" t="s">
        <v>51</v>
      </c>
      <c r="AT2864" t="s">
        <v>51</v>
      </c>
      <c r="AU2864" t="s">
        <v>58</v>
      </c>
      <c r="AV2864" t="s">
        <v>12370</v>
      </c>
      <c r="AW2864" t="s">
        <v>919</v>
      </c>
      <c r="AX2864" s="1">
        <v>41891.727712118052</v>
      </c>
      <c r="AY2864" s="1">
        <v>45350.519881597225</v>
      </c>
    </row>
    <row r="2865" spans="1:51" x14ac:dyDescent="0.35">
      <c r="A2865">
        <v>1499</v>
      </c>
      <c r="B2865">
        <v>0</v>
      </c>
      <c r="C2865" t="s">
        <v>51</v>
      </c>
      <c r="D2865" t="s">
        <v>52</v>
      </c>
      <c r="E2865" t="s">
        <v>51</v>
      </c>
      <c r="F2865" t="s">
        <v>51</v>
      </c>
      <c r="G2865" t="s">
        <v>12956</v>
      </c>
      <c r="H2865" t="s">
        <v>12957</v>
      </c>
      <c r="I2865" t="s">
        <v>56</v>
      </c>
      <c r="J2865" t="s">
        <v>5419</v>
      </c>
      <c r="M2865" t="s">
        <v>12956</v>
      </c>
      <c r="N2865" t="s">
        <v>12958</v>
      </c>
      <c r="O2865" t="s">
        <v>56</v>
      </c>
      <c r="S2865" t="s">
        <v>12959</v>
      </c>
      <c r="T2865" t="s">
        <v>12960</v>
      </c>
      <c r="U2865" t="s">
        <v>51</v>
      </c>
      <c r="V2865" t="s">
        <v>62</v>
      </c>
      <c r="W2865" t="s">
        <v>62</v>
      </c>
      <c r="X2865" t="s">
        <v>51</v>
      </c>
      <c r="Y2865" t="s">
        <v>12961</v>
      </c>
      <c r="Z2865">
        <v>8</v>
      </c>
      <c r="AA2865" t="s">
        <v>62</v>
      </c>
      <c r="AB2865" t="s">
        <v>62</v>
      </c>
      <c r="AC2865" t="s">
        <v>62</v>
      </c>
      <c r="AD2865" t="s">
        <v>62</v>
      </c>
      <c r="AE2865" t="s">
        <v>51</v>
      </c>
      <c r="AF2865" t="s">
        <v>5419</v>
      </c>
      <c r="AG2865" t="s">
        <v>62</v>
      </c>
      <c r="AH2865" t="s">
        <v>62</v>
      </c>
      <c r="AI2865">
        <v>0</v>
      </c>
      <c r="AJ2865">
        <v>0</v>
      </c>
      <c r="AK2865" t="s">
        <v>631</v>
      </c>
      <c r="AL2865">
        <v>0</v>
      </c>
      <c r="AM2865">
        <v>0</v>
      </c>
      <c r="AN2865">
        <v>0</v>
      </c>
      <c r="AO2865" t="s">
        <v>51</v>
      </c>
      <c r="AP2865" t="s">
        <v>51</v>
      </c>
      <c r="AQ2865" t="s">
        <v>51</v>
      </c>
      <c r="AR2865" t="s">
        <v>51</v>
      </c>
      <c r="AS2865" t="s">
        <v>51</v>
      </c>
      <c r="AT2865" t="s">
        <v>51</v>
      </c>
      <c r="AU2865" t="s">
        <v>58</v>
      </c>
      <c r="AV2865" t="s">
        <v>12030</v>
      </c>
      <c r="AW2865" t="s">
        <v>51</v>
      </c>
      <c r="AX2865" s="1">
        <v>41891.650257673609</v>
      </c>
      <c r="AY2865" t="s">
        <v>51</v>
      </c>
    </row>
    <row r="2866" spans="1:51" x14ac:dyDescent="0.35">
      <c r="A2866">
        <v>1498</v>
      </c>
      <c r="B2866">
        <v>0</v>
      </c>
      <c r="C2866" t="s">
        <v>51</v>
      </c>
      <c r="D2866" t="s">
        <v>85</v>
      </c>
      <c r="E2866" t="s">
        <v>51</v>
      </c>
      <c r="F2866" t="s">
        <v>51</v>
      </c>
      <c r="G2866" t="s">
        <v>12962</v>
      </c>
      <c r="H2866" t="s">
        <v>12963</v>
      </c>
      <c r="I2866" t="s">
        <v>56</v>
      </c>
      <c r="T2866" t="s">
        <v>51</v>
      </c>
      <c r="U2866" t="s">
        <v>51</v>
      </c>
      <c r="W2866">
        <v>9881735161</v>
      </c>
      <c r="Y2866" t="s">
        <v>12964</v>
      </c>
      <c r="Z2866">
        <v>8</v>
      </c>
      <c r="AD2866" t="s">
        <v>12965</v>
      </c>
      <c r="AE2866" t="s">
        <v>51</v>
      </c>
      <c r="AG2866" t="s">
        <v>12966</v>
      </c>
      <c r="AH2866" t="s">
        <v>12967</v>
      </c>
      <c r="AI2866">
        <v>0</v>
      </c>
      <c r="AJ2866">
        <v>0</v>
      </c>
      <c r="AL2866">
        <v>0</v>
      </c>
      <c r="AM2866">
        <v>0</v>
      </c>
      <c r="AN2866">
        <v>0</v>
      </c>
      <c r="AO2866" t="s">
        <v>12968</v>
      </c>
      <c r="AP2866" t="s">
        <v>51</v>
      </c>
      <c r="AQ2866" t="s">
        <v>51</v>
      </c>
      <c r="AR2866" t="s">
        <v>51</v>
      </c>
      <c r="AS2866" t="s">
        <v>51</v>
      </c>
      <c r="AT2866" t="s">
        <v>51</v>
      </c>
      <c r="AU2866" t="s">
        <v>58</v>
      </c>
      <c r="AV2866" t="s">
        <v>4028</v>
      </c>
      <c r="AW2866" t="s">
        <v>4028</v>
      </c>
      <c r="AX2866" s="1">
        <v>41890.542569988429</v>
      </c>
      <c r="AY2866" s="1">
        <v>41891.523960497689</v>
      </c>
    </row>
    <row r="2867" spans="1:51" x14ac:dyDescent="0.35">
      <c r="A2867">
        <v>1497</v>
      </c>
      <c r="B2867">
        <v>0</v>
      </c>
      <c r="C2867" t="s">
        <v>51</v>
      </c>
      <c r="D2867" t="s">
        <v>52</v>
      </c>
      <c r="E2867" t="s">
        <v>51</v>
      </c>
      <c r="F2867" t="s">
        <v>51</v>
      </c>
      <c r="G2867" t="s">
        <v>12969</v>
      </c>
      <c r="H2867" t="s">
        <v>12970</v>
      </c>
      <c r="I2867" t="s">
        <v>1693</v>
      </c>
      <c r="J2867" t="s">
        <v>5419</v>
      </c>
      <c r="M2867" t="s">
        <v>12969</v>
      </c>
      <c r="N2867" t="s">
        <v>12970</v>
      </c>
      <c r="O2867" t="s">
        <v>1693</v>
      </c>
      <c r="T2867" t="s">
        <v>12971</v>
      </c>
      <c r="U2867" t="s">
        <v>51</v>
      </c>
      <c r="W2867" t="s">
        <v>12972</v>
      </c>
      <c r="X2867" t="s">
        <v>51</v>
      </c>
      <c r="Z2867">
        <v>2</v>
      </c>
      <c r="AE2867" t="s">
        <v>51</v>
      </c>
      <c r="AF2867" t="s">
        <v>5419</v>
      </c>
      <c r="AI2867">
        <v>0</v>
      </c>
      <c r="AJ2867">
        <v>0</v>
      </c>
      <c r="AL2867">
        <v>0</v>
      </c>
      <c r="AM2867">
        <v>0</v>
      </c>
      <c r="AN2867">
        <v>0</v>
      </c>
      <c r="AO2867" t="s">
        <v>51</v>
      </c>
      <c r="AP2867" t="s">
        <v>51</v>
      </c>
      <c r="AQ2867" t="s">
        <v>51</v>
      </c>
      <c r="AR2867" t="s">
        <v>51</v>
      </c>
      <c r="AS2867" t="s">
        <v>51</v>
      </c>
      <c r="AT2867" t="s">
        <v>51</v>
      </c>
      <c r="AU2867" t="s">
        <v>58</v>
      </c>
      <c r="AV2867" t="s">
        <v>12370</v>
      </c>
      <c r="AW2867" t="s">
        <v>51</v>
      </c>
      <c r="AX2867" s="1">
        <v>41886.444469363429</v>
      </c>
      <c r="AY2867" t="s">
        <v>51</v>
      </c>
    </row>
    <row r="2868" spans="1:51" x14ac:dyDescent="0.35">
      <c r="A2868">
        <v>1496</v>
      </c>
      <c r="B2868">
        <v>0</v>
      </c>
      <c r="C2868" t="s">
        <v>51</v>
      </c>
      <c r="D2868" t="s">
        <v>52</v>
      </c>
      <c r="E2868" t="s">
        <v>51</v>
      </c>
      <c r="F2868" t="s">
        <v>51</v>
      </c>
      <c r="G2868" t="s">
        <v>12973</v>
      </c>
      <c r="H2868" t="s">
        <v>12974</v>
      </c>
      <c r="I2868" t="s">
        <v>56</v>
      </c>
      <c r="J2868" t="s">
        <v>5419</v>
      </c>
      <c r="M2868" t="s">
        <v>12973</v>
      </c>
      <c r="N2868" t="s">
        <v>12974</v>
      </c>
      <c r="O2868" t="s">
        <v>56</v>
      </c>
      <c r="S2868" t="s">
        <v>12975</v>
      </c>
      <c r="T2868" t="s">
        <v>12976</v>
      </c>
      <c r="U2868" t="s">
        <v>51</v>
      </c>
      <c r="W2868">
        <v>9448347110</v>
      </c>
      <c r="X2868" t="s">
        <v>51</v>
      </c>
      <c r="Z2868">
        <v>8</v>
      </c>
      <c r="AA2868">
        <v>29</v>
      </c>
      <c r="AE2868" t="s">
        <v>51</v>
      </c>
      <c r="AF2868" t="s">
        <v>5419</v>
      </c>
      <c r="AG2868" t="s">
        <v>12977</v>
      </c>
      <c r="AH2868">
        <v>29020733515</v>
      </c>
      <c r="AI2868">
        <v>0</v>
      </c>
      <c r="AJ2868">
        <v>0</v>
      </c>
      <c r="AL2868">
        <v>0</v>
      </c>
      <c r="AM2868">
        <v>0</v>
      </c>
      <c r="AN2868">
        <v>0</v>
      </c>
      <c r="AO2868" t="s">
        <v>51</v>
      </c>
      <c r="AP2868" t="s">
        <v>51</v>
      </c>
      <c r="AQ2868" t="s">
        <v>51</v>
      </c>
      <c r="AR2868" t="s">
        <v>51</v>
      </c>
      <c r="AS2868" t="s">
        <v>51</v>
      </c>
      <c r="AT2868" t="s">
        <v>51</v>
      </c>
      <c r="AU2868" t="s">
        <v>58</v>
      </c>
      <c r="AV2868" t="s">
        <v>12370</v>
      </c>
      <c r="AW2868" t="s">
        <v>6927</v>
      </c>
      <c r="AX2868" s="1">
        <v>41885.43037858796</v>
      </c>
      <c r="AY2868" s="1">
        <v>43015.629385185188</v>
      </c>
    </row>
    <row r="2869" spans="1:51" x14ac:dyDescent="0.35">
      <c r="A2869">
        <v>1495</v>
      </c>
      <c r="B2869">
        <v>0</v>
      </c>
      <c r="C2869" t="s">
        <v>51</v>
      </c>
      <c r="D2869" t="s">
        <v>85</v>
      </c>
      <c r="E2869" t="s">
        <v>51</v>
      </c>
      <c r="F2869" t="s">
        <v>51</v>
      </c>
      <c r="G2869" t="s">
        <v>12978</v>
      </c>
      <c r="H2869" t="s">
        <v>12979</v>
      </c>
      <c r="I2869" t="s">
        <v>56</v>
      </c>
      <c r="J2869" t="s">
        <v>5419</v>
      </c>
      <c r="T2869" t="s">
        <v>51</v>
      </c>
      <c r="U2869" t="s">
        <v>51</v>
      </c>
      <c r="Z2869">
        <v>8</v>
      </c>
      <c r="AE2869" t="s">
        <v>51</v>
      </c>
      <c r="AF2869" t="s">
        <v>5419</v>
      </c>
      <c r="AG2869" t="s">
        <v>12980</v>
      </c>
      <c r="AI2869">
        <v>0</v>
      </c>
      <c r="AJ2869">
        <v>0</v>
      </c>
      <c r="AL2869">
        <v>0</v>
      </c>
      <c r="AM2869">
        <v>0</v>
      </c>
      <c r="AN2869">
        <v>0</v>
      </c>
      <c r="AO2869" t="s">
        <v>4181</v>
      </c>
      <c r="AP2869" t="s">
        <v>51</v>
      </c>
      <c r="AQ2869" t="s">
        <v>51</v>
      </c>
      <c r="AR2869" t="s">
        <v>51</v>
      </c>
      <c r="AS2869" t="s">
        <v>51</v>
      </c>
      <c r="AT2869" t="s">
        <v>51</v>
      </c>
      <c r="AU2869" t="s">
        <v>58</v>
      </c>
      <c r="AV2869" t="s">
        <v>4028</v>
      </c>
      <c r="AW2869" t="s">
        <v>51</v>
      </c>
      <c r="AX2869" s="1">
        <v>41884.506979131947</v>
      </c>
      <c r="AY2869" t="s">
        <v>51</v>
      </c>
    </row>
    <row r="2870" spans="1:51" x14ac:dyDescent="0.35">
      <c r="A2870">
        <v>1494</v>
      </c>
      <c r="B2870">
        <v>0</v>
      </c>
      <c r="C2870" t="s">
        <v>51</v>
      </c>
      <c r="D2870" t="s">
        <v>52</v>
      </c>
      <c r="E2870" t="s">
        <v>51</v>
      </c>
      <c r="F2870" t="s">
        <v>51</v>
      </c>
      <c r="G2870" t="s">
        <v>12981</v>
      </c>
      <c r="H2870" t="s">
        <v>12982</v>
      </c>
      <c r="I2870" t="s">
        <v>277</v>
      </c>
      <c r="J2870" t="s">
        <v>5419</v>
      </c>
      <c r="M2870" t="s">
        <v>12981</v>
      </c>
      <c r="N2870" t="s">
        <v>12982</v>
      </c>
      <c r="O2870" t="s">
        <v>277</v>
      </c>
      <c r="S2870" t="s">
        <v>12983</v>
      </c>
      <c r="U2870" t="s">
        <v>51</v>
      </c>
      <c r="X2870" t="s">
        <v>51</v>
      </c>
      <c r="Z2870">
        <v>2</v>
      </c>
      <c r="AE2870" t="s">
        <v>51</v>
      </c>
      <c r="AF2870" t="s">
        <v>5419</v>
      </c>
      <c r="AI2870">
        <v>0</v>
      </c>
      <c r="AJ2870">
        <v>0</v>
      </c>
      <c r="AL2870">
        <v>0</v>
      </c>
      <c r="AM2870">
        <v>0</v>
      </c>
      <c r="AN2870">
        <v>0</v>
      </c>
      <c r="AO2870" t="s">
        <v>51</v>
      </c>
      <c r="AP2870" t="s">
        <v>51</v>
      </c>
      <c r="AQ2870" t="s">
        <v>51</v>
      </c>
      <c r="AR2870" t="s">
        <v>51</v>
      </c>
      <c r="AS2870" t="s">
        <v>51</v>
      </c>
      <c r="AT2870" t="s">
        <v>51</v>
      </c>
      <c r="AU2870" t="s">
        <v>58</v>
      </c>
      <c r="AV2870" t="s">
        <v>12370</v>
      </c>
      <c r="AW2870" t="s">
        <v>4802</v>
      </c>
      <c r="AX2870" s="1">
        <v>41878.650756446761</v>
      </c>
      <c r="AY2870" s="1">
        <v>41983.513025497683</v>
      </c>
    </row>
    <row r="2871" spans="1:51" x14ac:dyDescent="0.35">
      <c r="A2871">
        <v>1493</v>
      </c>
      <c r="B2871">
        <v>0</v>
      </c>
      <c r="C2871" t="s">
        <v>51</v>
      </c>
      <c r="D2871" t="s">
        <v>52</v>
      </c>
      <c r="E2871" t="s">
        <v>51</v>
      </c>
      <c r="F2871" t="s">
        <v>51</v>
      </c>
      <c r="G2871" t="s">
        <v>12984</v>
      </c>
      <c r="H2871" t="s">
        <v>12985</v>
      </c>
      <c r="I2871" t="s">
        <v>56</v>
      </c>
      <c r="J2871" t="s">
        <v>5419</v>
      </c>
      <c r="M2871" t="s">
        <v>12984</v>
      </c>
      <c r="N2871" t="s">
        <v>12985</v>
      </c>
      <c r="O2871" t="s">
        <v>56</v>
      </c>
      <c r="S2871" t="s">
        <v>12986</v>
      </c>
      <c r="T2871" t="s">
        <v>12987</v>
      </c>
      <c r="U2871" t="s">
        <v>51</v>
      </c>
      <c r="V2871" t="s">
        <v>62</v>
      </c>
      <c r="W2871" t="s">
        <v>62</v>
      </c>
      <c r="X2871" t="s">
        <v>51</v>
      </c>
      <c r="Y2871" t="s">
        <v>12988</v>
      </c>
      <c r="Z2871">
        <v>8</v>
      </c>
      <c r="AA2871" t="s">
        <v>62</v>
      </c>
      <c r="AB2871" t="s">
        <v>62</v>
      </c>
      <c r="AC2871" t="s">
        <v>62</v>
      </c>
      <c r="AD2871" t="s">
        <v>62</v>
      </c>
      <c r="AE2871" t="s">
        <v>51</v>
      </c>
      <c r="AF2871" t="s">
        <v>5419</v>
      </c>
      <c r="AG2871" t="s">
        <v>62</v>
      </c>
      <c r="AH2871">
        <v>24690103949</v>
      </c>
      <c r="AI2871">
        <v>0</v>
      </c>
      <c r="AJ2871">
        <v>0</v>
      </c>
      <c r="AK2871" t="s">
        <v>62</v>
      </c>
      <c r="AL2871">
        <v>0</v>
      </c>
      <c r="AM2871">
        <v>0</v>
      </c>
      <c r="AN2871">
        <v>0</v>
      </c>
      <c r="AO2871" t="s">
        <v>51</v>
      </c>
      <c r="AP2871" t="s">
        <v>51</v>
      </c>
      <c r="AQ2871" t="s">
        <v>51</v>
      </c>
      <c r="AR2871" t="s">
        <v>51</v>
      </c>
      <c r="AS2871" t="s">
        <v>51</v>
      </c>
      <c r="AT2871" t="s">
        <v>51</v>
      </c>
      <c r="AU2871" t="s">
        <v>58</v>
      </c>
      <c r="AV2871" t="s">
        <v>12030</v>
      </c>
      <c r="AW2871" t="s">
        <v>51</v>
      </c>
      <c r="AX2871" s="1">
        <v>41877.464598298611</v>
      </c>
      <c r="AY2871" t="s">
        <v>51</v>
      </c>
    </row>
    <row r="2872" spans="1:51" x14ac:dyDescent="0.35">
      <c r="A2872">
        <v>1492</v>
      </c>
      <c r="B2872">
        <v>0</v>
      </c>
      <c r="C2872" t="s">
        <v>51</v>
      </c>
      <c r="D2872" t="s">
        <v>52</v>
      </c>
      <c r="E2872" t="s">
        <v>51</v>
      </c>
      <c r="F2872" t="s">
        <v>51</v>
      </c>
      <c r="G2872" t="s">
        <v>12989</v>
      </c>
      <c r="H2872" t="s">
        <v>12990</v>
      </c>
      <c r="I2872" t="s">
        <v>56</v>
      </c>
      <c r="M2872" t="s">
        <v>12991</v>
      </c>
      <c r="N2872" t="s">
        <v>12990</v>
      </c>
      <c r="O2872" t="s">
        <v>56</v>
      </c>
      <c r="S2872" t="s">
        <v>12992</v>
      </c>
      <c r="T2872" t="s">
        <v>12993</v>
      </c>
      <c r="U2872" t="s">
        <v>79</v>
      </c>
      <c r="V2872" t="s">
        <v>12994</v>
      </c>
      <c r="W2872" t="s">
        <v>12995</v>
      </c>
      <c r="Y2872" t="s">
        <v>3655</v>
      </c>
      <c r="Z2872">
        <v>8</v>
      </c>
      <c r="AA2872">
        <v>24</v>
      </c>
      <c r="AB2872" t="s">
        <v>12996</v>
      </c>
      <c r="AC2872" t="s">
        <v>12997</v>
      </c>
      <c r="AD2872" t="s">
        <v>62</v>
      </c>
      <c r="AE2872" t="s">
        <v>578</v>
      </c>
      <c r="AF2872" t="s">
        <v>407</v>
      </c>
      <c r="AG2872" t="s">
        <v>579</v>
      </c>
      <c r="AH2872" t="s">
        <v>578</v>
      </c>
      <c r="AI2872">
        <v>0</v>
      </c>
      <c r="AJ2872">
        <v>0</v>
      </c>
      <c r="AL2872">
        <v>0</v>
      </c>
      <c r="AM2872">
        <v>0</v>
      </c>
      <c r="AN2872">
        <v>0</v>
      </c>
      <c r="AO2872" t="s">
        <v>51</v>
      </c>
      <c r="AP2872" t="s">
        <v>51</v>
      </c>
      <c r="AQ2872" t="s">
        <v>51</v>
      </c>
      <c r="AR2872" t="s">
        <v>51</v>
      </c>
      <c r="AS2872" t="s">
        <v>51</v>
      </c>
      <c r="AT2872" t="s">
        <v>51</v>
      </c>
      <c r="AU2872" t="s">
        <v>58</v>
      </c>
      <c r="AV2872" t="s">
        <v>12030</v>
      </c>
      <c r="AW2872" t="s">
        <v>919</v>
      </c>
      <c r="AX2872" s="1">
        <v>41877.443034722222</v>
      </c>
      <c r="AY2872" s="1">
        <v>45421.60262982639</v>
      </c>
    </row>
    <row r="2873" spans="1:51" x14ac:dyDescent="0.35">
      <c r="A2873">
        <v>1491</v>
      </c>
      <c r="B2873">
        <v>0</v>
      </c>
      <c r="C2873" t="s">
        <v>51</v>
      </c>
      <c r="D2873" t="s">
        <v>52</v>
      </c>
      <c r="E2873" t="s">
        <v>51</v>
      </c>
      <c r="F2873" t="s">
        <v>51</v>
      </c>
      <c r="G2873" t="s">
        <v>12998</v>
      </c>
      <c r="H2873" t="s">
        <v>12999</v>
      </c>
      <c r="I2873" t="s">
        <v>56</v>
      </c>
      <c r="J2873" t="s">
        <v>5419</v>
      </c>
      <c r="M2873" t="s">
        <v>12998</v>
      </c>
      <c r="N2873" t="s">
        <v>12999</v>
      </c>
      <c r="O2873" t="s">
        <v>56</v>
      </c>
      <c r="S2873" t="s">
        <v>13000</v>
      </c>
      <c r="T2873" t="s">
        <v>13001</v>
      </c>
      <c r="U2873" t="s">
        <v>51</v>
      </c>
      <c r="V2873" t="s">
        <v>13002</v>
      </c>
      <c r="W2873">
        <v>9865271717</v>
      </c>
      <c r="X2873" t="s">
        <v>51</v>
      </c>
      <c r="Y2873" t="s">
        <v>13003</v>
      </c>
      <c r="Z2873">
        <v>8</v>
      </c>
      <c r="AA2873" t="s">
        <v>62</v>
      </c>
      <c r="AB2873" t="s">
        <v>62</v>
      </c>
      <c r="AC2873" t="s">
        <v>62</v>
      </c>
      <c r="AD2873" t="s">
        <v>62</v>
      </c>
      <c r="AE2873" t="s">
        <v>51</v>
      </c>
      <c r="AF2873" t="s">
        <v>5419</v>
      </c>
      <c r="AG2873">
        <v>33025923046</v>
      </c>
      <c r="AH2873">
        <v>482263</v>
      </c>
      <c r="AI2873">
        <v>0</v>
      </c>
      <c r="AJ2873">
        <v>0</v>
      </c>
      <c r="AK2873" t="s">
        <v>62</v>
      </c>
      <c r="AL2873">
        <v>0</v>
      </c>
      <c r="AM2873">
        <v>0</v>
      </c>
      <c r="AN2873">
        <v>0</v>
      </c>
      <c r="AO2873" t="s">
        <v>51</v>
      </c>
      <c r="AP2873" t="s">
        <v>51</v>
      </c>
      <c r="AQ2873" t="s">
        <v>51</v>
      </c>
      <c r="AR2873" t="s">
        <v>51</v>
      </c>
      <c r="AS2873" t="s">
        <v>51</v>
      </c>
      <c r="AT2873" t="s">
        <v>51</v>
      </c>
      <c r="AU2873" t="s">
        <v>58</v>
      </c>
      <c r="AV2873" t="s">
        <v>12030</v>
      </c>
      <c r="AW2873" t="s">
        <v>51</v>
      </c>
      <c r="AX2873" s="1">
        <v>41876.686740428238</v>
      </c>
      <c r="AY2873" t="s">
        <v>51</v>
      </c>
    </row>
    <row r="2874" spans="1:51" x14ac:dyDescent="0.35">
      <c r="A2874">
        <v>1490</v>
      </c>
      <c r="B2874">
        <v>0</v>
      </c>
      <c r="C2874" t="s">
        <v>51</v>
      </c>
      <c r="D2874" t="s">
        <v>85</v>
      </c>
      <c r="E2874" t="s">
        <v>51</v>
      </c>
      <c r="F2874" t="s">
        <v>51</v>
      </c>
      <c r="G2874" t="s">
        <v>19307</v>
      </c>
      <c r="H2874" t="s">
        <v>13004</v>
      </c>
      <c r="I2874" t="s">
        <v>56</v>
      </c>
      <c r="J2874" t="s">
        <v>5419</v>
      </c>
      <c r="S2874" t="s">
        <v>13005</v>
      </c>
      <c r="T2874" t="s">
        <v>51</v>
      </c>
      <c r="U2874" t="s">
        <v>51</v>
      </c>
      <c r="V2874" t="s">
        <v>62</v>
      </c>
      <c r="W2874" t="s">
        <v>62</v>
      </c>
      <c r="Y2874" t="s">
        <v>13006</v>
      </c>
      <c r="Z2874">
        <v>8</v>
      </c>
      <c r="AA2874" t="s">
        <v>10049</v>
      </c>
      <c r="AB2874" t="s">
        <v>62</v>
      </c>
      <c r="AC2874" t="s">
        <v>62</v>
      </c>
      <c r="AD2874" t="s">
        <v>62</v>
      </c>
      <c r="AE2874" t="s">
        <v>51</v>
      </c>
      <c r="AF2874" t="s">
        <v>5419</v>
      </c>
      <c r="AG2874" t="s">
        <v>13007</v>
      </c>
      <c r="AH2874" t="s">
        <v>13008</v>
      </c>
      <c r="AI2874">
        <v>0</v>
      </c>
      <c r="AJ2874">
        <v>0</v>
      </c>
      <c r="AL2874">
        <v>0</v>
      </c>
      <c r="AM2874">
        <v>0</v>
      </c>
      <c r="AN2874">
        <v>0</v>
      </c>
      <c r="AP2874" t="s">
        <v>51</v>
      </c>
      <c r="AQ2874" t="s">
        <v>51</v>
      </c>
      <c r="AR2874" t="s">
        <v>51</v>
      </c>
      <c r="AS2874" t="s">
        <v>51</v>
      </c>
      <c r="AT2874" t="s">
        <v>51</v>
      </c>
      <c r="AU2874" t="s">
        <v>58</v>
      </c>
      <c r="AV2874" t="s">
        <v>12030</v>
      </c>
      <c r="AW2874" t="s">
        <v>7390</v>
      </c>
      <c r="AX2874" s="1">
        <v>41876.649253240743</v>
      </c>
      <c r="AY2874" s="1">
        <v>41886.576191932872</v>
      </c>
    </row>
    <row r="2875" spans="1:51" x14ac:dyDescent="0.35">
      <c r="A2875">
        <v>1489</v>
      </c>
      <c r="B2875">
        <v>0</v>
      </c>
      <c r="C2875" t="s">
        <v>51</v>
      </c>
      <c r="D2875" t="s">
        <v>52</v>
      </c>
      <c r="E2875" t="s">
        <v>51</v>
      </c>
      <c r="F2875" t="s">
        <v>51</v>
      </c>
      <c r="G2875" t="s">
        <v>19308</v>
      </c>
      <c r="H2875" t="s">
        <v>13009</v>
      </c>
      <c r="I2875" t="s">
        <v>56</v>
      </c>
      <c r="M2875" t="s">
        <v>19309</v>
      </c>
      <c r="N2875" t="s">
        <v>13010</v>
      </c>
      <c r="O2875" t="s">
        <v>56</v>
      </c>
      <c r="T2875" t="s">
        <v>13011</v>
      </c>
      <c r="U2875" t="s">
        <v>202</v>
      </c>
      <c r="Z2875">
        <v>8</v>
      </c>
      <c r="AA2875">
        <v>27</v>
      </c>
      <c r="AD2875" t="s">
        <v>651</v>
      </c>
      <c r="AE2875" t="s">
        <v>13012</v>
      </c>
      <c r="AF2875" t="s">
        <v>143</v>
      </c>
      <c r="AG2875" t="s">
        <v>652</v>
      </c>
      <c r="AH2875" t="s">
        <v>13012</v>
      </c>
      <c r="AI2875">
        <v>0</v>
      </c>
      <c r="AJ2875">
        <v>0</v>
      </c>
      <c r="AL2875">
        <v>0</v>
      </c>
      <c r="AM2875">
        <v>0</v>
      </c>
      <c r="AN2875">
        <v>0</v>
      </c>
      <c r="AO2875" t="s">
        <v>51</v>
      </c>
      <c r="AP2875" t="s">
        <v>51</v>
      </c>
      <c r="AQ2875" t="s">
        <v>51</v>
      </c>
      <c r="AR2875" t="s">
        <v>51</v>
      </c>
      <c r="AS2875" t="s">
        <v>51</v>
      </c>
      <c r="AT2875" t="s">
        <v>51</v>
      </c>
      <c r="AU2875" t="s">
        <v>58</v>
      </c>
      <c r="AV2875" t="s">
        <v>12370</v>
      </c>
      <c r="AW2875" t="s">
        <v>919</v>
      </c>
      <c r="AX2875" s="1">
        <v>41871.527387847222</v>
      </c>
      <c r="AY2875" s="1">
        <v>45240.456474224535</v>
      </c>
    </row>
    <row r="2876" spans="1:51" x14ac:dyDescent="0.35">
      <c r="A2876">
        <v>1488</v>
      </c>
      <c r="B2876">
        <v>0</v>
      </c>
      <c r="C2876" t="s">
        <v>51</v>
      </c>
      <c r="D2876" t="s">
        <v>52</v>
      </c>
      <c r="E2876" t="s">
        <v>51</v>
      </c>
      <c r="F2876" t="s">
        <v>51</v>
      </c>
      <c r="G2876" t="s">
        <v>13013</v>
      </c>
      <c r="H2876" t="s">
        <v>19310</v>
      </c>
      <c r="I2876" t="s">
        <v>56</v>
      </c>
      <c r="J2876" t="s">
        <v>5419</v>
      </c>
      <c r="M2876" t="s">
        <v>13014</v>
      </c>
      <c r="N2876" t="s">
        <v>13015</v>
      </c>
      <c r="O2876" t="s">
        <v>56</v>
      </c>
      <c r="S2876" t="s">
        <v>13016</v>
      </c>
      <c r="T2876" t="s">
        <v>13017</v>
      </c>
      <c r="U2876" t="s">
        <v>51</v>
      </c>
      <c r="W2876">
        <v>9925240997</v>
      </c>
      <c r="X2876" t="s">
        <v>51</v>
      </c>
      <c r="Z2876">
        <v>8</v>
      </c>
      <c r="AA2876" t="s">
        <v>13018</v>
      </c>
      <c r="AE2876" t="s">
        <v>51</v>
      </c>
      <c r="AF2876" t="s">
        <v>5419</v>
      </c>
      <c r="AG2876">
        <v>24100800624</v>
      </c>
      <c r="AH2876">
        <v>24600800624</v>
      </c>
      <c r="AI2876">
        <v>0</v>
      </c>
      <c r="AJ2876">
        <v>0</v>
      </c>
      <c r="AL2876">
        <v>0</v>
      </c>
      <c r="AM2876">
        <v>0</v>
      </c>
      <c r="AN2876">
        <v>0</v>
      </c>
      <c r="AO2876" t="s">
        <v>51</v>
      </c>
      <c r="AP2876" t="s">
        <v>51</v>
      </c>
      <c r="AQ2876" t="s">
        <v>51</v>
      </c>
      <c r="AR2876" t="s">
        <v>51</v>
      </c>
      <c r="AS2876" t="s">
        <v>51</v>
      </c>
      <c r="AT2876" t="s">
        <v>51</v>
      </c>
      <c r="AU2876" t="s">
        <v>58</v>
      </c>
      <c r="AV2876" t="s">
        <v>12370</v>
      </c>
      <c r="AW2876" t="s">
        <v>51</v>
      </c>
      <c r="AX2876" s="1">
        <v>41871.475936921299</v>
      </c>
      <c r="AY2876" t="s">
        <v>51</v>
      </c>
    </row>
    <row r="2877" spans="1:51" x14ac:dyDescent="0.35">
      <c r="A2877">
        <v>1487</v>
      </c>
      <c r="B2877">
        <v>0</v>
      </c>
      <c r="C2877" t="s">
        <v>51</v>
      </c>
      <c r="D2877" t="s">
        <v>52</v>
      </c>
      <c r="E2877" t="s">
        <v>51</v>
      </c>
      <c r="F2877" t="s">
        <v>51</v>
      </c>
      <c r="G2877" t="s">
        <v>13019</v>
      </c>
      <c r="H2877" t="s">
        <v>13020</v>
      </c>
      <c r="I2877" t="s">
        <v>56</v>
      </c>
      <c r="J2877" t="s">
        <v>5419</v>
      </c>
      <c r="M2877" t="s">
        <v>13019</v>
      </c>
      <c r="N2877" t="s">
        <v>13020</v>
      </c>
      <c r="O2877" t="s">
        <v>56</v>
      </c>
      <c r="S2877" t="s">
        <v>13021</v>
      </c>
      <c r="T2877" t="s">
        <v>13022</v>
      </c>
      <c r="U2877" t="s">
        <v>51</v>
      </c>
      <c r="V2877" t="s">
        <v>62</v>
      </c>
      <c r="W2877" t="s">
        <v>13023</v>
      </c>
      <c r="X2877" t="s">
        <v>51</v>
      </c>
      <c r="Y2877" t="s">
        <v>13024</v>
      </c>
      <c r="Z2877">
        <v>8</v>
      </c>
      <c r="AA2877" t="s">
        <v>62</v>
      </c>
      <c r="AB2877" t="s">
        <v>62</v>
      </c>
      <c r="AC2877" t="s">
        <v>62</v>
      </c>
      <c r="AD2877" t="s">
        <v>62</v>
      </c>
      <c r="AE2877" t="s">
        <v>51</v>
      </c>
      <c r="AF2877" t="s">
        <v>5419</v>
      </c>
      <c r="AG2877">
        <v>37151520729</v>
      </c>
      <c r="AH2877" t="s">
        <v>13025</v>
      </c>
      <c r="AI2877">
        <v>0</v>
      </c>
      <c r="AJ2877">
        <v>0</v>
      </c>
      <c r="AK2877" t="s">
        <v>62</v>
      </c>
      <c r="AL2877">
        <v>0</v>
      </c>
      <c r="AM2877">
        <v>0</v>
      </c>
      <c r="AN2877">
        <v>0</v>
      </c>
      <c r="AO2877" t="s">
        <v>51</v>
      </c>
      <c r="AP2877" t="s">
        <v>51</v>
      </c>
      <c r="AQ2877" t="s">
        <v>51</v>
      </c>
      <c r="AR2877" t="s">
        <v>51</v>
      </c>
      <c r="AS2877" t="s">
        <v>51</v>
      </c>
      <c r="AT2877" t="s">
        <v>51</v>
      </c>
      <c r="AU2877" t="s">
        <v>58</v>
      </c>
      <c r="AV2877" t="s">
        <v>12030</v>
      </c>
      <c r="AW2877" t="s">
        <v>51</v>
      </c>
      <c r="AX2877" s="1">
        <v>41865.607613738423</v>
      </c>
      <c r="AY2877" t="s">
        <v>51</v>
      </c>
    </row>
    <row r="2878" spans="1:51" x14ac:dyDescent="0.35">
      <c r="A2878">
        <v>1486</v>
      </c>
      <c r="B2878">
        <v>0</v>
      </c>
      <c r="C2878" t="s">
        <v>51</v>
      </c>
      <c r="D2878" t="s">
        <v>52</v>
      </c>
      <c r="E2878" t="s">
        <v>51</v>
      </c>
      <c r="F2878" t="s">
        <v>51</v>
      </c>
      <c r="G2878" t="s">
        <v>19311</v>
      </c>
      <c r="H2878" t="s">
        <v>13026</v>
      </c>
      <c r="I2878" t="s">
        <v>56</v>
      </c>
      <c r="J2878" t="s">
        <v>5419</v>
      </c>
      <c r="M2878" t="s">
        <v>19311</v>
      </c>
      <c r="N2878" t="s">
        <v>13026</v>
      </c>
      <c r="O2878" t="s">
        <v>56</v>
      </c>
      <c r="S2878" t="s">
        <v>13027</v>
      </c>
      <c r="T2878" t="s">
        <v>13028</v>
      </c>
      <c r="U2878" t="s">
        <v>51</v>
      </c>
      <c r="V2878" t="s">
        <v>62</v>
      </c>
      <c r="W2878" t="s">
        <v>62</v>
      </c>
      <c r="X2878" t="s">
        <v>51</v>
      </c>
      <c r="Y2878" t="s">
        <v>13029</v>
      </c>
      <c r="Z2878">
        <v>8</v>
      </c>
      <c r="AA2878" t="s">
        <v>62</v>
      </c>
      <c r="AB2878" t="s">
        <v>62</v>
      </c>
      <c r="AC2878" t="s">
        <v>62</v>
      </c>
      <c r="AD2878" t="s">
        <v>62</v>
      </c>
      <c r="AE2878" t="s">
        <v>51</v>
      </c>
      <c r="AF2878" t="s">
        <v>5419</v>
      </c>
      <c r="AG2878" t="s">
        <v>62</v>
      </c>
      <c r="AH2878" t="s">
        <v>62</v>
      </c>
      <c r="AI2878">
        <v>0</v>
      </c>
      <c r="AJ2878">
        <v>0</v>
      </c>
      <c r="AK2878" t="s">
        <v>62</v>
      </c>
      <c r="AL2878">
        <v>0</v>
      </c>
      <c r="AM2878">
        <v>0</v>
      </c>
      <c r="AN2878">
        <v>0</v>
      </c>
      <c r="AO2878" t="s">
        <v>51</v>
      </c>
      <c r="AP2878" t="s">
        <v>51</v>
      </c>
      <c r="AQ2878" t="s">
        <v>51</v>
      </c>
      <c r="AR2878" t="s">
        <v>51</v>
      </c>
      <c r="AS2878" t="s">
        <v>51</v>
      </c>
      <c r="AT2878" t="s">
        <v>51</v>
      </c>
      <c r="AU2878" t="s">
        <v>58</v>
      </c>
      <c r="AV2878" t="s">
        <v>12030</v>
      </c>
      <c r="AW2878" t="s">
        <v>51</v>
      </c>
      <c r="AX2878" s="1">
        <v>41865.567229247688</v>
      </c>
      <c r="AY2878" t="s">
        <v>51</v>
      </c>
    </row>
    <row r="2879" spans="1:51" x14ac:dyDescent="0.35">
      <c r="A2879">
        <v>1485</v>
      </c>
      <c r="B2879">
        <v>0</v>
      </c>
      <c r="C2879" t="s">
        <v>51</v>
      </c>
      <c r="D2879" t="s">
        <v>52</v>
      </c>
      <c r="E2879" t="s">
        <v>51</v>
      </c>
      <c r="F2879" t="s">
        <v>51</v>
      </c>
      <c r="G2879" t="s">
        <v>13030</v>
      </c>
      <c r="H2879" t="s">
        <v>13031</v>
      </c>
      <c r="I2879" t="s">
        <v>56</v>
      </c>
      <c r="M2879" t="s">
        <v>13030</v>
      </c>
      <c r="N2879" t="s">
        <v>13032</v>
      </c>
      <c r="O2879" t="s">
        <v>56</v>
      </c>
      <c r="S2879" t="s">
        <v>13033</v>
      </c>
      <c r="T2879" t="s">
        <v>13034</v>
      </c>
      <c r="U2879" t="s">
        <v>57</v>
      </c>
      <c r="V2879" t="s">
        <v>13035</v>
      </c>
      <c r="W2879">
        <v>7407237111</v>
      </c>
      <c r="Y2879" t="s">
        <v>13036</v>
      </c>
      <c r="Z2879">
        <v>8</v>
      </c>
      <c r="AA2879">
        <v>19</v>
      </c>
      <c r="AB2879" t="s">
        <v>62</v>
      </c>
      <c r="AC2879" t="s">
        <v>62</v>
      </c>
      <c r="AD2879" t="s">
        <v>13037</v>
      </c>
      <c r="AE2879" t="s">
        <v>13038</v>
      </c>
      <c r="AF2879" t="s">
        <v>3287</v>
      </c>
      <c r="AG2879" t="s">
        <v>13039</v>
      </c>
      <c r="AH2879" t="s">
        <v>13038</v>
      </c>
      <c r="AI2879">
        <v>0</v>
      </c>
      <c r="AJ2879">
        <v>0</v>
      </c>
      <c r="AL2879">
        <v>0</v>
      </c>
      <c r="AM2879">
        <v>0</v>
      </c>
      <c r="AN2879">
        <v>0</v>
      </c>
      <c r="AO2879" t="s">
        <v>51</v>
      </c>
      <c r="AP2879" t="s">
        <v>51</v>
      </c>
      <c r="AQ2879" t="s">
        <v>51</v>
      </c>
      <c r="AR2879" t="s">
        <v>51</v>
      </c>
      <c r="AS2879" t="s">
        <v>51</v>
      </c>
      <c r="AT2879" t="s">
        <v>51</v>
      </c>
      <c r="AU2879" t="s">
        <v>58</v>
      </c>
      <c r="AV2879" t="s">
        <v>12030</v>
      </c>
      <c r="AW2879" t="s">
        <v>6927</v>
      </c>
      <c r="AX2879" s="1">
        <v>41865.552506134256</v>
      </c>
      <c r="AY2879" s="1">
        <v>43505.594635532405</v>
      </c>
    </row>
    <row r="2880" spans="1:51" x14ac:dyDescent="0.35">
      <c r="A2880">
        <v>1484</v>
      </c>
      <c r="B2880">
        <v>0</v>
      </c>
      <c r="C2880" t="s">
        <v>51</v>
      </c>
      <c r="D2880" t="s">
        <v>85</v>
      </c>
      <c r="E2880" t="s">
        <v>51</v>
      </c>
      <c r="F2880" t="s">
        <v>51</v>
      </c>
      <c r="G2880" t="s">
        <v>13040</v>
      </c>
      <c r="H2880" t="s">
        <v>13041</v>
      </c>
      <c r="I2880" t="s">
        <v>18055</v>
      </c>
      <c r="J2880" t="s">
        <v>5419</v>
      </c>
      <c r="S2880" t="s">
        <v>13042</v>
      </c>
      <c r="T2880" t="s">
        <v>51</v>
      </c>
      <c r="U2880" t="s">
        <v>51</v>
      </c>
      <c r="V2880" t="s">
        <v>13043</v>
      </c>
      <c r="W2880" t="s">
        <v>13044</v>
      </c>
      <c r="Y2880" t="s">
        <v>13045</v>
      </c>
      <c r="Z2880">
        <v>12</v>
      </c>
      <c r="AE2880" t="s">
        <v>51</v>
      </c>
      <c r="AF2880" t="s">
        <v>5419</v>
      </c>
      <c r="AI2880">
        <v>0</v>
      </c>
      <c r="AL2880">
        <v>0</v>
      </c>
      <c r="AM2880">
        <v>0</v>
      </c>
      <c r="AN2880">
        <v>0</v>
      </c>
      <c r="AO2880" t="s">
        <v>1032</v>
      </c>
      <c r="AP2880" t="s">
        <v>51</v>
      </c>
      <c r="AQ2880" t="s">
        <v>51</v>
      </c>
      <c r="AR2880" t="s">
        <v>51</v>
      </c>
      <c r="AS2880" t="s">
        <v>51</v>
      </c>
      <c r="AT2880" t="s">
        <v>51</v>
      </c>
      <c r="AU2880" t="s">
        <v>58</v>
      </c>
      <c r="AV2880" t="s">
        <v>4028</v>
      </c>
      <c r="AW2880" t="s">
        <v>4028</v>
      </c>
      <c r="AX2880" s="1">
        <v>41862.745670682867</v>
      </c>
      <c r="AY2880" s="1">
        <v>41862.747755636577</v>
      </c>
    </row>
    <row r="2881" spans="1:51" x14ac:dyDescent="0.35">
      <c r="A2881">
        <v>1483</v>
      </c>
      <c r="B2881">
        <v>0</v>
      </c>
      <c r="C2881" t="s">
        <v>51</v>
      </c>
      <c r="D2881" t="s">
        <v>52</v>
      </c>
      <c r="E2881" t="s">
        <v>51</v>
      </c>
      <c r="F2881" t="s">
        <v>51</v>
      </c>
      <c r="G2881" t="s">
        <v>13046</v>
      </c>
      <c r="H2881" t="s">
        <v>13047</v>
      </c>
      <c r="I2881" t="s">
        <v>287</v>
      </c>
      <c r="J2881" t="s">
        <v>5419</v>
      </c>
      <c r="M2881" t="s">
        <v>13048</v>
      </c>
      <c r="N2881" t="s">
        <v>13049</v>
      </c>
      <c r="O2881" t="s">
        <v>56</v>
      </c>
      <c r="S2881">
        <v>97142671888</v>
      </c>
      <c r="T2881" t="s">
        <v>13050</v>
      </c>
      <c r="U2881" t="s">
        <v>51</v>
      </c>
      <c r="V2881">
        <v>97142670990</v>
      </c>
      <c r="W2881">
        <v>971502400746</v>
      </c>
      <c r="X2881" t="s">
        <v>51</v>
      </c>
      <c r="Y2881" t="s">
        <v>13051</v>
      </c>
      <c r="Z2881">
        <v>2</v>
      </c>
      <c r="AA2881" t="s">
        <v>62</v>
      </c>
      <c r="AB2881" t="s">
        <v>62</v>
      </c>
      <c r="AC2881" t="s">
        <v>62</v>
      </c>
      <c r="AD2881" t="s">
        <v>62</v>
      </c>
      <c r="AE2881" t="s">
        <v>51</v>
      </c>
      <c r="AF2881" t="s">
        <v>5419</v>
      </c>
      <c r="AG2881" t="s">
        <v>62</v>
      </c>
      <c r="AH2881" t="s">
        <v>62</v>
      </c>
      <c r="AI2881">
        <v>0</v>
      </c>
      <c r="AJ2881">
        <v>0</v>
      </c>
      <c r="AK2881" t="s">
        <v>62</v>
      </c>
      <c r="AL2881">
        <v>0</v>
      </c>
      <c r="AM2881">
        <v>0</v>
      </c>
      <c r="AN2881">
        <v>0</v>
      </c>
      <c r="AO2881" t="s">
        <v>51</v>
      </c>
      <c r="AP2881" t="s">
        <v>51</v>
      </c>
      <c r="AQ2881" t="s">
        <v>51</v>
      </c>
      <c r="AR2881" t="s">
        <v>51</v>
      </c>
      <c r="AS2881" t="s">
        <v>51</v>
      </c>
      <c r="AT2881" t="s">
        <v>51</v>
      </c>
      <c r="AU2881" t="s">
        <v>58</v>
      </c>
      <c r="AV2881" t="s">
        <v>12030</v>
      </c>
      <c r="AW2881" t="s">
        <v>51</v>
      </c>
      <c r="AX2881" s="1">
        <v>41859.455077395833</v>
      </c>
      <c r="AY2881" t="s">
        <v>51</v>
      </c>
    </row>
    <row r="2882" spans="1:51" x14ac:dyDescent="0.35">
      <c r="A2882">
        <v>1482</v>
      </c>
      <c r="B2882">
        <v>0</v>
      </c>
      <c r="C2882" t="s">
        <v>51</v>
      </c>
      <c r="D2882" t="s">
        <v>52</v>
      </c>
      <c r="E2882" t="s">
        <v>51</v>
      </c>
      <c r="F2882" t="s">
        <v>51</v>
      </c>
      <c r="G2882" t="s">
        <v>13052</v>
      </c>
      <c r="H2882" t="s">
        <v>13053</v>
      </c>
      <c r="I2882" t="s">
        <v>56</v>
      </c>
      <c r="J2882" t="s">
        <v>5419</v>
      </c>
      <c r="M2882" t="s">
        <v>13054</v>
      </c>
      <c r="N2882" t="s">
        <v>13053</v>
      </c>
      <c r="O2882" t="s">
        <v>56</v>
      </c>
      <c r="S2882" t="s">
        <v>62</v>
      </c>
      <c r="T2882" t="s">
        <v>13055</v>
      </c>
      <c r="U2882" t="s">
        <v>51</v>
      </c>
      <c r="V2882" t="s">
        <v>62</v>
      </c>
      <c r="W2882" t="s">
        <v>13056</v>
      </c>
      <c r="X2882" t="s">
        <v>51</v>
      </c>
      <c r="Y2882" t="s">
        <v>13057</v>
      </c>
      <c r="Z2882">
        <v>8</v>
      </c>
      <c r="AA2882" t="s">
        <v>62</v>
      </c>
      <c r="AB2882" t="s">
        <v>62</v>
      </c>
      <c r="AC2882" t="s">
        <v>62</v>
      </c>
      <c r="AD2882" t="s">
        <v>62</v>
      </c>
      <c r="AE2882" t="s">
        <v>51</v>
      </c>
      <c r="AF2882" t="s">
        <v>5419</v>
      </c>
      <c r="AG2882" t="s">
        <v>62</v>
      </c>
      <c r="AH2882" t="s">
        <v>62</v>
      </c>
      <c r="AI2882">
        <v>0</v>
      </c>
      <c r="AJ2882">
        <v>0</v>
      </c>
      <c r="AL2882">
        <v>0</v>
      </c>
      <c r="AM2882">
        <v>0</v>
      </c>
      <c r="AN2882">
        <v>0</v>
      </c>
      <c r="AO2882" t="s">
        <v>51</v>
      </c>
      <c r="AP2882" t="s">
        <v>51</v>
      </c>
      <c r="AQ2882" t="s">
        <v>51</v>
      </c>
      <c r="AR2882" t="s">
        <v>51</v>
      </c>
      <c r="AS2882" t="s">
        <v>51</v>
      </c>
      <c r="AT2882" t="s">
        <v>51</v>
      </c>
      <c r="AU2882" t="s">
        <v>58</v>
      </c>
      <c r="AV2882" t="s">
        <v>12030</v>
      </c>
      <c r="AW2882" t="s">
        <v>13058</v>
      </c>
      <c r="AX2882" s="1">
        <v>41858.711916053238</v>
      </c>
      <c r="AY2882" s="1">
        <v>41858.737139386576</v>
      </c>
    </row>
    <row r="2883" spans="1:51" x14ac:dyDescent="0.35">
      <c r="A2883">
        <v>1481</v>
      </c>
      <c r="B2883">
        <v>0</v>
      </c>
      <c r="C2883" t="s">
        <v>51</v>
      </c>
      <c r="D2883" t="s">
        <v>85</v>
      </c>
      <c r="E2883" t="s">
        <v>51</v>
      </c>
      <c r="F2883" t="s">
        <v>51</v>
      </c>
      <c r="G2883" t="s">
        <v>13059</v>
      </c>
      <c r="H2883" t="s">
        <v>13060</v>
      </c>
      <c r="I2883" t="s">
        <v>56</v>
      </c>
      <c r="J2883" t="s">
        <v>5419</v>
      </c>
      <c r="S2883" t="s">
        <v>13061</v>
      </c>
      <c r="T2883" t="s">
        <v>51</v>
      </c>
      <c r="U2883" t="s">
        <v>51</v>
      </c>
      <c r="Z2883">
        <v>8</v>
      </c>
      <c r="AE2883" t="s">
        <v>51</v>
      </c>
      <c r="AF2883" t="s">
        <v>5419</v>
      </c>
      <c r="AG2883" t="s">
        <v>13062</v>
      </c>
      <c r="AI2883">
        <v>0</v>
      </c>
      <c r="AL2883">
        <v>0</v>
      </c>
      <c r="AM2883">
        <v>0</v>
      </c>
      <c r="AN2883">
        <v>0</v>
      </c>
      <c r="AO2883" t="s">
        <v>13063</v>
      </c>
      <c r="AP2883" t="s">
        <v>51</v>
      </c>
      <c r="AQ2883" t="s">
        <v>51</v>
      </c>
      <c r="AR2883" t="s">
        <v>51</v>
      </c>
      <c r="AS2883" t="s">
        <v>51</v>
      </c>
      <c r="AT2883" t="s">
        <v>51</v>
      </c>
      <c r="AU2883" t="s">
        <v>58</v>
      </c>
      <c r="AV2883" t="s">
        <v>4028</v>
      </c>
      <c r="AW2883" t="s">
        <v>51</v>
      </c>
      <c r="AX2883" s="1">
        <v>41856.65560755787</v>
      </c>
      <c r="AY2883" t="s">
        <v>51</v>
      </c>
    </row>
    <row r="2884" spans="1:51" x14ac:dyDescent="0.35">
      <c r="A2884">
        <v>1480</v>
      </c>
      <c r="B2884">
        <v>0</v>
      </c>
      <c r="C2884" t="s">
        <v>51</v>
      </c>
      <c r="D2884" t="s">
        <v>52</v>
      </c>
      <c r="E2884" t="s">
        <v>51</v>
      </c>
      <c r="F2884" t="s">
        <v>51</v>
      </c>
      <c r="G2884" t="s">
        <v>13064</v>
      </c>
      <c r="H2884" t="s">
        <v>13065</v>
      </c>
      <c r="I2884" t="s">
        <v>56</v>
      </c>
      <c r="M2884" t="s">
        <v>13064</v>
      </c>
      <c r="N2884" t="s">
        <v>13065</v>
      </c>
      <c r="O2884" t="s">
        <v>56</v>
      </c>
      <c r="S2884" t="s">
        <v>62</v>
      </c>
      <c r="T2884" t="s">
        <v>13066</v>
      </c>
      <c r="U2884" t="s">
        <v>51</v>
      </c>
      <c r="V2884" t="s">
        <v>62</v>
      </c>
      <c r="W2884">
        <v>9325210566</v>
      </c>
      <c r="Y2884" t="s">
        <v>13067</v>
      </c>
      <c r="Z2884">
        <v>8</v>
      </c>
      <c r="AA2884">
        <v>27</v>
      </c>
      <c r="AB2884" t="s">
        <v>62</v>
      </c>
      <c r="AC2884" t="s">
        <v>62</v>
      </c>
      <c r="AD2884" t="s">
        <v>62</v>
      </c>
      <c r="AE2884" t="s">
        <v>13068</v>
      </c>
      <c r="AF2884" t="s">
        <v>143</v>
      </c>
      <c r="AG2884" t="s">
        <v>13069</v>
      </c>
      <c r="AH2884" t="s">
        <v>13068</v>
      </c>
      <c r="AI2884">
        <v>0</v>
      </c>
      <c r="AJ2884">
        <v>0</v>
      </c>
      <c r="AL2884">
        <v>0</v>
      </c>
      <c r="AM2884">
        <v>0</v>
      </c>
      <c r="AN2884">
        <v>0</v>
      </c>
      <c r="AO2884" t="s">
        <v>51</v>
      </c>
      <c r="AP2884" t="s">
        <v>51</v>
      </c>
      <c r="AQ2884" t="s">
        <v>51</v>
      </c>
      <c r="AR2884" t="s">
        <v>51</v>
      </c>
      <c r="AS2884" t="s">
        <v>51</v>
      </c>
      <c r="AT2884" t="s">
        <v>51</v>
      </c>
      <c r="AU2884" t="s">
        <v>58</v>
      </c>
      <c r="AV2884" t="s">
        <v>12030</v>
      </c>
      <c r="AW2884" t="s">
        <v>6927</v>
      </c>
      <c r="AX2884" s="1">
        <v>41852.753999039349</v>
      </c>
      <c r="AY2884" s="1">
        <v>43418.599782210651</v>
      </c>
    </row>
    <row r="2885" spans="1:51" x14ac:dyDescent="0.35">
      <c r="A2885">
        <v>1479</v>
      </c>
      <c r="B2885">
        <v>0</v>
      </c>
      <c r="C2885" t="s">
        <v>51</v>
      </c>
      <c r="D2885" t="s">
        <v>52</v>
      </c>
      <c r="E2885" t="s">
        <v>51</v>
      </c>
      <c r="F2885" t="s">
        <v>51</v>
      </c>
      <c r="G2885" t="s">
        <v>13070</v>
      </c>
      <c r="H2885" t="s">
        <v>13071</v>
      </c>
      <c r="I2885" t="s">
        <v>4842</v>
      </c>
      <c r="J2885" t="s">
        <v>5419</v>
      </c>
      <c r="M2885" t="s">
        <v>13070</v>
      </c>
      <c r="N2885" t="s">
        <v>13072</v>
      </c>
      <c r="O2885" t="s">
        <v>4842</v>
      </c>
      <c r="T2885" t="s">
        <v>13073</v>
      </c>
      <c r="U2885" t="s">
        <v>51</v>
      </c>
      <c r="X2885" t="s">
        <v>51</v>
      </c>
      <c r="Z2885">
        <v>2</v>
      </c>
      <c r="AE2885" t="s">
        <v>51</v>
      </c>
      <c r="AF2885" t="s">
        <v>5419</v>
      </c>
      <c r="AI2885">
        <v>0</v>
      </c>
      <c r="AJ2885">
        <v>0</v>
      </c>
      <c r="AL2885">
        <v>0</v>
      </c>
      <c r="AM2885">
        <v>0</v>
      </c>
      <c r="AN2885">
        <v>0</v>
      </c>
      <c r="AO2885" t="s">
        <v>51</v>
      </c>
      <c r="AP2885" t="s">
        <v>51</v>
      </c>
      <c r="AQ2885" t="s">
        <v>51</v>
      </c>
      <c r="AR2885" t="s">
        <v>51</v>
      </c>
      <c r="AS2885" t="s">
        <v>51</v>
      </c>
      <c r="AT2885" t="s">
        <v>51</v>
      </c>
      <c r="AU2885" t="s">
        <v>58</v>
      </c>
      <c r="AV2885" t="s">
        <v>12370</v>
      </c>
      <c r="AW2885" t="s">
        <v>51</v>
      </c>
      <c r="AX2885" s="1">
        <v>41851.782155439818</v>
      </c>
      <c r="AY2885" t="s">
        <v>51</v>
      </c>
    </row>
    <row r="2886" spans="1:51" x14ac:dyDescent="0.35">
      <c r="A2886">
        <v>1478</v>
      </c>
      <c r="B2886">
        <v>0</v>
      </c>
      <c r="C2886" t="s">
        <v>51</v>
      </c>
      <c r="D2886" t="s">
        <v>52</v>
      </c>
      <c r="E2886" t="s">
        <v>51</v>
      </c>
      <c r="F2886" t="s">
        <v>51</v>
      </c>
      <c r="G2886" t="s">
        <v>19312</v>
      </c>
      <c r="H2886" t="s">
        <v>13074</v>
      </c>
      <c r="I2886" t="s">
        <v>56</v>
      </c>
      <c r="J2886" t="s">
        <v>5419</v>
      </c>
      <c r="M2886" t="s">
        <v>13075</v>
      </c>
      <c r="N2886" t="s">
        <v>13074</v>
      </c>
      <c r="O2886" t="s">
        <v>56</v>
      </c>
      <c r="S2886">
        <v>9411868626</v>
      </c>
      <c r="T2886" t="s">
        <v>13076</v>
      </c>
      <c r="U2886" t="s">
        <v>51</v>
      </c>
      <c r="X2886" t="s">
        <v>51</v>
      </c>
      <c r="Z2886">
        <v>8</v>
      </c>
      <c r="AA2886" t="s">
        <v>62</v>
      </c>
      <c r="AE2886" t="s">
        <v>51</v>
      </c>
      <c r="AF2886" t="s">
        <v>5419</v>
      </c>
      <c r="AG2886" t="s">
        <v>62</v>
      </c>
      <c r="AI2886">
        <v>0</v>
      </c>
      <c r="AJ2886">
        <v>0</v>
      </c>
      <c r="AL2886">
        <v>0</v>
      </c>
      <c r="AM2886">
        <v>0</v>
      </c>
      <c r="AN2886">
        <v>0</v>
      </c>
      <c r="AO2886" t="s">
        <v>51</v>
      </c>
      <c r="AP2886" t="s">
        <v>51</v>
      </c>
      <c r="AQ2886" t="s">
        <v>51</v>
      </c>
      <c r="AR2886" t="s">
        <v>51</v>
      </c>
      <c r="AS2886" t="s">
        <v>51</v>
      </c>
      <c r="AT2886" t="s">
        <v>51</v>
      </c>
      <c r="AU2886" t="s">
        <v>58</v>
      </c>
      <c r="AV2886" t="s">
        <v>12370</v>
      </c>
      <c r="AW2886" t="s">
        <v>4802</v>
      </c>
      <c r="AX2886" s="1">
        <v>41851.731682372687</v>
      </c>
      <c r="AY2886" s="1">
        <v>41894.510731331022</v>
      </c>
    </row>
    <row r="2887" spans="1:51" x14ac:dyDescent="0.35">
      <c r="A2887">
        <v>1477</v>
      </c>
      <c r="B2887">
        <v>0</v>
      </c>
      <c r="C2887" t="s">
        <v>51</v>
      </c>
      <c r="D2887" t="s">
        <v>52</v>
      </c>
      <c r="E2887" t="s">
        <v>51</v>
      </c>
      <c r="F2887" t="s">
        <v>51</v>
      </c>
      <c r="G2887" t="s">
        <v>13077</v>
      </c>
      <c r="H2887" t="s">
        <v>13078</v>
      </c>
      <c r="I2887" t="s">
        <v>56</v>
      </c>
      <c r="J2887" t="s">
        <v>5419</v>
      </c>
      <c r="M2887" t="s">
        <v>13077</v>
      </c>
      <c r="N2887" t="s">
        <v>13078</v>
      </c>
      <c r="O2887" t="s">
        <v>56</v>
      </c>
      <c r="S2887" t="s">
        <v>13079</v>
      </c>
      <c r="T2887" t="s">
        <v>13080</v>
      </c>
      <c r="U2887" t="s">
        <v>51</v>
      </c>
      <c r="V2887" t="s">
        <v>62</v>
      </c>
      <c r="W2887" t="s">
        <v>13081</v>
      </c>
      <c r="X2887" t="s">
        <v>51</v>
      </c>
      <c r="Y2887" t="s">
        <v>13082</v>
      </c>
      <c r="Z2887">
        <v>8</v>
      </c>
      <c r="AA2887" t="s">
        <v>62</v>
      </c>
      <c r="AB2887" t="s">
        <v>62</v>
      </c>
      <c r="AC2887" t="s">
        <v>62</v>
      </c>
      <c r="AD2887" t="s">
        <v>13083</v>
      </c>
      <c r="AE2887" t="s">
        <v>51</v>
      </c>
      <c r="AF2887" t="s">
        <v>5419</v>
      </c>
      <c r="AG2887">
        <v>36364955783</v>
      </c>
      <c r="AH2887">
        <v>36364955783</v>
      </c>
      <c r="AI2887">
        <v>0</v>
      </c>
      <c r="AJ2887">
        <v>0</v>
      </c>
      <c r="AK2887" t="s">
        <v>62</v>
      </c>
      <c r="AL2887">
        <v>0</v>
      </c>
      <c r="AM2887">
        <v>0</v>
      </c>
      <c r="AN2887">
        <v>0</v>
      </c>
      <c r="AO2887" t="s">
        <v>51</v>
      </c>
      <c r="AP2887" t="s">
        <v>51</v>
      </c>
      <c r="AQ2887" t="s">
        <v>51</v>
      </c>
      <c r="AR2887" t="s">
        <v>51</v>
      </c>
      <c r="AS2887" t="s">
        <v>51</v>
      </c>
      <c r="AT2887" t="s">
        <v>51</v>
      </c>
      <c r="AU2887" t="s">
        <v>58</v>
      </c>
      <c r="AV2887" t="s">
        <v>12030</v>
      </c>
      <c r="AW2887" t="s">
        <v>51</v>
      </c>
      <c r="AX2887" s="1">
        <v>41844.514788194443</v>
      </c>
      <c r="AY2887" t="s">
        <v>51</v>
      </c>
    </row>
    <row r="2888" spans="1:51" x14ac:dyDescent="0.35">
      <c r="A2888">
        <v>1476</v>
      </c>
      <c r="B2888">
        <v>0</v>
      </c>
      <c r="C2888" t="s">
        <v>51</v>
      </c>
      <c r="D2888" t="s">
        <v>52</v>
      </c>
      <c r="E2888" t="s">
        <v>51</v>
      </c>
      <c r="F2888" t="s">
        <v>51</v>
      </c>
      <c r="G2888" t="s">
        <v>13084</v>
      </c>
      <c r="H2888" t="s">
        <v>13085</v>
      </c>
      <c r="I2888" t="s">
        <v>56</v>
      </c>
      <c r="J2888" t="s">
        <v>5419</v>
      </c>
      <c r="M2888" t="s">
        <v>13084</v>
      </c>
      <c r="N2888" t="s">
        <v>13085</v>
      </c>
      <c r="O2888" t="s">
        <v>56</v>
      </c>
      <c r="S2888" t="s">
        <v>13086</v>
      </c>
      <c r="T2888" t="s">
        <v>13087</v>
      </c>
      <c r="U2888" t="s">
        <v>51</v>
      </c>
      <c r="V2888" t="s">
        <v>62</v>
      </c>
      <c r="W2888">
        <v>8130213308</v>
      </c>
      <c r="X2888" t="s">
        <v>51</v>
      </c>
      <c r="Y2888" t="s">
        <v>13088</v>
      </c>
      <c r="Z2888">
        <v>8</v>
      </c>
      <c r="AA2888" t="s">
        <v>62</v>
      </c>
      <c r="AB2888" t="s">
        <v>62</v>
      </c>
      <c r="AC2888" t="s">
        <v>62</v>
      </c>
      <c r="AD2888" t="s">
        <v>62</v>
      </c>
      <c r="AE2888" t="s">
        <v>51</v>
      </c>
      <c r="AF2888" t="s">
        <v>5419</v>
      </c>
      <c r="AG2888" t="s">
        <v>62</v>
      </c>
      <c r="AH2888" t="s">
        <v>62</v>
      </c>
      <c r="AI2888">
        <v>0</v>
      </c>
      <c r="AJ2888">
        <v>0</v>
      </c>
      <c r="AK2888" t="s">
        <v>62</v>
      </c>
      <c r="AL2888">
        <v>0</v>
      </c>
      <c r="AM2888">
        <v>0</v>
      </c>
      <c r="AN2888">
        <v>0</v>
      </c>
      <c r="AO2888" t="s">
        <v>51</v>
      </c>
      <c r="AP2888" t="s">
        <v>51</v>
      </c>
      <c r="AQ2888" t="s">
        <v>51</v>
      </c>
      <c r="AR2888" t="s">
        <v>51</v>
      </c>
      <c r="AS2888" t="s">
        <v>51</v>
      </c>
      <c r="AT2888" t="s">
        <v>51</v>
      </c>
      <c r="AU2888" t="s">
        <v>58</v>
      </c>
      <c r="AV2888" t="s">
        <v>12030</v>
      </c>
      <c r="AW2888" t="s">
        <v>51</v>
      </c>
      <c r="AX2888" s="1">
        <v>41844.502333067132</v>
      </c>
      <c r="AY2888" t="s">
        <v>51</v>
      </c>
    </row>
    <row r="2889" spans="1:51" x14ac:dyDescent="0.35">
      <c r="A2889">
        <v>1475</v>
      </c>
      <c r="B2889">
        <v>0</v>
      </c>
      <c r="C2889" t="s">
        <v>51</v>
      </c>
      <c r="D2889" t="s">
        <v>52</v>
      </c>
      <c r="E2889" t="s">
        <v>51</v>
      </c>
      <c r="F2889" t="s">
        <v>51</v>
      </c>
      <c r="G2889" t="s">
        <v>13089</v>
      </c>
      <c r="H2889" t="s">
        <v>13090</v>
      </c>
      <c r="I2889" t="s">
        <v>56</v>
      </c>
      <c r="J2889" t="s">
        <v>5419</v>
      </c>
      <c r="M2889" t="s">
        <v>13089</v>
      </c>
      <c r="N2889" t="s">
        <v>13090</v>
      </c>
      <c r="O2889" t="s">
        <v>56</v>
      </c>
      <c r="S2889">
        <v>2630854</v>
      </c>
      <c r="T2889" t="s">
        <v>13091</v>
      </c>
      <c r="U2889" t="s">
        <v>51</v>
      </c>
      <c r="V2889" t="s">
        <v>13092</v>
      </c>
      <c r="W2889" t="s">
        <v>62</v>
      </c>
      <c r="X2889" t="s">
        <v>51</v>
      </c>
      <c r="Y2889" t="s">
        <v>13093</v>
      </c>
      <c r="Z2889">
        <v>8</v>
      </c>
      <c r="AA2889" t="s">
        <v>62</v>
      </c>
      <c r="AB2889" t="s">
        <v>62</v>
      </c>
      <c r="AC2889" t="s">
        <v>62</v>
      </c>
      <c r="AD2889" t="s">
        <v>62</v>
      </c>
      <c r="AE2889" t="s">
        <v>51</v>
      </c>
      <c r="AF2889" t="s">
        <v>5419</v>
      </c>
      <c r="AG2889" t="s">
        <v>62</v>
      </c>
      <c r="AI2889">
        <v>0</v>
      </c>
      <c r="AJ2889">
        <v>0</v>
      </c>
      <c r="AK2889" t="s">
        <v>62</v>
      </c>
      <c r="AL2889">
        <v>0</v>
      </c>
      <c r="AM2889">
        <v>0</v>
      </c>
      <c r="AN2889">
        <v>0</v>
      </c>
      <c r="AO2889" t="s">
        <v>51</v>
      </c>
      <c r="AP2889" t="s">
        <v>51</v>
      </c>
      <c r="AQ2889" t="s">
        <v>51</v>
      </c>
      <c r="AR2889" t="s">
        <v>51</v>
      </c>
      <c r="AS2889" t="s">
        <v>51</v>
      </c>
      <c r="AT2889" t="s">
        <v>51</v>
      </c>
      <c r="AU2889" t="s">
        <v>58</v>
      </c>
      <c r="AV2889" t="s">
        <v>12030</v>
      </c>
      <c r="AW2889" t="s">
        <v>51</v>
      </c>
      <c r="AX2889" s="1">
        <v>41839.619521793982</v>
      </c>
      <c r="AY2889" t="s">
        <v>51</v>
      </c>
    </row>
    <row r="2890" spans="1:51" x14ac:dyDescent="0.35">
      <c r="A2890">
        <v>1474</v>
      </c>
      <c r="B2890">
        <v>0</v>
      </c>
      <c r="C2890" t="s">
        <v>51</v>
      </c>
      <c r="D2890" t="s">
        <v>52</v>
      </c>
      <c r="E2890" t="s">
        <v>51</v>
      </c>
      <c r="F2890" t="s">
        <v>51</v>
      </c>
      <c r="G2890" t="s">
        <v>13094</v>
      </c>
      <c r="H2890" t="s">
        <v>13095</v>
      </c>
      <c r="I2890" t="s">
        <v>277</v>
      </c>
      <c r="J2890" t="s">
        <v>5419</v>
      </c>
      <c r="M2890" t="s">
        <v>13094</v>
      </c>
      <c r="N2890" t="s">
        <v>13095</v>
      </c>
      <c r="O2890" t="s">
        <v>277</v>
      </c>
      <c r="S2890" t="s">
        <v>13096</v>
      </c>
      <c r="T2890" t="s">
        <v>13097</v>
      </c>
      <c r="U2890" t="s">
        <v>51</v>
      </c>
      <c r="V2890" t="s">
        <v>62</v>
      </c>
      <c r="W2890" t="s">
        <v>62</v>
      </c>
      <c r="X2890" t="s">
        <v>51</v>
      </c>
      <c r="Y2890" t="s">
        <v>13098</v>
      </c>
      <c r="Z2890">
        <v>2</v>
      </c>
      <c r="AA2890" t="s">
        <v>62</v>
      </c>
      <c r="AB2890" t="s">
        <v>62</v>
      </c>
      <c r="AC2890" t="s">
        <v>62</v>
      </c>
      <c r="AD2890" t="s">
        <v>62</v>
      </c>
      <c r="AE2890" t="s">
        <v>51</v>
      </c>
      <c r="AF2890" t="s">
        <v>5419</v>
      </c>
      <c r="AG2890" t="s">
        <v>62</v>
      </c>
      <c r="AH2890" t="s">
        <v>62</v>
      </c>
      <c r="AI2890">
        <v>0</v>
      </c>
      <c r="AJ2890">
        <v>0</v>
      </c>
      <c r="AK2890" t="s">
        <v>62</v>
      </c>
      <c r="AL2890">
        <v>0</v>
      </c>
      <c r="AM2890">
        <v>0</v>
      </c>
      <c r="AN2890">
        <v>0</v>
      </c>
      <c r="AO2890" t="s">
        <v>51</v>
      </c>
      <c r="AP2890" t="s">
        <v>51</v>
      </c>
      <c r="AQ2890" t="s">
        <v>51</v>
      </c>
      <c r="AR2890" t="s">
        <v>51</v>
      </c>
      <c r="AS2890" t="s">
        <v>51</v>
      </c>
      <c r="AT2890" t="s">
        <v>51</v>
      </c>
      <c r="AU2890" t="s">
        <v>58</v>
      </c>
      <c r="AV2890" t="s">
        <v>12030</v>
      </c>
      <c r="AW2890" t="s">
        <v>51</v>
      </c>
      <c r="AX2890" s="1">
        <v>41838.73182144676</v>
      </c>
      <c r="AY2890" t="s">
        <v>51</v>
      </c>
    </row>
    <row r="2891" spans="1:51" x14ac:dyDescent="0.35">
      <c r="A2891">
        <v>1473</v>
      </c>
      <c r="B2891">
        <v>0</v>
      </c>
      <c r="C2891" t="s">
        <v>51</v>
      </c>
      <c r="D2891" t="s">
        <v>52</v>
      </c>
      <c r="E2891" t="s">
        <v>51</v>
      </c>
      <c r="F2891" t="s">
        <v>51</v>
      </c>
      <c r="G2891" t="s">
        <v>13099</v>
      </c>
      <c r="H2891" t="s">
        <v>13100</v>
      </c>
      <c r="I2891" t="s">
        <v>19534</v>
      </c>
      <c r="J2891" t="s">
        <v>5419</v>
      </c>
      <c r="M2891" t="s">
        <v>13099</v>
      </c>
      <c r="N2891" t="s">
        <v>13100</v>
      </c>
      <c r="O2891" t="s">
        <v>13101</v>
      </c>
      <c r="S2891" t="s">
        <v>13102</v>
      </c>
      <c r="T2891" t="s">
        <v>13103</v>
      </c>
      <c r="U2891" t="s">
        <v>51</v>
      </c>
      <c r="V2891" t="s">
        <v>62</v>
      </c>
      <c r="W2891" t="s">
        <v>62</v>
      </c>
      <c r="X2891" t="s">
        <v>51</v>
      </c>
      <c r="Y2891" t="s">
        <v>13104</v>
      </c>
      <c r="Z2891">
        <v>2</v>
      </c>
      <c r="AA2891" t="s">
        <v>62</v>
      </c>
      <c r="AB2891" t="s">
        <v>62</v>
      </c>
      <c r="AC2891" t="s">
        <v>62</v>
      </c>
      <c r="AD2891" t="s">
        <v>62</v>
      </c>
      <c r="AE2891" t="s">
        <v>51</v>
      </c>
      <c r="AF2891" t="s">
        <v>5419</v>
      </c>
      <c r="AG2891" t="s">
        <v>62</v>
      </c>
      <c r="AH2891" t="s">
        <v>62</v>
      </c>
      <c r="AI2891">
        <v>0</v>
      </c>
      <c r="AJ2891">
        <v>0</v>
      </c>
      <c r="AL2891">
        <v>0</v>
      </c>
      <c r="AM2891">
        <v>0</v>
      </c>
      <c r="AN2891">
        <v>0</v>
      </c>
      <c r="AO2891" t="s">
        <v>51</v>
      </c>
      <c r="AP2891" t="s">
        <v>51</v>
      </c>
      <c r="AQ2891" t="s">
        <v>51</v>
      </c>
      <c r="AR2891" t="s">
        <v>51</v>
      </c>
      <c r="AS2891" t="s">
        <v>51</v>
      </c>
      <c r="AT2891" t="s">
        <v>51</v>
      </c>
      <c r="AU2891" t="s">
        <v>58</v>
      </c>
      <c r="AV2891" t="s">
        <v>12030</v>
      </c>
      <c r="AW2891" t="s">
        <v>12030</v>
      </c>
      <c r="AX2891" s="1">
        <v>41838.659943900464</v>
      </c>
      <c r="AY2891" s="1">
        <v>41839.702787534719</v>
      </c>
    </row>
    <row r="2892" spans="1:51" x14ac:dyDescent="0.35">
      <c r="A2892">
        <v>1472</v>
      </c>
      <c r="B2892">
        <v>0</v>
      </c>
      <c r="C2892" t="s">
        <v>51</v>
      </c>
      <c r="D2892" t="s">
        <v>52</v>
      </c>
      <c r="E2892" t="s">
        <v>51</v>
      </c>
      <c r="F2892" t="s">
        <v>51</v>
      </c>
      <c r="G2892" t="s">
        <v>13105</v>
      </c>
      <c r="H2892" t="s">
        <v>13106</v>
      </c>
      <c r="I2892" t="s">
        <v>56</v>
      </c>
      <c r="M2892" t="s">
        <v>13105</v>
      </c>
      <c r="N2892" t="s">
        <v>13106</v>
      </c>
      <c r="O2892" t="s">
        <v>56</v>
      </c>
      <c r="S2892" t="s">
        <v>13107</v>
      </c>
      <c r="T2892" t="s">
        <v>13108</v>
      </c>
      <c r="U2892" t="s">
        <v>57</v>
      </c>
      <c r="V2892">
        <f>91-11-46300-331</f>
        <v>-46551</v>
      </c>
      <c r="W2892">
        <v>9310177772</v>
      </c>
      <c r="Y2892" t="s">
        <v>13109</v>
      </c>
      <c r="Z2892">
        <v>8</v>
      </c>
      <c r="AA2892">
        <v>7</v>
      </c>
      <c r="AB2892" t="s">
        <v>62</v>
      </c>
      <c r="AC2892" t="s">
        <v>62</v>
      </c>
      <c r="AD2892" t="s">
        <v>62</v>
      </c>
      <c r="AE2892" t="s">
        <v>13110</v>
      </c>
      <c r="AF2892" t="s">
        <v>128</v>
      </c>
      <c r="AG2892" t="s">
        <v>5187</v>
      </c>
      <c r="AH2892" t="s">
        <v>13110</v>
      </c>
      <c r="AI2892">
        <v>0</v>
      </c>
      <c r="AJ2892">
        <v>0</v>
      </c>
      <c r="AL2892">
        <v>0</v>
      </c>
      <c r="AM2892">
        <v>0</v>
      </c>
      <c r="AN2892">
        <v>0</v>
      </c>
      <c r="AO2892" t="s">
        <v>51</v>
      </c>
      <c r="AP2892" t="s">
        <v>51</v>
      </c>
      <c r="AQ2892" t="s">
        <v>51</v>
      </c>
      <c r="AR2892" t="s">
        <v>51</v>
      </c>
      <c r="AS2892" t="s">
        <v>51</v>
      </c>
      <c r="AT2892" t="s">
        <v>51</v>
      </c>
      <c r="AU2892" t="s">
        <v>58</v>
      </c>
      <c r="AV2892" t="s">
        <v>12030</v>
      </c>
      <c r="AW2892" t="s">
        <v>6927</v>
      </c>
      <c r="AX2892" s="1">
        <v>41836.426813078702</v>
      </c>
      <c r="AY2892" s="1">
        <v>43501.468006134259</v>
      </c>
    </row>
    <row r="2893" spans="1:51" x14ac:dyDescent="0.35">
      <c r="A2893">
        <v>1471</v>
      </c>
      <c r="B2893">
        <v>0</v>
      </c>
      <c r="C2893" t="s">
        <v>51</v>
      </c>
      <c r="D2893" t="s">
        <v>52</v>
      </c>
      <c r="E2893" t="s">
        <v>51</v>
      </c>
      <c r="F2893" t="s">
        <v>51</v>
      </c>
      <c r="G2893" t="s">
        <v>13111</v>
      </c>
      <c r="H2893" t="s">
        <v>4086</v>
      </c>
      <c r="I2893" t="s">
        <v>56</v>
      </c>
      <c r="M2893" t="s">
        <v>13111</v>
      </c>
      <c r="N2893" t="s">
        <v>4086</v>
      </c>
      <c r="O2893" t="s">
        <v>56</v>
      </c>
      <c r="S2893" t="s">
        <v>13112</v>
      </c>
      <c r="T2893" t="s">
        <v>13113</v>
      </c>
      <c r="U2893" t="s">
        <v>57</v>
      </c>
      <c r="V2893" t="s">
        <v>13114</v>
      </c>
      <c r="W2893" t="s">
        <v>13115</v>
      </c>
      <c r="Y2893" t="s">
        <v>13116</v>
      </c>
      <c r="Z2893">
        <v>8</v>
      </c>
      <c r="AA2893">
        <v>27</v>
      </c>
      <c r="AB2893" t="s">
        <v>62</v>
      </c>
      <c r="AC2893" t="s">
        <v>62</v>
      </c>
      <c r="AD2893" t="s">
        <v>622</v>
      </c>
      <c r="AE2893" t="s">
        <v>1903</v>
      </c>
      <c r="AF2893" t="s">
        <v>143</v>
      </c>
      <c r="AG2893" t="s">
        <v>623</v>
      </c>
      <c r="AH2893" t="s">
        <v>1903</v>
      </c>
      <c r="AI2893">
        <v>0</v>
      </c>
      <c r="AJ2893">
        <v>0</v>
      </c>
      <c r="AL2893">
        <v>0</v>
      </c>
      <c r="AM2893">
        <v>0</v>
      </c>
      <c r="AN2893">
        <v>0</v>
      </c>
      <c r="AO2893" t="s">
        <v>51</v>
      </c>
      <c r="AP2893" t="s">
        <v>51</v>
      </c>
      <c r="AQ2893" t="s">
        <v>51</v>
      </c>
      <c r="AR2893" t="s">
        <v>51</v>
      </c>
      <c r="AS2893" t="s">
        <v>51</v>
      </c>
      <c r="AT2893" t="s">
        <v>51</v>
      </c>
      <c r="AU2893" t="s">
        <v>58</v>
      </c>
      <c r="AV2893" t="s">
        <v>12030</v>
      </c>
      <c r="AW2893" t="s">
        <v>919</v>
      </c>
      <c r="AX2893" s="1">
        <v>41830.523608715281</v>
      </c>
      <c r="AY2893" s="1">
        <v>45281.672324502317</v>
      </c>
    </row>
    <row r="2894" spans="1:51" x14ac:dyDescent="0.35">
      <c r="A2894">
        <v>1470</v>
      </c>
      <c r="B2894">
        <v>0</v>
      </c>
      <c r="C2894" t="s">
        <v>51</v>
      </c>
      <c r="D2894" t="s">
        <v>52</v>
      </c>
      <c r="E2894" t="s">
        <v>51</v>
      </c>
      <c r="F2894" t="s">
        <v>51</v>
      </c>
      <c r="G2894" t="s">
        <v>19313</v>
      </c>
      <c r="H2894" t="s">
        <v>13117</v>
      </c>
      <c r="I2894" t="s">
        <v>56</v>
      </c>
      <c r="M2894" t="s">
        <v>19313</v>
      </c>
      <c r="N2894" t="s">
        <v>13117</v>
      </c>
      <c r="O2894" t="s">
        <v>56</v>
      </c>
      <c r="S2894" t="s">
        <v>13118</v>
      </c>
      <c r="T2894" t="s">
        <v>13119</v>
      </c>
      <c r="V2894" t="s">
        <v>13120</v>
      </c>
      <c r="W2894" t="s">
        <v>13121</v>
      </c>
      <c r="Y2894" t="s">
        <v>13122</v>
      </c>
      <c r="Z2894">
        <v>8</v>
      </c>
      <c r="AA2894">
        <v>37</v>
      </c>
      <c r="AB2894" t="s">
        <v>13123</v>
      </c>
      <c r="AC2894" t="s">
        <v>13124</v>
      </c>
      <c r="AD2894" t="s">
        <v>2923</v>
      </c>
      <c r="AE2894" t="s">
        <v>13125</v>
      </c>
      <c r="AF2894" t="s">
        <v>3406</v>
      </c>
      <c r="AG2894" t="s">
        <v>13126</v>
      </c>
      <c r="AH2894" t="s">
        <v>13125</v>
      </c>
      <c r="AI2894">
        <v>0</v>
      </c>
      <c r="AJ2894">
        <v>0</v>
      </c>
      <c r="AL2894">
        <v>0</v>
      </c>
      <c r="AM2894">
        <v>0</v>
      </c>
      <c r="AN2894">
        <v>0</v>
      </c>
      <c r="AO2894" t="s">
        <v>51</v>
      </c>
      <c r="AP2894" t="s">
        <v>51</v>
      </c>
      <c r="AQ2894" t="s">
        <v>51</v>
      </c>
      <c r="AR2894" t="s">
        <v>51</v>
      </c>
      <c r="AS2894" t="s">
        <v>51</v>
      </c>
      <c r="AT2894" t="s">
        <v>51</v>
      </c>
      <c r="AU2894" t="s">
        <v>58</v>
      </c>
      <c r="AV2894" t="s">
        <v>12030</v>
      </c>
      <c r="AW2894" t="s">
        <v>196</v>
      </c>
      <c r="AX2894" s="1">
        <v>41830.444464120374</v>
      </c>
      <c r="AY2894" s="1">
        <v>44086.517768865742</v>
      </c>
    </row>
    <row r="2895" spans="1:51" x14ac:dyDescent="0.35">
      <c r="A2895">
        <v>1469</v>
      </c>
      <c r="B2895">
        <v>0</v>
      </c>
      <c r="C2895" t="s">
        <v>51</v>
      </c>
      <c r="D2895" t="s">
        <v>64</v>
      </c>
      <c r="E2895" t="s">
        <v>51</v>
      </c>
      <c r="F2895" t="s">
        <v>51</v>
      </c>
      <c r="G2895" t="s">
        <v>13127</v>
      </c>
      <c r="H2895" t="s">
        <v>13128</v>
      </c>
      <c r="I2895" t="s">
        <v>56</v>
      </c>
      <c r="M2895" t="s">
        <v>13127</v>
      </c>
      <c r="N2895" t="s">
        <v>13128</v>
      </c>
      <c r="O2895" t="s">
        <v>56</v>
      </c>
      <c r="U2895" t="s">
        <v>57</v>
      </c>
      <c r="Z2895">
        <v>8</v>
      </c>
      <c r="AA2895">
        <v>33</v>
      </c>
      <c r="AE2895" t="s">
        <v>13129</v>
      </c>
      <c r="AF2895" t="s">
        <v>1935</v>
      </c>
      <c r="AG2895" t="s">
        <v>13130</v>
      </c>
      <c r="AH2895" t="s">
        <v>13129</v>
      </c>
      <c r="AI2895">
        <v>0</v>
      </c>
      <c r="AJ2895">
        <v>0</v>
      </c>
      <c r="AL2895">
        <v>0</v>
      </c>
      <c r="AM2895">
        <v>0</v>
      </c>
      <c r="AN2895">
        <v>0</v>
      </c>
      <c r="AO2895" t="s">
        <v>51</v>
      </c>
      <c r="AP2895" t="s">
        <v>51</v>
      </c>
      <c r="AQ2895" t="s">
        <v>51</v>
      </c>
      <c r="AR2895" t="s">
        <v>51</v>
      </c>
      <c r="AS2895" t="s">
        <v>51</v>
      </c>
      <c r="AT2895" t="s">
        <v>51</v>
      </c>
      <c r="AU2895" t="s">
        <v>58</v>
      </c>
      <c r="AV2895" t="s">
        <v>4802</v>
      </c>
      <c r="AW2895" t="s">
        <v>196</v>
      </c>
      <c r="AX2895" s="1">
        <v>41829.714412002315</v>
      </c>
      <c r="AY2895" s="1">
        <v>44379.632442326387</v>
      </c>
    </row>
    <row r="2896" spans="1:51" x14ac:dyDescent="0.35">
      <c r="A2896">
        <v>1468</v>
      </c>
      <c r="B2896">
        <v>0</v>
      </c>
      <c r="C2896" t="s">
        <v>51</v>
      </c>
      <c r="D2896" t="s">
        <v>52</v>
      </c>
      <c r="E2896" t="s">
        <v>51</v>
      </c>
      <c r="F2896" t="s">
        <v>51</v>
      </c>
      <c r="G2896" t="s">
        <v>13131</v>
      </c>
      <c r="H2896" t="s">
        <v>13132</v>
      </c>
      <c r="I2896" t="s">
        <v>56</v>
      </c>
      <c r="J2896" t="s">
        <v>5419</v>
      </c>
      <c r="M2896" t="s">
        <v>13131</v>
      </c>
      <c r="N2896" t="s">
        <v>13133</v>
      </c>
      <c r="O2896" t="s">
        <v>56</v>
      </c>
      <c r="S2896" t="s">
        <v>13134</v>
      </c>
      <c r="T2896" t="s">
        <v>13135</v>
      </c>
      <c r="U2896" t="s">
        <v>51</v>
      </c>
      <c r="V2896" t="s">
        <v>13136</v>
      </c>
      <c r="W2896" t="s">
        <v>62</v>
      </c>
      <c r="X2896" t="s">
        <v>51</v>
      </c>
      <c r="Y2896" t="s">
        <v>13137</v>
      </c>
      <c r="Z2896">
        <v>8</v>
      </c>
      <c r="AA2896" t="s">
        <v>62</v>
      </c>
      <c r="AB2896" t="s">
        <v>62</v>
      </c>
      <c r="AC2896" t="s">
        <v>62</v>
      </c>
      <c r="AD2896" t="s">
        <v>62</v>
      </c>
      <c r="AE2896" t="s">
        <v>51</v>
      </c>
      <c r="AF2896" t="s">
        <v>5419</v>
      </c>
      <c r="AG2896" t="s">
        <v>13138</v>
      </c>
      <c r="AH2896" t="s">
        <v>13139</v>
      </c>
      <c r="AI2896">
        <v>0</v>
      </c>
      <c r="AJ2896">
        <v>0</v>
      </c>
      <c r="AL2896">
        <v>0</v>
      </c>
      <c r="AM2896">
        <v>0</v>
      </c>
      <c r="AN2896">
        <v>0</v>
      </c>
      <c r="AO2896" t="s">
        <v>51</v>
      </c>
      <c r="AP2896" t="s">
        <v>51</v>
      </c>
      <c r="AQ2896" t="s">
        <v>51</v>
      </c>
      <c r="AR2896" t="s">
        <v>51</v>
      </c>
      <c r="AS2896" t="s">
        <v>51</v>
      </c>
      <c r="AT2896" t="s">
        <v>51</v>
      </c>
      <c r="AU2896" t="s">
        <v>58</v>
      </c>
      <c r="AV2896" t="s">
        <v>12030</v>
      </c>
      <c r="AW2896" t="s">
        <v>6927</v>
      </c>
      <c r="AX2896" s="1">
        <v>41825.708912731483</v>
      </c>
      <c r="AY2896" s="1">
        <v>42516.436739965277</v>
      </c>
    </row>
    <row r="2897" spans="1:51" x14ac:dyDescent="0.35">
      <c r="A2897">
        <v>1467</v>
      </c>
      <c r="B2897">
        <v>0</v>
      </c>
      <c r="C2897" t="s">
        <v>51</v>
      </c>
      <c r="D2897" t="s">
        <v>52</v>
      </c>
      <c r="E2897" t="s">
        <v>51</v>
      </c>
      <c r="F2897" t="s">
        <v>51</v>
      </c>
      <c r="G2897" t="s">
        <v>13140</v>
      </c>
      <c r="H2897" t="s">
        <v>13141</v>
      </c>
      <c r="I2897" t="s">
        <v>56</v>
      </c>
      <c r="M2897" t="s">
        <v>13140</v>
      </c>
      <c r="N2897" t="s">
        <v>13141</v>
      </c>
      <c r="O2897" t="s">
        <v>56</v>
      </c>
      <c r="S2897" t="s">
        <v>13142</v>
      </c>
      <c r="T2897" t="s">
        <v>13143</v>
      </c>
      <c r="V2897" t="s">
        <v>13144</v>
      </c>
      <c r="W2897" t="s">
        <v>62</v>
      </c>
      <c r="Y2897" t="s">
        <v>13145</v>
      </c>
      <c r="Z2897">
        <v>8</v>
      </c>
      <c r="AA2897">
        <v>8</v>
      </c>
      <c r="AB2897" t="s">
        <v>62</v>
      </c>
      <c r="AC2897" t="s">
        <v>62</v>
      </c>
      <c r="AD2897" t="s">
        <v>62</v>
      </c>
      <c r="AE2897" t="s">
        <v>3588</v>
      </c>
      <c r="AF2897" t="s">
        <v>3259</v>
      </c>
      <c r="AG2897" t="s">
        <v>982</v>
      </c>
      <c r="AH2897" t="s">
        <v>3588</v>
      </c>
      <c r="AI2897">
        <v>0</v>
      </c>
      <c r="AJ2897">
        <v>0</v>
      </c>
      <c r="AL2897">
        <v>0</v>
      </c>
      <c r="AM2897">
        <v>0</v>
      </c>
      <c r="AN2897">
        <v>0</v>
      </c>
      <c r="AO2897" t="s">
        <v>51</v>
      </c>
      <c r="AP2897" t="s">
        <v>51</v>
      </c>
      <c r="AQ2897" t="s">
        <v>51</v>
      </c>
      <c r="AR2897" t="s">
        <v>51</v>
      </c>
      <c r="AS2897" t="s">
        <v>51</v>
      </c>
      <c r="AT2897" t="s">
        <v>51</v>
      </c>
      <c r="AU2897" t="s">
        <v>58</v>
      </c>
      <c r="AV2897" t="s">
        <v>12030</v>
      </c>
      <c r="AW2897" t="s">
        <v>6927</v>
      </c>
      <c r="AX2897" s="1">
        <v>41825.674173877313</v>
      </c>
      <c r="AY2897" s="1">
        <v>43468.610918055558</v>
      </c>
    </row>
    <row r="2898" spans="1:51" x14ac:dyDescent="0.35">
      <c r="A2898">
        <v>1466</v>
      </c>
      <c r="B2898">
        <v>0</v>
      </c>
      <c r="C2898" t="s">
        <v>51</v>
      </c>
      <c r="D2898" t="s">
        <v>85</v>
      </c>
      <c r="E2898" t="s">
        <v>51</v>
      </c>
      <c r="F2898" t="s">
        <v>51</v>
      </c>
      <c r="G2898" t="s">
        <v>13146</v>
      </c>
      <c r="H2898" t="s">
        <v>13147</v>
      </c>
      <c r="I2898" t="s">
        <v>6854</v>
      </c>
      <c r="J2898" t="s">
        <v>5419</v>
      </c>
      <c r="S2898" t="s">
        <v>13148</v>
      </c>
      <c r="T2898" t="s">
        <v>51</v>
      </c>
      <c r="U2898" t="s">
        <v>51</v>
      </c>
      <c r="Y2898" t="s">
        <v>13149</v>
      </c>
      <c r="Z2898">
        <v>2</v>
      </c>
      <c r="AE2898" t="s">
        <v>51</v>
      </c>
      <c r="AF2898" t="s">
        <v>5419</v>
      </c>
      <c r="AI2898">
        <v>0</v>
      </c>
      <c r="AL2898">
        <v>0</v>
      </c>
      <c r="AM2898">
        <v>0</v>
      </c>
      <c r="AN2898">
        <v>0</v>
      </c>
      <c r="AO2898" t="s">
        <v>1032</v>
      </c>
      <c r="AP2898" t="s">
        <v>51</v>
      </c>
      <c r="AQ2898" t="s">
        <v>51</v>
      </c>
      <c r="AR2898" t="s">
        <v>51</v>
      </c>
      <c r="AS2898" t="s">
        <v>51</v>
      </c>
      <c r="AT2898" t="s">
        <v>51</v>
      </c>
      <c r="AU2898" t="s">
        <v>58</v>
      </c>
      <c r="AV2898" t="s">
        <v>4028</v>
      </c>
      <c r="AW2898" t="s">
        <v>51</v>
      </c>
      <c r="AX2898" s="1">
        <v>41825.426175844907</v>
      </c>
      <c r="AY2898" t="s">
        <v>51</v>
      </c>
    </row>
    <row r="2899" spans="1:51" x14ac:dyDescent="0.35">
      <c r="A2899">
        <v>1465</v>
      </c>
      <c r="B2899">
        <v>0</v>
      </c>
      <c r="C2899" t="s">
        <v>51</v>
      </c>
      <c r="D2899" t="s">
        <v>52</v>
      </c>
      <c r="E2899" t="s">
        <v>51</v>
      </c>
      <c r="F2899" t="s">
        <v>51</v>
      </c>
      <c r="G2899" t="s">
        <v>19314</v>
      </c>
      <c r="H2899" t="s">
        <v>13150</v>
      </c>
      <c r="I2899" t="s">
        <v>56</v>
      </c>
      <c r="J2899" t="s">
        <v>5419</v>
      </c>
      <c r="M2899" t="s">
        <v>19314</v>
      </c>
      <c r="N2899" t="s">
        <v>13151</v>
      </c>
      <c r="O2899" t="s">
        <v>56</v>
      </c>
      <c r="S2899" t="s">
        <v>62</v>
      </c>
      <c r="T2899" t="s">
        <v>12312</v>
      </c>
      <c r="U2899" t="s">
        <v>51</v>
      </c>
      <c r="V2899" t="s">
        <v>62</v>
      </c>
      <c r="W2899">
        <v>9344473323</v>
      </c>
      <c r="X2899" t="s">
        <v>51</v>
      </c>
      <c r="Y2899" t="s">
        <v>13152</v>
      </c>
      <c r="Z2899">
        <v>8</v>
      </c>
      <c r="AA2899" t="s">
        <v>13153</v>
      </c>
      <c r="AB2899" t="s">
        <v>62</v>
      </c>
      <c r="AC2899" t="s">
        <v>62</v>
      </c>
      <c r="AD2899" t="s">
        <v>62</v>
      </c>
      <c r="AE2899" t="s">
        <v>51</v>
      </c>
      <c r="AF2899" t="s">
        <v>5419</v>
      </c>
      <c r="AG2899">
        <v>33461362543</v>
      </c>
      <c r="AH2899" t="s">
        <v>13154</v>
      </c>
      <c r="AI2899">
        <v>0</v>
      </c>
      <c r="AJ2899">
        <v>0</v>
      </c>
      <c r="AK2899" t="s">
        <v>62</v>
      </c>
      <c r="AL2899">
        <v>0</v>
      </c>
      <c r="AM2899">
        <v>0</v>
      </c>
      <c r="AN2899">
        <v>0</v>
      </c>
      <c r="AO2899" t="s">
        <v>51</v>
      </c>
      <c r="AP2899" t="s">
        <v>51</v>
      </c>
      <c r="AQ2899" t="s">
        <v>51</v>
      </c>
      <c r="AR2899" t="s">
        <v>51</v>
      </c>
      <c r="AS2899" t="s">
        <v>51</v>
      </c>
      <c r="AT2899" t="s">
        <v>51</v>
      </c>
      <c r="AU2899" t="s">
        <v>58</v>
      </c>
      <c r="AV2899" t="s">
        <v>12030</v>
      </c>
      <c r="AW2899" t="s">
        <v>51</v>
      </c>
      <c r="AX2899" s="1">
        <v>41823.71859675926</v>
      </c>
      <c r="AY2899" t="s">
        <v>51</v>
      </c>
    </row>
    <row r="2900" spans="1:51" x14ac:dyDescent="0.35">
      <c r="A2900">
        <v>1464</v>
      </c>
      <c r="B2900">
        <v>0</v>
      </c>
      <c r="C2900" t="s">
        <v>51</v>
      </c>
      <c r="D2900" t="s">
        <v>52</v>
      </c>
      <c r="E2900" t="s">
        <v>51</v>
      </c>
      <c r="F2900" t="s">
        <v>51</v>
      </c>
      <c r="G2900" t="s">
        <v>13155</v>
      </c>
      <c r="H2900" t="s">
        <v>19315</v>
      </c>
      <c r="I2900" t="s">
        <v>56</v>
      </c>
      <c r="J2900" t="s">
        <v>5419</v>
      </c>
      <c r="M2900" t="s">
        <v>13155</v>
      </c>
      <c r="N2900" t="s">
        <v>13156</v>
      </c>
      <c r="O2900" t="s">
        <v>56</v>
      </c>
      <c r="S2900" t="s">
        <v>13157</v>
      </c>
      <c r="T2900" t="s">
        <v>13158</v>
      </c>
      <c r="U2900" t="s">
        <v>51</v>
      </c>
      <c r="V2900" t="s">
        <v>13159</v>
      </c>
      <c r="W2900" t="s">
        <v>62</v>
      </c>
      <c r="X2900" t="s">
        <v>51</v>
      </c>
      <c r="Y2900" t="s">
        <v>13160</v>
      </c>
      <c r="Z2900">
        <v>8</v>
      </c>
      <c r="AA2900" t="s">
        <v>13161</v>
      </c>
      <c r="AB2900" t="s">
        <v>62</v>
      </c>
      <c r="AC2900" t="s">
        <v>62</v>
      </c>
      <c r="AD2900" t="s">
        <v>62</v>
      </c>
      <c r="AE2900" t="s">
        <v>51</v>
      </c>
      <c r="AF2900" t="s">
        <v>5419</v>
      </c>
      <c r="AG2900" t="s">
        <v>62</v>
      </c>
      <c r="AH2900" t="s">
        <v>13162</v>
      </c>
      <c r="AI2900">
        <v>0</v>
      </c>
      <c r="AJ2900">
        <v>0</v>
      </c>
      <c r="AL2900">
        <v>0</v>
      </c>
      <c r="AM2900">
        <v>0</v>
      </c>
      <c r="AN2900">
        <v>0</v>
      </c>
      <c r="AO2900" t="s">
        <v>51</v>
      </c>
      <c r="AP2900" t="s">
        <v>51</v>
      </c>
      <c r="AQ2900" t="s">
        <v>51</v>
      </c>
      <c r="AR2900" t="s">
        <v>51</v>
      </c>
      <c r="AS2900" t="s">
        <v>51</v>
      </c>
      <c r="AT2900" t="s">
        <v>51</v>
      </c>
      <c r="AU2900" t="s">
        <v>58</v>
      </c>
      <c r="AV2900" t="s">
        <v>12030</v>
      </c>
      <c r="AW2900" t="s">
        <v>51</v>
      </c>
      <c r="AX2900" s="1">
        <v>41823.62263125</v>
      </c>
      <c r="AY2900" t="s">
        <v>51</v>
      </c>
    </row>
    <row r="2901" spans="1:51" x14ac:dyDescent="0.35">
      <c r="A2901">
        <v>1463</v>
      </c>
      <c r="B2901">
        <v>0</v>
      </c>
      <c r="C2901" t="s">
        <v>51</v>
      </c>
      <c r="D2901" t="s">
        <v>52</v>
      </c>
      <c r="E2901" t="s">
        <v>51</v>
      </c>
      <c r="F2901" t="s">
        <v>51</v>
      </c>
      <c r="G2901" t="s">
        <v>13163</v>
      </c>
      <c r="H2901" t="s">
        <v>13164</v>
      </c>
      <c r="I2901" t="s">
        <v>56</v>
      </c>
      <c r="M2901" t="s">
        <v>13163</v>
      </c>
      <c r="N2901" t="s">
        <v>13164</v>
      </c>
      <c r="O2901" t="s">
        <v>56</v>
      </c>
      <c r="S2901" t="s">
        <v>13165</v>
      </c>
      <c r="T2901" t="s">
        <v>13166</v>
      </c>
      <c r="U2901" t="s">
        <v>202</v>
      </c>
      <c r="V2901" t="s">
        <v>13167</v>
      </c>
      <c r="W2901">
        <v>9437019783</v>
      </c>
      <c r="Y2901" t="s">
        <v>13168</v>
      </c>
      <c r="Z2901">
        <v>8</v>
      </c>
      <c r="AA2901">
        <v>21</v>
      </c>
      <c r="AB2901" t="s">
        <v>62</v>
      </c>
      <c r="AC2901" t="s">
        <v>62</v>
      </c>
      <c r="AD2901" t="s">
        <v>637</v>
      </c>
      <c r="AE2901" t="s">
        <v>5088</v>
      </c>
      <c r="AF2901" t="s">
        <v>10258</v>
      </c>
      <c r="AG2901" t="s">
        <v>851</v>
      </c>
      <c r="AH2901" t="s">
        <v>5088</v>
      </c>
      <c r="AI2901">
        <v>0</v>
      </c>
      <c r="AJ2901">
        <v>0</v>
      </c>
      <c r="AL2901">
        <v>0</v>
      </c>
      <c r="AM2901">
        <v>0</v>
      </c>
      <c r="AN2901">
        <v>0</v>
      </c>
      <c r="AO2901" t="s">
        <v>51</v>
      </c>
      <c r="AP2901" t="s">
        <v>51</v>
      </c>
      <c r="AQ2901" t="s">
        <v>51</v>
      </c>
      <c r="AR2901" t="s">
        <v>51</v>
      </c>
      <c r="AS2901" t="s">
        <v>51</v>
      </c>
      <c r="AT2901" t="s">
        <v>51</v>
      </c>
      <c r="AU2901" t="s">
        <v>58</v>
      </c>
      <c r="AV2901" t="s">
        <v>12030</v>
      </c>
      <c r="AW2901" t="s">
        <v>196</v>
      </c>
      <c r="AX2901" s="1">
        <v>41823.518978900465</v>
      </c>
      <c r="AY2901" s="1">
        <v>44078.612417280092</v>
      </c>
    </row>
    <row r="2902" spans="1:51" x14ac:dyDescent="0.35">
      <c r="A2902">
        <v>1462</v>
      </c>
      <c r="B2902">
        <v>0</v>
      </c>
      <c r="C2902" t="s">
        <v>51</v>
      </c>
      <c r="D2902" t="s">
        <v>52</v>
      </c>
      <c r="E2902" t="s">
        <v>51</v>
      </c>
      <c r="F2902" t="s">
        <v>51</v>
      </c>
      <c r="G2902" t="s">
        <v>13169</v>
      </c>
      <c r="H2902" t="s">
        <v>13170</v>
      </c>
      <c r="I2902" t="s">
        <v>56</v>
      </c>
      <c r="M2902" t="s">
        <v>13169</v>
      </c>
      <c r="N2902" t="s">
        <v>13171</v>
      </c>
      <c r="O2902" t="s">
        <v>56</v>
      </c>
      <c r="S2902" t="s">
        <v>13172</v>
      </c>
      <c r="V2902" t="s">
        <v>13173</v>
      </c>
      <c r="W2902" t="s">
        <v>62</v>
      </c>
      <c r="Y2902" t="s">
        <v>13174</v>
      </c>
      <c r="Z2902">
        <v>8</v>
      </c>
      <c r="AA2902">
        <v>24</v>
      </c>
      <c r="AB2902" t="s">
        <v>62</v>
      </c>
      <c r="AC2902" t="s">
        <v>62</v>
      </c>
      <c r="AE2902" t="s">
        <v>6008</v>
      </c>
      <c r="AF2902" t="s">
        <v>407</v>
      </c>
      <c r="AG2902" t="s">
        <v>775</v>
      </c>
      <c r="AH2902" t="s">
        <v>6008</v>
      </c>
      <c r="AI2902">
        <v>0</v>
      </c>
      <c r="AJ2902">
        <v>0</v>
      </c>
      <c r="AL2902">
        <v>0</v>
      </c>
      <c r="AM2902">
        <v>0</v>
      </c>
      <c r="AN2902">
        <v>0</v>
      </c>
      <c r="AO2902" t="s">
        <v>51</v>
      </c>
      <c r="AP2902" t="s">
        <v>51</v>
      </c>
      <c r="AQ2902" t="s">
        <v>51</v>
      </c>
      <c r="AR2902" t="s">
        <v>51</v>
      </c>
      <c r="AS2902" t="s">
        <v>51</v>
      </c>
      <c r="AT2902" t="s">
        <v>51</v>
      </c>
      <c r="AU2902" t="s">
        <v>58</v>
      </c>
      <c r="AV2902" t="s">
        <v>12030</v>
      </c>
      <c r="AW2902" t="s">
        <v>196</v>
      </c>
      <c r="AX2902" s="1">
        <v>41816.446709988428</v>
      </c>
      <c r="AY2902" s="1">
        <v>43883.508774386573</v>
      </c>
    </row>
    <row r="2903" spans="1:51" x14ac:dyDescent="0.35">
      <c r="A2903">
        <v>1461</v>
      </c>
      <c r="B2903">
        <v>0</v>
      </c>
      <c r="C2903" t="s">
        <v>51</v>
      </c>
      <c r="D2903" t="s">
        <v>52</v>
      </c>
      <c r="E2903" t="s">
        <v>51</v>
      </c>
      <c r="F2903" t="s">
        <v>51</v>
      </c>
      <c r="G2903" t="s">
        <v>13175</v>
      </c>
      <c r="H2903" t="s">
        <v>13176</v>
      </c>
      <c r="I2903" t="s">
        <v>13177</v>
      </c>
      <c r="J2903" t="s">
        <v>5419</v>
      </c>
      <c r="O2903" t="s">
        <v>13177</v>
      </c>
      <c r="S2903" t="s">
        <v>13178</v>
      </c>
      <c r="T2903" t="s">
        <v>13179</v>
      </c>
      <c r="U2903" t="s">
        <v>51</v>
      </c>
      <c r="V2903" t="s">
        <v>13180</v>
      </c>
      <c r="W2903" t="s">
        <v>62</v>
      </c>
      <c r="X2903" t="s">
        <v>51</v>
      </c>
      <c r="Y2903" t="s">
        <v>13181</v>
      </c>
      <c r="Z2903">
        <v>2</v>
      </c>
      <c r="AA2903" t="s">
        <v>62</v>
      </c>
      <c r="AB2903" t="s">
        <v>62</v>
      </c>
      <c r="AC2903" t="s">
        <v>62</v>
      </c>
      <c r="AD2903" t="s">
        <v>62</v>
      </c>
      <c r="AE2903" t="s">
        <v>51</v>
      </c>
      <c r="AF2903" t="s">
        <v>5419</v>
      </c>
      <c r="AG2903" t="s">
        <v>62</v>
      </c>
      <c r="AH2903" t="s">
        <v>62</v>
      </c>
      <c r="AI2903">
        <v>0</v>
      </c>
      <c r="AJ2903">
        <v>0</v>
      </c>
      <c r="AL2903">
        <v>0</v>
      </c>
      <c r="AM2903">
        <v>0</v>
      </c>
      <c r="AN2903">
        <v>0</v>
      </c>
      <c r="AO2903" t="s">
        <v>51</v>
      </c>
      <c r="AP2903" t="s">
        <v>51</v>
      </c>
      <c r="AQ2903" t="s">
        <v>51</v>
      </c>
      <c r="AR2903" t="s">
        <v>51</v>
      </c>
      <c r="AS2903" t="s">
        <v>51</v>
      </c>
      <c r="AT2903" t="s">
        <v>51</v>
      </c>
      <c r="AU2903" t="s">
        <v>58</v>
      </c>
      <c r="AV2903" t="s">
        <v>12030</v>
      </c>
      <c r="AW2903" t="s">
        <v>8906</v>
      </c>
      <c r="AX2903" s="1">
        <v>41814.760972534721</v>
      </c>
      <c r="AY2903" s="1">
        <v>42511.540044363428</v>
      </c>
    </row>
    <row r="2904" spans="1:51" x14ac:dyDescent="0.35">
      <c r="A2904">
        <v>1460</v>
      </c>
      <c r="B2904">
        <v>0</v>
      </c>
      <c r="C2904" t="s">
        <v>51</v>
      </c>
      <c r="D2904" t="s">
        <v>85</v>
      </c>
      <c r="E2904" t="s">
        <v>51</v>
      </c>
      <c r="F2904" t="s">
        <v>51</v>
      </c>
      <c r="G2904" t="s">
        <v>13182</v>
      </c>
      <c r="H2904" t="s">
        <v>13183</v>
      </c>
      <c r="I2904" t="s">
        <v>56</v>
      </c>
      <c r="J2904" t="s">
        <v>5419</v>
      </c>
      <c r="T2904" t="s">
        <v>51</v>
      </c>
      <c r="U2904" t="s">
        <v>51</v>
      </c>
      <c r="W2904">
        <v>9480794807</v>
      </c>
      <c r="Z2904">
        <v>8</v>
      </c>
      <c r="AE2904" t="s">
        <v>51</v>
      </c>
      <c r="AF2904" t="s">
        <v>5419</v>
      </c>
      <c r="AI2904">
        <v>0</v>
      </c>
      <c r="AL2904">
        <v>0</v>
      </c>
      <c r="AM2904">
        <v>0</v>
      </c>
      <c r="AN2904">
        <v>0</v>
      </c>
      <c r="AO2904" t="s">
        <v>120</v>
      </c>
      <c r="AP2904" t="s">
        <v>51</v>
      </c>
      <c r="AQ2904" t="s">
        <v>51</v>
      </c>
      <c r="AR2904" t="s">
        <v>51</v>
      </c>
      <c r="AS2904" t="s">
        <v>51</v>
      </c>
      <c r="AT2904" t="s">
        <v>51</v>
      </c>
      <c r="AU2904" t="s">
        <v>58</v>
      </c>
      <c r="AV2904" t="s">
        <v>4028</v>
      </c>
      <c r="AW2904" t="s">
        <v>51</v>
      </c>
      <c r="AX2904" s="1">
        <v>41814.700824074076</v>
      </c>
      <c r="AY2904" t="s">
        <v>51</v>
      </c>
    </row>
    <row r="2905" spans="1:51" x14ac:dyDescent="0.35">
      <c r="A2905">
        <v>1459</v>
      </c>
      <c r="B2905">
        <v>0</v>
      </c>
      <c r="C2905" t="s">
        <v>51</v>
      </c>
      <c r="D2905" t="s">
        <v>85</v>
      </c>
      <c r="E2905" t="s">
        <v>51</v>
      </c>
      <c r="F2905" t="s">
        <v>51</v>
      </c>
      <c r="G2905" t="s">
        <v>13184</v>
      </c>
      <c r="H2905" t="s">
        <v>13185</v>
      </c>
      <c r="I2905" t="s">
        <v>56</v>
      </c>
      <c r="J2905" t="s">
        <v>5419</v>
      </c>
      <c r="S2905" t="s">
        <v>13186</v>
      </c>
      <c r="T2905" t="s">
        <v>51</v>
      </c>
      <c r="U2905" t="s">
        <v>51</v>
      </c>
      <c r="W2905">
        <v>9414181990</v>
      </c>
      <c r="Y2905" t="s">
        <v>13187</v>
      </c>
      <c r="Z2905">
        <v>8</v>
      </c>
      <c r="AE2905" t="s">
        <v>51</v>
      </c>
      <c r="AF2905" t="s">
        <v>5419</v>
      </c>
      <c r="AI2905">
        <v>0</v>
      </c>
      <c r="AL2905">
        <v>0</v>
      </c>
      <c r="AM2905">
        <v>0</v>
      </c>
      <c r="AN2905">
        <v>0</v>
      </c>
      <c r="AO2905" t="s">
        <v>13188</v>
      </c>
      <c r="AP2905" t="s">
        <v>51</v>
      </c>
      <c r="AQ2905" t="s">
        <v>51</v>
      </c>
      <c r="AR2905" t="s">
        <v>51</v>
      </c>
      <c r="AS2905" t="s">
        <v>51</v>
      </c>
      <c r="AT2905" t="s">
        <v>51</v>
      </c>
      <c r="AU2905" t="s">
        <v>58</v>
      </c>
      <c r="AV2905" t="s">
        <v>4028</v>
      </c>
      <c r="AW2905" t="s">
        <v>51</v>
      </c>
      <c r="AX2905" s="1">
        <v>41813.489531250001</v>
      </c>
      <c r="AY2905" t="s">
        <v>51</v>
      </c>
    </row>
    <row r="2906" spans="1:51" x14ac:dyDescent="0.35">
      <c r="A2906">
        <v>1458</v>
      </c>
      <c r="B2906">
        <v>0</v>
      </c>
      <c r="C2906" t="s">
        <v>51</v>
      </c>
      <c r="D2906" t="s">
        <v>52</v>
      </c>
      <c r="E2906" t="s">
        <v>51</v>
      </c>
      <c r="F2906" t="s">
        <v>51</v>
      </c>
      <c r="G2906" t="s">
        <v>13189</v>
      </c>
      <c r="H2906" t="s">
        <v>13190</v>
      </c>
      <c r="I2906" t="s">
        <v>56</v>
      </c>
      <c r="M2906" t="s">
        <v>13189</v>
      </c>
      <c r="N2906" t="s">
        <v>13190</v>
      </c>
      <c r="O2906" t="s">
        <v>56</v>
      </c>
      <c r="S2906" t="s">
        <v>13191</v>
      </c>
      <c r="T2906" t="s">
        <v>13192</v>
      </c>
      <c r="U2906" t="s">
        <v>202</v>
      </c>
      <c r="V2906" t="s">
        <v>62</v>
      </c>
      <c r="W2906">
        <v>9844982979</v>
      </c>
      <c r="Y2906" t="s">
        <v>13193</v>
      </c>
      <c r="Z2906">
        <v>8</v>
      </c>
      <c r="AA2906">
        <v>29</v>
      </c>
      <c r="AB2906" t="s">
        <v>13194</v>
      </c>
      <c r="AC2906" t="s">
        <v>62</v>
      </c>
      <c r="AD2906" t="s">
        <v>13195</v>
      </c>
      <c r="AE2906" t="s">
        <v>5602</v>
      </c>
      <c r="AF2906" t="s">
        <v>77</v>
      </c>
      <c r="AG2906" t="s">
        <v>13196</v>
      </c>
      <c r="AH2906" t="s">
        <v>5602</v>
      </c>
      <c r="AI2906">
        <v>0</v>
      </c>
      <c r="AJ2906">
        <v>0</v>
      </c>
      <c r="AL2906">
        <v>0</v>
      </c>
      <c r="AM2906">
        <v>0</v>
      </c>
      <c r="AN2906">
        <v>0</v>
      </c>
      <c r="AO2906" t="s">
        <v>51</v>
      </c>
      <c r="AP2906" t="s">
        <v>51</v>
      </c>
      <c r="AQ2906" t="s">
        <v>51</v>
      </c>
      <c r="AR2906" t="s">
        <v>51</v>
      </c>
      <c r="AS2906" t="s">
        <v>51</v>
      </c>
      <c r="AT2906" t="s">
        <v>51</v>
      </c>
      <c r="AU2906" t="s">
        <v>58</v>
      </c>
      <c r="AV2906" t="s">
        <v>12030</v>
      </c>
      <c r="AW2906" t="s">
        <v>196</v>
      </c>
      <c r="AX2906" s="1">
        <v>41810.656162615742</v>
      </c>
      <c r="AY2906" s="1">
        <v>43747.605166168978</v>
      </c>
    </row>
    <row r="2907" spans="1:51" x14ac:dyDescent="0.35">
      <c r="A2907">
        <v>1457</v>
      </c>
      <c r="B2907">
        <v>0</v>
      </c>
      <c r="C2907" t="s">
        <v>51</v>
      </c>
      <c r="D2907" t="s">
        <v>52</v>
      </c>
      <c r="E2907" t="s">
        <v>51</v>
      </c>
      <c r="F2907" t="s">
        <v>51</v>
      </c>
      <c r="G2907" t="s">
        <v>13197</v>
      </c>
      <c r="H2907" t="s">
        <v>13198</v>
      </c>
      <c r="I2907" t="s">
        <v>56</v>
      </c>
      <c r="J2907" t="s">
        <v>5419</v>
      </c>
      <c r="M2907" t="s">
        <v>13197</v>
      </c>
      <c r="N2907" t="s">
        <v>13198</v>
      </c>
      <c r="O2907" t="s">
        <v>56</v>
      </c>
      <c r="S2907">
        <v>2737667</v>
      </c>
      <c r="T2907" t="s">
        <v>13199</v>
      </c>
      <c r="U2907" t="s">
        <v>51</v>
      </c>
      <c r="V2907" t="s">
        <v>62</v>
      </c>
      <c r="W2907">
        <v>9989607667</v>
      </c>
      <c r="X2907" t="s">
        <v>51</v>
      </c>
      <c r="Y2907" t="s">
        <v>8624</v>
      </c>
      <c r="Z2907">
        <v>8</v>
      </c>
      <c r="AA2907" t="s">
        <v>62</v>
      </c>
      <c r="AB2907" t="s">
        <v>62</v>
      </c>
      <c r="AC2907" t="s">
        <v>62</v>
      </c>
      <c r="AD2907" t="s">
        <v>62</v>
      </c>
      <c r="AE2907" t="s">
        <v>51</v>
      </c>
      <c r="AF2907" t="s">
        <v>5419</v>
      </c>
      <c r="AG2907" t="s">
        <v>62</v>
      </c>
      <c r="AH2907" t="s">
        <v>62</v>
      </c>
      <c r="AI2907">
        <v>0</v>
      </c>
      <c r="AJ2907">
        <v>0</v>
      </c>
      <c r="AL2907">
        <v>0</v>
      </c>
      <c r="AM2907">
        <v>0</v>
      </c>
      <c r="AN2907">
        <v>0</v>
      </c>
      <c r="AO2907" t="s">
        <v>51</v>
      </c>
      <c r="AP2907" t="s">
        <v>51</v>
      </c>
      <c r="AQ2907" t="s">
        <v>51</v>
      </c>
      <c r="AR2907" t="s">
        <v>51</v>
      </c>
      <c r="AS2907" t="s">
        <v>51</v>
      </c>
      <c r="AT2907" t="s">
        <v>51</v>
      </c>
      <c r="AU2907" t="s">
        <v>58</v>
      </c>
      <c r="AV2907" t="s">
        <v>12030</v>
      </c>
      <c r="AW2907" t="s">
        <v>4802</v>
      </c>
      <c r="AX2907" s="1">
        <v>41810.540658449077</v>
      </c>
      <c r="AY2907" s="1">
        <v>41813.690394594909</v>
      </c>
    </row>
    <row r="2908" spans="1:51" x14ac:dyDescent="0.35">
      <c r="A2908">
        <v>1456</v>
      </c>
      <c r="B2908">
        <v>0</v>
      </c>
      <c r="C2908" t="s">
        <v>51</v>
      </c>
      <c r="D2908" t="s">
        <v>52</v>
      </c>
      <c r="E2908" t="s">
        <v>51</v>
      </c>
      <c r="F2908" t="s">
        <v>51</v>
      </c>
      <c r="G2908" t="s">
        <v>13200</v>
      </c>
      <c r="H2908" t="s">
        <v>13201</v>
      </c>
      <c r="I2908" t="s">
        <v>5222</v>
      </c>
      <c r="J2908" t="s">
        <v>5419</v>
      </c>
      <c r="M2908" t="s">
        <v>13202</v>
      </c>
      <c r="N2908" t="s">
        <v>13203</v>
      </c>
      <c r="O2908" t="s">
        <v>5222</v>
      </c>
      <c r="S2908" t="s">
        <v>62</v>
      </c>
      <c r="T2908" t="s">
        <v>13204</v>
      </c>
      <c r="U2908" t="s">
        <v>51</v>
      </c>
      <c r="V2908" t="s">
        <v>62</v>
      </c>
      <c r="X2908" t="s">
        <v>51</v>
      </c>
      <c r="Y2908" t="s">
        <v>13205</v>
      </c>
      <c r="Z2908">
        <v>2</v>
      </c>
      <c r="AA2908" t="s">
        <v>62</v>
      </c>
      <c r="AB2908" t="s">
        <v>62</v>
      </c>
      <c r="AC2908" t="s">
        <v>62</v>
      </c>
      <c r="AD2908" t="s">
        <v>62</v>
      </c>
      <c r="AE2908" t="s">
        <v>51</v>
      </c>
      <c r="AF2908" t="s">
        <v>5419</v>
      </c>
      <c r="AG2908">
        <v>4060259977</v>
      </c>
      <c r="AH2908" t="s">
        <v>62</v>
      </c>
      <c r="AI2908">
        <v>0</v>
      </c>
      <c r="AJ2908" t="s">
        <v>62</v>
      </c>
      <c r="AK2908" t="s">
        <v>62</v>
      </c>
      <c r="AL2908">
        <v>0</v>
      </c>
      <c r="AM2908">
        <v>0</v>
      </c>
      <c r="AN2908">
        <v>0</v>
      </c>
      <c r="AO2908" t="s">
        <v>51</v>
      </c>
      <c r="AP2908" t="s">
        <v>51</v>
      </c>
      <c r="AQ2908" t="s">
        <v>51</v>
      </c>
      <c r="AR2908" t="s">
        <v>51</v>
      </c>
      <c r="AS2908" t="s">
        <v>51</v>
      </c>
      <c r="AT2908" t="s">
        <v>51</v>
      </c>
      <c r="AU2908" t="s">
        <v>58</v>
      </c>
      <c r="AV2908" t="s">
        <v>12030</v>
      </c>
      <c r="AW2908" t="s">
        <v>51</v>
      </c>
      <c r="AX2908" s="1">
        <v>41810.456881828701</v>
      </c>
      <c r="AY2908" t="s">
        <v>51</v>
      </c>
    </row>
    <row r="2909" spans="1:51" x14ac:dyDescent="0.35">
      <c r="A2909">
        <v>1455</v>
      </c>
      <c r="B2909">
        <v>0</v>
      </c>
      <c r="C2909" t="s">
        <v>51</v>
      </c>
      <c r="D2909" t="s">
        <v>52</v>
      </c>
      <c r="E2909" t="s">
        <v>51</v>
      </c>
      <c r="F2909" t="s">
        <v>51</v>
      </c>
      <c r="G2909" t="s">
        <v>13206</v>
      </c>
      <c r="H2909" t="s">
        <v>13207</v>
      </c>
      <c r="I2909" t="s">
        <v>56</v>
      </c>
      <c r="M2909" t="s">
        <v>13206</v>
      </c>
      <c r="N2909" t="s">
        <v>13207</v>
      </c>
      <c r="O2909" t="s">
        <v>56</v>
      </c>
      <c r="S2909" t="s">
        <v>13208</v>
      </c>
      <c r="T2909" t="s">
        <v>13209</v>
      </c>
      <c r="U2909" t="s">
        <v>202</v>
      </c>
      <c r="V2909">
        <v>7287076</v>
      </c>
      <c r="W2909">
        <v>9686663540</v>
      </c>
      <c r="Y2909" t="s">
        <v>13210</v>
      </c>
      <c r="Z2909">
        <v>8</v>
      </c>
      <c r="AA2909">
        <v>29</v>
      </c>
      <c r="AB2909" t="s">
        <v>13211</v>
      </c>
      <c r="AC2909" t="s">
        <v>62</v>
      </c>
      <c r="AD2909" t="s">
        <v>13212</v>
      </c>
      <c r="AE2909" t="s">
        <v>3569</v>
      </c>
      <c r="AF2909" t="s">
        <v>77</v>
      </c>
      <c r="AG2909" t="s">
        <v>13213</v>
      </c>
      <c r="AH2909" t="s">
        <v>3569</v>
      </c>
      <c r="AI2909">
        <v>0</v>
      </c>
      <c r="AJ2909">
        <v>0</v>
      </c>
      <c r="AL2909">
        <v>0</v>
      </c>
      <c r="AM2909">
        <v>0</v>
      </c>
      <c r="AN2909">
        <v>0</v>
      </c>
      <c r="AO2909" t="s">
        <v>51</v>
      </c>
      <c r="AP2909" t="s">
        <v>51</v>
      </c>
      <c r="AQ2909" t="s">
        <v>51</v>
      </c>
      <c r="AR2909" t="s">
        <v>51</v>
      </c>
      <c r="AS2909" t="s">
        <v>51</v>
      </c>
      <c r="AT2909" t="s">
        <v>51</v>
      </c>
      <c r="AU2909" t="s">
        <v>58</v>
      </c>
      <c r="AV2909" t="s">
        <v>12030</v>
      </c>
      <c r="AW2909" t="s">
        <v>196</v>
      </c>
      <c r="AX2909" s="1">
        <v>41809.487045486108</v>
      </c>
      <c r="AY2909" s="1">
        <v>44641.594140162037</v>
      </c>
    </row>
    <row r="2910" spans="1:51" x14ac:dyDescent="0.35">
      <c r="A2910">
        <v>1454</v>
      </c>
      <c r="B2910">
        <v>0</v>
      </c>
      <c r="C2910" t="s">
        <v>51</v>
      </c>
      <c r="D2910" t="s">
        <v>52</v>
      </c>
      <c r="E2910" t="s">
        <v>51</v>
      </c>
      <c r="F2910" t="s">
        <v>51</v>
      </c>
      <c r="G2910" t="s">
        <v>13214</v>
      </c>
      <c r="H2910" t="s">
        <v>13215</v>
      </c>
      <c r="I2910" t="s">
        <v>56</v>
      </c>
      <c r="J2910" t="s">
        <v>5419</v>
      </c>
      <c r="M2910" t="s">
        <v>13214</v>
      </c>
      <c r="N2910" t="s">
        <v>13215</v>
      </c>
      <c r="O2910" t="s">
        <v>56</v>
      </c>
      <c r="S2910">
        <v>2040725787</v>
      </c>
      <c r="T2910" t="s">
        <v>13216</v>
      </c>
      <c r="U2910" t="s">
        <v>51</v>
      </c>
      <c r="V2910" t="s">
        <v>62</v>
      </c>
      <c r="W2910">
        <v>9561098201</v>
      </c>
      <c r="X2910" t="s">
        <v>51</v>
      </c>
      <c r="Y2910" t="s">
        <v>13217</v>
      </c>
      <c r="Z2910">
        <v>8</v>
      </c>
      <c r="AA2910" t="s">
        <v>62</v>
      </c>
      <c r="AB2910" t="s">
        <v>62</v>
      </c>
      <c r="AC2910" t="s">
        <v>62</v>
      </c>
      <c r="AD2910" t="s">
        <v>62</v>
      </c>
      <c r="AE2910" t="s">
        <v>51</v>
      </c>
      <c r="AF2910" t="s">
        <v>5419</v>
      </c>
      <c r="AG2910" t="s">
        <v>13138</v>
      </c>
      <c r="AH2910" t="s">
        <v>13139</v>
      </c>
      <c r="AI2910">
        <v>0</v>
      </c>
      <c r="AJ2910">
        <v>0</v>
      </c>
      <c r="AL2910">
        <v>0</v>
      </c>
      <c r="AM2910">
        <v>0</v>
      </c>
      <c r="AN2910">
        <v>0</v>
      </c>
      <c r="AO2910" t="s">
        <v>51</v>
      </c>
      <c r="AP2910" t="s">
        <v>51</v>
      </c>
      <c r="AQ2910" t="s">
        <v>51</v>
      </c>
      <c r="AR2910" t="s">
        <v>51</v>
      </c>
      <c r="AS2910" t="s">
        <v>51</v>
      </c>
      <c r="AT2910" t="s">
        <v>51</v>
      </c>
      <c r="AU2910" t="s">
        <v>58</v>
      </c>
      <c r="AV2910" t="s">
        <v>12030</v>
      </c>
      <c r="AW2910" t="s">
        <v>6927</v>
      </c>
      <c r="AX2910" s="1">
        <v>41806.714521145834</v>
      </c>
      <c r="AY2910" s="1">
        <v>42515.700226388886</v>
      </c>
    </row>
    <row r="2911" spans="1:51" x14ac:dyDescent="0.35">
      <c r="A2911">
        <v>1453</v>
      </c>
      <c r="B2911">
        <v>0</v>
      </c>
      <c r="C2911" t="s">
        <v>51</v>
      </c>
      <c r="D2911" t="s">
        <v>85</v>
      </c>
      <c r="E2911">
        <v>0</v>
      </c>
      <c r="G2911" t="s">
        <v>13218</v>
      </c>
      <c r="H2911" t="s">
        <v>19316</v>
      </c>
      <c r="I2911" t="s">
        <v>56</v>
      </c>
      <c r="S2911" t="s">
        <v>13219</v>
      </c>
      <c r="T2911" t="s">
        <v>51</v>
      </c>
      <c r="U2911" t="s">
        <v>51</v>
      </c>
      <c r="V2911" t="s">
        <v>13219</v>
      </c>
      <c r="W2911">
        <v>9820065708</v>
      </c>
      <c r="Y2911" t="s">
        <v>13220</v>
      </c>
      <c r="Z2911">
        <v>8</v>
      </c>
      <c r="AE2911" t="s">
        <v>51</v>
      </c>
      <c r="AF2911" t="s">
        <v>51</v>
      </c>
      <c r="AI2911">
        <v>0</v>
      </c>
      <c r="AJ2911">
        <v>0</v>
      </c>
      <c r="AL2911">
        <v>0</v>
      </c>
      <c r="AM2911">
        <v>0</v>
      </c>
      <c r="AN2911">
        <v>0</v>
      </c>
      <c r="AO2911" t="s">
        <v>13221</v>
      </c>
      <c r="AU2911" t="s">
        <v>58</v>
      </c>
      <c r="AV2911" t="s">
        <v>4028</v>
      </c>
      <c r="AW2911" t="s">
        <v>91</v>
      </c>
      <c r="AX2911" s="1">
        <v>41800.509712418978</v>
      </c>
      <c r="AY2911" s="1">
        <v>45569.617197951389</v>
      </c>
    </row>
    <row r="2912" spans="1:51" x14ac:dyDescent="0.35">
      <c r="A2912">
        <v>1452</v>
      </c>
      <c r="B2912">
        <v>0</v>
      </c>
      <c r="C2912" t="s">
        <v>51</v>
      </c>
      <c r="D2912" t="s">
        <v>52</v>
      </c>
      <c r="E2912" t="s">
        <v>51</v>
      </c>
      <c r="F2912" t="s">
        <v>51</v>
      </c>
      <c r="G2912" t="s">
        <v>13222</v>
      </c>
      <c r="H2912" t="s">
        <v>13223</v>
      </c>
      <c r="I2912" t="s">
        <v>56</v>
      </c>
      <c r="M2912" t="s">
        <v>13222</v>
      </c>
      <c r="N2912" t="s">
        <v>13223</v>
      </c>
      <c r="O2912" t="s">
        <v>56</v>
      </c>
      <c r="S2912" t="s">
        <v>62</v>
      </c>
      <c r="T2912" t="s">
        <v>13224</v>
      </c>
      <c r="U2912" t="s">
        <v>51</v>
      </c>
      <c r="V2912">
        <v>6764220303</v>
      </c>
      <c r="W2912">
        <v>9437035692</v>
      </c>
      <c r="Y2912" t="s">
        <v>13225</v>
      </c>
      <c r="Z2912">
        <v>8</v>
      </c>
      <c r="AA2912">
        <v>21</v>
      </c>
      <c r="AB2912" t="s">
        <v>62</v>
      </c>
      <c r="AC2912" t="s">
        <v>62</v>
      </c>
      <c r="AD2912" t="s">
        <v>62</v>
      </c>
      <c r="AE2912" t="s">
        <v>5088</v>
      </c>
      <c r="AF2912" t="s">
        <v>2284</v>
      </c>
      <c r="AG2912" t="s">
        <v>1389</v>
      </c>
      <c r="AH2912" t="s">
        <v>5088</v>
      </c>
      <c r="AI2912">
        <v>0</v>
      </c>
      <c r="AJ2912">
        <v>0</v>
      </c>
      <c r="AL2912">
        <v>0</v>
      </c>
      <c r="AM2912">
        <v>0</v>
      </c>
      <c r="AN2912">
        <v>0</v>
      </c>
      <c r="AO2912" t="s">
        <v>51</v>
      </c>
      <c r="AP2912" t="s">
        <v>51</v>
      </c>
      <c r="AQ2912" t="s">
        <v>51</v>
      </c>
      <c r="AR2912" t="s">
        <v>51</v>
      </c>
      <c r="AS2912" t="s">
        <v>51</v>
      </c>
      <c r="AT2912" t="s">
        <v>51</v>
      </c>
      <c r="AU2912" t="s">
        <v>58</v>
      </c>
      <c r="AV2912" t="s">
        <v>12030</v>
      </c>
      <c r="AW2912" t="s">
        <v>6927</v>
      </c>
      <c r="AX2912" s="1">
        <v>41795.509232488424</v>
      </c>
      <c r="AY2912" s="1">
        <v>43297.68557465278</v>
      </c>
    </row>
    <row r="2913" spans="1:51" x14ac:dyDescent="0.35">
      <c r="A2913">
        <v>1450</v>
      </c>
      <c r="B2913">
        <v>0</v>
      </c>
      <c r="C2913" t="s">
        <v>51</v>
      </c>
      <c r="D2913" t="s">
        <v>52</v>
      </c>
      <c r="E2913" t="s">
        <v>51</v>
      </c>
      <c r="F2913" t="s">
        <v>51</v>
      </c>
      <c r="G2913" t="s">
        <v>19317</v>
      </c>
      <c r="H2913" t="s">
        <v>13226</v>
      </c>
      <c r="I2913" t="s">
        <v>56</v>
      </c>
      <c r="M2913" t="s">
        <v>19317</v>
      </c>
      <c r="N2913" t="s">
        <v>13226</v>
      </c>
      <c r="O2913" t="s">
        <v>56</v>
      </c>
      <c r="S2913">
        <v>8856256503</v>
      </c>
      <c r="T2913" t="s">
        <v>13227</v>
      </c>
      <c r="V2913">
        <v>8856256603</v>
      </c>
      <c r="W2913">
        <v>8856306161</v>
      </c>
      <c r="Y2913" t="s">
        <v>13228</v>
      </c>
      <c r="Z2913">
        <v>8</v>
      </c>
      <c r="AA2913">
        <v>37</v>
      </c>
      <c r="AB2913" t="s">
        <v>62</v>
      </c>
      <c r="AC2913" t="s">
        <v>62</v>
      </c>
      <c r="AD2913" t="s">
        <v>62</v>
      </c>
      <c r="AG2913" t="s">
        <v>13229</v>
      </c>
      <c r="AI2913">
        <v>0</v>
      </c>
      <c r="AJ2913">
        <v>0</v>
      </c>
      <c r="AL2913">
        <v>0</v>
      </c>
      <c r="AM2913">
        <v>0</v>
      </c>
      <c r="AN2913">
        <v>0</v>
      </c>
      <c r="AO2913" t="s">
        <v>51</v>
      </c>
      <c r="AP2913" t="s">
        <v>51</v>
      </c>
      <c r="AQ2913" t="s">
        <v>51</v>
      </c>
      <c r="AR2913" t="s">
        <v>51</v>
      </c>
      <c r="AS2913" t="s">
        <v>51</v>
      </c>
      <c r="AT2913" t="s">
        <v>51</v>
      </c>
      <c r="AU2913" t="s">
        <v>58</v>
      </c>
      <c r="AV2913" t="s">
        <v>12910</v>
      </c>
      <c r="AW2913" t="s">
        <v>84</v>
      </c>
      <c r="AX2913" s="1">
        <v>41794.675619675923</v>
      </c>
      <c r="AY2913" s="1">
        <v>44124.721758182874</v>
      </c>
    </row>
    <row r="2914" spans="1:51" x14ac:dyDescent="0.35">
      <c r="A2914">
        <v>1449</v>
      </c>
      <c r="B2914">
        <v>0</v>
      </c>
      <c r="C2914" t="s">
        <v>51</v>
      </c>
      <c r="D2914" t="s">
        <v>85</v>
      </c>
      <c r="E2914" t="s">
        <v>51</v>
      </c>
      <c r="F2914" t="s">
        <v>51</v>
      </c>
      <c r="G2914" t="s">
        <v>13230</v>
      </c>
      <c r="H2914" t="s">
        <v>13231</v>
      </c>
      <c r="I2914" t="s">
        <v>56</v>
      </c>
      <c r="J2914" t="s">
        <v>5419</v>
      </c>
      <c r="S2914" t="s">
        <v>13232</v>
      </c>
      <c r="T2914" t="s">
        <v>51</v>
      </c>
      <c r="U2914" t="s">
        <v>51</v>
      </c>
      <c r="W2914">
        <v>9822877612</v>
      </c>
      <c r="Y2914" t="s">
        <v>13233</v>
      </c>
      <c r="Z2914">
        <v>8</v>
      </c>
      <c r="AE2914" t="s">
        <v>51</v>
      </c>
      <c r="AF2914" t="s">
        <v>5419</v>
      </c>
      <c r="AI2914">
        <v>0</v>
      </c>
      <c r="AL2914">
        <v>0</v>
      </c>
      <c r="AM2914">
        <v>0</v>
      </c>
      <c r="AN2914">
        <v>0</v>
      </c>
      <c r="AO2914" t="s">
        <v>1400</v>
      </c>
      <c r="AP2914" t="s">
        <v>51</v>
      </c>
      <c r="AQ2914" t="s">
        <v>51</v>
      </c>
      <c r="AR2914" t="s">
        <v>51</v>
      </c>
      <c r="AS2914" t="s">
        <v>51</v>
      </c>
      <c r="AT2914" t="s">
        <v>51</v>
      </c>
      <c r="AU2914" t="s">
        <v>58</v>
      </c>
      <c r="AV2914" t="s">
        <v>4028</v>
      </c>
      <c r="AW2914" t="s">
        <v>51</v>
      </c>
      <c r="AX2914" s="1">
        <v>41794.608154201385</v>
      </c>
      <c r="AY2914" t="s">
        <v>51</v>
      </c>
    </row>
    <row r="2915" spans="1:51" x14ac:dyDescent="0.35">
      <c r="A2915">
        <v>1448</v>
      </c>
      <c r="B2915">
        <v>0</v>
      </c>
      <c r="C2915" t="s">
        <v>51</v>
      </c>
      <c r="D2915" t="s">
        <v>52</v>
      </c>
      <c r="E2915" t="s">
        <v>51</v>
      </c>
      <c r="F2915" t="s">
        <v>51</v>
      </c>
      <c r="G2915" t="s">
        <v>13234</v>
      </c>
      <c r="H2915" t="s">
        <v>13235</v>
      </c>
      <c r="I2915" t="s">
        <v>56</v>
      </c>
      <c r="J2915" t="s">
        <v>5419</v>
      </c>
      <c r="M2915" t="s">
        <v>13234</v>
      </c>
      <c r="N2915" t="s">
        <v>13236</v>
      </c>
      <c r="O2915" t="s">
        <v>56</v>
      </c>
      <c r="S2915" t="s">
        <v>13237</v>
      </c>
      <c r="T2915" t="s">
        <v>12245</v>
      </c>
      <c r="U2915" t="s">
        <v>51</v>
      </c>
      <c r="V2915" t="s">
        <v>62</v>
      </c>
      <c r="W2915" t="s">
        <v>62</v>
      </c>
      <c r="X2915" t="s">
        <v>51</v>
      </c>
      <c r="Y2915" t="s">
        <v>9733</v>
      </c>
      <c r="Z2915">
        <v>8</v>
      </c>
      <c r="AA2915" t="s">
        <v>62</v>
      </c>
      <c r="AB2915" t="s">
        <v>62</v>
      </c>
      <c r="AD2915" t="s">
        <v>62</v>
      </c>
      <c r="AE2915" t="s">
        <v>51</v>
      </c>
      <c r="AF2915" t="s">
        <v>5419</v>
      </c>
      <c r="AG2915" t="s">
        <v>13238</v>
      </c>
      <c r="AH2915" t="s">
        <v>62</v>
      </c>
      <c r="AI2915">
        <v>0</v>
      </c>
      <c r="AJ2915">
        <v>0</v>
      </c>
      <c r="AL2915">
        <v>0</v>
      </c>
      <c r="AM2915">
        <v>0</v>
      </c>
      <c r="AN2915">
        <v>0</v>
      </c>
      <c r="AO2915" t="s">
        <v>51</v>
      </c>
      <c r="AP2915" t="s">
        <v>51</v>
      </c>
      <c r="AQ2915" t="s">
        <v>51</v>
      </c>
      <c r="AR2915" t="s">
        <v>51</v>
      </c>
      <c r="AS2915" t="s">
        <v>51</v>
      </c>
      <c r="AT2915" t="s">
        <v>51</v>
      </c>
      <c r="AU2915" t="s">
        <v>58</v>
      </c>
      <c r="AV2915" t="s">
        <v>12030</v>
      </c>
      <c r="AW2915" t="s">
        <v>4802</v>
      </c>
      <c r="AX2915" s="1">
        <v>41790.503266782405</v>
      </c>
      <c r="AY2915" s="1">
        <v>41848.53000269676</v>
      </c>
    </row>
    <row r="2916" spans="1:51" x14ac:dyDescent="0.35">
      <c r="A2916">
        <v>1447</v>
      </c>
      <c r="B2916">
        <v>0</v>
      </c>
      <c r="C2916" t="s">
        <v>51</v>
      </c>
      <c r="D2916" t="s">
        <v>85</v>
      </c>
      <c r="E2916" t="s">
        <v>51</v>
      </c>
      <c r="F2916" t="s">
        <v>51</v>
      </c>
      <c r="G2916" t="s">
        <v>13239</v>
      </c>
      <c r="H2916" t="s">
        <v>13240</v>
      </c>
      <c r="I2916" t="s">
        <v>56</v>
      </c>
      <c r="J2916" t="s">
        <v>5419</v>
      </c>
      <c r="S2916" t="s">
        <v>13241</v>
      </c>
      <c r="T2916" t="s">
        <v>51</v>
      </c>
      <c r="U2916" t="s">
        <v>51</v>
      </c>
      <c r="W2916" t="s">
        <v>13242</v>
      </c>
      <c r="Y2916" t="s">
        <v>13243</v>
      </c>
      <c r="Z2916">
        <v>8</v>
      </c>
      <c r="AE2916" t="s">
        <v>51</v>
      </c>
      <c r="AF2916" t="s">
        <v>5419</v>
      </c>
      <c r="AG2916" t="s">
        <v>13244</v>
      </c>
      <c r="AI2916">
        <v>0</v>
      </c>
      <c r="AJ2916">
        <v>0</v>
      </c>
      <c r="AL2916">
        <v>0</v>
      </c>
      <c r="AM2916">
        <v>0</v>
      </c>
      <c r="AN2916">
        <v>0</v>
      </c>
      <c r="AO2916" t="s">
        <v>1651</v>
      </c>
      <c r="AP2916" t="s">
        <v>51</v>
      </c>
      <c r="AQ2916" t="s">
        <v>51</v>
      </c>
      <c r="AR2916" t="s">
        <v>51</v>
      </c>
      <c r="AS2916" t="s">
        <v>51</v>
      </c>
      <c r="AT2916" t="s">
        <v>51</v>
      </c>
      <c r="AU2916" t="s">
        <v>58</v>
      </c>
      <c r="AV2916" t="s">
        <v>4028</v>
      </c>
      <c r="AW2916" t="s">
        <v>4028</v>
      </c>
      <c r="AX2916" s="1">
        <v>41789.412927662037</v>
      </c>
      <c r="AY2916" s="1">
        <v>42999.665869872682</v>
      </c>
    </row>
    <row r="2917" spans="1:51" x14ac:dyDescent="0.35">
      <c r="A2917">
        <v>1446</v>
      </c>
      <c r="B2917">
        <v>0</v>
      </c>
      <c r="C2917" t="s">
        <v>51</v>
      </c>
      <c r="D2917" t="s">
        <v>52</v>
      </c>
      <c r="E2917" t="s">
        <v>51</v>
      </c>
      <c r="F2917" t="s">
        <v>51</v>
      </c>
      <c r="G2917" t="s">
        <v>19318</v>
      </c>
      <c r="H2917" t="s">
        <v>13245</v>
      </c>
      <c r="I2917" t="s">
        <v>56</v>
      </c>
      <c r="J2917" t="s">
        <v>5419</v>
      </c>
      <c r="M2917" t="s">
        <v>19318</v>
      </c>
      <c r="N2917" t="s">
        <v>13245</v>
      </c>
      <c r="O2917" t="s">
        <v>56</v>
      </c>
      <c r="S2917" t="s">
        <v>13246</v>
      </c>
      <c r="T2917" t="s">
        <v>13247</v>
      </c>
      <c r="U2917" t="s">
        <v>51</v>
      </c>
      <c r="V2917" t="s">
        <v>13248</v>
      </c>
      <c r="W2917" t="s">
        <v>62</v>
      </c>
      <c r="X2917" t="s">
        <v>51</v>
      </c>
      <c r="Y2917" t="s">
        <v>13249</v>
      </c>
      <c r="Z2917">
        <v>8</v>
      </c>
      <c r="AA2917" t="s">
        <v>13250</v>
      </c>
      <c r="AB2917" t="s">
        <v>62</v>
      </c>
      <c r="AC2917" t="s">
        <v>62</v>
      </c>
      <c r="AD2917" t="s">
        <v>13251</v>
      </c>
      <c r="AE2917" t="s">
        <v>51</v>
      </c>
      <c r="AF2917" t="s">
        <v>5419</v>
      </c>
      <c r="AG2917" t="s">
        <v>62</v>
      </c>
      <c r="AH2917" t="s">
        <v>13252</v>
      </c>
      <c r="AI2917">
        <v>0</v>
      </c>
      <c r="AJ2917">
        <v>0</v>
      </c>
      <c r="AL2917">
        <v>0</v>
      </c>
      <c r="AM2917">
        <v>0</v>
      </c>
      <c r="AN2917">
        <v>0</v>
      </c>
      <c r="AO2917" t="s">
        <v>51</v>
      </c>
      <c r="AP2917" t="s">
        <v>51</v>
      </c>
      <c r="AQ2917" t="s">
        <v>51</v>
      </c>
      <c r="AR2917" t="s">
        <v>51</v>
      </c>
      <c r="AS2917" t="s">
        <v>51</v>
      </c>
      <c r="AT2917" t="s">
        <v>51</v>
      </c>
      <c r="AU2917" t="s">
        <v>58</v>
      </c>
      <c r="AV2917" t="s">
        <v>12910</v>
      </c>
      <c r="AW2917" t="s">
        <v>4802</v>
      </c>
      <c r="AX2917" s="1">
        <v>41785.637360995373</v>
      </c>
      <c r="AY2917" s="1">
        <v>41925.520439432868</v>
      </c>
    </row>
    <row r="2918" spans="1:51" x14ac:dyDescent="0.35">
      <c r="A2918">
        <v>1445</v>
      </c>
      <c r="B2918">
        <v>0</v>
      </c>
      <c r="C2918" t="s">
        <v>51</v>
      </c>
      <c r="D2918" t="s">
        <v>85</v>
      </c>
      <c r="E2918" t="s">
        <v>51</v>
      </c>
      <c r="F2918" t="s">
        <v>51</v>
      </c>
      <c r="G2918" t="s">
        <v>13253</v>
      </c>
      <c r="H2918" t="s">
        <v>13254</v>
      </c>
      <c r="I2918" t="s">
        <v>56</v>
      </c>
      <c r="J2918" t="s">
        <v>5419</v>
      </c>
      <c r="S2918" t="s">
        <v>13255</v>
      </c>
      <c r="T2918" t="s">
        <v>51</v>
      </c>
      <c r="U2918" t="s">
        <v>51</v>
      </c>
      <c r="V2918" t="s">
        <v>13256</v>
      </c>
      <c r="W2918">
        <v>9960692920</v>
      </c>
      <c r="Y2918" t="s">
        <v>13257</v>
      </c>
      <c r="Z2918">
        <v>8</v>
      </c>
      <c r="AE2918" t="s">
        <v>51</v>
      </c>
      <c r="AF2918" t="s">
        <v>5419</v>
      </c>
      <c r="AG2918" t="s">
        <v>2419</v>
      </c>
      <c r="AH2918" t="s">
        <v>13258</v>
      </c>
      <c r="AI2918">
        <v>0</v>
      </c>
      <c r="AJ2918">
        <v>0</v>
      </c>
      <c r="AL2918">
        <v>0</v>
      </c>
      <c r="AM2918">
        <v>0</v>
      </c>
      <c r="AN2918">
        <v>0</v>
      </c>
      <c r="AO2918" t="s">
        <v>13259</v>
      </c>
      <c r="AP2918" t="s">
        <v>51</v>
      </c>
      <c r="AQ2918" t="s">
        <v>51</v>
      </c>
      <c r="AR2918" t="s">
        <v>51</v>
      </c>
      <c r="AS2918" t="s">
        <v>51</v>
      </c>
      <c r="AT2918" t="s">
        <v>51</v>
      </c>
      <c r="AU2918" t="s">
        <v>58</v>
      </c>
      <c r="AV2918" t="s">
        <v>4028</v>
      </c>
      <c r="AW2918" t="s">
        <v>51</v>
      </c>
      <c r="AX2918" s="1">
        <v>41782.667609571756</v>
      </c>
      <c r="AY2918" t="s">
        <v>51</v>
      </c>
    </row>
    <row r="2919" spans="1:51" x14ac:dyDescent="0.35">
      <c r="A2919">
        <v>1444</v>
      </c>
      <c r="B2919">
        <v>0</v>
      </c>
      <c r="C2919" t="s">
        <v>51</v>
      </c>
      <c r="D2919" t="s">
        <v>52</v>
      </c>
      <c r="E2919" t="s">
        <v>51</v>
      </c>
      <c r="F2919" t="s">
        <v>51</v>
      </c>
      <c r="G2919" t="s">
        <v>13260</v>
      </c>
      <c r="H2919" t="s">
        <v>13261</v>
      </c>
      <c r="I2919" t="s">
        <v>56</v>
      </c>
      <c r="J2919" t="s">
        <v>5419</v>
      </c>
      <c r="M2919" t="s">
        <v>13260</v>
      </c>
      <c r="N2919" t="s">
        <v>13262</v>
      </c>
      <c r="O2919" t="s">
        <v>56</v>
      </c>
      <c r="S2919" t="s">
        <v>13263</v>
      </c>
      <c r="T2919" t="s">
        <v>13264</v>
      </c>
      <c r="U2919" t="s">
        <v>51</v>
      </c>
      <c r="V2919" t="s">
        <v>13265</v>
      </c>
      <c r="W2919" t="s">
        <v>62</v>
      </c>
      <c r="X2919" t="s">
        <v>51</v>
      </c>
      <c r="Y2919" t="s">
        <v>13266</v>
      </c>
      <c r="Z2919">
        <v>8</v>
      </c>
      <c r="AA2919" t="s">
        <v>13267</v>
      </c>
      <c r="AB2919" t="s">
        <v>62</v>
      </c>
      <c r="AC2919" t="s">
        <v>62</v>
      </c>
      <c r="AD2919" t="s">
        <v>62</v>
      </c>
      <c r="AE2919" t="s">
        <v>51</v>
      </c>
      <c r="AF2919" t="s">
        <v>5419</v>
      </c>
      <c r="AG2919" t="s">
        <v>13268</v>
      </c>
      <c r="AH2919" t="s">
        <v>13269</v>
      </c>
      <c r="AI2919">
        <v>0</v>
      </c>
      <c r="AJ2919">
        <v>0</v>
      </c>
      <c r="AL2919">
        <v>0</v>
      </c>
      <c r="AM2919">
        <v>0</v>
      </c>
      <c r="AN2919">
        <v>0</v>
      </c>
      <c r="AO2919" t="s">
        <v>51</v>
      </c>
      <c r="AP2919" t="s">
        <v>51</v>
      </c>
      <c r="AQ2919" t="s">
        <v>51</v>
      </c>
      <c r="AR2919" t="s">
        <v>51</v>
      </c>
      <c r="AS2919" t="s">
        <v>51</v>
      </c>
      <c r="AT2919" t="s">
        <v>51</v>
      </c>
      <c r="AU2919" t="s">
        <v>58</v>
      </c>
      <c r="AV2919" t="s">
        <v>12030</v>
      </c>
      <c r="AW2919" t="s">
        <v>51</v>
      </c>
      <c r="AX2919" s="1">
        <v>41781.609068206017</v>
      </c>
      <c r="AY2919" t="s">
        <v>51</v>
      </c>
    </row>
    <row r="2920" spans="1:51" x14ac:dyDescent="0.35">
      <c r="A2920">
        <v>1443</v>
      </c>
      <c r="B2920">
        <v>0</v>
      </c>
      <c r="C2920" t="s">
        <v>51</v>
      </c>
      <c r="D2920" t="s">
        <v>52</v>
      </c>
      <c r="E2920" t="s">
        <v>51</v>
      </c>
      <c r="F2920" t="s">
        <v>51</v>
      </c>
      <c r="G2920" t="s">
        <v>13270</v>
      </c>
      <c r="H2920" t="s">
        <v>13271</v>
      </c>
      <c r="I2920" t="s">
        <v>56</v>
      </c>
      <c r="M2920" t="s">
        <v>13270</v>
      </c>
      <c r="N2920" t="s">
        <v>13271</v>
      </c>
      <c r="O2920" t="s">
        <v>56</v>
      </c>
      <c r="S2920">
        <f>91-8651102750</f>
        <v>-8651102659</v>
      </c>
      <c r="T2920" t="s">
        <v>13272</v>
      </c>
      <c r="U2920" t="s">
        <v>202</v>
      </c>
      <c r="V2920" t="s">
        <v>62</v>
      </c>
      <c r="W2920">
        <f>91-8651102750</f>
        <v>-8651102659</v>
      </c>
      <c r="Y2920" t="s">
        <v>13273</v>
      </c>
      <c r="Z2920">
        <v>8</v>
      </c>
      <c r="AA2920">
        <v>20</v>
      </c>
      <c r="AB2920" t="s">
        <v>62</v>
      </c>
      <c r="AC2920" t="s">
        <v>62</v>
      </c>
      <c r="AD2920" t="s">
        <v>13274</v>
      </c>
      <c r="AE2920" t="s">
        <v>13275</v>
      </c>
      <c r="AF2920" t="s">
        <v>97</v>
      </c>
      <c r="AG2920" t="s">
        <v>13274</v>
      </c>
      <c r="AH2920" t="s">
        <v>13275</v>
      </c>
      <c r="AI2920">
        <v>0</v>
      </c>
      <c r="AJ2920">
        <v>0</v>
      </c>
      <c r="AL2920">
        <v>0</v>
      </c>
      <c r="AM2920">
        <v>0</v>
      </c>
      <c r="AN2920">
        <v>0</v>
      </c>
      <c r="AO2920" t="s">
        <v>51</v>
      </c>
      <c r="AP2920" t="s">
        <v>51</v>
      </c>
      <c r="AQ2920" t="s">
        <v>51</v>
      </c>
      <c r="AR2920" t="s">
        <v>51</v>
      </c>
      <c r="AS2920" t="s">
        <v>51</v>
      </c>
      <c r="AT2920" t="s">
        <v>51</v>
      </c>
      <c r="AU2920" t="s">
        <v>58</v>
      </c>
      <c r="AV2920" t="s">
        <v>12910</v>
      </c>
      <c r="AW2920" t="s">
        <v>6927</v>
      </c>
      <c r="AX2920" s="1">
        <v>41780.765032326388</v>
      </c>
      <c r="AY2920" s="1">
        <v>43626.683953391206</v>
      </c>
    </row>
    <row r="2921" spans="1:51" x14ac:dyDescent="0.35">
      <c r="A2921">
        <v>1442</v>
      </c>
      <c r="B2921">
        <v>0</v>
      </c>
      <c r="C2921" t="s">
        <v>51</v>
      </c>
      <c r="D2921" t="s">
        <v>52</v>
      </c>
      <c r="E2921" t="s">
        <v>51</v>
      </c>
      <c r="F2921" t="s">
        <v>51</v>
      </c>
      <c r="G2921" t="s">
        <v>13276</v>
      </c>
      <c r="H2921" t="s">
        <v>13277</v>
      </c>
      <c r="I2921" t="s">
        <v>56</v>
      </c>
      <c r="J2921" t="s">
        <v>5419</v>
      </c>
      <c r="M2921" t="s">
        <v>13276</v>
      </c>
      <c r="N2921" t="s">
        <v>13277</v>
      </c>
      <c r="O2921" t="s">
        <v>56</v>
      </c>
      <c r="S2921" t="s">
        <v>13278</v>
      </c>
      <c r="T2921" t="s">
        <v>13279</v>
      </c>
      <c r="U2921" t="s">
        <v>51</v>
      </c>
      <c r="V2921" t="s">
        <v>62</v>
      </c>
      <c r="W2921" t="s">
        <v>13278</v>
      </c>
      <c r="X2921" t="s">
        <v>51</v>
      </c>
      <c r="Y2921" t="s">
        <v>13280</v>
      </c>
      <c r="Z2921">
        <v>8</v>
      </c>
      <c r="AA2921" t="s">
        <v>62</v>
      </c>
      <c r="AB2921" t="s">
        <v>62</v>
      </c>
      <c r="AC2921" t="s">
        <v>62</v>
      </c>
      <c r="AD2921" t="s">
        <v>62</v>
      </c>
      <c r="AE2921" t="s">
        <v>51</v>
      </c>
      <c r="AF2921" t="s">
        <v>5419</v>
      </c>
      <c r="AG2921" t="s">
        <v>62</v>
      </c>
      <c r="AH2921" t="s">
        <v>62</v>
      </c>
      <c r="AI2921">
        <v>0</v>
      </c>
      <c r="AJ2921">
        <v>0</v>
      </c>
      <c r="AL2921">
        <v>0</v>
      </c>
      <c r="AM2921">
        <v>0</v>
      </c>
      <c r="AN2921">
        <v>0</v>
      </c>
      <c r="AO2921" t="s">
        <v>51</v>
      </c>
      <c r="AP2921" t="s">
        <v>51</v>
      </c>
      <c r="AQ2921" t="s">
        <v>51</v>
      </c>
      <c r="AR2921" t="s">
        <v>51</v>
      </c>
      <c r="AS2921" t="s">
        <v>51</v>
      </c>
      <c r="AT2921" t="s">
        <v>51</v>
      </c>
      <c r="AU2921" t="s">
        <v>58</v>
      </c>
      <c r="AV2921" t="s">
        <v>12910</v>
      </c>
      <c r="AW2921" t="s">
        <v>51</v>
      </c>
      <c r="AX2921" s="1">
        <v>41779.505391122686</v>
      </c>
      <c r="AY2921" t="s">
        <v>51</v>
      </c>
    </row>
    <row r="2922" spans="1:51" x14ac:dyDescent="0.35">
      <c r="A2922">
        <v>1441</v>
      </c>
      <c r="B2922">
        <v>0</v>
      </c>
      <c r="C2922" t="s">
        <v>51</v>
      </c>
      <c r="D2922" t="s">
        <v>52</v>
      </c>
      <c r="E2922" t="s">
        <v>51</v>
      </c>
      <c r="F2922" t="s">
        <v>51</v>
      </c>
      <c r="G2922" t="s">
        <v>13281</v>
      </c>
      <c r="H2922" t="s">
        <v>13282</v>
      </c>
      <c r="I2922" t="s">
        <v>56</v>
      </c>
      <c r="J2922" t="s">
        <v>5419</v>
      </c>
      <c r="M2922" t="s">
        <v>13281</v>
      </c>
      <c r="N2922" t="s">
        <v>13282</v>
      </c>
      <c r="O2922" t="s">
        <v>56</v>
      </c>
      <c r="S2922" t="s">
        <v>13283</v>
      </c>
      <c r="T2922" t="s">
        <v>62</v>
      </c>
      <c r="U2922" t="s">
        <v>51</v>
      </c>
      <c r="V2922" t="s">
        <v>13284</v>
      </c>
      <c r="W2922" t="s">
        <v>62</v>
      </c>
      <c r="X2922" t="s">
        <v>51</v>
      </c>
      <c r="Y2922" t="s">
        <v>13285</v>
      </c>
      <c r="Z2922">
        <v>8</v>
      </c>
      <c r="AA2922" t="s">
        <v>13286</v>
      </c>
      <c r="AB2922" t="s">
        <v>62</v>
      </c>
      <c r="AC2922" t="s">
        <v>62</v>
      </c>
      <c r="AD2922" t="s">
        <v>62</v>
      </c>
      <c r="AE2922" t="s">
        <v>51</v>
      </c>
      <c r="AF2922" t="s">
        <v>5419</v>
      </c>
      <c r="AG2922" t="s">
        <v>62</v>
      </c>
      <c r="AH2922">
        <v>792878</v>
      </c>
      <c r="AI2922">
        <v>0</v>
      </c>
      <c r="AJ2922">
        <v>0</v>
      </c>
      <c r="AL2922">
        <v>0</v>
      </c>
      <c r="AM2922">
        <v>0</v>
      </c>
      <c r="AN2922">
        <v>0</v>
      </c>
      <c r="AO2922" t="s">
        <v>51</v>
      </c>
      <c r="AP2922" t="s">
        <v>51</v>
      </c>
      <c r="AQ2922" t="s">
        <v>51</v>
      </c>
      <c r="AR2922" t="s">
        <v>51</v>
      </c>
      <c r="AS2922" t="s">
        <v>51</v>
      </c>
      <c r="AT2922" t="s">
        <v>51</v>
      </c>
      <c r="AU2922" t="s">
        <v>58</v>
      </c>
      <c r="AV2922" t="s">
        <v>12910</v>
      </c>
      <c r="AW2922" t="s">
        <v>10397</v>
      </c>
      <c r="AX2922" s="1">
        <v>41779.496434062501</v>
      </c>
      <c r="AY2922" s="1">
        <v>41782.668700729169</v>
      </c>
    </row>
    <row r="2923" spans="1:51" x14ac:dyDescent="0.35">
      <c r="A2923">
        <v>1440</v>
      </c>
      <c r="B2923">
        <v>0</v>
      </c>
      <c r="C2923" t="s">
        <v>51</v>
      </c>
      <c r="D2923" t="s">
        <v>52</v>
      </c>
      <c r="E2923" t="s">
        <v>51</v>
      </c>
      <c r="F2923" t="s">
        <v>51</v>
      </c>
      <c r="G2923" t="s">
        <v>13287</v>
      </c>
      <c r="H2923" t="s">
        <v>19319</v>
      </c>
      <c r="I2923" t="s">
        <v>56</v>
      </c>
      <c r="J2923" t="s">
        <v>5419</v>
      </c>
      <c r="M2923" t="s">
        <v>13288</v>
      </c>
      <c r="N2923" t="s">
        <v>13289</v>
      </c>
      <c r="O2923" t="s">
        <v>56</v>
      </c>
      <c r="S2923">
        <f>91-40-44336700</f>
        <v>-44336649</v>
      </c>
      <c r="U2923" t="s">
        <v>51</v>
      </c>
      <c r="V2923">
        <f>91-40-44336800</f>
        <v>-44336749</v>
      </c>
      <c r="W2923" t="s">
        <v>62</v>
      </c>
      <c r="X2923" t="s">
        <v>51</v>
      </c>
      <c r="Y2923" t="s">
        <v>13290</v>
      </c>
      <c r="Z2923">
        <v>8</v>
      </c>
      <c r="AA2923" t="s">
        <v>62</v>
      </c>
      <c r="AB2923" t="s">
        <v>62</v>
      </c>
      <c r="AC2923" t="s">
        <v>62</v>
      </c>
      <c r="AD2923" t="s">
        <v>62</v>
      </c>
      <c r="AE2923" t="s">
        <v>51</v>
      </c>
      <c r="AF2923" t="s">
        <v>5419</v>
      </c>
      <c r="AG2923" t="s">
        <v>62</v>
      </c>
      <c r="AH2923">
        <v>18299931947</v>
      </c>
      <c r="AI2923">
        <v>0</v>
      </c>
      <c r="AJ2923">
        <v>0</v>
      </c>
      <c r="AL2923">
        <v>0</v>
      </c>
      <c r="AM2923">
        <v>0</v>
      </c>
      <c r="AN2923">
        <v>0</v>
      </c>
      <c r="AO2923" t="s">
        <v>51</v>
      </c>
      <c r="AP2923" t="s">
        <v>51</v>
      </c>
      <c r="AQ2923" t="s">
        <v>51</v>
      </c>
      <c r="AR2923" t="s">
        <v>51</v>
      </c>
      <c r="AS2923" t="s">
        <v>51</v>
      </c>
      <c r="AT2923" t="s">
        <v>51</v>
      </c>
      <c r="AU2923" t="s">
        <v>58</v>
      </c>
      <c r="AV2923" t="s">
        <v>12910</v>
      </c>
      <c r="AW2923" t="s">
        <v>51</v>
      </c>
      <c r="AX2923" s="1">
        <v>41778.710962962963</v>
      </c>
      <c r="AY2923" t="s">
        <v>51</v>
      </c>
    </row>
    <row r="2924" spans="1:51" x14ac:dyDescent="0.35">
      <c r="A2924">
        <v>1439</v>
      </c>
      <c r="B2924">
        <v>0</v>
      </c>
      <c r="C2924" t="s">
        <v>51</v>
      </c>
      <c r="D2924" t="s">
        <v>52</v>
      </c>
      <c r="E2924" t="s">
        <v>51</v>
      </c>
      <c r="F2924" t="s">
        <v>51</v>
      </c>
      <c r="G2924" t="s">
        <v>13291</v>
      </c>
      <c r="H2924" t="s">
        <v>13292</v>
      </c>
      <c r="I2924" t="s">
        <v>56</v>
      </c>
      <c r="J2924" t="s">
        <v>5419</v>
      </c>
      <c r="M2924" t="s">
        <v>13291</v>
      </c>
      <c r="N2924" t="s">
        <v>13293</v>
      </c>
      <c r="O2924" t="s">
        <v>56</v>
      </c>
      <c r="S2924">
        <v>8097977007</v>
      </c>
      <c r="T2924" t="s">
        <v>12349</v>
      </c>
      <c r="U2924" t="s">
        <v>51</v>
      </c>
      <c r="V2924" t="s">
        <v>62</v>
      </c>
      <c r="W2924">
        <v>9845949020</v>
      </c>
      <c r="X2924" t="s">
        <v>51</v>
      </c>
      <c r="Y2924" t="s">
        <v>12350</v>
      </c>
      <c r="Z2924">
        <v>8</v>
      </c>
      <c r="AA2924" t="s">
        <v>62</v>
      </c>
      <c r="AB2924" t="s">
        <v>62</v>
      </c>
      <c r="AC2924" t="s">
        <v>62</v>
      </c>
      <c r="AD2924" t="s">
        <v>62</v>
      </c>
      <c r="AE2924" t="s">
        <v>51</v>
      </c>
      <c r="AF2924" t="s">
        <v>5419</v>
      </c>
      <c r="AG2924" t="s">
        <v>13294</v>
      </c>
      <c r="AH2924" t="s">
        <v>13295</v>
      </c>
      <c r="AI2924">
        <v>0</v>
      </c>
      <c r="AJ2924">
        <v>0</v>
      </c>
      <c r="AL2924">
        <v>0</v>
      </c>
      <c r="AM2924">
        <v>0</v>
      </c>
      <c r="AN2924">
        <v>0</v>
      </c>
      <c r="AO2924" t="s">
        <v>51</v>
      </c>
      <c r="AP2924" t="s">
        <v>51</v>
      </c>
      <c r="AQ2924" t="s">
        <v>51</v>
      </c>
      <c r="AR2924" t="s">
        <v>51</v>
      </c>
      <c r="AS2924" t="s">
        <v>51</v>
      </c>
      <c r="AT2924" t="s">
        <v>51</v>
      </c>
      <c r="AU2924" t="s">
        <v>58</v>
      </c>
      <c r="AV2924" t="s">
        <v>12910</v>
      </c>
      <c r="AW2924" t="s">
        <v>51</v>
      </c>
      <c r="AX2924" s="1">
        <v>41775.729908483794</v>
      </c>
      <c r="AY2924" t="s">
        <v>51</v>
      </c>
    </row>
    <row r="2925" spans="1:51" x14ac:dyDescent="0.35">
      <c r="A2925">
        <v>1438</v>
      </c>
      <c r="B2925">
        <v>0</v>
      </c>
      <c r="C2925" t="s">
        <v>51</v>
      </c>
      <c r="D2925" t="s">
        <v>85</v>
      </c>
      <c r="E2925" t="s">
        <v>51</v>
      </c>
      <c r="F2925" t="s">
        <v>51</v>
      </c>
      <c r="G2925" t="s">
        <v>13296</v>
      </c>
      <c r="H2925" t="s">
        <v>13297</v>
      </c>
      <c r="I2925" t="s">
        <v>56</v>
      </c>
      <c r="J2925" t="s">
        <v>5419</v>
      </c>
      <c r="T2925" t="s">
        <v>51</v>
      </c>
      <c r="U2925" t="s">
        <v>51</v>
      </c>
      <c r="Z2925">
        <v>8</v>
      </c>
      <c r="AD2925" t="s">
        <v>13298</v>
      </c>
      <c r="AE2925" t="s">
        <v>51</v>
      </c>
      <c r="AF2925" t="s">
        <v>5419</v>
      </c>
      <c r="AI2925">
        <v>0</v>
      </c>
      <c r="AJ2925">
        <v>0</v>
      </c>
      <c r="AL2925">
        <v>0</v>
      </c>
      <c r="AM2925">
        <v>0</v>
      </c>
      <c r="AN2925">
        <v>0</v>
      </c>
      <c r="AO2925" t="s">
        <v>1032</v>
      </c>
      <c r="AP2925" t="s">
        <v>51</v>
      </c>
      <c r="AQ2925" t="s">
        <v>51</v>
      </c>
      <c r="AR2925" t="s">
        <v>51</v>
      </c>
      <c r="AS2925" t="s">
        <v>51</v>
      </c>
      <c r="AT2925" t="s">
        <v>51</v>
      </c>
      <c r="AU2925" t="s">
        <v>58</v>
      </c>
      <c r="AV2925" t="s">
        <v>4028</v>
      </c>
      <c r="AW2925" t="s">
        <v>51</v>
      </c>
      <c r="AX2925" s="1">
        <v>41773.514632326391</v>
      </c>
      <c r="AY2925" t="s">
        <v>51</v>
      </c>
    </row>
    <row r="2926" spans="1:51" x14ac:dyDescent="0.35">
      <c r="A2926">
        <v>1437</v>
      </c>
      <c r="B2926">
        <v>0</v>
      </c>
      <c r="C2926" t="s">
        <v>51</v>
      </c>
      <c r="D2926" t="s">
        <v>52</v>
      </c>
      <c r="E2926" t="s">
        <v>51</v>
      </c>
      <c r="F2926" t="s">
        <v>51</v>
      </c>
      <c r="G2926" t="s">
        <v>13299</v>
      </c>
      <c r="H2926" t="s">
        <v>13300</v>
      </c>
      <c r="I2926" t="s">
        <v>56</v>
      </c>
      <c r="M2926" t="s">
        <v>13299</v>
      </c>
      <c r="N2926" t="s">
        <v>13300</v>
      </c>
      <c r="O2926" t="s">
        <v>56</v>
      </c>
      <c r="S2926" t="s">
        <v>62</v>
      </c>
      <c r="T2926" t="s">
        <v>62</v>
      </c>
      <c r="U2926" t="s">
        <v>4021</v>
      </c>
      <c r="V2926" t="s">
        <v>62</v>
      </c>
      <c r="W2926" t="s">
        <v>62</v>
      </c>
      <c r="Y2926" t="s">
        <v>62</v>
      </c>
      <c r="Z2926">
        <v>8</v>
      </c>
      <c r="AA2926">
        <v>9</v>
      </c>
      <c r="AB2926" t="s">
        <v>62</v>
      </c>
      <c r="AC2926" t="s">
        <v>62</v>
      </c>
      <c r="AD2926" t="s">
        <v>62</v>
      </c>
      <c r="AE2926" t="s">
        <v>3623</v>
      </c>
      <c r="AF2926" t="s">
        <v>376</v>
      </c>
      <c r="AG2926" t="s">
        <v>13301</v>
      </c>
      <c r="AH2926" t="s">
        <v>3623</v>
      </c>
      <c r="AI2926">
        <v>0</v>
      </c>
      <c r="AJ2926">
        <v>0</v>
      </c>
      <c r="AL2926">
        <v>0</v>
      </c>
      <c r="AM2926">
        <v>0</v>
      </c>
      <c r="AN2926">
        <v>0</v>
      </c>
      <c r="AO2926" t="s">
        <v>51</v>
      </c>
      <c r="AP2926" t="s">
        <v>51</v>
      </c>
      <c r="AQ2926" t="s">
        <v>51</v>
      </c>
      <c r="AR2926" t="s">
        <v>51</v>
      </c>
      <c r="AS2926" t="s">
        <v>51</v>
      </c>
      <c r="AT2926" t="s">
        <v>51</v>
      </c>
      <c r="AU2926" t="s">
        <v>58</v>
      </c>
      <c r="AV2926" t="s">
        <v>12910</v>
      </c>
      <c r="AW2926" t="s">
        <v>196</v>
      </c>
      <c r="AX2926" s="1">
        <v>41771.536242824077</v>
      </c>
      <c r="AY2926" s="1">
        <v>43878.65846111111</v>
      </c>
    </row>
    <row r="2927" spans="1:51" x14ac:dyDescent="0.35">
      <c r="A2927">
        <v>1436</v>
      </c>
      <c r="B2927">
        <v>0</v>
      </c>
      <c r="C2927" t="s">
        <v>51</v>
      </c>
      <c r="D2927" t="s">
        <v>85</v>
      </c>
      <c r="E2927" t="s">
        <v>51</v>
      </c>
      <c r="F2927" t="s">
        <v>51</v>
      </c>
      <c r="G2927" t="s">
        <v>13302</v>
      </c>
      <c r="H2927" t="s">
        <v>13303</v>
      </c>
      <c r="I2927" t="s">
        <v>56</v>
      </c>
      <c r="J2927" t="s">
        <v>5419</v>
      </c>
      <c r="T2927" t="s">
        <v>51</v>
      </c>
      <c r="U2927" t="s">
        <v>51</v>
      </c>
      <c r="W2927">
        <v>9819951608</v>
      </c>
      <c r="Y2927" t="s">
        <v>13304</v>
      </c>
      <c r="Z2927">
        <v>8</v>
      </c>
      <c r="AE2927" t="s">
        <v>51</v>
      </c>
      <c r="AF2927" t="s">
        <v>5419</v>
      </c>
      <c r="AI2927">
        <v>0</v>
      </c>
      <c r="AJ2927">
        <v>0</v>
      </c>
      <c r="AL2927">
        <v>0</v>
      </c>
      <c r="AM2927">
        <v>0</v>
      </c>
      <c r="AN2927">
        <v>0</v>
      </c>
      <c r="AO2927" t="s">
        <v>4181</v>
      </c>
      <c r="AP2927" t="s">
        <v>51</v>
      </c>
      <c r="AQ2927" t="s">
        <v>51</v>
      </c>
      <c r="AR2927" t="s">
        <v>51</v>
      </c>
      <c r="AS2927" t="s">
        <v>51</v>
      </c>
      <c r="AT2927" t="s">
        <v>51</v>
      </c>
      <c r="AU2927" t="s">
        <v>58</v>
      </c>
      <c r="AV2927" t="s">
        <v>4028</v>
      </c>
      <c r="AW2927" t="s">
        <v>51</v>
      </c>
      <c r="AX2927" s="1">
        <v>41768.623378622688</v>
      </c>
      <c r="AY2927" t="s">
        <v>51</v>
      </c>
    </row>
    <row r="2928" spans="1:51" x14ac:dyDescent="0.35">
      <c r="A2928">
        <v>1435</v>
      </c>
      <c r="B2928">
        <v>0</v>
      </c>
      <c r="C2928" t="s">
        <v>51</v>
      </c>
      <c r="D2928" t="s">
        <v>85</v>
      </c>
      <c r="E2928" t="s">
        <v>51</v>
      </c>
      <c r="F2928" t="s">
        <v>51</v>
      </c>
      <c r="G2928" t="s">
        <v>13305</v>
      </c>
      <c r="H2928" t="s">
        <v>13306</v>
      </c>
      <c r="I2928" t="s">
        <v>56</v>
      </c>
      <c r="J2928" t="s">
        <v>5419</v>
      </c>
      <c r="S2928" t="s">
        <v>13307</v>
      </c>
      <c r="T2928" t="s">
        <v>51</v>
      </c>
      <c r="U2928" t="s">
        <v>51</v>
      </c>
      <c r="W2928">
        <v>9823825252</v>
      </c>
      <c r="Z2928">
        <v>8</v>
      </c>
      <c r="AE2928" t="s">
        <v>51</v>
      </c>
      <c r="AF2928" t="s">
        <v>5419</v>
      </c>
      <c r="AI2928">
        <v>0</v>
      </c>
      <c r="AJ2928">
        <v>0</v>
      </c>
      <c r="AL2928">
        <v>0</v>
      </c>
      <c r="AM2928">
        <v>0</v>
      </c>
      <c r="AN2928">
        <v>0</v>
      </c>
      <c r="AO2928" t="s">
        <v>1651</v>
      </c>
      <c r="AP2928" t="s">
        <v>51</v>
      </c>
      <c r="AQ2928" t="s">
        <v>51</v>
      </c>
      <c r="AR2928" t="s">
        <v>51</v>
      </c>
      <c r="AS2928" t="s">
        <v>51</v>
      </c>
      <c r="AT2928" t="s">
        <v>51</v>
      </c>
      <c r="AU2928" t="s">
        <v>58</v>
      </c>
      <c r="AV2928" t="s">
        <v>4028</v>
      </c>
      <c r="AW2928" t="s">
        <v>51</v>
      </c>
      <c r="AX2928" s="1">
        <v>41768.515678090276</v>
      </c>
      <c r="AY2928" t="s">
        <v>51</v>
      </c>
    </row>
    <row r="2929" spans="1:51" x14ac:dyDescent="0.35">
      <c r="A2929">
        <v>1434</v>
      </c>
      <c r="B2929">
        <v>0</v>
      </c>
      <c r="C2929" t="s">
        <v>51</v>
      </c>
      <c r="D2929" t="s">
        <v>85</v>
      </c>
      <c r="E2929" t="s">
        <v>51</v>
      </c>
      <c r="F2929" t="s">
        <v>51</v>
      </c>
      <c r="G2929" t="s">
        <v>13308</v>
      </c>
      <c r="H2929" t="s">
        <v>13309</v>
      </c>
      <c r="I2929" t="s">
        <v>56</v>
      </c>
      <c r="J2929" t="s">
        <v>5419</v>
      </c>
      <c r="S2929" t="s">
        <v>13310</v>
      </c>
      <c r="T2929" t="s">
        <v>51</v>
      </c>
      <c r="U2929" t="s">
        <v>51</v>
      </c>
      <c r="W2929">
        <v>9810093798</v>
      </c>
      <c r="Y2929" t="s">
        <v>13311</v>
      </c>
      <c r="Z2929">
        <v>8</v>
      </c>
      <c r="AE2929" t="s">
        <v>51</v>
      </c>
      <c r="AF2929" t="s">
        <v>5419</v>
      </c>
      <c r="AG2929">
        <v>7410215150</v>
      </c>
      <c r="AI2929">
        <v>0</v>
      </c>
      <c r="AJ2929">
        <v>0</v>
      </c>
      <c r="AL2929">
        <v>0</v>
      </c>
      <c r="AM2929">
        <v>0</v>
      </c>
      <c r="AN2929">
        <v>0</v>
      </c>
      <c r="AO2929" t="s">
        <v>120</v>
      </c>
      <c r="AP2929" t="s">
        <v>51</v>
      </c>
      <c r="AQ2929" t="s">
        <v>51</v>
      </c>
      <c r="AR2929" t="s">
        <v>51</v>
      </c>
      <c r="AS2929" t="s">
        <v>51</v>
      </c>
      <c r="AT2929" t="s">
        <v>51</v>
      </c>
      <c r="AU2929" t="s">
        <v>58</v>
      </c>
      <c r="AV2929" t="s">
        <v>4028</v>
      </c>
      <c r="AW2929" t="s">
        <v>51</v>
      </c>
      <c r="AX2929" s="1">
        <v>41766.570254976854</v>
      </c>
      <c r="AY2929" t="s">
        <v>51</v>
      </c>
    </row>
    <row r="2930" spans="1:51" x14ac:dyDescent="0.35">
      <c r="A2930">
        <v>1433</v>
      </c>
      <c r="B2930">
        <v>0</v>
      </c>
      <c r="C2930" t="s">
        <v>51</v>
      </c>
      <c r="D2930" t="s">
        <v>85</v>
      </c>
      <c r="E2930" t="s">
        <v>51</v>
      </c>
      <c r="F2930" t="s">
        <v>51</v>
      </c>
      <c r="G2930" t="s">
        <v>13312</v>
      </c>
      <c r="H2930" t="s">
        <v>13313</v>
      </c>
      <c r="I2930" t="s">
        <v>56</v>
      </c>
      <c r="S2930" t="s">
        <v>13314</v>
      </c>
      <c r="T2930" t="s">
        <v>51</v>
      </c>
      <c r="U2930" t="s">
        <v>51</v>
      </c>
      <c r="W2930">
        <v>9843230273</v>
      </c>
      <c r="Y2930" t="s">
        <v>13315</v>
      </c>
      <c r="Z2930">
        <v>8</v>
      </c>
      <c r="AE2930" t="s">
        <v>51</v>
      </c>
      <c r="AI2930">
        <v>0</v>
      </c>
      <c r="AJ2930">
        <v>0</v>
      </c>
      <c r="AL2930">
        <v>0</v>
      </c>
      <c r="AM2930">
        <v>0</v>
      </c>
      <c r="AN2930">
        <v>0</v>
      </c>
      <c r="AO2930" t="s">
        <v>13316</v>
      </c>
      <c r="AP2930" t="s">
        <v>51</v>
      </c>
      <c r="AQ2930" t="s">
        <v>51</v>
      </c>
      <c r="AR2930" t="s">
        <v>51</v>
      </c>
      <c r="AS2930" t="s">
        <v>51</v>
      </c>
      <c r="AT2930" t="s">
        <v>51</v>
      </c>
      <c r="AU2930" t="s">
        <v>58</v>
      </c>
      <c r="AV2930" t="s">
        <v>4028</v>
      </c>
      <c r="AW2930" t="s">
        <v>13317</v>
      </c>
      <c r="AX2930" s="1">
        <v>41766.56578827546</v>
      </c>
      <c r="AY2930" s="1">
        <v>41771.417088078706</v>
      </c>
    </row>
    <row r="2931" spans="1:51" x14ac:dyDescent="0.35">
      <c r="A2931">
        <v>1432</v>
      </c>
      <c r="B2931">
        <v>0</v>
      </c>
      <c r="C2931" t="s">
        <v>51</v>
      </c>
      <c r="D2931" t="s">
        <v>85</v>
      </c>
      <c r="E2931" t="s">
        <v>51</v>
      </c>
      <c r="F2931" t="s">
        <v>51</v>
      </c>
      <c r="G2931" t="s">
        <v>19320</v>
      </c>
      <c r="H2931" t="s">
        <v>13318</v>
      </c>
      <c r="I2931" t="s">
        <v>56</v>
      </c>
      <c r="J2931" t="s">
        <v>5419</v>
      </c>
      <c r="S2931" t="s">
        <v>13319</v>
      </c>
      <c r="T2931" t="s">
        <v>51</v>
      </c>
      <c r="U2931" t="s">
        <v>51</v>
      </c>
      <c r="W2931">
        <v>9922919409</v>
      </c>
      <c r="Y2931" t="s">
        <v>13320</v>
      </c>
      <c r="Z2931">
        <v>8</v>
      </c>
      <c r="AE2931" t="s">
        <v>51</v>
      </c>
      <c r="AF2931" t="s">
        <v>5419</v>
      </c>
      <c r="AI2931">
        <v>0</v>
      </c>
      <c r="AJ2931">
        <v>0</v>
      </c>
      <c r="AL2931">
        <v>0</v>
      </c>
      <c r="AM2931">
        <v>0</v>
      </c>
      <c r="AN2931">
        <v>0</v>
      </c>
      <c r="AO2931" t="s">
        <v>120</v>
      </c>
      <c r="AP2931" t="s">
        <v>51</v>
      </c>
      <c r="AQ2931" t="s">
        <v>51</v>
      </c>
      <c r="AR2931" t="s">
        <v>51</v>
      </c>
      <c r="AS2931" t="s">
        <v>51</v>
      </c>
      <c r="AT2931" t="s">
        <v>51</v>
      </c>
      <c r="AU2931" t="s">
        <v>58</v>
      </c>
      <c r="AV2931" t="s">
        <v>4028</v>
      </c>
      <c r="AW2931" t="s">
        <v>51</v>
      </c>
      <c r="AX2931" s="1">
        <v>41765.739010034726</v>
      </c>
      <c r="AY2931" t="s">
        <v>51</v>
      </c>
    </row>
    <row r="2932" spans="1:51" x14ac:dyDescent="0.35">
      <c r="A2932">
        <v>1431</v>
      </c>
      <c r="B2932">
        <v>0</v>
      </c>
      <c r="C2932" t="s">
        <v>51</v>
      </c>
      <c r="D2932" t="s">
        <v>64</v>
      </c>
      <c r="E2932" t="s">
        <v>51</v>
      </c>
      <c r="F2932" t="s">
        <v>51</v>
      </c>
      <c r="G2932" t="s">
        <v>19321</v>
      </c>
      <c r="H2932" t="s">
        <v>13321</v>
      </c>
      <c r="I2932" t="s">
        <v>56</v>
      </c>
      <c r="J2932" t="s">
        <v>5419</v>
      </c>
      <c r="M2932" t="s">
        <v>19322</v>
      </c>
      <c r="N2932" t="s">
        <v>13321</v>
      </c>
      <c r="O2932" t="s">
        <v>56</v>
      </c>
      <c r="S2932" t="s">
        <v>13322</v>
      </c>
      <c r="T2932" t="s">
        <v>62</v>
      </c>
      <c r="U2932" t="s">
        <v>51</v>
      </c>
      <c r="V2932" t="s">
        <v>13323</v>
      </c>
      <c r="W2932" t="s">
        <v>62</v>
      </c>
      <c r="X2932" t="s">
        <v>51</v>
      </c>
      <c r="Y2932" t="s">
        <v>13324</v>
      </c>
      <c r="Z2932">
        <v>8</v>
      </c>
      <c r="AA2932" t="s">
        <v>13325</v>
      </c>
      <c r="AB2932">
        <v>24</v>
      </c>
      <c r="AC2932" t="s">
        <v>62</v>
      </c>
      <c r="AD2932" t="s">
        <v>8362</v>
      </c>
      <c r="AE2932" t="s">
        <v>51</v>
      </c>
      <c r="AF2932" t="s">
        <v>5419</v>
      </c>
      <c r="AG2932" t="s">
        <v>8362</v>
      </c>
      <c r="AH2932" t="s">
        <v>8362</v>
      </c>
      <c r="AI2932">
        <v>0</v>
      </c>
      <c r="AJ2932">
        <v>0</v>
      </c>
      <c r="AL2932">
        <v>0</v>
      </c>
      <c r="AM2932">
        <v>0</v>
      </c>
      <c r="AN2932">
        <v>0</v>
      </c>
      <c r="AO2932" t="s">
        <v>51</v>
      </c>
      <c r="AP2932" t="s">
        <v>51</v>
      </c>
      <c r="AQ2932" t="s">
        <v>51</v>
      </c>
      <c r="AR2932" t="s">
        <v>51</v>
      </c>
      <c r="AS2932" t="s">
        <v>51</v>
      </c>
      <c r="AT2932" t="s">
        <v>51</v>
      </c>
      <c r="AU2932" t="s">
        <v>58</v>
      </c>
      <c r="AV2932" t="s">
        <v>12910</v>
      </c>
      <c r="AW2932" t="s">
        <v>6927</v>
      </c>
      <c r="AX2932" s="1">
        <v>41762.71238167824</v>
      </c>
      <c r="AY2932" s="1">
        <v>43019.494153043983</v>
      </c>
    </row>
    <row r="2933" spans="1:51" x14ac:dyDescent="0.35">
      <c r="A2933">
        <v>1430</v>
      </c>
      <c r="B2933">
        <v>0</v>
      </c>
      <c r="C2933" t="s">
        <v>51</v>
      </c>
      <c r="D2933" t="s">
        <v>85</v>
      </c>
      <c r="E2933" t="s">
        <v>51</v>
      </c>
      <c r="F2933" t="s">
        <v>51</v>
      </c>
      <c r="G2933" t="s">
        <v>13326</v>
      </c>
      <c r="H2933" t="s">
        <v>13327</v>
      </c>
      <c r="I2933" t="s">
        <v>56</v>
      </c>
      <c r="J2933" t="s">
        <v>5419</v>
      </c>
      <c r="T2933" t="s">
        <v>51</v>
      </c>
      <c r="U2933" t="s">
        <v>51</v>
      </c>
      <c r="W2933">
        <v>9860797074</v>
      </c>
      <c r="Z2933">
        <v>8</v>
      </c>
      <c r="AE2933" t="s">
        <v>51</v>
      </c>
      <c r="AF2933" t="s">
        <v>5419</v>
      </c>
      <c r="AI2933">
        <v>0</v>
      </c>
      <c r="AJ2933">
        <v>0</v>
      </c>
      <c r="AL2933">
        <v>0</v>
      </c>
      <c r="AM2933">
        <v>0</v>
      </c>
      <c r="AN2933">
        <v>0</v>
      </c>
      <c r="AO2933" t="s">
        <v>1032</v>
      </c>
      <c r="AP2933" t="s">
        <v>51</v>
      </c>
      <c r="AQ2933" t="s">
        <v>51</v>
      </c>
      <c r="AR2933" t="s">
        <v>51</v>
      </c>
      <c r="AS2933" t="s">
        <v>51</v>
      </c>
      <c r="AT2933" t="s">
        <v>51</v>
      </c>
      <c r="AU2933" t="s">
        <v>58</v>
      </c>
      <c r="AV2933" t="s">
        <v>4028</v>
      </c>
      <c r="AW2933" t="s">
        <v>51</v>
      </c>
      <c r="AX2933" s="1">
        <v>41762.570726041668</v>
      </c>
      <c r="AY2933" t="s">
        <v>51</v>
      </c>
    </row>
    <row r="2934" spans="1:51" x14ac:dyDescent="0.35">
      <c r="A2934">
        <v>1429</v>
      </c>
      <c r="B2934">
        <v>0</v>
      </c>
      <c r="C2934" t="s">
        <v>51</v>
      </c>
      <c r="D2934" t="s">
        <v>52</v>
      </c>
      <c r="E2934" t="s">
        <v>51</v>
      </c>
      <c r="F2934" t="s">
        <v>51</v>
      </c>
      <c r="G2934" t="s">
        <v>19323</v>
      </c>
      <c r="H2934" t="s">
        <v>19324</v>
      </c>
      <c r="I2934" t="s">
        <v>56</v>
      </c>
      <c r="M2934" t="s">
        <v>19325</v>
      </c>
      <c r="N2934" t="s">
        <v>19326</v>
      </c>
      <c r="O2934" t="s">
        <v>56</v>
      </c>
      <c r="S2934" t="s">
        <v>13328</v>
      </c>
      <c r="T2934" t="s">
        <v>13329</v>
      </c>
      <c r="U2934" t="s">
        <v>51</v>
      </c>
      <c r="V2934" t="s">
        <v>62</v>
      </c>
      <c r="W2934">
        <v>9158407167</v>
      </c>
      <c r="Y2934" t="s">
        <v>13330</v>
      </c>
      <c r="Z2934">
        <v>8</v>
      </c>
      <c r="AA2934">
        <v>27</v>
      </c>
      <c r="AB2934" t="s">
        <v>62</v>
      </c>
      <c r="AC2934" t="s">
        <v>62</v>
      </c>
      <c r="AD2934" t="s">
        <v>62</v>
      </c>
      <c r="AE2934" t="s">
        <v>1903</v>
      </c>
      <c r="AF2934" t="s">
        <v>143</v>
      </c>
      <c r="AG2934" t="s">
        <v>13331</v>
      </c>
      <c r="AH2934" t="s">
        <v>1903</v>
      </c>
      <c r="AI2934">
        <v>0</v>
      </c>
      <c r="AJ2934">
        <v>0</v>
      </c>
      <c r="AL2934">
        <v>0</v>
      </c>
      <c r="AM2934">
        <v>0</v>
      </c>
      <c r="AN2934">
        <v>0</v>
      </c>
      <c r="AO2934" t="s">
        <v>51</v>
      </c>
      <c r="AP2934" t="s">
        <v>51</v>
      </c>
      <c r="AQ2934" t="s">
        <v>51</v>
      </c>
      <c r="AR2934" t="s">
        <v>51</v>
      </c>
      <c r="AS2934" t="s">
        <v>51</v>
      </c>
      <c r="AT2934" t="s">
        <v>51</v>
      </c>
      <c r="AU2934" t="s">
        <v>58</v>
      </c>
      <c r="AV2934" t="s">
        <v>12030</v>
      </c>
      <c r="AW2934" t="s">
        <v>6927</v>
      </c>
      <c r="AX2934" s="1">
        <v>41758.651359374999</v>
      </c>
      <c r="AY2934" s="1">
        <v>43423.649877581018</v>
      </c>
    </row>
    <row r="2935" spans="1:51" x14ac:dyDescent="0.35">
      <c r="A2935">
        <v>1428</v>
      </c>
      <c r="B2935">
        <v>0</v>
      </c>
      <c r="C2935" t="s">
        <v>51</v>
      </c>
      <c r="D2935" t="s">
        <v>85</v>
      </c>
      <c r="E2935" t="s">
        <v>51</v>
      </c>
      <c r="F2935" t="s">
        <v>51</v>
      </c>
      <c r="G2935" t="s">
        <v>13332</v>
      </c>
      <c r="H2935" t="s">
        <v>13333</v>
      </c>
      <c r="I2935" t="s">
        <v>56</v>
      </c>
      <c r="J2935" t="s">
        <v>5419</v>
      </c>
      <c r="T2935" t="s">
        <v>51</v>
      </c>
      <c r="U2935" t="s">
        <v>51</v>
      </c>
      <c r="Z2935">
        <v>8</v>
      </c>
      <c r="AE2935" t="s">
        <v>51</v>
      </c>
      <c r="AF2935" t="s">
        <v>5419</v>
      </c>
      <c r="AI2935">
        <v>0</v>
      </c>
      <c r="AJ2935">
        <v>0</v>
      </c>
      <c r="AL2935">
        <v>0</v>
      </c>
      <c r="AM2935">
        <v>0</v>
      </c>
      <c r="AN2935">
        <v>0</v>
      </c>
      <c r="AP2935" t="s">
        <v>51</v>
      </c>
      <c r="AQ2935" t="s">
        <v>51</v>
      </c>
      <c r="AR2935" t="s">
        <v>51</v>
      </c>
      <c r="AS2935" t="s">
        <v>51</v>
      </c>
      <c r="AT2935" t="s">
        <v>51</v>
      </c>
      <c r="AU2935" t="s">
        <v>58</v>
      </c>
      <c r="AV2935" t="s">
        <v>7390</v>
      </c>
      <c r="AW2935" t="s">
        <v>51</v>
      </c>
      <c r="AX2935" s="1">
        <v>41758.456479479166</v>
      </c>
      <c r="AY2935" t="s">
        <v>51</v>
      </c>
    </row>
    <row r="2936" spans="1:51" x14ac:dyDescent="0.35">
      <c r="A2936">
        <v>1427</v>
      </c>
      <c r="B2936">
        <v>0</v>
      </c>
      <c r="C2936" t="s">
        <v>51</v>
      </c>
      <c r="D2936" t="s">
        <v>85</v>
      </c>
      <c r="E2936" t="s">
        <v>51</v>
      </c>
      <c r="F2936" t="s">
        <v>51</v>
      </c>
      <c r="G2936" t="s">
        <v>13334</v>
      </c>
      <c r="H2936" t="s">
        <v>13335</v>
      </c>
      <c r="I2936" t="s">
        <v>56</v>
      </c>
      <c r="J2936" t="s">
        <v>5419</v>
      </c>
      <c r="S2936">
        <v>9890988890</v>
      </c>
      <c r="T2936" t="s">
        <v>51</v>
      </c>
      <c r="U2936" t="s">
        <v>51</v>
      </c>
      <c r="Y2936" t="s">
        <v>13336</v>
      </c>
      <c r="Z2936">
        <v>8</v>
      </c>
      <c r="AE2936" t="s">
        <v>51</v>
      </c>
      <c r="AF2936" t="s">
        <v>5419</v>
      </c>
      <c r="AG2936">
        <v>27500726882</v>
      </c>
      <c r="AI2936">
        <v>0</v>
      </c>
      <c r="AJ2936">
        <v>0</v>
      </c>
      <c r="AL2936">
        <v>0</v>
      </c>
      <c r="AM2936">
        <v>0</v>
      </c>
      <c r="AN2936">
        <v>0</v>
      </c>
      <c r="AO2936" t="s">
        <v>13337</v>
      </c>
      <c r="AP2936" t="s">
        <v>51</v>
      </c>
      <c r="AQ2936" t="s">
        <v>51</v>
      </c>
      <c r="AR2936" t="s">
        <v>51</v>
      </c>
      <c r="AS2936" t="s">
        <v>51</v>
      </c>
      <c r="AT2936" t="s">
        <v>51</v>
      </c>
      <c r="AU2936" t="s">
        <v>58</v>
      </c>
      <c r="AV2936" t="s">
        <v>4028</v>
      </c>
      <c r="AW2936" t="s">
        <v>51</v>
      </c>
      <c r="AX2936" s="1">
        <v>41757.54039652778</v>
      </c>
      <c r="AY2936" t="s">
        <v>51</v>
      </c>
    </row>
    <row r="2937" spans="1:51" x14ac:dyDescent="0.35">
      <c r="A2937">
        <v>1426</v>
      </c>
      <c r="B2937">
        <v>0</v>
      </c>
      <c r="C2937" t="s">
        <v>51</v>
      </c>
      <c r="D2937" t="s">
        <v>85</v>
      </c>
      <c r="E2937" t="s">
        <v>51</v>
      </c>
      <c r="F2937" t="s">
        <v>51</v>
      </c>
      <c r="G2937" t="s">
        <v>13338</v>
      </c>
      <c r="H2937" t="s">
        <v>13339</v>
      </c>
      <c r="I2937" t="s">
        <v>56</v>
      </c>
      <c r="J2937" t="s">
        <v>5419</v>
      </c>
      <c r="T2937" t="s">
        <v>51</v>
      </c>
      <c r="U2937" t="s">
        <v>51</v>
      </c>
      <c r="W2937">
        <v>9818334869</v>
      </c>
      <c r="Y2937" t="s">
        <v>13340</v>
      </c>
      <c r="Z2937">
        <v>8</v>
      </c>
      <c r="AE2937" t="s">
        <v>51</v>
      </c>
      <c r="AF2937" t="s">
        <v>5419</v>
      </c>
      <c r="AI2937">
        <v>0</v>
      </c>
      <c r="AJ2937">
        <v>0</v>
      </c>
      <c r="AL2937">
        <v>0</v>
      </c>
      <c r="AM2937">
        <v>0</v>
      </c>
      <c r="AN2937">
        <v>0</v>
      </c>
      <c r="AO2937" t="s">
        <v>13341</v>
      </c>
      <c r="AP2937" t="s">
        <v>51</v>
      </c>
      <c r="AQ2937" t="s">
        <v>51</v>
      </c>
      <c r="AR2937" t="s">
        <v>51</v>
      </c>
      <c r="AS2937" t="s">
        <v>51</v>
      </c>
      <c r="AT2937" t="s">
        <v>51</v>
      </c>
      <c r="AU2937" t="s">
        <v>58</v>
      </c>
      <c r="AV2937" t="s">
        <v>4028</v>
      </c>
      <c r="AW2937" t="s">
        <v>51</v>
      </c>
      <c r="AX2937" s="1">
        <v>41754.75970130787</v>
      </c>
      <c r="AY2937" t="s">
        <v>51</v>
      </c>
    </row>
    <row r="2938" spans="1:51" x14ac:dyDescent="0.35">
      <c r="A2938">
        <v>1425</v>
      </c>
      <c r="B2938">
        <v>0</v>
      </c>
      <c r="C2938" t="s">
        <v>51</v>
      </c>
      <c r="D2938" t="s">
        <v>52</v>
      </c>
      <c r="E2938" t="s">
        <v>51</v>
      </c>
      <c r="F2938" t="s">
        <v>51</v>
      </c>
      <c r="G2938" t="s">
        <v>19327</v>
      </c>
      <c r="H2938" t="s">
        <v>13342</v>
      </c>
      <c r="I2938" t="s">
        <v>56</v>
      </c>
      <c r="J2938" t="s">
        <v>5419</v>
      </c>
      <c r="M2938" t="s">
        <v>19327</v>
      </c>
      <c r="N2938" t="s">
        <v>13342</v>
      </c>
      <c r="O2938" t="s">
        <v>56</v>
      </c>
      <c r="S2938" t="s">
        <v>62</v>
      </c>
      <c r="T2938" t="s">
        <v>62</v>
      </c>
      <c r="U2938" t="s">
        <v>51</v>
      </c>
      <c r="V2938" t="s">
        <v>62</v>
      </c>
      <c r="W2938" t="s">
        <v>62</v>
      </c>
      <c r="X2938" t="s">
        <v>51</v>
      </c>
      <c r="Y2938" t="s">
        <v>62</v>
      </c>
      <c r="Z2938">
        <v>8</v>
      </c>
      <c r="AA2938" t="s">
        <v>13343</v>
      </c>
      <c r="AB2938" t="s">
        <v>62</v>
      </c>
      <c r="AC2938" t="s">
        <v>62</v>
      </c>
      <c r="AD2938" t="s">
        <v>62</v>
      </c>
      <c r="AE2938" t="s">
        <v>51</v>
      </c>
      <c r="AF2938" t="s">
        <v>5419</v>
      </c>
      <c r="AG2938">
        <v>24192200141</v>
      </c>
      <c r="AH2938" t="s">
        <v>13344</v>
      </c>
      <c r="AI2938">
        <v>0</v>
      </c>
      <c r="AJ2938">
        <v>0</v>
      </c>
      <c r="AL2938">
        <v>0</v>
      </c>
      <c r="AM2938">
        <v>0</v>
      </c>
      <c r="AN2938">
        <v>0</v>
      </c>
      <c r="AO2938" t="s">
        <v>51</v>
      </c>
      <c r="AP2938" t="s">
        <v>51</v>
      </c>
      <c r="AQ2938" t="s">
        <v>51</v>
      </c>
      <c r="AR2938" t="s">
        <v>51</v>
      </c>
      <c r="AS2938" t="s">
        <v>51</v>
      </c>
      <c r="AT2938" t="s">
        <v>51</v>
      </c>
      <c r="AU2938" t="s">
        <v>58</v>
      </c>
      <c r="AV2938" t="s">
        <v>12910</v>
      </c>
      <c r="AW2938" t="s">
        <v>51</v>
      </c>
      <c r="AX2938" s="1">
        <v>41754.43994895833</v>
      </c>
      <c r="AY2938" t="s">
        <v>51</v>
      </c>
    </row>
    <row r="2939" spans="1:51" x14ac:dyDescent="0.35">
      <c r="A2939">
        <v>1424</v>
      </c>
      <c r="B2939">
        <v>0</v>
      </c>
      <c r="C2939" t="s">
        <v>51</v>
      </c>
      <c r="D2939" t="s">
        <v>85</v>
      </c>
      <c r="E2939" t="s">
        <v>51</v>
      </c>
      <c r="F2939" t="s">
        <v>51</v>
      </c>
      <c r="G2939" t="s">
        <v>13345</v>
      </c>
      <c r="H2939" t="s">
        <v>13346</v>
      </c>
      <c r="I2939" t="s">
        <v>6854</v>
      </c>
      <c r="S2939" t="s">
        <v>13347</v>
      </c>
      <c r="T2939" t="s">
        <v>51</v>
      </c>
      <c r="U2939" t="s">
        <v>51</v>
      </c>
      <c r="V2939" t="s">
        <v>13348</v>
      </c>
      <c r="Z2939">
        <v>2</v>
      </c>
      <c r="AE2939" t="s">
        <v>51</v>
      </c>
      <c r="AI2939">
        <v>0</v>
      </c>
      <c r="AJ2939">
        <v>0</v>
      </c>
      <c r="AL2939">
        <v>0</v>
      </c>
      <c r="AM2939">
        <v>0</v>
      </c>
      <c r="AN2939">
        <v>0</v>
      </c>
      <c r="AO2939" t="s">
        <v>1032</v>
      </c>
      <c r="AP2939" t="s">
        <v>51</v>
      </c>
      <c r="AQ2939" t="s">
        <v>51</v>
      </c>
      <c r="AR2939" t="s">
        <v>51</v>
      </c>
      <c r="AS2939" t="s">
        <v>51</v>
      </c>
      <c r="AT2939" t="s">
        <v>51</v>
      </c>
      <c r="AU2939" t="s">
        <v>58</v>
      </c>
      <c r="AV2939" t="s">
        <v>4028</v>
      </c>
      <c r="AW2939" t="s">
        <v>4028</v>
      </c>
      <c r="AX2939" s="1">
        <v>41752.627716284725</v>
      </c>
      <c r="AY2939" s="1">
        <v>41752.62997141204</v>
      </c>
    </row>
    <row r="2940" spans="1:51" x14ac:dyDescent="0.35">
      <c r="A2940">
        <v>1423</v>
      </c>
      <c r="B2940">
        <v>0</v>
      </c>
      <c r="C2940" t="s">
        <v>51</v>
      </c>
      <c r="D2940" t="s">
        <v>85</v>
      </c>
      <c r="E2940">
        <v>0</v>
      </c>
      <c r="G2940" t="s">
        <v>13349</v>
      </c>
      <c r="H2940" t="s">
        <v>13350</v>
      </c>
      <c r="I2940" t="s">
        <v>6854</v>
      </c>
      <c r="S2940" t="s">
        <v>13351</v>
      </c>
      <c r="T2940" t="s">
        <v>51</v>
      </c>
      <c r="U2940" t="s">
        <v>51</v>
      </c>
      <c r="V2940" t="s">
        <v>13352</v>
      </c>
      <c r="X2940" t="s">
        <v>13353</v>
      </c>
      <c r="Y2940" t="s">
        <v>13354</v>
      </c>
      <c r="Z2940">
        <v>2</v>
      </c>
      <c r="AE2940" t="s">
        <v>51</v>
      </c>
      <c r="AF2940" t="s">
        <v>51</v>
      </c>
      <c r="AI2940">
        <v>0</v>
      </c>
      <c r="AJ2940">
        <v>0</v>
      </c>
      <c r="AL2940">
        <v>0</v>
      </c>
      <c r="AM2940">
        <v>0</v>
      </c>
      <c r="AN2940">
        <v>0</v>
      </c>
      <c r="AO2940" t="s">
        <v>1032</v>
      </c>
      <c r="AU2940" t="s">
        <v>58</v>
      </c>
      <c r="AV2940" t="s">
        <v>4028</v>
      </c>
      <c r="AW2940" t="s">
        <v>4028</v>
      </c>
      <c r="AX2940" s="1">
        <v>41752.541957789355</v>
      </c>
      <c r="AY2940" s="1">
        <v>44397.491736458331</v>
      </c>
    </row>
    <row r="2941" spans="1:51" x14ac:dyDescent="0.35">
      <c r="A2941">
        <v>1422</v>
      </c>
      <c r="B2941">
        <v>0</v>
      </c>
      <c r="C2941" t="s">
        <v>51</v>
      </c>
      <c r="D2941" t="s">
        <v>52</v>
      </c>
      <c r="E2941" t="s">
        <v>51</v>
      </c>
      <c r="F2941" t="s">
        <v>51</v>
      </c>
      <c r="G2941" t="s">
        <v>13355</v>
      </c>
      <c r="H2941" t="s">
        <v>13356</v>
      </c>
      <c r="I2941" t="s">
        <v>56</v>
      </c>
      <c r="J2941" t="s">
        <v>5419</v>
      </c>
      <c r="M2941" t="s">
        <v>13355</v>
      </c>
      <c r="N2941" t="s">
        <v>13356</v>
      </c>
      <c r="O2941" t="s">
        <v>56</v>
      </c>
      <c r="S2941" t="s">
        <v>62</v>
      </c>
      <c r="T2941" t="s">
        <v>13357</v>
      </c>
      <c r="U2941" t="s">
        <v>51</v>
      </c>
      <c r="V2941" t="s">
        <v>13358</v>
      </c>
      <c r="W2941">
        <v>9415901987</v>
      </c>
      <c r="X2941" t="s">
        <v>51</v>
      </c>
      <c r="Y2941" t="s">
        <v>13359</v>
      </c>
      <c r="Z2941">
        <v>8</v>
      </c>
      <c r="AA2941" t="s">
        <v>62</v>
      </c>
      <c r="AB2941" t="s">
        <v>62</v>
      </c>
      <c r="AD2941" t="s">
        <v>62</v>
      </c>
      <c r="AE2941" t="s">
        <v>51</v>
      </c>
      <c r="AF2941" t="s">
        <v>5419</v>
      </c>
      <c r="AG2941" t="s">
        <v>62</v>
      </c>
      <c r="AH2941" t="s">
        <v>62</v>
      </c>
      <c r="AI2941">
        <v>0</v>
      </c>
      <c r="AJ2941">
        <v>0</v>
      </c>
      <c r="AL2941">
        <v>0</v>
      </c>
      <c r="AM2941">
        <v>0</v>
      </c>
      <c r="AN2941">
        <v>0</v>
      </c>
      <c r="AO2941" t="s">
        <v>51</v>
      </c>
      <c r="AP2941" t="s">
        <v>51</v>
      </c>
      <c r="AQ2941" t="s">
        <v>51</v>
      </c>
      <c r="AR2941" t="s">
        <v>51</v>
      </c>
      <c r="AS2941" t="s">
        <v>51</v>
      </c>
      <c r="AT2941" t="s">
        <v>51</v>
      </c>
      <c r="AU2941" t="s">
        <v>58</v>
      </c>
      <c r="AV2941" t="s">
        <v>12030</v>
      </c>
      <c r="AW2941" t="s">
        <v>12030</v>
      </c>
      <c r="AX2941" s="1">
        <v>41751.731470949075</v>
      </c>
      <c r="AY2941" s="1">
        <v>41751.733672569448</v>
      </c>
    </row>
    <row r="2942" spans="1:51" x14ac:dyDescent="0.35">
      <c r="A2942">
        <v>1421</v>
      </c>
      <c r="B2942">
        <v>0</v>
      </c>
      <c r="C2942" t="s">
        <v>51</v>
      </c>
      <c r="D2942" t="s">
        <v>52</v>
      </c>
      <c r="E2942" t="s">
        <v>51</v>
      </c>
      <c r="F2942" t="s">
        <v>51</v>
      </c>
      <c r="G2942" t="s">
        <v>13360</v>
      </c>
      <c r="H2942" t="s">
        <v>19328</v>
      </c>
      <c r="I2942" t="s">
        <v>56</v>
      </c>
      <c r="J2942" t="s">
        <v>5419</v>
      </c>
      <c r="M2942" t="s">
        <v>13360</v>
      </c>
      <c r="N2942" t="s">
        <v>19328</v>
      </c>
      <c r="O2942" t="s">
        <v>56</v>
      </c>
      <c r="S2942" t="s">
        <v>62</v>
      </c>
      <c r="T2942" t="s">
        <v>62</v>
      </c>
      <c r="U2942" t="s">
        <v>51</v>
      </c>
      <c r="V2942" t="s">
        <v>62</v>
      </c>
      <c r="W2942" t="s">
        <v>62</v>
      </c>
      <c r="X2942" t="s">
        <v>51</v>
      </c>
      <c r="Y2942" t="s">
        <v>62</v>
      </c>
      <c r="Z2942">
        <v>8</v>
      </c>
      <c r="AA2942" t="s">
        <v>13361</v>
      </c>
      <c r="AB2942" t="s">
        <v>9872</v>
      </c>
      <c r="AC2942" t="s">
        <v>13362</v>
      </c>
      <c r="AD2942" t="s">
        <v>62</v>
      </c>
      <c r="AE2942" t="s">
        <v>51</v>
      </c>
      <c r="AF2942" t="s">
        <v>5419</v>
      </c>
      <c r="AG2942" t="s">
        <v>62</v>
      </c>
      <c r="AH2942" t="s">
        <v>62</v>
      </c>
      <c r="AI2942">
        <v>0</v>
      </c>
      <c r="AJ2942">
        <v>0</v>
      </c>
      <c r="AL2942">
        <v>0</v>
      </c>
      <c r="AM2942">
        <v>0</v>
      </c>
      <c r="AN2942">
        <v>0</v>
      </c>
      <c r="AO2942" t="s">
        <v>51</v>
      </c>
      <c r="AP2942" t="s">
        <v>51</v>
      </c>
      <c r="AQ2942" t="s">
        <v>51</v>
      </c>
      <c r="AR2942" t="s">
        <v>51</v>
      </c>
      <c r="AS2942" t="s">
        <v>51</v>
      </c>
      <c r="AT2942" t="s">
        <v>51</v>
      </c>
      <c r="AU2942" t="s">
        <v>58</v>
      </c>
      <c r="AV2942" t="s">
        <v>12910</v>
      </c>
      <c r="AW2942" t="s">
        <v>51</v>
      </c>
      <c r="AX2942" s="1">
        <v>41751.662569409724</v>
      </c>
      <c r="AY2942" t="s">
        <v>51</v>
      </c>
    </row>
    <row r="2943" spans="1:51" x14ac:dyDescent="0.35">
      <c r="A2943">
        <v>1420</v>
      </c>
      <c r="B2943">
        <v>0</v>
      </c>
      <c r="C2943" t="s">
        <v>51</v>
      </c>
      <c r="D2943" t="s">
        <v>64</v>
      </c>
      <c r="E2943" t="s">
        <v>51</v>
      </c>
      <c r="F2943" t="s">
        <v>51</v>
      </c>
      <c r="G2943" t="s">
        <v>13363</v>
      </c>
      <c r="H2943" t="s">
        <v>19329</v>
      </c>
      <c r="I2943" t="s">
        <v>56</v>
      </c>
      <c r="M2943" t="s">
        <v>13363</v>
      </c>
      <c r="N2943" t="s">
        <v>19329</v>
      </c>
      <c r="O2943" t="s">
        <v>56</v>
      </c>
      <c r="S2943">
        <f>91-44-24402924</f>
        <v>-24402877</v>
      </c>
      <c r="T2943" t="s">
        <v>13364</v>
      </c>
      <c r="U2943" t="s">
        <v>51</v>
      </c>
      <c r="V2943">
        <f>91-44-24402924</f>
        <v>-24402877</v>
      </c>
      <c r="W2943">
        <v>9444845965</v>
      </c>
      <c r="Y2943" t="s">
        <v>13365</v>
      </c>
      <c r="Z2943">
        <v>8</v>
      </c>
      <c r="AA2943">
        <v>33</v>
      </c>
      <c r="AB2943" t="s">
        <v>62</v>
      </c>
      <c r="AC2943" t="s">
        <v>62</v>
      </c>
      <c r="AD2943" t="s">
        <v>62</v>
      </c>
      <c r="AE2943" t="s">
        <v>13366</v>
      </c>
      <c r="AF2943" t="s">
        <v>3557</v>
      </c>
      <c r="AG2943" t="s">
        <v>13367</v>
      </c>
      <c r="AH2943" t="s">
        <v>13366</v>
      </c>
      <c r="AI2943">
        <v>0</v>
      </c>
      <c r="AJ2943">
        <v>0</v>
      </c>
      <c r="AL2943">
        <v>0</v>
      </c>
      <c r="AM2943">
        <v>0</v>
      </c>
      <c r="AN2943">
        <v>0</v>
      </c>
      <c r="AO2943" t="s">
        <v>51</v>
      </c>
      <c r="AP2943" t="s">
        <v>51</v>
      </c>
      <c r="AQ2943" t="s">
        <v>51</v>
      </c>
      <c r="AR2943" t="s">
        <v>51</v>
      </c>
      <c r="AS2943" t="s">
        <v>51</v>
      </c>
      <c r="AT2943" t="s">
        <v>51</v>
      </c>
      <c r="AU2943" t="s">
        <v>58</v>
      </c>
      <c r="AV2943" t="s">
        <v>12910</v>
      </c>
      <c r="AW2943" t="s">
        <v>6927</v>
      </c>
      <c r="AX2943" s="1">
        <v>41750.671190659719</v>
      </c>
      <c r="AY2943" s="1">
        <v>43297.592659953705</v>
      </c>
    </row>
    <row r="2944" spans="1:51" x14ac:dyDescent="0.35">
      <c r="A2944">
        <v>1419</v>
      </c>
      <c r="B2944">
        <v>0</v>
      </c>
      <c r="C2944" t="s">
        <v>51</v>
      </c>
      <c r="D2944" t="s">
        <v>85</v>
      </c>
      <c r="E2944" t="s">
        <v>51</v>
      </c>
      <c r="F2944" t="s">
        <v>51</v>
      </c>
      <c r="G2944" t="s">
        <v>13368</v>
      </c>
      <c r="H2944" t="s">
        <v>13369</v>
      </c>
      <c r="I2944" t="s">
        <v>56</v>
      </c>
      <c r="S2944">
        <v>20280157</v>
      </c>
      <c r="T2944" t="s">
        <v>51</v>
      </c>
      <c r="U2944" t="s">
        <v>51</v>
      </c>
      <c r="W2944">
        <v>9850740610</v>
      </c>
      <c r="Y2944" t="s">
        <v>13370</v>
      </c>
      <c r="Z2944">
        <v>8</v>
      </c>
      <c r="AA2944" t="s">
        <v>13371</v>
      </c>
      <c r="AB2944" t="s">
        <v>13372</v>
      </c>
      <c r="AD2944" t="s">
        <v>13373</v>
      </c>
      <c r="AE2944" t="s">
        <v>51</v>
      </c>
      <c r="AG2944" t="s">
        <v>13374</v>
      </c>
      <c r="AH2944" t="s">
        <v>13374</v>
      </c>
      <c r="AI2944">
        <v>0</v>
      </c>
      <c r="AJ2944">
        <v>0</v>
      </c>
      <c r="AL2944">
        <v>0</v>
      </c>
      <c r="AM2944">
        <v>0</v>
      </c>
      <c r="AN2944">
        <v>0</v>
      </c>
      <c r="AO2944" t="s">
        <v>13221</v>
      </c>
      <c r="AP2944" t="s">
        <v>51</v>
      </c>
      <c r="AQ2944" t="s">
        <v>51</v>
      </c>
      <c r="AR2944" t="s">
        <v>51</v>
      </c>
      <c r="AS2944" t="s">
        <v>51</v>
      </c>
      <c r="AT2944" t="s">
        <v>51</v>
      </c>
      <c r="AU2944" t="s">
        <v>58</v>
      </c>
      <c r="AV2944" t="s">
        <v>4028</v>
      </c>
      <c r="AW2944" t="s">
        <v>4028</v>
      </c>
      <c r="AX2944" s="1">
        <v>41750.459326701392</v>
      </c>
      <c r="AY2944" s="1">
        <v>41759.658087534721</v>
      </c>
    </row>
    <row r="2945" spans="1:51" x14ac:dyDescent="0.35">
      <c r="A2945">
        <v>1418</v>
      </c>
      <c r="B2945">
        <v>0</v>
      </c>
      <c r="C2945" t="s">
        <v>51</v>
      </c>
      <c r="D2945" t="s">
        <v>52</v>
      </c>
      <c r="E2945" t="s">
        <v>51</v>
      </c>
      <c r="F2945" t="s">
        <v>51</v>
      </c>
      <c r="G2945" t="s">
        <v>13375</v>
      </c>
      <c r="H2945" t="s">
        <v>13376</v>
      </c>
      <c r="I2945" t="s">
        <v>56</v>
      </c>
      <c r="J2945" t="s">
        <v>5419</v>
      </c>
      <c r="M2945" t="s">
        <v>13375</v>
      </c>
      <c r="N2945" t="s">
        <v>13376</v>
      </c>
      <c r="O2945" t="s">
        <v>56</v>
      </c>
      <c r="S2945" t="s">
        <v>13377</v>
      </c>
      <c r="T2945" t="s">
        <v>13378</v>
      </c>
      <c r="U2945" t="s">
        <v>51</v>
      </c>
      <c r="V2945" t="s">
        <v>13379</v>
      </c>
      <c r="W2945" t="s">
        <v>62</v>
      </c>
      <c r="X2945" t="s">
        <v>51</v>
      </c>
      <c r="Y2945" t="s">
        <v>13380</v>
      </c>
      <c r="Z2945">
        <v>8</v>
      </c>
      <c r="AA2945" t="s">
        <v>62</v>
      </c>
      <c r="AB2945" t="s">
        <v>62</v>
      </c>
      <c r="AC2945" t="s">
        <v>62</v>
      </c>
      <c r="AD2945" t="s">
        <v>62</v>
      </c>
      <c r="AE2945" t="s">
        <v>51</v>
      </c>
      <c r="AF2945" t="s">
        <v>5419</v>
      </c>
      <c r="AG2945" t="s">
        <v>62</v>
      </c>
      <c r="AH2945" t="s">
        <v>62</v>
      </c>
      <c r="AI2945">
        <v>0</v>
      </c>
      <c r="AJ2945">
        <v>0</v>
      </c>
      <c r="AL2945">
        <v>0</v>
      </c>
      <c r="AM2945">
        <v>0</v>
      </c>
      <c r="AN2945">
        <v>0</v>
      </c>
      <c r="AO2945" t="s">
        <v>51</v>
      </c>
      <c r="AP2945" t="s">
        <v>51</v>
      </c>
      <c r="AQ2945" t="s">
        <v>51</v>
      </c>
      <c r="AR2945" t="s">
        <v>51</v>
      </c>
      <c r="AS2945" t="s">
        <v>51</v>
      </c>
      <c r="AT2945" t="s">
        <v>51</v>
      </c>
      <c r="AU2945" t="s">
        <v>58</v>
      </c>
      <c r="AV2945" t="s">
        <v>12030</v>
      </c>
      <c r="AW2945" t="s">
        <v>51</v>
      </c>
      <c r="AX2945" s="1">
        <v>41745.684505358797</v>
      </c>
      <c r="AY2945" t="s">
        <v>51</v>
      </c>
    </row>
    <row r="2946" spans="1:51" x14ac:dyDescent="0.35">
      <c r="A2946">
        <v>1417</v>
      </c>
      <c r="B2946">
        <v>0</v>
      </c>
      <c r="C2946" t="s">
        <v>51</v>
      </c>
      <c r="D2946" t="s">
        <v>52</v>
      </c>
      <c r="E2946" t="s">
        <v>51</v>
      </c>
      <c r="F2946" t="s">
        <v>51</v>
      </c>
      <c r="G2946" t="s">
        <v>13381</v>
      </c>
      <c r="H2946" t="s">
        <v>13382</v>
      </c>
      <c r="I2946" t="s">
        <v>56</v>
      </c>
      <c r="J2946" t="s">
        <v>5419</v>
      </c>
      <c r="M2946" t="s">
        <v>13383</v>
      </c>
      <c r="N2946" t="s">
        <v>13382</v>
      </c>
      <c r="O2946" t="s">
        <v>56</v>
      </c>
      <c r="S2946" t="s">
        <v>62</v>
      </c>
      <c r="T2946" t="s">
        <v>13384</v>
      </c>
      <c r="U2946" t="s">
        <v>51</v>
      </c>
      <c r="V2946" t="s">
        <v>62</v>
      </c>
      <c r="W2946">
        <v>9001290892</v>
      </c>
      <c r="X2946" t="s">
        <v>51</v>
      </c>
      <c r="Y2946" t="s">
        <v>13385</v>
      </c>
      <c r="Z2946">
        <v>8</v>
      </c>
      <c r="AA2946" t="s">
        <v>13386</v>
      </c>
      <c r="AB2946" t="s">
        <v>13387</v>
      </c>
      <c r="AC2946" t="s">
        <v>13388</v>
      </c>
      <c r="AD2946" t="s">
        <v>8181</v>
      </c>
      <c r="AE2946" t="s">
        <v>51</v>
      </c>
      <c r="AF2946" t="s">
        <v>5419</v>
      </c>
      <c r="AG2946" t="s">
        <v>62</v>
      </c>
      <c r="AH2946" t="s">
        <v>13389</v>
      </c>
      <c r="AI2946">
        <v>0</v>
      </c>
      <c r="AJ2946">
        <v>0</v>
      </c>
      <c r="AL2946">
        <v>0</v>
      </c>
      <c r="AM2946">
        <v>0</v>
      </c>
      <c r="AN2946">
        <v>0</v>
      </c>
      <c r="AO2946" t="s">
        <v>51</v>
      </c>
      <c r="AP2946" t="s">
        <v>51</v>
      </c>
      <c r="AQ2946" t="s">
        <v>51</v>
      </c>
      <c r="AR2946" t="s">
        <v>51</v>
      </c>
      <c r="AS2946" t="s">
        <v>51</v>
      </c>
      <c r="AT2946" t="s">
        <v>51</v>
      </c>
      <c r="AU2946" t="s">
        <v>58</v>
      </c>
      <c r="AV2946" t="s">
        <v>12030</v>
      </c>
      <c r="AW2946" t="s">
        <v>51</v>
      </c>
      <c r="AX2946" s="1">
        <v>41744.662645023149</v>
      </c>
      <c r="AY2946" t="s">
        <v>51</v>
      </c>
    </row>
    <row r="2947" spans="1:51" x14ac:dyDescent="0.35">
      <c r="A2947">
        <v>1416</v>
      </c>
      <c r="B2947">
        <v>0</v>
      </c>
      <c r="C2947" t="s">
        <v>51</v>
      </c>
      <c r="D2947" t="s">
        <v>52</v>
      </c>
      <c r="E2947" t="s">
        <v>51</v>
      </c>
      <c r="F2947" t="s">
        <v>51</v>
      </c>
      <c r="G2947" t="s">
        <v>13390</v>
      </c>
      <c r="H2947" t="s">
        <v>13391</v>
      </c>
      <c r="I2947" t="s">
        <v>2426</v>
      </c>
      <c r="J2947" t="s">
        <v>5419</v>
      </c>
      <c r="M2947" t="s">
        <v>13390</v>
      </c>
      <c r="N2947" t="s">
        <v>13391</v>
      </c>
      <c r="O2947" t="s">
        <v>2426</v>
      </c>
      <c r="S2947" t="s">
        <v>13392</v>
      </c>
      <c r="T2947" t="s">
        <v>13393</v>
      </c>
      <c r="U2947" t="s">
        <v>51</v>
      </c>
      <c r="V2947" t="s">
        <v>62</v>
      </c>
      <c r="W2947" t="s">
        <v>62</v>
      </c>
      <c r="X2947" t="s">
        <v>51</v>
      </c>
      <c r="Y2947" t="s">
        <v>13394</v>
      </c>
      <c r="Z2947">
        <v>2</v>
      </c>
      <c r="AA2947" t="s">
        <v>62</v>
      </c>
      <c r="AB2947" t="s">
        <v>62</v>
      </c>
      <c r="AC2947" t="s">
        <v>62</v>
      </c>
      <c r="AD2947" t="s">
        <v>62</v>
      </c>
      <c r="AE2947" t="s">
        <v>51</v>
      </c>
      <c r="AF2947" t="s">
        <v>5419</v>
      </c>
      <c r="AG2947" t="s">
        <v>62</v>
      </c>
      <c r="AH2947" t="s">
        <v>62</v>
      </c>
      <c r="AI2947">
        <v>0</v>
      </c>
      <c r="AJ2947">
        <v>0</v>
      </c>
      <c r="AL2947">
        <v>0</v>
      </c>
      <c r="AM2947">
        <v>0</v>
      </c>
      <c r="AN2947">
        <v>0</v>
      </c>
      <c r="AO2947" t="s">
        <v>51</v>
      </c>
      <c r="AP2947" t="s">
        <v>51</v>
      </c>
      <c r="AQ2947" t="s">
        <v>51</v>
      </c>
      <c r="AR2947" t="s">
        <v>51</v>
      </c>
      <c r="AS2947" t="s">
        <v>51</v>
      </c>
      <c r="AT2947" t="s">
        <v>51</v>
      </c>
      <c r="AU2947" t="s">
        <v>58</v>
      </c>
      <c r="AV2947" t="s">
        <v>12030</v>
      </c>
      <c r="AW2947" t="s">
        <v>51</v>
      </c>
      <c r="AX2947" s="1">
        <v>41738.708108877312</v>
      </c>
      <c r="AY2947" t="s">
        <v>51</v>
      </c>
    </row>
    <row r="2948" spans="1:51" x14ac:dyDescent="0.35">
      <c r="A2948">
        <v>1415</v>
      </c>
      <c r="B2948">
        <v>0</v>
      </c>
      <c r="C2948" t="s">
        <v>51</v>
      </c>
      <c r="D2948" t="s">
        <v>52</v>
      </c>
      <c r="E2948" t="s">
        <v>51</v>
      </c>
      <c r="F2948" t="s">
        <v>51</v>
      </c>
      <c r="G2948" t="s">
        <v>19330</v>
      </c>
      <c r="H2948" t="s">
        <v>13395</v>
      </c>
      <c r="I2948" t="s">
        <v>56</v>
      </c>
      <c r="M2948" t="s">
        <v>19330</v>
      </c>
      <c r="N2948" t="s">
        <v>13395</v>
      </c>
      <c r="O2948" t="s">
        <v>56</v>
      </c>
      <c r="S2948">
        <f>91-180-2005147</f>
        <v>-2005236</v>
      </c>
      <c r="T2948" t="s">
        <v>13396</v>
      </c>
      <c r="U2948" t="s">
        <v>51</v>
      </c>
      <c r="V2948">
        <f>91-180-2005145</f>
        <v>-2005234</v>
      </c>
      <c r="W2948">
        <f>91-8199900721</f>
        <v>-8199900630</v>
      </c>
      <c r="Y2948" t="s">
        <v>13397</v>
      </c>
      <c r="Z2948">
        <v>8</v>
      </c>
      <c r="AA2948">
        <v>6</v>
      </c>
      <c r="AB2948" t="s">
        <v>62</v>
      </c>
      <c r="AC2948" t="s">
        <v>62</v>
      </c>
      <c r="AD2948" t="s">
        <v>13398</v>
      </c>
      <c r="AE2948" t="s">
        <v>5934</v>
      </c>
      <c r="AF2948" t="s">
        <v>2197</v>
      </c>
      <c r="AG2948" t="s">
        <v>13399</v>
      </c>
      <c r="AH2948" t="s">
        <v>5934</v>
      </c>
      <c r="AI2948">
        <v>0</v>
      </c>
      <c r="AJ2948">
        <v>0</v>
      </c>
      <c r="AL2948">
        <v>0</v>
      </c>
      <c r="AM2948">
        <v>0</v>
      </c>
      <c r="AN2948">
        <v>0</v>
      </c>
      <c r="AO2948" t="s">
        <v>51</v>
      </c>
      <c r="AP2948" t="s">
        <v>51</v>
      </c>
      <c r="AQ2948" t="s">
        <v>51</v>
      </c>
      <c r="AR2948" t="s">
        <v>51</v>
      </c>
      <c r="AS2948" t="s">
        <v>51</v>
      </c>
      <c r="AT2948" t="s">
        <v>51</v>
      </c>
      <c r="AU2948" t="s">
        <v>58</v>
      </c>
      <c r="AV2948" t="s">
        <v>12030</v>
      </c>
      <c r="AW2948" t="s">
        <v>4215</v>
      </c>
      <c r="AX2948" s="1">
        <v>41738.54090871528</v>
      </c>
      <c r="AY2948" s="1">
        <v>43353.750016284721</v>
      </c>
    </row>
    <row r="2949" spans="1:51" x14ac:dyDescent="0.35">
      <c r="A2949">
        <v>1414</v>
      </c>
      <c r="B2949">
        <v>0</v>
      </c>
      <c r="C2949" t="s">
        <v>51</v>
      </c>
      <c r="D2949" t="s">
        <v>52</v>
      </c>
      <c r="E2949" t="s">
        <v>51</v>
      </c>
      <c r="F2949" t="s">
        <v>51</v>
      </c>
      <c r="G2949" t="s">
        <v>13400</v>
      </c>
      <c r="H2949" t="s">
        <v>13401</v>
      </c>
      <c r="I2949" t="s">
        <v>56</v>
      </c>
      <c r="J2949" t="s">
        <v>5419</v>
      </c>
      <c r="M2949" t="s">
        <v>13400</v>
      </c>
      <c r="N2949" t="s">
        <v>13401</v>
      </c>
      <c r="O2949" t="s">
        <v>56</v>
      </c>
      <c r="S2949" t="s">
        <v>13402</v>
      </c>
      <c r="T2949" t="s">
        <v>13403</v>
      </c>
      <c r="U2949" t="s">
        <v>51</v>
      </c>
      <c r="V2949" t="s">
        <v>13404</v>
      </c>
      <c r="W2949" t="s">
        <v>13405</v>
      </c>
      <c r="X2949" t="s">
        <v>51</v>
      </c>
      <c r="Y2949" t="s">
        <v>13406</v>
      </c>
      <c r="Z2949">
        <v>8</v>
      </c>
      <c r="AA2949" t="s">
        <v>62</v>
      </c>
      <c r="AB2949" t="s">
        <v>62</v>
      </c>
      <c r="AC2949" t="s">
        <v>62</v>
      </c>
      <c r="AD2949" t="s">
        <v>13407</v>
      </c>
      <c r="AE2949" t="s">
        <v>51</v>
      </c>
      <c r="AF2949" t="s">
        <v>5419</v>
      </c>
      <c r="AG2949" t="s">
        <v>13408</v>
      </c>
      <c r="AH2949" t="s">
        <v>13409</v>
      </c>
      <c r="AI2949">
        <v>0</v>
      </c>
      <c r="AJ2949">
        <v>0</v>
      </c>
      <c r="AL2949">
        <v>0</v>
      </c>
      <c r="AM2949">
        <v>0</v>
      </c>
      <c r="AN2949">
        <v>0</v>
      </c>
      <c r="AO2949" t="s">
        <v>51</v>
      </c>
      <c r="AP2949" t="s">
        <v>51</v>
      </c>
      <c r="AQ2949" t="s">
        <v>51</v>
      </c>
      <c r="AR2949" t="s">
        <v>51</v>
      </c>
      <c r="AS2949" t="s">
        <v>51</v>
      </c>
      <c r="AT2949" t="s">
        <v>51</v>
      </c>
      <c r="AU2949" t="s">
        <v>58</v>
      </c>
      <c r="AV2949" t="s">
        <v>12030</v>
      </c>
      <c r="AW2949" t="s">
        <v>51</v>
      </c>
      <c r="AX2949" s="1">
        <v>41736.723589548608</v>
      </c>
      <c r="AY2949" t="s">
        <v>51</v>
      </c>
    </row>
    <row r="2950" spans="1:51" x14ac:dyDescent="0.35">
      <c r="A2950">
        <v>1413</v>
      </c>
      <c r="B2950">
        <v>0</v>
      </c>
      <c r="C2950" t="s">
        <v>51</v>
      </c>
      <c r="D2950" t="s">
        <v>52</v>
      </c>
      <c r="E2950" t="s">
        <v>51</v>
      </c>
      <c r="F2950" t="s">
        <v>51</v>
      </c>
      <c r="G2950" t="s">
        <v>13410</v>
      </c>
      <c r="H2950" t="s">
        <v>13411</v>
      </c>
      <c r="I2950" t="s">
        <v>56</v>
      </c>
      <c r="J2950" t="s">
        <v>5419</v>
      </c>
      <c r="M2950" t="s">
        <v>13410</v>
      </c>
      <c r="N2950" t="s">
        <v>13411</v>
      </c>
      <c r="O2950" t="s">
        <v>56</v>
      </c>
      <c r="S2950">
        <v>9864045658</v>
      </c>
      <c r="T2950" t="s">
        <v>13412</v>
      </c>
      <c r="U2950" t="s">
        <v>51</v>
      </c>
      <c r="V2950" t="s">
        <v>62</v>
      </c>
      <c r="W2950" t="s">
        <v>62</v>
      </c>
      <c r="X2950" t="s">
        <v>51</v>
      </c>
      <c r="Y2950" t="s">
        <v>13413</v>
      </c>
      <c r="Z2950">
        <v>8</v>
      </c>
      <c r="AA2950" t="s">
        <v>62</v>
      </c>
      <c r="AB2950" t="s">
        <v>62</v>
      </c>
      <c r="AC2950" t="s">
        <v>62</v>
      </c>
      <c r="AD2950" t="s">
        <v>62</v>
      </c>
      <c r="AE2950" t="s">
        <v>51</v>
      </c>
      <c r="AF2950" t="s">
        <v>5419</v>
      </c>
      <c r="AG2950">
        <v>18040014673</v>
      </c>
      <c r="AH2950">
        <v>18229909724</v>
      </c>
      <c r="AI2950">
        <v>0</v>
      </c>
      <c r="AJ2950">
        <v>0</v>
      </c>
      <c r="AL2950">
        <v>0</v>
      </c>
      <c r="AM2950">
        <v>0</v>
      </c>
      <c r="AN2950">
        <v>0</v>
      </c>
      <c r="AO2950" t="s">
        <v>51</v>
      </c>
      <c r="AP2950" t="s">
        <v>51</v>
      </c>
      <c r="AQ2950" t="s">
        <v>51</v>
      </c>
      <c r="AR2950" t="s">
        <v>51</v>
      </c>
      <c r="AS2950" t="s">
        <v>51</v>
      </c>
      <c r="AT2950" t="s">
        <v>51</v>
      </c>
      <c r="AU2950" t="s">
        <v>58</v>
      </c>
      <c r="AV2950" t="s">
        <v>12030</v>
      </c>
      <c r="AW2950" t="s">
        <v>51</v>
      </c>
      <c r="AX2950" s="1">
        <v>41736.638117708331</v>
      </c>
      <c r="AY2950" t="s">
        <v>51</v>
      </c>
    </row>
    <row r="2951" spans="1:51" x14ac:dyDescent="0.35">
      <c r="A2951">
        <v>1412</v>
      </c>
      <c r="B2951">
        <v>0</v>
      </c>
      <c r="C2951" t="s">
        <v>51</v>
      </c>
      <c r="D2951" t="s">
        <v>52</v>
      </c>
      <c r="E2951" t="s">
        <v>51</v>
      </c>
      <c r="F2951" t="s">
        <v>51</v>
      </c>
      <c r="G2951" t="s">
        <v>19331</v>
      </c>
      <c r="H2951" t="s">
        <v>13414</v>
      </c>
      <c r="I2951" t="s">
        <v>56</v>
      </c>
      <c r="J2951" t="s">
        <v>5419</v>
      </c>
      <c r="M2951" t="s">
        <v>13415</v>
      </c>
      <c r="N2951" t="s">
        <v>13416</v>
      </c>
      <c r="O2951" t="s">
        <v>56</v>
      </c>
      <c r="S2951" t="s">
        <v>13417</v>
      </c>
      <c r="T2951" t="s">
        <v>13418</v>
      </c>
      <c r="U2951" t="s">
        <v>51</v>
      </c>
      <c r="V2951">
        <f>91-4637-246666</f>
        <v>-251212</v>
      </c>
      <c r="W2951" t="s">
        <v>62</v>
      </c>
      <c r="X2951" t="s">
        <v>51</v>
      </c>
      <c r="Y2951" t="s">
        <v>62</v>
      </c>
      <c r="Z2951">
        <v>8</v>
      </c>
      <c r="AA2951" t="s">
        <v>62</v>
      </c>
      <c r="AB2951" t="s">
        <v>62</v>
      </c>
      <c r="AC2951" t="s">
        <v>62</v>
      </c>
      <c r="AD2951" t="s">
        <v>62</v>
      </c>
      <c r="AE2951" t="s">
        <v>51</v>
      </c>
      <c r="AF2951" t="s">
        <v>5419</v>
      </c>
      <c r="AG2951" t="s">
        <v>62</v>
      </c>
      <c r="AH2951" t="s">
        <v>62</v>
      </c>
      <c r="AI2951">
        <v>0</v>
      </c>
      <c r="AJ2951">
        <v>0</v>
      </c>
      <c r="AL2951">
        <v>0</v>
      </c>
      <c r="AM2951">
        <v>0</v>
      </c>
      <c r="AN2951">
        <v>0</v>
      </c>
      <c r="AO2951" t="s">
        <v>51</v>
      </c>
      <c r="AP2951" t="s">
        <v>51</v>
      </c>
      <c r="AQ2951" t="s">
        <v>51</v>
      </c>
      <c r="AR2951" t="s">
        <v>51</v>
      </c>
      <c r="AS2951" t="s">
        <v>51</v>
      </c>
      <c r="AT2951" t="s">
        <v>51</v>
      </c>
      <c r="AU2951" t="s">
        <v>58</v>
      </c>
      <c r="AV2951" t="s">
        <v>12030</v>
      </c>
      <c r="AW2951" t="s">
        <v>51</v>
      </c>
      <c r="AX2951" s="1">
        <v>41736.505227662034</v>
      </c>
      <c r="AY2951" t="s">
        <v>51</v>
      </c>
    </row>
    <row r="2952" spans="1:51" x14ac:dyDescent="0.35">
      <c r="A2952">
        <v>1411</v>
      </c>
      <c r="B2952">
        <v>0</v>
      </c>
      <c r="C2952" t="s">
        <v>51</v>
      </c>
      <c r="D2952" t="s">
        <v>52</v>
      </c>
      <c r="E2952" t="s">
        <v>51</v>
      </c>
      <c r="F2952" t="s">
        <v>51</v>
      </c>
      <c r="G2952" t="s">
        <v>13419</v>
      </c>
      <c r="H2952" t="s">
        <v>13420</v>
      </c>
      <c r="I2952" t="s">
        <v>56</v>
      </c>
      <c r="J2952" t="s">
        <v>5419</v>
      </c>
      <c r="M2952" t="s">
        <v>13419</v>
      </c>
      <c r="N2952" t="s">
        <v>13420</v>
      </c>
      <c r="O2952" t="s">
        <v>56</v>
      </c>
      <c r="S2952" t="s">
        <v>62</v>
      </c>
      <c r="T2952" t="s">
        <v>13421</v>
      </c>
      <c r="U2952" t="s">
        <v>51</v>
      </c>
      <c r="V2952" t="s">
        <v>62</v>
      </c>
      <c r="W2952">
        <v>918550991192</v>
      </c>
      <c r="X2952" t="s">
        <v>51</v>
      </c>
      <c r="Y2952" t="s">
        <v>13421</v>
      </c>
      <c r="Z2952">
        <v>8</v>
      </c>
      <c r="AA2952" t="s">
        <v>62</v>
      </c>
      <c r="AB2952" t="s">
        <v>62</v>
      </c>
      <c r="AC2952" t="s">
        <v>62</v>
      </c>
      <c r="AD2952" t="s">
        <v>62</v>
      </c>
      <c r="AE2952" t="s">
        <v>51</v>
      </c>
      <c r="AF2952" t="s">
        <v>5419</v>
      </c>
      <c r="AG2952" t="s">
        <v>62</v>
      </c>
      <c r="AH2952" t="s">
        <v>62</v>
      </c>
      <c r="AI2952">
        <v>0</v>
      </c>
      <c r="AJ2952">
        <v>0</v>
      </c>
      <c r="AL2952">
        <v>0</v>
      </c>
      <c r="AM2952">
        <v>0</v>
      </c>
      <c r="AN2952">
        <v>0</v>
      </c>
      <c r="AO2952" t="s">
        <v>51</v>
      </c>
      <c r="AP2952" t="s">
        <v>51</v>
      </c>
      <c r="AQ2952" t="s">
        <v>51</v>
      </c>
      <c r="AR2952" t="s">
        <v>51</v>
      </c>
      <c r="AS2952" t="s">
        <v>51</v>
      </c>
      <c r="AT2952" t="s">
        <v>51</v>
      </c>
      <c r="AU2952" t="s">
        <v>58</v>
      </c>
      <c r="AV2952" t="s">
        <v>12030</v>
      </c>
      <c r="AW2952" t="s">
        <v>51</v>
      </c>
      <c r="AX2952" s="1">
        <v>41734.681607604165</v>
      </c>
      <c r="AY2952" t="s">
        <v>51</v>
      </c>
    </row>
    <row r="2953" spans="1:51" x14ac:dyDescent="0.35">
      <c r="A2953">
        <v>1410</v>
      </c>
      <c r="B2953">
        <v>0</v>
      </c>
      <c r="C2953" t="s">
        <v>51</v>
      </c>
      <c r="D2953" t="s">
        <v>52</v>
      </c>
      <c r="E2953" t="s">
        <v>51</v>
      </c>
      <c r="F2953" t="s">
        <v>51</v>
      </c>
      <c r="G2953" t="s">
        <v>19332</v>
      </c>
      <c r="H2953" t="s">
        <v>13422</v>
      </c>
      <c r="I2953" t="s">
        <v>56</v>
      </c>
      <c r="J2953" t="s">
        <v>5419</v>
      </c>
      <c r="M2953" t="s">
        <v>19333</v>
      </c>
      <c r="N2953" t="s">
        <v>13422</v>
      </c>
      <c r="O2953" t="s">
        <v>56</v>
      </c>
      <c r="S2953" t="s">
        <v>13423</v>
      </c>
      <c r="T2953" t="s">
        <v>13424</v>
      </c>
      <c r="U2953" t="s">
        <v>51</v>
      </c>
      <c r="V2953" t="s">
        <v>62</v>
      </c>
      <c r="W2953" t="s">
        <v>62</v>
      </c>
      <c r="X2953" t="s">
        <v>51</v>
      </c>
      <c r="Y2953" t="s">
        <v>13425</v>
      </c>
      <c r="Z2953">
        <v>8</v>
      </c>
      <c r="AA2953" t="s">
        <v>62</v>
      </c>
      <c r="AB2953" t="s">
        <v>62</v>
      </c>
      <c r="AC2953" t="s">
        <v>62</v>
      </c>
      <c r="AD2953" t="s">
        <v>62</v>
      </c>
      <c r="AE2953" t="s">
        <v>51</v>
      </c>
      <c r="AF2953" t="s">
        <v>5419</v>
      </c>
      <c r="AG2953" t="s">
        <v>62</v>
      </c>
      <c r="AH2953" t="s">
        <v>62</v>
      </c>
      <c r="AI2953">
        <v>0</v>
      </c>
      <c r="AJ2953">
        <v>0</v>
      </c>
      <c r="AL2953">
        <v>0</v>
      </c>
      <c r="AM2953">
        <v>0</v>
      </c>
      <c r="AN2953">
        <v>0</v>
      </c>
      <c r="AO2953" t="s">
        <v>51</v>
      </c>
      <c r="AP2953" t="s">
        <v>51</v>
      </c>
      <c r="AQ2953" t="s">
        <v>51</v>
      </c>
      <c r="AR2953" t="s">
        <v>51</v>
      </c>
      <c r="AS2953" t="s">
        <v>51</v>
      </c>
      <c r="AT2953" t="s">
        <v>51</v>
      </c>
      <c r="AU2953" t="s">
        <v>58</v>
      </c>
      <c r="AV2953" t="s">
        <v>12030</v>
      </c>
      <c r="AW2953" t="s">
        <v>51</v>
      </c>
      <c r="AX2953" s="1">
        <v>41734.464796793982</v>
      </c>
      <c r="AY2953" t="s">
        <v>51</v>
      </c>
    </row>
    <row r="2954" spans="1:51" x14ac:dyDescent="0.35">
      <c r="A2954">
        <v>1408</v>
      </c>
      <c r="B2954">
        <v>0</v>
      </c>
      <c r="C2954" t="s">
        <v>51</v>
      </c>
      <c r="D2954" t="s">
        <v>52</v>
      </c>
      <c r="E2954" t="s">
        <v>51</v>
      </c>
      <c r="F2954" t="s">
        <v>51</v>
      </c>
      <c r="G2954" t="s">
        <v>13426</v>
      </c>
      <c r="H2954" t="s">
        <v>13427</v>
      </c>
      <c r="I2954" t="s">
        <v>56</v>
      </c>
      <c r="J2954" t="s">
        <v>5419</v>
      </c>
      <c r="M2954" t="s">
        <v>62</v>
      </c>
      <c r="N2954" t="s">
        <v>13428</v>
      </c>
      <c r="O2954" t="s">
        <v>56</v>
      </c>
      <c r="S2954">
        <v>6645666360</v>
      </c>
      <c r="T2954" t="s">
        <v>13429</v>
      </c>
      <c r="U2954" t="s">
        <v>51</v>
      </c>
      <c r="V2954" t="s">
        <v>62</v>
      </c>
      <c r="W2954" t="s">
        <v>62</v>
      </c>
      <c r="X2954" t="s">
        <v>51</v>
      </c>
      <c r="Y2954" t="s">
        <v>13430</v>
      </c>
      <c r="Z2954">
        <v>8</v>
      </c>
      <c r="AA2954" t="s">
        <v>62</v>
      </c>
      <c r="AB2954" t="s">
        <v>62</v>
      </c>
      <c r="AC2954" t="s">
        <v>62</v>
      </c>
      <c r="AD2954" t="s">
        <v>62</v>
      </c>
      <c r="AE2954" t="s">
        <v>51</v>
      </c>
      <c r="AF2954" t="s">
        <v>5419</v>
      </c>
      <c r="AG2954" t="s">
        <v>62</v>
      </c>
      <c r="AH2954" t="s">
        <v>62</v>
      </c>
      <c r="AI2954">
        <v>0</v>
      </c>
      <c r="AJ2954">
        <v>0</v>
      </c>
      <c r="AL2954">
        <v>0</v>
      </c>
      <c r="AM2954">
        <v>0</v>
      </c>
      <c r="AN2954">
        <v>0</v>
      </c>
      <c r="AO2954" t="s">
        <v>51</v>
      </c>
      <c r="AP2954" t="s">
        <v>51</v>
      </c>
      <c r="AQ2954" t="s">
        <v>51</v>
      </c>
      <c r="AR2954" t="s">
        <v>51</v>
      </c>
      <c r="AS2954" t="s">
        <v>51</v>
      </c>
      <c r="AT2954" t="s">
        <v>51</v>
      </c>
      <c r="AU2954" t="s">
        <v>58</v>
      </c>
      <c r="AV2954" t="s">
        <v>12030</v>
      </c>
      <c r="AW2954" t="s">
        <v>51</v>
      </c>
      <c r="AX2954" s="1">
        <v>41724.682451886576</v>
      </c>
      <c r="AY2954" t="s">
        <v>51</v>
      </c>
    </row>
    <row r="2955" spans="1:51" x14ac:dyDescent="0.35">
      <c r="A2955">
        <v>1407</v>
      </c>
      <c r="B2955">
        <v>0</v>
      </c>
      <c r="C2955" t="s">
        <v>51</v>
      </c>
      <c r="D2955" t="s">
        <v>64</v>
      </c>
      <c r="E2955" t="s">
        <v>51</v>
      </c>
      <c r="F2955" t="s">
        <v>51</v>
      </c>
      <c r="G2955" t="s">
        <v>13431</v>
      </c>
      <c r="H2955" t="s">
        <v>13432</v>
      </c>
      <c r="I2955" t="s">
        <v>56</v>
      </c>
      <c r="M2955" t="s">
        <v>3095</v>
      </c>
      <c r="N2955" t="s">
        <v>13432</v>
      </c>
      <c r="O2955" t="s">
        <v>56</v>
      </c>
      <c r="T2955" t="s">
        <v>13433</v>
      </c>
      <c r="U2955" t="s">
        <v>57</v>
      </c>
      <c r="Y2955" t="s">
        <v>13434</v>
      </c>
      <c r="Z2955">
        <v>8</v>
      </c>
      <c r="AA2955">
        <v>10</v>
      </c>
      <c r="AD2955">
        <v>10521193077</v>
      </c>
      <c r="AE2955" t="s">
        <v>13435</v>
      </c>
      <c r="AF2955" t="s">
        <v>101</v>
      </c>
      <c r="AG2955" t="s">
        <v>13436</v>
      </c>
      <c r="AH2955" t="s">
        <v>13435</v>
      </c>
      <c r="AI2955">
        <v>0</v>
      </c>
      <c r="AJ2955">
        <v>0</v>
      </c>
      <c r="AL2955">
        <v>0</v>
      </c>
      <c r="AM2955">
        <v>0</v>
      </c>
      <c r="AN2955">
        <v>0</v>
      </c>
      <c r="AO2955" t="s">
        <v>51</v>
      </c>
      <c r="AP2955" t="s">
        <v>51</v>
      </c>
      <c r="AQ2955" t="s">
        <v>51</v>
      </c>
      <c r="AR2955" t="s">
        <v>51</v>
      </c>
      <c r="AS2955" t="s">
        <v>51</v>
      </c>
      <c r="AT2955" t="s">
        <v>51</v>
      </c>
      <c r="AU2955" t="s">
        <v>58</v>
      </c>
      <c r="AV2955" t="s">
        <v>13437</v>
      </c>
      <c r="AW2955" t="s">
        <v>919</v>
      </c>
      <c r="AX2955" s="1">
        <v>41723.453557372683</v>
      </c>
      <c r="AY2955" s="1">
        <v>45252.732630983795</v>
      </c>
    </row>
    <row r="2956" spans="1:51" x14ac:dyDescent="0.35">
      <c r="A2956">
        <v>1406</v>
      </c>
      <c r="B2956">
        <v>0</v>
      </c>
      <c r="C2956" t="s">
        <v>51</v>
      </c>
      <c r="D2956" t="s">
        <v>64</v>
      </c>
      <c r="E2956" t="s">
        <v>51</v>
      </c>
      <c r="F2956" t="s">
        <v>51</v>
      </c>
      <c r="G2956" t="s">
        <v>13438</v>
      </c>
      <c r="H2956" t="s">
        <v>13439</v>
      </c>
      <c r="I2956" t="s">
        <v>56</v>
      </c>
      <c r="J2956" t="s">
        <v>5419</v>
      </c>
      <c r="M2956" t="s">
        <v>13438</v>
      </c>
      <c r="N2956" t="s">
        <v>13439</v>
      </c>
      <c r="O2956" t="s">
        <v>56</v>
      </c>
      <c r="S2956" t="s">
        <v>62</v>
      </c>
      <c r="U2956" t="s">
        <v>51</v>
      </c>
      <c r="V2956" t="s">
        <v>62</v>
      </c>
      <c r="W2956">
        <v>9457889231</v>
      </c>
      <c r="X2956" t="s">
        <v>51</v>
      </c>
      <c r="Y2956" t="s">
        <v>13440</v>
      </c>
      <c r="Z2956">
        <v>8</v>
      </c>
      <c r="AA2956" t="s">
        <v>13441</v>
      </c>
      <c r="AB2956" t="s">
        <v>62</v>
      </c>
      <c r="AC2956" t="s">
        <v>62</v>
      </c>
      <c r="AD2956" t="s">
        <v>13441</v>
      </c>
      <c r="AE2956" t="s">
        <v>51</v>
      </c>
      <c r="AF2956" t="s">
        <v>5419</v>
      </c>
      <c r="AG2956">
        <v>9688823542</v>
      </c>
      <c r="AH2956" t="s">
        <v>13442</v>
      </c>
      <c r="AI2956">
        <v>0</v>
      </c>
      <c r="AJ2956">
        <v>0</v>
      </c>
      <c r="AL2956">
        <v>0</v>
      </c>
      <c r="AM2956">
        <v>0</v>
      </c>
      <c r="AN2956">
        <v>0</v>
      </c>
      <c r="AO2956" t="s">
        <v>51</v>
      </c>
      <c r="AP2956" t="s">
        <v>51</v>
      </c>
      <c r="AQ2956" t="s">
        <v>51</v>
      </c>
      <c r="AR2956" t="s">
        <v>51</v>
      </c>
      <c r="AS2956" t="s">
        <v>51</v>
      </c>
      <c r="AT2956" t="s">
        <v>51</v>
      </c>
      <c r="AU2956" t="s">
        <v>58</v>
      </c>
      <c r="AV2956" t="s">
        <v>13437</v>
      </c>
      <c r="AW2956" t="s">
        <v>13437</v>
      </c>
      <c r="AX2956" s="1">
        <v>41722.751292129629</v>
      </c>
      <c r="AY2956" s="1">
        <v>41722.754700115744</v>
      </c>
    </row>
    <row r="2957" spans="1:51" x14ac:dyDescent="0.35">
      <c r="A2957">
        <v>1405</v>
      </c>
      <c r="B2957">
        <v>0</v>
      </c>
      <c r="C2957" t="s">
        <v>51</v>
      </c>
      <c r="D2957" t="s">
        <v>64</v>
      </c>
      <c r="E2957" t="s">
        <v>51</v>
      </c>
      <c r="F2957" t="s">
        <v>51</v>
      </c>
      <c r="G2957" t="s">
        <v>19334</v>
      </c>
      <c r="H2957" t="s">
        <v>13443</v>
      </c>
      <c r="I2957" t="s">
        <v>56</v>
      </c>
      <c r="J2957" t="s">
        <v>5419</v>
      </c>
      <c r="M2957" t="s">
        <v>19334</v>
      </c>
      <c r="N2957" t="s">
        <v>13443</v>
      </c>
      <c r="O2957" t="s">
        <v>56</v>
      </c>
      <c r="U2957" t="s">
        <v>51</v>
      </c>
      <c r="W2957">
        <f>91-9370299565</f>
        <v>-9370299474</v>
      </c>
      <c r="X2957" t="s">
        <v>51</v>
      </c>
      <c r="Y2957" t="s">
        <v>13444</v>
      </c>
      <c r="Z2957">
        <v>8</v>
      </c>
      <c r="AA2957" t="s">
        <v>62</v>
      </c>
      <c r="AB2957" t="s">
        <v>62</v>
      </c>
      <c r="AC2957" t="s">
        <v>62</v>
      </c>
      <c r="AD2957" t="s">
        <v>62</v>
      </c>
      <c r="AE2957" t="s">
        <v>51</v>
      </c>
      <c r="AF2957" t="s">
        <v>5419</v>
      </c>
      <c r="AG2957" t="s">
        <v>62</v>
      </c>
      <c r="AH2957" t="s">
        <v>62</v>
      </c>
      <c r="AI2957">
        <v>0</v>
      </c>
      <c r="AJ2957">
        <v>0</v>
      </c>
      <c r="AL2957">
        <v>0</v>
      </c>
      <c r="AM2957">
        <v>0</v>
      </c>
      <c r="AN2957">
        <v>0</v>
      </c>
      <c r="AO2957" t="s">
        <v>51</v>
      </c>
      <c r="AP2957" t="s">
        <v>51</v>
      </c>
      <c r="AQ2957" t="s">
        <v>51</v>
      </c>
      <c r="AR2957" t="s">
        <v>51</v>
      </c>
      <c r="AS2957" t="s">
        <v>51</v>
      </c>
      <c r="AT2957" t="s">
        <v>51</v>
      </c>
      <c r="AU2957" t="s">
        <v>58</v>
      </c>
      <c r="AV2957" t="s">
        <v>13437</v>
      </c>
      <c r="AW2957" t="s">
        <v>13437</v>
      </c>
      <c r="AX2957" s="1">
        <v>41722.726848032406</v>
      </c>
      <c r="AY2957" s="1">
        <v>41722.728987962961</v>
      </c>
    </row>
    <row r="2958" spans="1:51" x14ac:dyDescent="0.35">
      <c r="A2958">
        <v>1404</v>
      </c>
      <c r="B2958">
        <v>0</v>
      </c>
      <c r="C2958" t="s">
        <v>51</v>
      </c>
      <c r="D2958" t="s">
        <v>85</v>
      </c>
      <c r="E2958" t="s">
        <v>51</v>
      </c>
      <c r="F2958" t="s">
        <v>51</v>
      </c>
      <c r="G2958" t="s">
        <v>13445</v>
      </c>
      <c r="H2958" t="s">
        <v>13446</v>
      </c>
      <c r="I2958" t="s">
        <v>56</v>
      </c>
      <c r="J2958" t="s">
        <v>5419</v>
      </c>
      <c r="S2958">
        <v>2066051145</v>
      </c>
      <c r="T2958" t="s">
        <v>51</v>
      </c>
      <c r="U2958" t="s">
        <v>51</v>
      </c>
      <c r="V2958">
        <v>8040835808</v>
      </c>
      <c r="W2958">
        <v>9730667869</v>
      </c>
      <c r="Y2958" t="s">
        <v>13447</v>
      </c>
      <c r="Z2958">
        <v>8</v>
      </c>
      <c r="AD2958" t="s">
        <v>13448</v>
      </c>
      <c r="AE2958" t="s">
        <v>51</v>
      </c>
      <c r="AF2958" t="s">
        <v>5419</v>
      </c>
      <c r="AG2958">
        <v>29710700883</v>
      </c>
      <c r="AH2958">
        <v>29710700883</v>
      </c>
      <c r="AI2958">
        <v>0</v>
      </c>
      <c r="AJ2958">
        <v>0</v>
      </c>
      <c r="AL2958">
        <v>0</v>
      </c>
      <c r="AM2958">
        <v>0</v>
      </c>
      <c r="AN2958">
        <v>0</v>
      </c>
      <c r="AO2958" t="s">
        <v>51</v>
      </c>
      <c r="AP2958" t="s">
        <v>51</v>
      </c>
      <c r="AQ2958" t="s">
        <v>51</v>
      </c>
      <c r="AR2958" t="s">
        <v>51</v>
      </c>
      <c r="AS2958" t="s">
        <v>51</v>
      </c>
      <c r="AT2958" t="s">
        <v>51</v>
      </c>
      <c r="AU2958" t="s">
        <v>58</v>
      </c>
      <c r="AV2958" t="s">
        <v>13449</v>
      </c>
      <c r="AW2958" t="s">
        <v>51</v>
      </c>
      <c r="AX2958" s="1">
        <v>41716.438776157411</v>
      </c>
      <c r="AY2958" t="s">
        <v>51</v>
      </c>
    </row>
    <row r="2959" spans="1:51" x14ac:dyDescent="0.35">
      <c r="A2959">
        <v>1403</v>
      </c>
      <c r="B2959">
        <v>0</v>
      </c>
      <c r="C2959" t="s">
        <v>51</v>
      </c>
      <c r="D2959" t="s">
        <v>85</v>
      </c>
      <c r="E2959" t="s">
        <v>51</v>
      </c>
      <c r="F2959" t="s">
        <v>51</v>
      </c>
      <c r="G2959" t="s">
        <v>13445</v>
      </c>
      <c r="H2959" t="s">
        <v>13446</v>
      </c>
      <c r="I2959" t="s">
        <v>56</v>
      </c>
      <c r="J2959" t="s">
        <v>5419</v>
      </c>
      <c r="S2959">
        <v>2066051145</v>
      </c>
      <c r="T2959" t="s">
        <v>51</v>
      </c>
      <c r="U2959" t="s">
        <v>51</v>
      </c>
      <c r="V2959">
        <v>8040835808</v>
      </c>
      <c r="W2959">
        <v>9730667869</v>
      </c>
      <c r="Y2959" t="s">
        <v>13447</v>
      </c>
      <c r="Z2959">
        <v>8</v>
      </c>
      <c r="AD2959" t="s">
        <v>13448</v>
      </c>
      <c r="AE2959" t="s">
        <v>51</v>
      </c>
      <c r="AF2959" t="s">
        <v>5419</v>
      </c>
      <c r="AG2959">
        <v>29710700883</v>
      </c>
      <c r="AH2959">
        <v>29710700883</v>
      </c>
      <c r="AI2959">
        <v>0</v>
      </c>
      <c r="AJ2959">
        <v>0</v>
      </c>
      <c r="AL2959">
        <v>0</v>
      </c>
      <c r="AM2959">
        <v>0</v>
      </c>
      <c r="AN2959">
        <v>0</v>
      </c>
      <c r="AO2959" t="s">
        <v>51</v>
      </c>
      <c r="AP2959" t="s">
        <v>51</v>
      </c>
      <c r="AQ2959" t="s">
        <v>51</v>
      </c>
      <c r="AR2959" t="s">
        <v>51</v>
      </c>
      <c r="AS2959" t="s">
        <v>51</v>
      </c>
      <c r="AT2959" t="s">
        <v>51</v>
      </c>
      <c r="AU2959" t="s">
        <v>58</v>
      </c>
      <c r="AV2959" t="s">
        <v>13449</v>
      </c>
      <c r="AW2959" t="s">
        <v>51</v>
      </c>
      <c r="AX2959" s="1">
        <v>41716.438685914349</v>
      </c>
      <c r="AY2959" t="s">
        <v>51</v>
      </c>
    </row>
    <row r="2960" spans="1:51" x14ac:dyDescent="0.35">
      <c r="A2960">
        <v>1402</v>
      </c>
      <c r="B2960">
        <v>0</v>
      </c>
      <c r="C2960" t="s">
        <v>51</v>
      </c>
      <c r="D2960" t="s">
        <v>52</v>
      </c>
      <c r="E2960" t="s">
        <v>51</v>
      </c>
      <c r="F2960" t="s">
        <v>51</v>
      </c>
      <c r="G2960" t="s">
        <v>19335</v>
      </c>
      <c r="H2960" t="s">
        <v>13450</v>
      </c>
      <c r="I2960" t="s">
        <v>56</v>
      </c>
      <c r="J2960" t="s">
        <v>5419</v>
      </c>
      <c r="M2960" t="s">
        <v>19335</v>
      </c>
      <c r="N2960" t="s">
        <v>13450</v>
      </c>
      <c r="O2960" t="s">
        <v>56</v>
      </c>
      <c r="S2960" t="s">
        <v>631</v>
      </c>
      <c r="T2960" t="s">
        <v>13451</v>
      </c>
      <c r="U2960" t="s">
        <v>51</v>
      </c>
      <c r="V2960" t="s">
        <v>631</v>
      </c>
      <c r="W2960">
        <f>91-9962002717</f>
        <v>-9962002626</v>
      </c>
      <c r="X2960" t="s">
        <v>51</v>
      </c>
      <c r="Y2960" t="s">
        <v>13452</v>
      </c>
      <c r="Z2960">
        <v>8</v>
      </c>
      <c r="AA2960" t="s">
        <v>13453</v>
      </c>
      <c r="AB2960" t="s">
        <v>62</v>
      </c>
      <c r="AC2960" t="s">
        <v>62</v>
      </c>
      <c r="AD2960" t="s">
        <v>13454</v>
      </c>
      <c r="AE2960" t="s">
        <v>51</v>
      </c>
      <c r="AF2960" t="s">
        <v>5419</v>
      </c>
      <c r="AG2960" t="s">
        <v>13455</v>
      </c>
      <c r="AH2960" t="s">
        <v>13456</v>
      </c>
      <c r="AI2960">
        <v>0</v>
      </c>
      <c r="AJ2960">
        <v>0</v>
      </c>
      <c r="AL2960">
        <v>0</v>
      </c>
      <c r="AM2960">
        <v>0</v>
      </c>
      <c r="AN2960">
        <v>0</v>
      </c>
      <c r="AO2960" t="s">
        <v>51</v>
      </c>
      <c r="AP2960" t="s">
        <v>51</v>
      </c>
      <c r="AQ2960" t="s">
        <v>51</v>
      </c>
      <c r="AR2960" t="s">
        <v>51</v>
      </c>
      <c r="AS2960" t="s">
        <v>51</v>
      </c>
      <c r="AT2960" t="s">
        <v>51</v>
      </c>
      <c r="AU2960" t="s">
        <v>58</v>
      </c>
      <c r="AV2960" t="s">
        <v>13437</v>
      </c>
      <c r="AW2960" t="s">
        <v>13437</v>
      </c>
      <c r="AX2960" s="1">
        <v>41713.709213425929</v>
      </c>
      <c r="AY2960" s="1">
        <v>41713.713056018518</v>
      </c>
    </row>
    <row r="2961" spans="1:51" x14ac:dyDescent="0.35">
      <c r="A2961">
        <v>1401</v>
      </c>
      <c r="B2961">
        <v>0</v>
      </c>
      <c r="C2961" t="s">
        <v>51</v>
      </c>
      <c r="D2961" t="s">
        <v>85</v>
      </c>
      <c r="E2961" t="s">
        <v>51</v>
      </c>
      <c r="F2961" t="s">
        <v>51</v>
      </c>
      <c r="G2961" t="s">
        <v>13457</v>
      </c>
      <c r="H2961" t="s">
        <v>13458</v>
      </c>
      <c r="I2961" t="s">
        <v>56</v>
      </c>
      <c r="J2961" t="s">
        <v>5419</v>
      </c>
      <c r="T2961" t="s">
        <v>51</v>
      </c>
      <c r="U2961" t="s">
        <v>51</v>
      </c>
      <c r="W2961">
        <v>9730667869</v>
      </c>
      <c r="Z2961">
        <v>8</v>
      </c>
      <c r="AE2961" t="s">
        <v>51</v>
      </c>
      <c r="AF2961" t="s">
        <v>5419</v>
      </c>
      <c r="AI2961">
        <v>0</v>
      </c>
      <c r="AJ2961">
        <v>0</v>
      </c>
      <c r="AL2961">
        <v>0</v>
      </c>
      <c r="AM2961">
        <v>0</v>
      </c>
      <c r="AN2961">
        <v>0</v>
      </c>
      <c r="AP2961" t="s">
        <v>51</v>
      </c>
      <c r="AQ2961" t="s">
        <v>51</v>
      </c>
      <c r="AR2961" t="s">
        <v>51</v>
      </c>
      <c r="AS2961" t="s">
        <v>51</v>
      </c>
      <c r="AT2961" t="s">
        <v>51</v>
      </c>
      <c r="AU2961" t="s">
        <v>58</v>
      </c>
      <c r="AV2961" t="s">
        <v>4028</v>
      </c>
      <c r="AW2961" t="s">
        <v>51</v>
      </c>
      <c r="AX2961" s="1">
        <v>41713.608776157409</v>
      </c>
      <c r="AY2961" t="s">
        <v>51</v>
      </c>
    </row>
    <row r="2962" spans="1:51" x14ac:dyDescent="0.35">
      <c r="A2962">
        <v>1399</v>
      </c>
      <c r="B2962">
        <v>0</v>
      </c>
      <c r="C2962" t="s">
        <v>51</v>
      </c>
      <c r="D2962" t="s">
        <v>52</v>
      </c>
      <c r="E2962" t="s">
        <v>51</v>
      </c>
      <c r="F2962" t="s">
        <v>51</v>
      </c>
      <c r="G2962" t="s">
        <v>13459</v>
      </c>
      <c r="H2962" t="s">
        <v>13460</v>
      </c>
      <c r="I2962" t="s">
        <v>56</v>
      </c>
      <c r="M2962" t="s">
        <v>13459</v>
      </c>
      <c r="N2962" t="s">
        <v>13461</v>
      </c>
      <c r="O2962" t="s">
        <v>56</v>
      </c>
      <c r="S2962" t="s">
        <v>13462</v>
      </c>
      <c r="T2962" t="s">
        <v>13463</v>
      </c>
      <c r="U2962" t="s">
        <v>51</v>
      </c>
      <c r="V2962" t="s">
        <v>13464</v>
      </c>
      <c r="Y2962" t="s">
        <v>13465</v>
      </c>
      <c r="Z2962">
        <v>8</v>
      </c>
      <c r="AA2962">
        <v>33</v>
      </c>
      <c r="AE2962" t="s">
        <v>13466</v>
      </c>
      <c r="AF2962" t="s">
        <v>573</v>
      </c>
      <c r="AG2962" t="s">
        <v>13467</v>
      </c>
      <c r="AH2962" t="s">
        <v>13466</v>
      </c>
      <c r="AI2962">
        <v>0</v>
      </c>
      <c r="AJ2962">
        <v>0</v>
      </c>
      <c r="AL2962">
        <v>1</v>
      </c>
      <c r="AM2962">
        <v>0</v>
      </c>
      <c r="AN2962">
        <v>0</v>
      </c>
      <c r="AO2962" t="s">
        <v>51</v>
      </c>
      <c r="AP2962" t="s">
        <v>51</v>
      </c>
      <c r="AQ2962" t="s">
        <v>51</v>
      </c>
      <c r="AR2962" t="s">
        <v>51</v>
      </c>
      <c r="AS2962" t="s">
        <v>51</v>
      </c>
      <c r="AT2962" t="s">
        <v>51</v>
      </c>
      <c r="AU2962" t="s">
        <v>58</v>
      </c>
      <c r="AV2962" t="s">
        <v>13437</v>
      </c>
      <c r="AW2962" t="s">
        <v>6927</v>
      </c>
      <c r="AX2962" s="1">
        <v>41710.558272569448</v>
      </c>
      <c r="AY2962" s="1">
        <v>43308.709698113424</v>
      </c>
    </row>
    <row r="2963" spans="1:51" x14ac:dyDescent="0.35">
      <c r="A2963">
        <v>1398</v>
      </c>
      <c r="B2963">
        <v>0</v>
      </c>
      <c r="C2963" t="s">
        <v>51</v>
      </c>
      <c r="D2963" t="s">
        <v>52</v>
      </c>
      <c r="E2963" t="s">
        <v>51</v>
      </c>
      <c r="F2963" t="s">
        <v>51</v>
      </c>
      <c r="G2963" t="s">
        <v>13468</v>
      </c>
      <c r="H2963" t="s">
        <v>13469</v>
      </c>
      <c r="I2963" t="s">
        <v>1136</v>
      </c>
      <c r="J2963" t="s">
        <v>5419</v>
      </c>
      <c r="M2963" t="s">
        <v>13470</v>
      </c>
      <c r="N2963" t="s">
        <v>13471</v>
      </c>
      <c r="O2963" t="s">
        <v>6854</v>
      </c>
      <c r="S2963" t="s">
        <v>13472</v>
      </c>
      <c r="T2963" t="s">
        <v>13473</v>
      </c>
      <c r="U2963" t="s">
        <v>51</v>
      </c>
      <c r="V2963" t="s">
        <v>13474</v>
      </c>
      <c r="W2963" t="s">
        <v>13475</v>
      </c>
      <c r="X2963" t="s">
        <v>51</v>
      </c>
      <c r="Y2963" t="s">
        <v>13476</v>
      </c>
      <c r="Z2963">
        <v>2</v>
      </c>
      <c r="AA2963" t="s">
        <v>62</v>
      </c>
      <c r="AB2963" t="s">
        <v>62</v>
      </c>
      <c r="AC2963" t="s">
        <v>62</v>
      </c>
      <c r="AD2963" t="s">
        <v>62</v>
      </c>
      <c r="AE2963" t="s">
        <v>51</v>
      </c>
      <c r="AF2963" t="s">
        <v>5419</v>
      </c>
      <c r="AG2963" t="s">
        <v>62</v>
      </c>
      <c r="AH2963" t="s">
        <v>62</v>
      </c>
      <c r="AI2963">
        <v>0</v>
      </c>
      <c r="AJ2963">
        <v>0</v>
      </c>
      <c r="AL2963">
        <v>0</v>
      </c>
      <c r="AM2963">
        <v>0</v>
      </c>
      <c r="AN2963">
        <v>0</v>
      </c>
      <c r="AO2963" t="s">
        <v>51</v>
      </c>
      <c r="AP2963" t="s">
        <v>51</v>
      </c>
      <c r="AQ2963" t="s">
        <v>51</v>
      </c>
      <c r="AR2963" t="s">
        <v>51</v>
      </c>
      <c r="AS2963" t="s">
        <v>51</v>
      </c>
      <c r="AT2963" t="s">
        <v>51</v>
      </c>
      <c r="AU2963" t="s">
        <v>58</v>
      </c>
      <c r="AV2963" t="s">
        <v>12030</v>
      </c>
      <c r="AW2963" t="s">
        <v>51</v>
      </c>
      <c r="AX2963" s="1">
        <v>41709.729019988423</v>
      </c>
      <c r="AY2963" t="s">
        <v>51</v>
      </c>
    </row>
    <row r="2964" spans="1:51" x14ac:dyDescent="0.35">
      <c r="A2964">
        <v>1397</v>
      </c>
      <c r="B2964">
        <v>0</v>
      </c>
      <c r="C2964" t="s">
        <v>51</v>
      </c>
      <c r="D2964" t="s">
        <v>85</v>
      </c>
      <c r="E2964" t="s">
        <v>51</v>
      </c>
      <c r="F2964" t="s">
        <v>51</v>
      </c>
      <c r="G2964" t="s">
        <v>13477</v>
      </c>
      <c r="H2964" t="s">
        <v>13478</v>
      </c>
      <c r="I2964" t="s">
        <v>56</v>
      </c>
      <c r="J2964" t="s">
        <v>12495</v>
      </c>
      <c r="S2964" t="s">
        <v>13479</v>
      </c>
      <c r="T2964" t="s">
        <v>51</v>
      </c>
      <c r="U2964" t="s">
        <v>51</v>
      </c>
      <c r="V2964" t="s">
        <v>13480</v>
      </c>
      <c r="W2964">
        <v>9322211249</v>
      </c>
      <c r="Y2964" t="s">
        <v>13481</v>
      </c>
      <c r="Z2964">
        <v>8</v>
      </c>
      <c r="AE2964" t="s">
        <v>51</v>
      </c>
      <c r="AF2964" t="s">
        <v>12495</v>
      </c>
      <c r="AI2964">
        <v>0</v>
      </c>
      <c r="AJ2964">
        <v>0</v>
      </c>
      <c r="AL2964">
        <v>0</v>
      </c>
      <c r="AM2964">
        <v>0</v>
      </c>
      <c r="AN2964">
        <v>0</v>
      </c>
      <c r="AO2964" t="s">
        <v>586</v>
      </c>
      <c r="AP2964" t="s">
        <v>51</v>
      </c>
      <c r="AQ2964" t="s">
        <v>51</v>
      </c>
      <c r="AR2964" t="s">
        <v>51</v>
      </c>
      <c r="AS2964" t="s">
        <v>51</v>
      </c>
      <c r="AT2964" t="s">
        <v>51</v>
      </c>
      <c r="AU2964" t="s">
        <v>58</v>
      </c>
      <c r="AV2964" t="s">
        <v>4028</v>
      </c>
      <c r="AW2964" t="s">
        <v>4028</v>
      </c>
      <c r="AX2964" s="1">
        <v>41706.439531053242</v>
      </c>
      <c r="AY2964" s="1">
        <v>41975.555459490737</v>
      </c>
    </row>
    <row r="2965" spans="1:51" x14ac:dyDescent="0.35">
      <c r="A2965">
        <v>1396</v>
      </c>
      <c r="B2965">
        <v>0</v>
      </c>
      <c r="C2965" t="s">
        <v>51</v>
      </c>
      <c r="D2965" t="s">
        <v>52</v>
      </c>
      <c r="E2965" t="s">
        <v>51</v>
      </c>
      <c r="F2965" t="s">
        <v>51</v>
      </c>
      <c r="G2965" t="s">
        <v>19336</v>
      </c>
      <c r="H2965" t="s">
        <v>13482</v>
      </c>
      <c r="I2965" t="s">
        <v>56</v>
      </c>
      <c r="J2965" t="s">
        <v>5419</v>
      </c>
      <c r="M2965" t="s">
        <v>13483</v>
      </c>
      <c r="N2965" t="s">
        <v>13484</v>
      </c>
      <c r="O2965" t="s">
        <v>56</v>
      </c>
      <c r="S2965" t="s">
        <v>62</v>
      </c>
      <c r="U2965" t="s">
        <v>51</v>
      </c>
      <c r="V2965" t="s">
        <v>13485</v>
      </c>
      <c r="W2965" t="s">
        <v>13486</v>
      </c>
      <c r="X2965" t="s">
        <v>51</v>
      </c>
      <c r="Y2965" t="s">
        <v>13487</v>
      </c>
      <c r="Z2965">
        <v>8</v>
      </c>
      <c r="AA2965" t="s">
        <v>62</v>
      </c>
      <c r="AB2965" t="s">
        <v>62</v>
      </c>
      <c r="AC2965" t="s">
        <v>62</v>
      </c>
      <c r="AD2965" t="s">
        <v>62</v>
      </c>
      <c r="AE2965" t="s">
        <v>51</v>
      </c>
      <c r="AF2965" t="s">
        <v>5419</v>
      </c>
      <c r="AG2965" t="s">
        <v>62</v>
      </c>
      <c r="AH2965" t="s">
        <v>62</v>
      </c>
      <c r="AI2965">
        <v>0</v>
      </c>
      <c r="AJ2965">
        <v>0</v>
      </c>
      <c r="AK2965" t="s">
        <v>62</v>
      </c>
      <c r="AL2965">
        <v>0</v>
      </c>
      <c r="AM2965">
        <v>0</v>
      </c>
      <c r="AN2965">
        <v>0</v>
      </c>
      <c r="AO2965" t="s">
        <v>51</v>
      </c>
      <c r="AP2965" t="s">
        <v>51</v>
      </c>
      <c r="AQ2965" t="s">
        <v>51</v>
      </c>
      <c r="AR2965" t="s">
        <v>51</v>
      </c>
      <c r="AS2965" t="s">
        <v>51</v>
      </c>
      <c r="AT2965" t="s">
        <v>51</v>
      </c>
      <c r="AU2965" t="s">
        <v>58</v>
      </c>
      <c r="AV2965" t="s">
        <v>13437</v>
      </c>
      <c r="AW2965" t="s">
        <v>51</v>
      </c>
      <c r="AX2965" s="1">
        <v>41697.475870567127</v>
      </c>
      <c r="AY2965" t="s">
        <v>51</v>
      </c>
    </row>
    <row r="2966" spans="1:51" x14ac:dyDescent="0.35">
      <c r="A2966">
        <v>1395</v>
      </c>
      <c r="B2966">
        <v>0</v>
      </c>
      <c r="C2966" t="s">
        <v>51</v>
      </c>
      <c r="D2966" t="s">
        <v>52</v>
      </c>
      <c r="E2966" t="s">
        <v>51</v>
      </c>
      <c r="F2966" t="s">
        <v>51</v>
      </c>
      <c r="G2966" t="s">
        <v>13488</v>
      </c>
      <c r="H2966" t="s">
        <v>13489</v>
      </c>
      <c r="I2966" t="s">
        <v>6854</v>
      </c>
      <c r="J2966" t="s">
        <v>5419</v>
      </c>
      <c r="S2966" t="s">
        <v>62</v>
      </c>
      <c r="U2966" t="s">
        <v>51</v>
      </c>
      <c r="V2966" t="s">
        <v>62</v>
      </c>
      <c r="W2966" t="s">
        <v>62</v>
      </c>
      <c r="X2966" t="s">
        <v>51</v>
      </c>
      <c r="Y2966" t="s">
        <v>62</v>
      </c>
      <c r="Z2966">
        <v>2</v>
      </c>
      <c r="AA2966" t="s">
        <v>62</v>
      </c>
      <c r="AB2966" t="s">
        <v>62</v>
      </c>
      <c r="AC2966" t="s">
        <v>631</v>
      </c>
      <c r="AD2966" t="s">
        <v>62</v>
      </c>
      <c r="AE2966" t="s">
        <v>51</v>
      </c>
      <c r="AF2966" t="s">
        <v>5419</v>
      </c>
      <c r="AG2966" t="s">
        <v>62</v>
      </c>
      <c r="AH2966" t="s">
        <v>62</v>
      </c>
      <c r="AI2966">
        <v>0</v>
      </c>
      <c r="AJ2966">
        <v>0</v>
      </c>
      <c r="AK2966" t="s">
        <v>62</v>
      </c>
      <c r="AL2966">
        <v>0</v>
      </c>
      <c r="AM2966">
        <v>0</v>
      </c>
      <c r="AN2966">
        <v>0</v>
      </c>
      <c r="AO2966" t="s">
        <v>51</v>
      </c>
      <c r="AP2966" t="s">
        <v>51</v>
      </c>
      <c r="AQ2966" t="s">
        <v>51</v>
      </c>
      <c r="AR2966" t="s">
        <v>51</v>
      </c>
      <c r="AS2966" t="s">
        <v>51</v>
      </c>
      <c r="AT2966" t="s">
        <v>51</v>
      </c>
      <c r="AU2966" t="s">
        <v>58</v>
      </c>
      <c r="AV2966" t="s">
        <v>13437</v>
      </c>
      <c r="AW2966" t="s">
        <v>51</v>
      </c>
      <c r="AX2966" s="1">
        <v>41695.698995949075</v>
      </c>
      <c r="AY2966" t="s">
        <v>51</v>
      </c>
    </row>
    <row r="2967" spans="1:51" x14ac:dyDescent="0.35">
      <c r="A2967">
        <v>1394</v>
      </c>
      <c r="B2967">
        <v>0</v>
      </c>
      <c r="C2967" t="s">
        <v>51</v>
      </c>
      <c r="D2967" t="s">
        <v>85</v>
      </c>
      <c r="E2967" t="s">
        <v>51</v>
      </c>
      <c r="F2967" t="s">
        <v>51</v>
      </c>
      <c r="G2967" t="s">
        <v>13490</v>
      </c>
      <c r="H2967" t="s">
        <v>13491</v>
      </c>
      <c r="I2967" t="s">
        <v>56</v>
      </c>
      <c r="S2967">
        <v>9483850840</v>
      </c>
      <c r="T2967" t="s">
        <v>51</v>
      </c>
      <c r="U2967" t="s">
        <v>51</v>
      </c>
      <c r="V2967" t="s">
        <v>62</v>
      </c>
      <c r="W2967" t="s">
        <v>62</v>
      </c>
      <c r="Y2967" t="s">
        <v>12350</v>
      </c>
      <c r="Z2967">
        <v>8</v>
      </c>
      <c r="AA2967" t="s">
        <v>13492</v>
      </c>
      <c r="AB2967" t="s">
        <v>62</v>
      </c>
      <c r="AC2967" t="s">
        <v>62</v>
      </c>
      <c r="AD2967" t="s">
        <v>62</v>
      </c>
      <c r="AE2967" t="s">
        <v>51</v>
      </c>
      <c r="AG2967" t="s">
        <v>13493</v>
      </c>
      <c r="AH2967" t="s">
        <v>13494</v>
      </c>
      <c r="AI2967">
        <v>0</v>
      </c>
      <c r="AJ2967">
        <v>0</v>
      </c>
      <c r="AL2967">
        <v>0</v>
      </c>
      <c r="AM2967">
        <v>0</v>
      </c>
      <c r="AN2967">
        <v>0</v>
      </c>
      <c r="AO2967" t="s">
        <v>120</v>
      </c>
      <c r="AP2967" t="s">
        <v>51</v>
      </c>
      <c r="AQ2967" t="s">
        <v>51</v>
      </c>
      <c r="AR2967" t="s">
        <v>51</v>
      </c>
      <c r="AS2967" t="s">
        <v>51</v>
      </c>
      <c r="AT2967" t="s">
        <v>51</v>
      </c>
      <c r="AU2967" t="s">
        <v>58</v>
      </c>
      <c r="AV2967" t="s">
        <v>12030</v>
      </c>
      <c r="AW2967" t="s">
        <v>4028</v>
      </c>
      <c r="AX2967" s="1">
        <v>41695.489947685186</v>
      </c>
      <c r="AY2967" s="1">
        <v>41990.600322800929</v>
      </c>
    </row>
    <row r="2968" spans="1:51" x14ac:dyDescent="0.35">
      <c r="A2968">
        <v>1393</v>
      </c>
      <c r="B2968">
        <v>0</v>
      </c>
      <c r="C2968" t="s">
        <v>51</v>
      </c>
      <c r="D2968" t="s">
        <v>85</v>
      </c>
      <c r="E2968" t="s">
        <v>51</v>
      </c>
      <c r="F2968" t="s">
        <v>51</v>
      </c>
      <c r="G2968" t="s">
        <v>19337</v>
      </c>
      <c r="H2968" t="s">
        <v>13495</v>
      </c>
      <c r="I2968" t="s">
        <v>56</v>
      </c>
      <c r="T2968" t="s">
        <v>51</v>
      </c>
      <c r="U2968" t="s">
        <v>51</v>
      </c>
      <c r="Z2968">
        <v>8</v>
      </c>
      <c r="AE2968" t="s">
        <v>51</v>
      </c>
      <c r="AI2968">
        <v>0</v>
      </c>
      <c r="AL2968">
        <v>0</v>
      </c>
      <c r="AM2968">
        <v>0</v>
      </c>
      <c r="AN2968">
        <v>0</v>
      </c>
      <c r="AO2968" t="s">
        <v>1777</v>
      </c>
      <c r="AP2968" t="s">
        <v>51</v>
      </c>
      <c r="AQ2968" t="s">
        <v>51</v>
      </c>
      <c r="AR2968" t="s">
        <v>51</v>
      </c>
      <c r="AS2968" t="s">
        <v>51</v>
      </c>
      <c r="AT2968" t="s">
        <v>51</v>
      </c>
      <c r="AU2968" t="s">
        <v>58</v>
      </c>
      <c r="AV2968" t="s">
        <v>13317</v>
      </c>
      <c r="AW2968" t="s">
        <v>4028</v>
      </c>
      <c r="AX2968" s="1">
        <v>41689.806723958332</v>
      </c>
      <c r="AY2968" s="1">
        <v>41792.703040972221</v>
      </c>
    </row>
    <row r="2969" spans="1:51" x14ac:dyDescent="0.35">
      <c r="A2969">
        <v>1392</v>
      </c>
      <c r="B2969">
        <v>0</v>
      </c>
      <c r="C2969" t="s">
        <v>51</v>
      </c>
      <c r="D2969" t="s">
        <v>52</v>
      </c>
      <c r="E2969" t="s">
        <v>51</v>
      </c>
      <c r="F2969" t="s">
        <v>51</v>
      </c>
      <c r="G2969" t="s">
        <v>13496</v>
      </c>
      <c r="H2969" t="s">
        <v>13497</v>
      </c>
      <c r="I2969" t="s">
        <v>56</v>
      </c>
      <c r="J2969" t="s">
        <v>5419</v>
      </c>
      <c r="M2969" t="s">
        <v>13496</v>
      </c>
      <c r="N2969" t="s">
        <v>13498</v>
      </c>
      <c r="O2969" t="s">
        <v>56</v>
      </c>
      <c r="S2969" t="s">
        <v>62</v>
      </c>
      <c r="T2969" t="s">
        <v>13499</v>
      </c>
      <c r="U2969" t="s">
        <v>51</v>
      </c>
      <c r="V2969" t="s">
        <v>62</v>
      </c>
      <c r="W2969" t="s">
        <v>13500</v>
      </c>
      <c r="X2969" t="s">
        <v>51</v>
      </c>
      <c r="Y2969" t="s">
        <v>13501</v>
      </c>
      <c r="Z2969">
        <v>8</v>
      </c>
      <c r="AA2969" t="s">
        <v>62</v>
      </c>
      <c r="AB2969" t="s">
        <v>62</v>
      </c>
      <c r="AC2969" t="s">
        <v>62</v>
      </c>
      <c r="AD2969" t="s">
        <v>62</v>
      </c>
      <c r="AE2969" t="s">
        <v>51</v>
      </c>
      <c r="AF2969" t="s">
        <v>5419</v>
      </c>
      <c r="AG2969" t="s">
        <v>62</v>
      </c>
      <c r="AH2969" t="s">
        <v>62</v>
      </c>
      <c r="AI2969">
        <v>0</v>
      </c>
      <c r="AJ2969">
        <v>0</v>
      </c>
      <c r="AL2969">
        <v>0</v>
      </c>
      <c r="AM2969">
        <v>0</v>
      </c>
      <c r="AN2969">
        <v>0</v>
      </c>
      <c r="AO2969" t="s">
        <v>51</v>
      </c>
      <c r="AP2969" t="s">
        <v>51</v>
      </c>
      <c r="AQ2969" t="s">
        <v>51</v>
      </c>
      <c r="AR2969" t="s">
        <v>51</v>
      </c>
      <c r="AS2969" t="s">
        <v>51</v>
      </c>
      <c r="AT2969" t="s">
        <v>51</v>
      </c>
      <c r="AU2969" t="s">
        <v>58</v>
      </c>
      <c r="AV2969" t="s">
        <v>13437</v>
      </c>
      <c r="AW2969" t="s">
        <v>13437</v>
      </c>
      <c r="AX2969" s="1">
        <v>41685.467848842593</v>
      </c>
      <c r="AY2969" s="1">
        <v>41687.724315659725</v>
      </c>
    </row>
    <row r="2970" spans="1:51" x14ac:dyDescent="0.35">
      <c r="A2970">
        <v>1391</v>
      </c>
      <c r="B2970">
        <v>0</v>
      </c>
      <c r="C2970" t="s">
        <v>51</v>
      </c>
      <c r="D2970" t="s">
        <v>52</v>
      </c>
      <c r="E2970" t="s">
        <v>51</v>
      </c>
      <c r="F2970" t="s">
        <v>51</v>
      </c>
      <c r="G2970" t="s">
        <v>13502</v>
      </c>
      <c r="H2970" t="s">
        <v>13503</v>
      </c>
      <c r="I2970" t="s">
        <v>56</v>
      </c>
      <c r="J2970" t="s">
        <v>5419</v>
      </c>
      <c r="M2970" t="s">
        <v>13504</v>
      </c>
      <c r="N2970" t="s">
        <v>13503</v>
      </c>
      <c r="U2970" t="s">
        <v>51</v>
      </c>
      <c r="X2970" t="s">
        <v>51</v>
      </c>
      <c r="Z2970">
        <v>8</v>
      </c>
      <c r="AA2970" t="s">
        <v>12202</v>
      </c>
      <c r="AE2970" t="s">
        <v>51</v>
      </c>
      <c r="AF2970" t="s">
        <v>5419</v>
      </c>
      <c r="AG2970" t="s">
        <v>13505</v>
      </c>
      <c r="AH2970" t="s">
        <v>13506</v>
      </c>
      <c r="AI2970">
        <v>0</v>
      </c>
      <c r="AJ2970">
        <v>0</v>
      </c>
      <c r="AL2970">
        <v>0</v>
      </c>
      <c r="AM2970">
        <v>0</v>
      </c>
      <c r="AN2970">
        <v>0</v>
      </c>
      <c r="AO2970" t="s">
        <v>51</v>
      </c>
      <c r="AP2970" t="s">
        <v>51</v>
      </c>
      <c r="AQ2970" t="s">
        <v>51</v>
      </c>
      <c r="AR2970" t="s">
        <v>51</v>
      </c>
      <c r="AS2970" t="s">
        <v>51</v>
      </c>
      <c r="AT2970" t="s">
        <v>51</v>
      </c>
      <c r="AU2970" t="s">
        <v>58</v>
      </c>
      <c r="AV2970" t="s">
        <v>4802</v>
      </c>
      <c r="AW2970" t="s">
        <v>7625</v>
      </c>
      <c r="AX2970" s="1">
        <v>41684.627199768518</v>
      </c>
      <c r="AY2970" s="1">
        <v>42907.539859340279</v>
      </c>
    </row>
    <row r="2971" spans="1:51" x14ac:dyDescent="0.35">
      <c r="A2971">
        <v>1390</v>
      </c>
      <c r="B2971">
        <v>0</v>
      </c>
      <c r="C2971" t="s">
        <v>51</v>
      </c>
      <c r="D2971" t="s">
        <v>52</v>
      </c>
      <c r="E2971" t="s">
        <v>51</v>
      </c>
      <c r="F2971" t="s">
        <v>51</v>
      </c>
      <c r="G2971" t="s">
        <v>13507</v>
      </c>
      <c r="H2971" t="s">
        <v>13508</v>
      </c>
      <c r="I2971" t="s">
        <v>13509</v>
      </c>
      <c r="J2971" t="s">
        <v>5419</v>
      </c>
      <c r="M2971" t="s">
        <v>13507</v>
      </c>
      <c r="N2971" t="s">
        <v>13508</v>
      </c>
      <c r="O2971" t="s">
        <v>13509</v>
      </c>
      <c r="T2971" t="s">
        <v>13510</v>
      </c>
      <c r="U2971" t="s">
        <v>51</v>
      </c>
      <c r="W2971" t="s">
        <v>13511</v>
      </c>
      <c r="X2971" t="s">
        <v>51</v>
      </c>
      <c r="Y2971" t="s">
        <v>13512</v>
      </c>
      <c r="Z2971">
        <v>2</v>
      </c>
      <c r="AA2971" t="s">
        <v>62</v>
      </c>
      <c r="AB2971" t="s">
        <v>62</v>
      </c>
      <c r="AC2971" t="s">
        <v>62</v>
      </c>
      <c r="AD2971" t="s">
        <v>62</v>
      </c>
      <c r="AE2971" t="s">
        <v>51</v>
      </c>
      <c r="AF2971" t="s">
        <v>5419</v>
      </c>
      <c r="AG2971" t="s">
        <v>62</v>
      </c>
      <c r="AH2971" t="s">
        <v>62</v>
      </c>
      <c r="AI2971">
        <v>0</v>
      </c>
      <c r="AJ2971">
        <v>0</v>
      </c>
      <c r="AK2971" t="s">
        <v>62</v>
      </c>
      <c r="AL2971">
        <v>0</v>
      </c>
      <c r="AM2971">
        <v>0</v>
      </c>
      <c r="AN2971">
        <v>0</v>
      </c>
      <c r="AO2971" t="s">
        <v>51</v>
      </c>
      <c r="AP2971" t="s">
        <v>51</v>
      </c>
      <c r="AQ2971" t="s">
        <v>51</v>
      </c>
      <c r="AR2971" t="s">
        <v>51</v>
      </c>
      <c r="AS2971" t="s">
        <v>51</v>
      </c>
      <c r="AT2971" t="s">
        <v>51</v>
      </c>
      <c r="AU2971" t="s">
        <v>58</v>
      </c>
      <c r="AV2971" t="s">
        <v>13437</v>
      </c>
      <c r="AW2971" t="s">
        <v>13437</v>
      </c>
      <c r="AX2971" s="1">
        <v>41684.603921064816</v>
      </c>
      <c r="AY2971" s="1">
        <v>41684.604056863427</v>
      </c>
    </row>
    <row r="2972" spans="1:51" x14ac:dyDescent="0.35">
      <c r="A2972">
        <v>1389</v>
      </c>
      <c r="B2972">
        <v>0</v>
      </c>
      <c r="C2972" t="s">
        <v>51</v>
      </c>
      <c r="D2972" t="s">
        <v>52</v>
      </c>
      <c r="E2972" t="s">
        <v>51</v>
      </c>
      <c r="F2972" t="s">
        <v>51</v>
      </c>
      <c r="G2972" t="s">
        <v>19338</v>
      </c>
      <c r="H2972" t="s">
        <v>13513</v>
      </c>
      <c r="I2972" t="s">
        <v>56</v>
      </c>
      <c r="J2972" t="s">
        <v>5419</v>
      </c>
      <c r="M2972" t="s">
        <v>19338</v>
      </c>
      <c r="N2972" t="s">
        <v>13513</v>
      </c>
      <c r="O2972" t="s">
        <v>56</v>
      </c>
      <c r="S2972" t="s">
        <v>62</v>
      </c>
      <c r="U2972" t="s">
        <v>51</v>
      </c>
      <c r="V2972" t="s">
        <v>13514</v>
      </c>
      <c r="W2972" t="s">
        <v>13515</v>
      </c>
      <c r="X2972" t="s">
        <v>51</v>
      </c>
      <c r="Y2972" t="s">
        <v>13516</v>
      </c>
      <c r="Z2972">
        <v>8</v>
      </c>
      <c r="AA2972" t="s">
        <v>13517</v>
      </c>
      <c r="AB2972" t="s">
        <v>62</v>
      </c>
      <c r="AC2972" t="s">
        <v>62</v>
      </c>
      <c r="AD2972" t="s">
        <v>62</v>
      </c>
      <c r="AE2972" t="s">
        <v>51</v>
      </c>
      <c r="AF2972" t="s">
        <v>5419</v>
      </c>
      <c r="AG2972" t="s">
        <v>62</v>
      </c>
      <c r="AH2972">
        <v>6091315274</v>
      </c>
      <c r="AI2972">
        <v>0</v>
      </c>
      <c r="AJ2972">
        <v>0</v>
      </c>
      <c r="AK2972" t="s">
        <v>62</v>
      </c>
      <c r="AL2972">
        <v>0</v>
      </c>
      <c r="AM2972">
        <v>0</v>
      </c>
      <c r="AN2972">
        <v>0</v>
      </c>
      <c r="AO2972" t="s">
        <v>51</v>
      </c>
      <c r="AP2972" t="s">
        <v>51</v>
      </c>
      <c r="AQ2972" t="s">
        <v>51</v>
      </c>
      <c r="AR2972" t="s">
        <v>51</v>
      </c>
      <c r="AS2972" t="s">
        <v>51</v>
      </c>
      <c r="AT2972" t="s">
        <v>51</v>
      </c>
      <c r="AU2972" t="s">
        <v>58</v>
      </c>
      <c r="AV2972" t="s">
        <v>13437</v>
      </c>
      <c r="AW2972" t="s">
        <v>13437</v>
      </c>
      <c r="AX2972" s="1">
        <v>41684.550143020831</v>
      </c>
      <c r="AY2972" s="1">
        <v>41684.551381631944</v>
      </c>
    </row>
    <row r="2973" spans="1:51" x14ac:dyDescent="0.35">
      <c r="A2973">
        <v>1388</v>
      </c>
      <c r="B2973">
        <v>0</v>
      </c>
      <c r="C2973" t="s">
        <v>51</v>
      </c>
      <c r="D2973" t="s">
        <v>52</v>
      </c>
      <c r="E2973" t="s">
        <v>51</v>
      </c>
      <c r="F2973" t="s">
        <v>51</v>
      </c>
      <c r="G2973" t="s">
        <v>13518</v>
      </c>
      <c r="H2973" t="s">
        <v>13519</v>
      </c>
      <c r="I2973" t="s">
        <v>56</v>
      </c>
      <c r="M2973" t="s">
        <v>13518</v>
      </c>
      <c r="N2973" t="s">
        <v>13519</v>
      </c>
      <c r="O2973" t="s">
        <v>56</v>
      </c>
      <c r="S2973" t="s">
        <v>62</v>
      </c>
      <c r="T2973" t="s">
        <v>13520</v>
      </c>
      <c r="U2973" t="s">
        <v>51</v>
      </c>
      <c r="V2973" t="s">
        <v>13521</v>
      </c>
      <c r="W2973" t="s">
        <v>13522</v>
      </c>
      <c r="Y2973" t="s">
        <v>13523</v>
      </c>
      <c r="Z2973">
        <v>8</v>
      </c>
      <c r="AA2973">
        <v>22</v>
      </c>
      <c r="AB2973" t="s">
        <v>62</v>
      </c>
      <c r="AC2973" t="s">
        <v>631</v>
      </c>
      <c r="AD2973" t="s">
        <v>721</v>
      </c>
      <c r="AE2973" t="s">
        <v>12744</v>
      </c>
      <c r="AF2973" t="s">
        <v>3070</v>
      </c>
      <c r="AG2973" t="s">
        <v>722</v>
      </c>
      <c r="AH2973" t="s">
        <v>12744</v>
      </c>
      <c r="AI2973">
        <v>0</v>
      </c>
      <c r="AJ2973">
        <v>0</v>
      </c>
      <c r="AL2973">
        <v>0</v>
      </c>
      <c r="AM2973">
        <v>0</v>
      </c>
      <c r="AN2973">
        <v>0</v>
      </c>
      <c r="AO2973" t="s">
        <v>51</v>
      </c>
      <c r="AP2973" t="s">
        <v>51</v>
      </c>
      <c r="AQ2973" t="s">
        <v>51</v>
      </c>
      <c r="AR2973" t="s">
        <v>51</v>
      </c>
      <c r="AS2973" t="s">
        <v>51</v>
      </c>
      <c r="AT2973" t="s">
        <v>51</v>
      </c>
      <c r="AU2973" t="s">
        <v>58</v>
      </c>
      <c r="AV2973" t="s">
        <v>13437</v>
      </c>
      <c r="AW2973" t="s">
        <v>6927</v>
      </c>
      <c r="AX2973" s="1">
        <v>41683.681703043978</v>
      </c>
      <c r="AY2973" s="1">
        <v>43339.642121064811</v>
      </c>
    </row>
    <row r="2974" spans="1:51" x14ac:dyDescent="0.35">
      <c r="A2974">
        <v>1387</v>
      </c>
      <c r="B2974">
        <v>0</v>
      </c>
      <c r="C2974" t="s">
        <v>51</v>
      </c>
      <c r="D2974" t="s">
        <v>85</v>
      </c>
      <c r="E2974">
        <v>3</v>
      </c>
      <c r="F2974" t="s">
        <v>1049</v>
      </c>
      <c r="G2974" t="s">
        <v>13524</v>
      </c>
      <c r="H2974" t="s">
        <v>13525</v>
      </c>
      <c r="I2974" t="s">
        <v>56</v>
      </c>
      <c r="S2974" t="s">
        <v>13526</v>
      </c>
      <c r="T2974" t="s">
        <v>51</v>
      </c>
      <c r="U2974" t="s">
        <v>51</v>
      </c>
      <c r="V2974" t="s">
        <v>7274</v>
      </c>
      <c r="W2974">
        <v>9545550100</v>
      </c>
      <c r="Y2974" t="s">
        <v>13527</v>
      </c>
      <c r="Z2974">
        <v>8</v>
      </c>
      <c r="AE2974" t="s">
        <v>51</v>
      </c>
      <c r="AF2974" t="s">
        <v>51</v>
      </c>
      <c r="AI2974">
        <v>0</v>
      </c>
      <c r="AJ2974">
        <v>0</v>
      </c>
      <c r="AL2974">
        <v>0</v>
      </c>
      <c r="AM2974">
        <v>0</v>
      </c>
      <c r="AN2974">
        <v>0</v>
      </c>
      <c r="AO2974" t="s">
        <v>4181</v>
      </c>
      <c r="AU2974" t="s">
        <v>58</v>
      </c>
      <c r="AV2974" t="s">
        <v>4028</v>
      </c>
      <c r="AW2974" t="s">
        <v>91</v>
      </c>
      <c r="AX2974" s="1">
        <v>41683.454426388889</v>
      </c>
      <c r="AY2974" s="1">
        <v>44380.638667824074</v>
      </c>
    </row>
    <row r="2975" spans="1:51" x14ac:dyDescent="0.35">
      <c r="A2975">
        <v>1386</v>
      </c>
      <c r="B2975">
        <v>0</v>
      </c>
      <c r="C2975" t="s">
        <v>51</v>
      </c>
      <c r="D2975" t="s">
        <v>52</v>
      </c>
      <c r="E2975" t="s">
        <v>51</v>
      </c>
      <c r="F2975" t="s">
        <v>51</v>
      </c>
      <c r="G2975" t="s">
        <v>13528</v>
      </c>
      <c r="H2975" t="s">
        <v>13529</v>
      </c>
      <c r="I2975" t="s">
        <v>56</v>
      </c>
      <c r="J2975" t="s">
        <v>5419</v>
      </c>
      <c r="M2975" t="s">
        <v>13528</v>
      </c>
      <c r="N2975" t="s">
        <v>13529</v>
      </c>
      <c r="O2975" t="s">
        <v>56</v>
      </c>
      <c r="S2975" t="s">
        <v>13530</v>
      </c>
      <c r="T2975" t="s">
        <v>13531</v>
      </c>
      <c r="U2975" t="s">
        <v>51</v>
      </c>
      <c r="W2975">
        <v>918826007834</v>
      </c>
      <c r="X2975" t="s">
        <v>51</v>
      </c>
      <c r="Y2975" t="s">
        <v>13532</v>
      </c>
      <c r="Z2975">
        <v>8</v>
      </c>
      <c r="AA2975" t="s">
        <v>62</v>
      </c>
      <c r="AB2975" t="s">
        <v>62</v>
      </c>
      <c r="AC2975" t="s">
        <v>62</v>
      </c>
      <c r="AD2975" t="s">
        <v>62</v>
      </c>
      <c r="AE2975" t="s">
        <v>51</v>
      </c>
      <c r="AF2975" t="s">
        <v>5419</v>
      </c>
      <c r="AG2975">
        <v>9665802186</v>
      </c>
      <c r="AH2975" t="s">
        <v>62</v>
      </c>
      <c r="AI2975">
        <v>0</v>
      </c>
      <c r="AJ2975">
        <v>0</v>
      </c>
      <c r="AL2975">
        <v>0</v>
      </c>
      <c r="AM2975">
        <v>0</v>
      </c>
      <c r="AN2975">
        <v>0</v>
      </c>
      <c r="AO2975" t="s">
        <v>51</v>
      </c>
      <c r="AP2975" t="s">
        <v>51</v>
      </c>
      <c r="AQ2975" t="s">
        <v>51</v>
      </c>
      <c r="AR2975" t="s">
        <v>51</v>
      </c>
      <c r="AS2975" t="s">
        <v>51</v>
      </c>
      <c r="AT2975" t="s">
        <v>51</v>
      </c>
      <c r="AU2975" t="s">
        <v>58</v>
      </c>
      <c r="AV2975" t="s">
        <v>12030</v>
      </c>
      <c r="AW2975" t="s">
        <v>51</v>
      </c>
      <c r="AX2975" s="1">
        <v>41682.703927662034</v>
      </c>
      <c r="AY2975" t="s">
        <v>51</v>
      </c>
    </row>
    <row r="2976" spans="1:51" x14ac:dyDescent="0.35">
      <c r="A2976">
        <v>1385</v>
      </c>
      <c r="B2976">
        <v>0</v>
      </c>
      <c r="C2976" t="s">
        <v>51</v>
      </c>
      <c r="D2976" t="s">
        <v>85</v>
      </c>
      <c r="E2976" t="s">
        <v>51</v>
      </c>
      <c r="F2976" t="s">
        <v>51</v>
      </c>
      <c r="G2976" t="s">
        <v>13533</v>
      </c>
      <c r="H2976" t="s">
        <v>13534</v>
      </c>
      <c r="I2976" t="s">
        <v>56</v>
      </c>
      <c r="S2976" t="s">
        <v>13535</v>
      </c>
      <c r="T2976" t="s">
        <v>51</v>
      </c>
      <c r="U2976" t="s">
        <v>51</v>
      </c>
      <c r="Y2976" t="s">
        <v>13536</v>
      </c>
      <c r="Z2976">
        <v>8</v>
      </c>
      <c r="AE2976" t="s">
        <v>51</v>
      </c>
      <c r="AI2976">
        <v>0</v>
      </c>
      <c r="AL2976">
        <v>0</v>
      </c>
      <c r="AM2976">
        <v>0</v>
      </c>
      <c r="AN2976">
        <v>0</v>
      </c>
      <c r="AO2976" t="s">
        <v>4181</v>
      </c>
      <c r="AP2976" t="s">
        <v>51</v>
      </c>
      <c r="AQ2976" t="s">
        <v>51</v>
      </c>
      <c r="AR2976" t="s">
        <v>51</v>
      </c>
      <c r="AS2976" t="s">
        <v>51</v>
      </c>
      <c r="AT2976" t="s">
        <v>51</v>
      </c>
      <c r="AU2976" t="s">
        <v>58</v>
      </c>
      <c r="AV2976" t="s">
        <v>4028</v>
      </c>
      <c r="AW2976" t="s">
        <v>4028</v>
      </c>
      <c r="AX2976" s="1">
        <v>41682.516913738429</v>
      </c>
      <c r="AY2976" s="1">
        <v>41782.713020219904</v>
      </c>
    </row>
    <row r="2977" spans="1:51" x14ac:dyDescent="0.35">
      <c r="A2977">
        <v>1384</v>
      </c>
      <c r="B2977">
        <v>0</v>
      </c>
      <c r="C2977" t="s">
        <v>51</v>
      </c>
      <c r="D2977" t="s">
        <v>64</v>
      </c>
      <c r="E2977" t="s">
        <v>51</v>
      </c>
      <c r="F2977" t="s">
        <v>51</v>
      </c>
      <c r="G2977" t="s">
        <v>13537</v>
      </c>
      <c r="H2977" t="s">
        <v>13538</v>
      </c>
      <c r="I2977" t="s">
        <v>5222</v>
      </c>
      <c r="J2977" t="s">
        <v>5419</v>
      </c>
      <c r="M2977" t="s">
        <v>13539</v>
      </c>
      <c r="N2977" t="s">
        <v>13538</v>
      </c>
      <c r="O2977" t="s">
        <v>5222</v>
      </c>
      <c r="S2977" t="s">
        <v>62</v>
      </c>
      <c r="T2977" t="s">
        <v>62</v>
      </c>
      <c r="U2977" t="s">
        <v>51</v>
      </c>
      <c r="V2977" t="s">
        <v>62</v>
      </c>
      <c r="W2977" t="s">
        <v>13540</v>
      </c>
      <c r="X2977" t="s">
        <v>51</v>
      </c>
      <c r="Y2977" t="s">
        <v>13541</v>
      </c>
      <c r="Z2977">
        <v>2</v>
      </c>
      <c r="AA2977" t="s">
        <v>62</v>
      </c>
      <c r="AB2977" t="s">
        <v>62</v>
      </c>
      <c r="AC2977" t="s">
        <v>62</v>
      </c>
      <c r="AD2977" t="s">
        <v>62</v>
      </c>
      <c r="AE2977" t="s">
        <v>51</v>
      </c>
      <c r="AF2977" t="s">
        <v>5419</v>
      </c>
      <c r="AG2977" t="s">
        <v>62</v>
      </c>
      <c r="AH2977" t="s">
        <v>62</v>
      </c>
      <c r="AI2977">
        <v>0</v>
      </c>
      <c r="AJ2977">
        <v>0</v>
      </c>
      <c r="AL2977">
        <v>0</v>
      </c>
      <c r="AM2977">
        <v>0</v>
      </c>
      <c r="AN2977">
        <v>0</v>
      </c>
      <c r="AO2977" t="s">
        <v>51</v>
      </c>
      <c r="AP2977" t="s">
        <v>51</v>
      </c>
      <c r="AQ2977" t="s">
        <v>51</v>
      </c>
      <c r="AR2977" t="s">
        <v>51</v>
      </c>
      <c r="AS2977" t="s">
        <v>51</v>
      </c>
      <c r="AT2977" t="s">
        <v>51</v>
      </c>
      <c r="AU2977" t="s">
        <v>58</v>
      </c>
      <c r="AV2977" t="s">
        <v>13437</v>
      </c>
      <c r="AW2977" t="s">
        <v>4802</v>
      </c>
      <c r="AX2977" s="1">
        <v>41676.527754780094</v>
      </c>
      <c r="AY2977" s="1">
        <v>41680.538706018517</v>
      </c>
    </row>
    <row r="2978" spans="1:51" x14ac:dyDescent="0.35">
      <c r="A2978">
        <v>1383</v>
      </c>
      <c r="B2978">
        <v>0</v>
      </c>
      <c r="C2978" t="s">
        <v>51</v>
      </c>
      <c r="D2978" t="s">
        <v>52</v>
      </c>
      <c r="E2978" t="s">
        <v>51</v>
      </c>
      <c r="F2978" t="s">
        <v>51</v>
      </c>
      <c r="G2978" t="s">
        <v>13542</v>
      </c>
      <c r="H2978" t="s">
        <v>13543</v>
      </c>
      <c r="I2978" t="s">
        <v>56</v>
      </c>
      <c r="J2978" t="s">
        <v>5419</v>
      </c>
      <c r="S2978" t="s">
        <v>62</v>
      </c>
      <c r="T2978" t="s">
        <v>62</v>
      </c>
      <c r="U2978" t="s">
        <v>51</v>
      </c>
      <c r="V2978" t="s">
        <v>62</v>
      </c>
      <c r="W2978" t="s">
        <v>13544</v>
      </c>
      <c r="X2978" t="s">
        <v>51</v>
      </c>
      <c r="Y2978" t="s">
        <v>13545</v>
      </c>
      <c r="Z2978">
        <v>8</v>
      </c>
      <c r="AA2978" t="s">
        <v>13546</v>
      </c>
      <c r="AB2978" t="s">
        <v>62</v>
      </c>
      <c r="AC2978" t="s">
        <v>62</v>
      </c>
      <c r="AD2978" t="s">
        <v>62</v>
      </c>
      <c r="AE2978" t="s">
        <v>51</v>
      </c>
      <c r="AF2978" t="s">
        <v>5419</v>
      </c>
      <c r="AG2978">
        <v>29250078202</v>
      </c>
      <c r="AH2978" t="s">
        <v>13547</v>
      </c>
      <c r="AI2978">
        <v>0</v>
      </c>
      <c r="AJ2978">
        <v>0</v>
      </c>
      <c r="AL2978">
        <v>0</v>
      </c>
      <c r="AM2978">
        <v>0</v>
      </c>
      <c r="AN2978">
        <v>0</v>
      </c>
      <c r="AO2978" t="s">
        <v>51</v>
      </c>
      <c r="AP2978" t="s">
        <v>51</v>
      </c>
      <c r="AQ2978" t="s">
        <v>51</v>
      </c>
      <c r="AR2978" t="s">
        <v>51</v>
      </c>
      <c r="AS2978" t="s">
        <v>51</v>
      </c>
      <c r="AT2978" t="s">
        <v>51</v>
      </c>
      <c r="AU2978" t="s">
        <v>58</v>
      </c>
      <c r="AV2978" t="s">
        <v>13437</v>
      </c>
      <c r="AW2978" t="s">
        <v>51</v>
      </c>
      <c r="AX2978" s="1">
        <v>41676.510434027776</v>
      </c>
      <c r="AY2978" t="s">
        <v>51</v>
      </c>
    </row>
    <row r="2979" spans="1:51" x14ac:dyDescent="0.35">
      <c r="A2979">
        <v>1382</v>
      </c>
      <c r="B2979">
        <v>0</v>
      </c>
      <c r="C2979" t="s">
        <v>51</v>
      </c>
      <c r="D2979" t="s">
        <v>85</v>
      </c>
      <c r="E2979" t="s">
        <v>51</v>
      </c>
      <c r="F2979" t="s">
        <v>51</v>
      </c>
      <c r="G2979" t="s">
        <v>13548</v>
      </c>
      <c r="H2979" t="s">
        <v>13549</v>
      </c>
      <c r="I2979" t="s">
        <v>56</v>
      </c>
      <c r="J2979" t="s">
        <v>5419</v>
      </c>
      <c r="S2979" t="s">
        <v>13550</v>
      </c>
      <c r="T2979" t="s">
        <v>51</v>
      </c>
      <c r="U2979" t="s">
        <v>51</v>
      </c>
      <c r="W2979">
        <v>9967370840</v>
      </c>
      <c r="Y2979" t="s">
        <v>13551</v>
      </c>
      <c r="Z2979">
        <v>8</v>
      </c>
      <c r="AD2979" t="s">
        <v>13552</v>
      </c>
      <c r="AE2979" t="s">
        <v>51</v>
      </c>
      <c r="AF2979" t="s">
        <v>5419</v>
      </c>
      <c r="AG2979" t="s">
        <v>13553</v>
      </c>
      <c r="AH2979" t="s">
        <v>13554</v>
      </c>
      <c r="AI2979">
        <v>0</v>
      </c>
      <c r="AJ2979">
        <v>0</v>
      </c>
      <c r="AL2979">
        <v>0</v>
      </c>
      <c r="AM2979">
        <v>0</v>
      </c>
      <c r="AN2979">
        <v>0</v>
      </c>
      <c r="AO2979" t="s">
        <v>51</v>
      </c>
      <c r="AP2979" t="s">
        <v>51</v>
      </c>
      <c r="AQ2979" t="s">
        <v>51</v>
      </c>
      <c r="AR2979" t="s">
        <v>51</v>
      </c>
      <c r="AS2979" t="s">
        <v>51</v>
      </c>
      <c r="AT2979" t="s">
        <v>51</v>
      </c>
      <c r="AU2979" t="s">
        <v>58</v>
      </c>
      <c r="AV2979" t="s">
        <v>4028</v>
      </c>
      <c r="AW2979" t="s">
        <v>51</v>
      </c>
      <c r="AX2979" s="1">
        <v>41674.450700000001</v>
      </c>
      <c r="AY2979" t="s">
        <v>51</v>
      </c>
    </row>
    <row r="2980" spans="1:51" x14ac:dyDescent="0.35">
      <c r="A2980">
        <v>1381</v>
      </c>
      <c r="B2980">
        <v>0</v>
      </c>
      <c r="C2980" t="s">
        <v>51</v>
      </c>
      <c r="D2980" t="s">
        <v>64</v>
      </c>
      <c r="E2980" t="s">
        <v>51</v>
      </c>
      <c r="F2980" t="s">
        <v>51</v>
      </c>
      <c r="G2980" t="s">
        <v>13555</v>
      </c>
      <c r="H2980" t="s">
        <v>13556</v>
      </c>
      <c r="I2980" t="s">
        <v>56</v>
      </c>
      <c r="J2980" t="s">
        <v>5419</v>
      </c>
      <c r="O2980" t="s">
        <v>56</v>
      </c>
      <c r="S2980" t="s">
        <v>13557</v>
      </c>
      <c r="U2980" t="s">
        <v>51</v>
      </c>
      <c r="W2980">
        <v>8805938500</v>
      </c>
      <c r="X2980" t="s">
        <v>51</v>
      </c>
      <c r="Y2980" t="s">
        <v>13558</v>
      </c>
      <c r="Z2980">
        <v>8</v>
      </c>
      <c r="AD2980" t="s">
        <v>13559</v>
      </c>
      <c r="AE2980" t="s">
        <v>51</v>
      </c>
      <c r="AF2980" t="s">
        <v>5419</v>
      </c>
      <c r="AG2980" t="s">
        <v>13560</v>
      </c>
      <c r="AI2980">
        <v>0</v>
      </c>
      <c r="AJ2980">
        <v>0</v>
      </c>
      <c r="AL2980">
        <v>0</v>
      </c>
      <c r="AM2980">
        <v>0</v>
      </c>
      <c r="AN2980">
        <v>0</v>
      </c>
      <c r="AO2980" t="s">
        <v>51</v>
      </c>
      <c r="AP2980" t="s">
        <v>51</v>
      </c>
      <c r="AQ2980" t="s">
        <v>51</v>
      </c>
      <c r="AR2980" t="s">
        <v>51</v>
      </c>
      <c r="AS2980" t="s">
        <v>51</v>
      </c>
      <c r="AT2980" t="s">
        <v>51</v>
      </c>
      <c r="AU2980" t="s">
        <v>58</v>
      </c>
      <c r="AV2980" t="s">
        <v>4028</v>
      </c>
      <c r="AW2980" t="s">
        <v>12030</v>
      </c>
      <c r="AX2980" s="1">
        <v>41674.421720486112</v>
      </c>
      <c r="AY2980" s="1">
        <v>41736.696515428244</v>
      </c>
    </row>
    <row r="2981" spans="1:51" x14ac:dyDescent="0.35">
      <c r="A2981">
        <v>1380</v>
      </c>
      <c r="B2981">
        <v>0</v>
      </c>
      <c r="C2981" t="s">
        <v>51</v>
      </c>
      <c r="D2981" t="s">
        <v>52</v>
      </c>
      <c r="E2981" t="s">
        <v>51</v>
      </c>
      <c r="F2981" t="s">
        <v>51</v>
      </c>
      <c r="G2981" t="s">
        <v>13561</v>
      </c>
      <c r="H2981" t="s">
        <v>13562</v>
      </c>
      <c r="I2981" t="s">
        <v>6933</v>
      </c>
      <c r="O2981" t="s">
        <v>62</v>
      </c>
      <c r="S2981" t="s">
        <v>62</v>
      </c>
      <c r="U2981" t="s">
        <v>57</v>
      </c>
      <c r="V2981" t="s">
        <v>62</v>
      </c>
      <c r="W2981" t="s">
        <v>13563</v>
      </c>
      <c r="Y2981" t="s">
        <v>13564</v>
      </c>
      <c r="Z2981">
        <v>2</v>
      </c>
      <c r="AA2981" t="s">
        <v>62</v>
      </c>
      <c r="AB2981" t="s">
        <v>62</v>
      </c>
      <c r="AC2981" t="s">
        <v>62</v>
      </c>
      <c r="AD2981" t="s">
        <v>62</v>
      </c>
      <c r="AE2981" t="s">
        <v>13565</v>
      </c>
      <c r="AF2981" t="s">
        <v>13566</v>
      </c>
      <c r="AG2981" t="s">
        <v>62</v>
      </c>
      <c r="AH2981" t="s">
        <v>13565</v>
      </c>
      <c r="AI2981">
        <v>0</v>
      </c>
      <c r="AJ2981">
        <v>0</v>
      </c>
      <c r="AL2981">
        <v>0</v>
      </c>
      <c r="AM2981">
        <v>0</v>
      </c>
      <c r="AN2981">
        <v>0</v>
      </c>
      <c r="AO2981" t="s">
        <v>51</v>
      </c>
      <c r="AP2981" t="s">
        <v>51</v>
      </c>
      <c r="AQ2981" t="s">
        <v>51</v>
      </c>
      <c r="AR2981" t="s">
        <v>51</v>
      </c>
      <c r="AS2981" t="s">
        <v>51</v>
      </c>
      <c r="AT2981" t="s">
        <v>51</v>
      </c>
      <c r="AU2981" t="s">
        <v>58</v>
      </c>
      <c r="AV2981" t="s">
        <v>13437</v>
      </c>
      <c r="AW2981" t="s">
        <v>6927</v>
      </c>
      <c r="AX2981" s="1">
        <v>41673.719206018519</v>
      </c>
      <c r="AY2981" s="1">
        <v>43589.557104664353</v>
      </c>
    </row>
    <row r="2982" spans="1:51" x14ac:dyDescent="0.35">
      <c r="A2982">
        <v>1379</v>
      </c>
      <c r="B2982">
        <v>0</v>
      </c>
      <c r="C2982" t="s">
        <v>51</v>
      </c>
      <c r="D2982" t="s">
        <v>52</v>
      </c>
      <c r="E2982" t="s">
        <v>51</v>
      </c>
      <c r="F2982" t="s">
        <v>51</v>
      </c>
      <c r="G2982" t="s">
        <v>19333</v>
      </c>
      <c r="H2982" t="s">
        <v>13567</v>
      </c>
      <c r="I2982" t="s">
        <v>56</v>
      </c>
      <c r="J2982" t="s">
        <v>5419</v>
      </c>
      <c r="M2982" t="s">
        <v>19333</v>
      </c>
      <c r="N2982" t="s">
        <v>13567</v>
      </c>
      <c r="O2982" t="s">
        <v>56</v>
      </c>
      <c r="S2982" t="s">
        <v>62</v>
      </c>
      <c r="T2982" t="s">
        <v>13568</v>
      </c>
      <c r="U2982" t="s">
        <v>51</v>
      </c>
      <c r="V2982" t="s">
        <v>62</v>
      </c>
      <c r="W2982" t="s">
        <v>62</v>
      </c>
      <c r="X2982" t="s">
        <v>51</v>
      </c>
      <c r="Y2982" t="s">
        <v>13569</v>
      </c>
      <c r="Z2982">
        <v>8</v>
      </c>
      <c r="AA2982" t="s">
        <v>62</v>
      </c>
      <c r="AB2982" t="s">
        <v>62</v>
      </c>
      <c r="AC2982" t="s">
        <v>62</v>
      </c>
      <c r="AD2982" t="s">
        <v>62</v>
      </c>
      <c r="AE2982" t="s">
        <v>51</v>
      </c>
      <c r="AF2982" t="s">
        <v>5419</v>
      </c>
      <c r="AG2982" t="s">
        <v>62</v>
      </c>
      <c r="AH2982" t="s">
        <v>62</v>
      </c>
      <c r="AI2982">
        <v>0</v>
      </c>
      <c r="AJ2982">
        <v>0</v>
      </c>
      <c r="AL2982">
        <v>0</v>
      </c>
      <c r="AM2982">
        <v>0</v>
      </c>
      <c r="AN2982">
        <v>0</v>
      </c>
      <c r="AO2982" t="s">
        <v>51</v>
      </c>
      <c r="AP2982" t="s">
        <v>51</v>
      </c>
      <c r="AQ2982" t="s">
        <v>51</v>
      </c>
      <c r="AR2982" t="s">
        <v>51</v>
      </c>
      <c r="AS2982" t="s">
        <v>51</v>
      </c>
      <c r="AT2982" t="s">
        <v>51</v>
      </c>
      <c r="AU2982" t="s">
        <v>58</v>
      </c>
      <c r="AV2982" t="s">
        <v>12030</v>
      </c>
      <c r="AW2982" t="s">
        <v>12030</v>
      </c>
      <c r="AX2982" s="1">
        <v>41669.466077280093</v>
      </c>
      <c r="AY2982" s="1">
        <v>41669.48128576389</v>
      </c>
    </row>
    <row r="2983" spans="1:51" x14ac:dyDescent="0.35">
      <c r="A2983">
        <v>1378</v>
      </c>
      <c r="B2983">
        <v>0</v>
      </c>
      <c r="C2983" t="s">
        <v>51</v>
      </c>
      <c r="D2983" t="s">
        <v>52</v>
      </c>
      <c r="E2983" t="s">
        <v>51</v>
      </c>
      <c r="F2983" t="s">
        <v>51</v>
      </c>
      <c r="G2983" t="s">
        <v>13570</v>
      </c>
      <c r="H2983" t="s">
        <v>13571</v>
      </c>
      <c r="I2983" t="s">
        <v>56</v>
      </c>
      <c r="M2983" t="s">
        <v>13572</v>
      </c>
      <c r="N2983" t="s">
        <v>13573</v>
      </c>
      <c r="O2983" t="s">
        <v>56</v>
      </c>
      <c r="S2983" t="s">
        <v>13574</v>
      </c>
      <c r="T2983" t="s">
        <v>13575</v>
      </c>
      <c r="U2983" t="s">
        <v>51</v>
      </c>
      <c r="V2983" t="s">
        <v>13576</v>
      </c>
      <c r="W2983">
        <v>9432368830</v>
      </c>
      <c r="Y2983" t="s">
        <v>13577</v>
      </c>
      <c r="Z2983">
        <v>8</v>
      </c>
      <c r="AA2983">
        <v>17</v>
      </c>
      <c r="AD2983" t="s">
        <v>13578</v>
      </c>
      <c r="AE2983" t="s">
        <v>13579</v>
      </c>
      <c r="AF2983" t="s">
        <v>13580</v>
      </c>
      <c r="AG2983" t="s">
        <v>13581</v>
      </c>
      <c r="AH2983" t="s">
        <v>13579</v>
      </c>
      <c r="AI2983">
        <v>0</v>
      </c>
      <c r="AJ2983">
        <v>0</v>
      </c>
      <c r="AL2983">
        <v>0</v>
      </c>
      <c r="AM2983">
        <v>0</v>
      </c>
      <c r="AN2983">
        <v>0</v>
      </c>
      <c r="AO2983" t="s">
        <v>51</v>
      </c>
      <c r="AP2983" t="s">
        <v>51</v>
      </c>
      <c r="AQ2983" t="s">
        <v>51</v>
      </c>
      <c r="AR2983" t="s">
        <v>51</v>
      </c>
      <c r="AS2983" t="s">
        <v>51</v>
      </c>
      <c r="AT2983" t="s">
        <v>51</v>
      </c>
      <c r="AU2983" t="s">
        <v>58</v>
      </c>
      <c r="AV2983" t="s">
        <v>12030</v>
      </c>
      <c r="AW2983" t="s">
        <v>4215</v>
      </c>
      <c r="AX2983" s="1">
        <v>41667.672048032407</v>
      </c>
      <c r="AY2983" s="1">
        <v>43461.767439467592</v>
      </c>
    </row>
    <row r="2984" spans="1:51" x14ac:dyDescent="0.35">
      <c r="A2984">
        <v>1377</v>
      </c>
      <c r="B2984">
        <v>0</v>
      </c>
      <c r="C2984" t="s">
        <v>51</v>
      </c>
      <c r="D2984" t="s">
        <v>85</v>
      </c>
      <c r="E2984" t="s">
        <v>51</v>
      </c>
      <c r="F2984" t="s">
        <v>51</v>
      </c>
      <c r="G2984" t="s">
        <v>13582</v>
      </c>
      <c r="H2984" t="s">
        <v>13583</v>
      </c>
      <c r="I2984" t="s">
        <v>56</v>
      </c>
      <c r="J2984" t="s">
        <v>5419</v>
      </c>
      <c r="T2984" t="s">
        <v>51</v>
      </c>
      <c r="U2984" t="s">
        <v>51</v>
      </c>
      <c r="Z2984">
        <v>8</v>
      </c>
      <c r="AE2984" t="s">
        <v>51</v>
      </c>
      <c r="AF2984" t="s">
        <v>5419</v>
      </c>
      <c r="AI2984">
        <v>0</v>
      </c>
      <c r="AJ2984">
        <v>0</v>
      </c>
      <c r="AL2984">
        <v>0</v>
      </c>
      <c r="AM2984">
        <v>0</v>
      </c>
      <c r="AN2984">
        <v>0</v>
      </c>
      <c r="AO2984" t="s">
        <v>51</v>
      </c>
      <c r="AP2984" t="s">
        <v>51</v>
      </c>
      <c r="AQ2984" t="s">
        <v>51</v>
      </c>
      <c r="AR2984" t="s">
        <v>51</v>
      </c>
      <c r="AS2984" t="s">
        <v>51</v>
      </c>
      <c r="AT2984" t="s">
        <v>51</v>
      </c>
      <c r="AU2984" t="s">
        <v>58</v>
      </c>
      <c r="AV2984" t="s">
        <v>7390</v>
      </c>
      <c r="AW2984" t="s">
        <v>51</v>
      </c>
      <c r="AX2984" s="1">
        <v>41663.681377777779</v>
      </c>
      <c r="AY2984" t="s">
        <v>51</v>
      </c>
    </row>
    <row r="2985" spans="1:51" x14ac:dyDescent="0.35">
      <c r="A2985">
        <v>1376</v>
      </c>
      <c r="B2985">
        <v>0</v>
      </c>
      <c r="C2985" t="s">
        <v>51</v>
      </c>
      <c r="D2985" t="s">
        <v>52</v>
      </c>
      <c r="E2985" t="s">
        <v>51</v>
      </c>
      <c r="F2985" t="s">
        <v>51</v>
      </c>
      <c r="G2985" t="s">
        <v>13584</v>
      </c>
      <c r="H2985" t="s">
        <v>13585</v>
      </c>
      <c r="I2985" t="s">
        <v>13586</v>
      </c>
      <c r="J2985" t="s">
        <v>5419</v>
      </c>
      <c r="M2985" t="s">
        <v>13584</v>
      </c>
      <c r="N2985" t="s">
        <v>13585</v>
      </c>
      <c r="O2985" t="s">
        <v>13586</v>
      </c>
      <c r="S2985" t="s">
        <v>62</v>
      </c>
      <c r="U2985" t="s">
        <v>51</v>
      </c>
      <c r="V2985" t="s">
        <v>13587</v>
      </c>
      <c r="W2985" t="s">
        <v>13588</v>
      </c>
      <c r="X2985" t="s">
        <v>51</v>
      </c>
      <c r="Y2985" t="s">
        <v>13589</v>
      </c>
      <c r="Z2985">
        <v>12</v>
      </c>
      <c r="AA2985" t="s">
        <v>62</v>
      </c>
      <c r="AB2985" t="s">
        <v>62</v>
      </c>
      <c r="AC2985" t="s">
        <v>62</v>
      </c>
      <c r="AD2985" t="s">
        <v>62</v>
      </c>
      <c r="AE2985" t="s">
        <v>51</v>
      </c>
      <c r="AF2985" t="s">
        <v>5419</v>
      </c>
      <c r="AG2985" t="s">
        <v>62</v>
      </c>
      <c r="AH2985" t="s">
        <v>62</v>
      </c>
      <c r="AI2985">
        <v>0</v>
      </c>
      <c r="AJ2985">
        <v>0</v>
      </c>
      <c r="AK2985" t="s">
        <v>62</v>
      </c>
      <c r="AL2985">
        <v>0</v>
      </c>
      <c r="AM2985">
        <v>0</v>
      </c>
      <c r="AN2985">
        <v>0</v>
      </c>
      <c r="AO2985" t="s">
        <v>51</v>
      </c>
      <c r="AP2985" t="s">
        <v>51</v>
      </c>
      <c r="AQ2985" t="s">
        <v>51</v>
      </c>
      <c r="AR2985" t="s">
        <v>51</v>
      </c>
      <c r="AS2985" t="s">
        <v>51</v>
      </c>
      <c r="AT2985" t="s">
        <v>51</v>
      </c>
      <c r="AU2985" t="s">
        <v>58</v>
      </c>
      <c r="AV2985" t="s">
        <v>13437</v>
      </c>
      <c r="AW2985" t="s">
        <v>51</v>
      </c>
      <c r="AX2985" s="1">
        <v>41663.445001157408</v>
      </c>
      <c r="AY2985" t="s">
        <v>51</v>
      </c>
    </row>
    <row r="2986" spans="1:51" x14ac:dyDescent="0.35">
      <c r="A2986">
        <v>1375</v>
      </c>
      <c r="B2986">
        <v>0</v>
      </c>
      <c r="C2986" t="s">
        <v>51</v>
      </c>
      <c r="D2986" t="s">
        <v>52</v>
      </c>
      <c r="E2986" t="s">
        <v>51</v>
      </c>
      <c r="F2986" t="s">
        <v>51</v>
      </c>
      <c r="G2986" t="s">
        <v>13590</v>
      </c>
      <c r="H2986" t="s">
        <v>13591</v>
      </c>
      <c r="I2986" t="s">
        <v>56</v>
      </c>
      <c r="M2986" t="s">
        <v>13590</v>
      </c>
      <c r="N2986" t="s">
        <v>13591</v>
      </c>
      <c r="O2986" t="s">
        <v>56</v>
      </c>
      <c r="U2986" t="s">
        <v>202</v>
      </c>
      <c r="V2986" t="s">
        <v>13592</v>
      </c>
      <c r="W2986" t="s">
        <v>13593</v>
      </c>
      <c r="Y2986" t="s">
        <v>62</v>
      </c>
      <c r="Z2986">
        <v>8</v>
      </c>
      <c r="AA2986">
        <v>29</v>
      </c>
      <c r="AD2986" t="s">
        <v>13594</v>
      </c>
      <c r="AE2986" t="s">
        <v>13595</v>
      </c>
      <c r="AF2986" t="s">
        <v>77</v>
      </c>
      <c r="AG2986" t="s">
        <v>13596</v>
      </c>
      <c r="AH2986" t="s">
        <v>13595</v>
      </c>
      <c r="AI2986">
        <v>0</v>
      </c>
      <c r="AJ2986">
        <v>0</v>
      </c>
      <c r="AL2986">
        <v>0</v>
      </c>
      <c r="AM2986">
        <v>0</v>
      </c>
      <c r="AN2986">
        <v>0</v>
      </c>
      <c r="AO2986" t="s">
        <v>51</v>
      </c>
      <c r="AP2986" t="s">
        <v>51</v>
      </c>
      <c r="AQ2986" t="s">
        <v>51</v>
      </c>
      <c r="AR2986" t="s">
        <v>51</v>
      </c>
      <c r="AS2986" t="s">
        <v>51</v>
      </c>
      <c r="AT2986" t="s">
        <v>51</v>
      </c>
      <c r="AU2986" t="s">
        <v>58</v>
      </c>
      <c r="AV2986" t="s">
        <v>13437</v>
      </c>
      <c r="AW2986" t="s">
        <v>3157</v>
      </c>
      <c r="AX2986" s="1">
        <v>41662.744353587965</v>
      </c>
      <c r="AY2986" s="1">
        <v>45008.72971712963</v>
      </c>
    </row>
    <row r="2987" spans="1:51" x14ac:dyDescent="0.35">
      <c r="A2987">
        <v>1374</v>
      </c>
      <c r="B2987">
        <v>0</v>
      </c>
      <c r="C2987" t="s">
        <v>51</v>
      </c>
      <c r="D2987" t="s">
        <v>52</v>
      </c>
      <c r="E2987" t="s">
        <v>51</v>
      </c>
      <c r="F2987" t="s">
        <v>51</v>
      </c>
      <c r="G2987" t="s">
        <v>13597</v>
      </c>
      <c r="H2987" t="s">
        <v>13598</v>
      </c>
      <c r="I2987" t="s">
        <v>149</v>
      </c>
      <c r="J2987" t="s">
        <v>5419</v>
      </c>
      <c r="M2987" t="s">
        <v>13597</v>
      </c>
      <c r="N2987" t="s">
        <v>13598</v>
      </c>
      <c r="O2987" t="s">
        <v>149</v>
      </c>
      <c r="S2987" t="s">
        <v>62</v>
      </c>
      <c r="T2987" t="s">
        <v>13599</v>
      </c>
      <c r="U2987" t="s">
        <v>51</v>
      </c>
      <c r="V2987" t="s">
        <v>62</v>
      </c>
      <c r="W2987" t="s">
        <v>62</v>
      </c>
      <c r="X2987" t="s">
        <v>51</v>
      </c>
      <c r="Y2987" t="s">
        <v>13600</v>
      </c>
      <c r="Z2987">
        <v>2</v>
      </c>
      <c r="AA2987" t="s">
        <v>62</v>
      </c>
      <c r="AB2987" t="s">
        <v>62</v>
      </c>
      <c r="AC2987" t="s">
        <v>62</v>
      </c>
      <c r="AD2987" t="s">
        <v>62</v>
      </c>
      <c r="AE2987" t="s">
        <v>51</v>
      </c>
      <c r="AF2987" t="s">
        <v>5419</v>
      </c>
      <c r="AG2987" t="s">
        <v>62</v>
      </c>
      <c r="AH2987" t="s">
        <v>62</v>
      </c>
      <c r="AI2987">
        <v>0</v>
      </c>
      <c r="AJ2987">
        <v>0</v>
      </c>
      <c r="AK2987" t="s">
        <v>62</v>
      </c>
      <c r="AL2987">
        <v>0</v>
      </c>
      <c r="AM2987">
        <v>0</v>
      </c>
      <c r="AN2987">
        <v>0</v>
      </c>
      <c r="AO2987" t="s">
        <v>51</v>
      </c>
      <c r="AP2987" t="s">
        <v>51</v>
      </c>
      <c r="AQ2987" t="s">
        <v>51</v>
      </c>
      <c r="AR2987" t="s">
        <v>51</v>
      </c>
      <c r="AS2987" t="s">
        <v>51</v>
      </c>
      <c r="AT2987" t="s">
        <v>51</v>
      </c>
      <c r="AU2987" t="s">
        <v>58</v>
      </c>
      <c r="AV2987" t="s">
        <v>13437</v>
      </c>
      <c r="AW2987" t="s">
        <v>51</v>
      </c>
      <c r="AX2987" s="1">
        <v>41661.740648113424</v>
      </c>
      <c r="AY2987" t="s">
        <v>51</v>
      </c>
    </row>
    <row r="2988" spans="1:51" x14ac:dyDescent="0.35">
      <c r="A2988">
        <v>1373</v>
      </c>
      <c r="B2988">
        <v>0</v>
      </c>
      <c r="C2988" t="s">
        <v>51</v>
      </c>
      <c r="D2988" t="s">
        <v>52</v>
      </c>
      <c r="E2988" t="s">
        <v>51</v>
      </c>
      <c r="F2988" t="s">
        <v>51</v>
      </c>
      <c r="G2988" t="s">
        <v>19339</v>
      </c>
      <c r="H2988" t="s">
        <v>2202</v>
      </c>
      <c r="I2988" t="s">
        <v>56</v>
      </c>
      <c r="O2988" t="s">
        <v>62</v>
      </c>
      <c r="S2988" t="s">
        <v>13601</v>
      </c>
      <c r="W2988">
        <v>9028740617</v>
      </c>
      <c r="Y2988" t="s">
        <v>13602</v>
      </c>
      <c r="Z2988">
        <v>8</v>
      </c>
      <c r="AA2988">
        <v>29</v>
      </c>
      <c r="AG2988" t="s">
        <v>2204</v>
      </c>
      <c r="AI2988">
        <v>0</v>
      </c>
      <c r="AJ2988">
        <v>0</v>
      </c>
      <c r="AL2988">
        <v>0</v>
      </c>
      <c r="AM2988">
        <v>0</v>
      </c>
      <c r="AN2988">
        <v>0</v>
      </c>
      <c r="AO2988" t="s">
        <v>51</v>
      </c>
      <c r="AP2988" t="s">
        <v>51</v>
      </c>
      <c r="AQ2988" t="s">
        <v>51</v>
      </c>
      <c r="AR2988" t="s">
        <v>51</v>
      </c>
      <c r="AS2988" t="s">
        <v>51</v>
      </c>
      <c r="AT2988" t="s">
        <v>51</v>
      </c>
      <c r="AU2988" t="s">
        <v>58</v>
      </c>
      <c r="AV2988" t="s">
        <v>13603</v>
      </c>
      <c r="AW2988" t="s">
        <v>59</v>
      </c>
      <c r="AX2988" s="1">
        <v>41660.663212650463</v>
      </c>
      <c r="AY2988" s="1">
        <v>45458.427657835651</v>
      </c>
    </row>
    <row r="2989" spans="1:51" x14ac:dyDescent="0.35">
      <c r="A2989">
        <v>1372</v>
      </c>
      <c r="B2989">
        <v>0</v>
      </c>
      <c r="C2989" t="s">
        <v>51</v>
      </c>
      <c r="D2989" t="s">
        <v>52</v>
      </c>
      <c r="E2989" t="s">
        <v>51</v>
      </c>
      <c r="F2989" t="s">
        <v>51</v>
      </c>
      <c r="G2989" t="s">
        <v>13604</v>
      </c>
      <c r="H2989" t="s">
        <v>13605</v>
      </c>
      <c r="I2989" t="s">
        <v>56</v>
      </c>
      <c r="J2989" t="s">
        <v>5419</v>
      </c>
      <c r="M2989" t="s">
        <v>13604</v>
      </c>
      <c r="N2989" t="s">
        <v>13605</v>
      </c>
      <c r="O2989" t="s">
        <v>56</v>
      </c>
      <c r="S2989" t="s">
        <v>631</v>
      </c>
      <c r="T2989" t="s">
        <v>62</v>
      </c>
      <c r="U2989" t="s">
        <v>51</v>
      </c>
      <c r="V2989" t="s">
        <v>631</v>
      </c>
      <c r="W2989" t="s">
        <v>13606</v>
      </c>
      <c r="X2989" t="s">
        <v>51</v>
      </c>
      <c r="Y2989" t="s">
        <v>13607</v>
      </c>
      <c r="Z2989">
        <v>8</v>
      </c>
      <c r="AA2989" t="s">
        <v>62</v>
      </c>
      <c r="AB2989" t="s">
        <v>62</v>
      </c>
      <c r="AC2989" t="s">
        <v>62</v>
      </c>
      <c r="AD2989" t="s">
        <v>62</v>
      </c>
      <c r="AE2989" t="s">
        <v>51</v>
      </c>
      <c r="AF2989" t="s">
        <v>5419</v>
      </c>
      <c r="AG2989" t="s">
        <v>62</v>
      </c>
      <c r="AH2989" t="s">
        <v>62</v>
      </c>
      <c r="AI2989">
        <v>0</v>
      </c>
      <c r="AJ2989">
        <v>0</v>
      </c>
      <c r="AK2989" t="s">
        <v>62</v>
      </c>
      <c r="AL2989">
        <v>0</v>
      </c>
      <c r="AM2989">
        <v>0</v>
      </c>
      <c r="AN2989">
        <v>0</v>
      </c>
      <c r="AO2989" t="s">
        <v>51</v>
      </c>
      <c r="AP2989" t="s">
        <v>51</v>
      </c>
      <c r="AQ2989" t="s">
        <v>51</v>
      </c>
      <c r="AR2989" t="s">
        <v>51</v>
      </c>
      <c r="AS2989" t="s">
        <v>51</v>
      </c>
      <c r="AT2989" t="s">
        <v>51</v>
      </c>
      <c r="AU2989" t="s">
        <v>58</v>
      </c>
      <c r="AV2989" t="s">
        <v>13437</v>
      </c>
      <c r="AW2989" t="s">
        <v>51</v>
      </c>
      <c r="AX2989" s="1">
        <v>41660.440573576387</v>
      </c>
      <c r="AY2989" t="s">
        <v>51</v>
      </c>
    </row>
    <row r="2990" spans="1:51" x14ac:dyDescent="0.35">
      <c r="A2990">
        <v>1371</v>
      </c>
      <c r="B2990">
        <v>0</v>
      </c>
      <c r="C2990" t="s">
        <v>51</v>
      </c>
      <c r="D2990" t="s">
        <v>85</v>
      </c>
      <c r="E2990" t="s">
        <v>51</v>
      </c>
      <c r="F2990" t="s">
        <v>51</v>
      </c>
      <c r="G2990" t="s">
        <v>13608</v>
      </c>
      <c r="H2990" t="s">
        <v>13609</v>
      </c>
      <c r="I2990" t="s">
        <v>8798</v>
      </c>
      <c r="J2990" t="s">
        <v>5419</v>
      </c>
      <c r="S2990" t="s">
        <v>13610</v>
      </c>
      <c r="T2990" t="s">
        <v>51</v>
      </c>
      <c r="U2990" t="s">
        <v>51</v>
      </c>
      <c r="V2990" t="s">
        <v>13611</v>
      </c>
      <c r="X2990" t="s">
        <v>13612</v>
      </c>
      <c r="Y2990" t="s">
        <v>13613</v>
      </c>
      <c r="Z2990">
        <v>13</v>
      </c>
      <c r="AE2990" t="s">
        <v>51</v>
      </c>
      <c r="AF2990" t="s">
        <v>5419</v>
      </c>
      <c r="AI2990">
        <v>0</v>
      </c>
      <c r="AJ2990">
        <v>0</v>
      </c>
      <c r="AL2990">
        <v>0</v>
      </c>
      <c r="AM2990">
        <v>0</v>
      </c>
      <c r="AN2990">
        <v>0</v>
      </c>
      <c r="AO2990" t="s">
        <v>51</v>
      </c>
      <c r="AP2990" t="s">
        <v>51</v>
      </c>
      <c r="AQ2990" t="s">
        <v>51</v>
      </c>
      <c r="AR2990" t="s">
        <v>51</v>
      </c>
      <c r="AS2990" t="s">
        <v>51</v>
      </c>
      <c r="AT2990" t="s">
        <v>51</v>
      </c>
      <c r="AU2990" t="s">
        <v>58</v>
      </c>
      <c r="AV2990" t="s">
        <v>13449</v>
      </c>
      <c r="AW2990" t="s">
        <v>51</v>
      </c>
      <c r="AX2990" s="1">
        <v>41657.653312499999</v>
      </c>
      <c r="AY2990" t="s">
        <v>51</v>
      </c>
    </row>
    <row r="2991" spans="1:51" x14ac:dyDescent="0.35">
      <c r="A2991">
        <v>1370</v>
      </c>
      <c r="B2991">
        <v>0</v>
      </c>
      <c r="C2991" t="s">
        <v>51</v>
      </c>
      <c r="D2991" t="s">
        <v>85</v>
      </c>
      <c r="E2991" t="s">
        <v>51</v>
      </c>
      <c r="F2991" t="s">
        <v>51</v>
      </c>
      <c r="G2991" t="s">
        <v>13614</v>
      </c>
      <c r="H2991" t="s">
        <v>13615</v>
      </c>
      <c r="I2991" t="s">
        <v>56</v>
      </c>
      <c r="J2991" t="s">
        <v>5419</v>
      </c>
      <c r="T2991" t="s">
        <v>51</v>
      </c>
      <c r="U2991" t="s">
        <v>51</v>
      </c>
      <c r="Z2991">
        <v>8</v>
      </c>
      <c r="AA2991" t="s">
        <v>62</v>
      </c>
      <c r="AB2991" t="s">
        <v>631</v>
      </c>
      <c r="AC2991" t="s">
        <v>62</v>
      </c>
      <c r="AD2991" t="s">
        <v>62</v>
      </c>
      <c r="AE2991" t="s">
        <v>51</v>
      </c>
      <c r="AF2991" t="s">
        <v>5419</v>
      </c>
      <c r="AG2991" t="s">
        <v>62</v>
      </c>
      <c r="AH2991" t="s">
        <v>62</v>
      </c>
      <c r="AI2991">
        <v>0</v>
      </c>
      <c r="AJ2991">
        <v>0</v>
      </c>
      <c r="AK2991" t="s">
        <v>62</v>
      </c>
      <c r="AL2991">
        <v>0</v>
      </c>
      <c r="AM2991">
        <v>0</v>
      </c>
      <c r="AN2991">
        <v>0</v>
      </c>
      <c r="AO2991" t="s">
        <v>51</v>
      </c>
      <c r="AP2991" t="s">
        <v>51</v>
      </c>
      <c r="AQ2991" t="s">
        <v>51</v>
      </c>
      <c r="AR2991" t="s">
        <v>51</v>
      </c>
      <c r="AS2991" t="s">
        <v>51</v>
      </c>
      <c r="AT2991" t="s">
        <v>51</v>
      </c>
      <c r="AU2991" t="s">
        <v>58</v>
      </c>
      <c r="AV2991" t="s">
        <v>7390</v>
      </c>
      <c r="AW2991" t="s">
        <v>51</v>
      </c>
      <c r="AX2991" s="1">
        <v>41654.774811145835</v>
      </c>
      <c r="AY2991" t="s">
        <v>51</v>
      </c>
    </row>
    <row r="2992" spans="1:51" x14ac:dyDescent="0.35">
      <c r="A2992">
        <v>1369</v>
      </c>
      <c r="B2992">
        <v>0</v>
      </c>
      <c r="C2992" t="s">
        <v>51</v>
      </c>
      <c r="D2992" t="s">
        <v>85</v>
      </c>
      <c r="E2992" t="s">
        <v>51</v>
      </c>
      <c r="F2992" t="s">
        <v>51</v>
      </c>
      <c r="G2992" t="s">
        <v>13616</v>
      </c>
      <c r="H2992" t="s">
        <v>13617</v>
      </c>
      <c r="I2992" t="s">
        <v>56</v>
      </c>
      <c r="J2992" t="s">
        <v>5419</v>
      </c>
      <c r="T2992" t="s">
        <v>51</v>
      </c>
      <c r="U2992" t="s">
        <v>51</v>
      </c>
      <c r="Z2992">
        <v>8</v>
      </c>
      <c r="AE2992" t="s">
        <v>51</v>
      </c>
      <c r="AF2992" t="s">
        <v>5419</v>
      </c>
      <c r="AI2992">
        <v>0</v>
      </c>
      <c r="AJ2992">
        <v>0</v>
      </c>
      <c r="AL2992">
        <v>0</v>
      </c>
      <c r="AM2992">
        <v>0</v>
      </c>
      <c r="AN2992">
        <v>0</v>
      </c>
      <c r="AO2992" t="s">
        <v>51</v>
      </c>
      <c r="AP2992" t="s">
        <v>51</v>
      </c>
      <c r="AQ2992" t="s">
        <v>51</v>
      </c>
      <c r="AR2992" t="s">
        <v>51</v>
      </c>
      <c r="AS2992" t="s">
        <v>51</v>
      </c>
      <c r="AT2992" t="s">
        <v>51</v>
      </c>
      <c r="AU2992" t="s">
        <v>58</v>
      </c>
      <c r="AV2992" t="s">
        <v>7390</v>
      </c>
      <c r="AW2992" t="s">
        <v>51</v>
      </c>
      <c r="AX2992" s="1">
        <v>41654.772993831015</v>
      </c>
      <c r="AY2992" t="s">
        <v>51</v>
      </c>
    </row>
    <row r="2993" spans="1:51" x14ac:dyDescent="0.35">
      <c r="A2993">
        <v>1368</v>
      </c>
      <c r="B2993">
        <v>0</v>
      </c>
      <c r="C2993" t="s">
        <v>51</v>
      </c>
      <c r="D2993" t="s">
        <v>52</v>
      </c>
      <c r="E2993" t="s">
        <v>51</v>
      </c>
      <c r="F2993" t="s">
        <v>51</v>
      </c>
      <c r="G2993" t="s">
        <v>13618</v>
      </c>
      <c r="H2993" t="s">
        <v>19340</v>
      </c>
      <c r="I2993" t="s">
        <v>287</v>
      </c>
      <c r="J2993" t="s">
        <v>5419</v>
      </c>
      <c r="M2993" t="s">
        <v>13619</v>
      </c>
      <c r="N2993" t="s">
        <v>13620</v>
      </c>
      <c r="O2993" t="s">
        <v>4842</v>
      </c>
      <c r="T2993" t="s">
        <v>13621</v>
      </c>
      <c r="U2993" t="s">
        <v>51</v>
      </c>
      <c r="X2993" t="s">
        <v>51</v>
      </c>
      <c r="Z2993">
        <v>8</v>
      </c>
      <c r="AE2993" t="s">
        <v>51</v>
      </c>
      <c r="AF2993" t="s">
        <v>5419</v>
      </c>
      <c r="AI2993">
        <v>0</v>
      </c>
      <c r="AJ2993">
        <v>0</v>
      </c>
      <c r="AL2993">
        <v>0</v>
      </c>
      <c r="AM2993">
        <v>0</v>
      </c>
      <c r="AN2993">
        <v>0</v>
      </c>
      <c r="AO2993" t="s">
        <v>51</v>
      </c>
      <c r="AP2993" t="s">
        <v>51</v>
      </c>
      <c r="AQ2993" t="s">
        <v>51</v>
      </c>
      <c r="AR2993" t="s">
        <v>51</v>
      </c>
      <c r="AS2993" t="s">
        <v>51</v>
      </c>
      <c r="AT2993" t="s">
        <v>51</v>
      </c>
      <c r="AU2993" t="s">
        <v>58</v>
      </c>
      <c r="AV2993" t="s">
        <v>12370</v>
      </c>
      <c r="AW2993" t="s">
        <v>12370</v>
      </c>
      <c r="AX2993" s="1">
        <v>41653.534288159724</v>
      </c>
      <c r="AY2993" s="1">
        <v>41653.65216863426</v>
      </c>
    </row>
    <row r="2994" spans="1:51" x14ac:dyDescent="0.35">
      <c r="A2994">
        <v>1367</v>
      </c>
      <c r="B2994">
        <v>0</v>
      </c>
      <c r="C2994" t="s">
        <v>51</v>
      </c>
      <c r="D2994" t="s">
        <v>52</v>
      </c>
      <c r="E2994" t="s">
        <v>51</v>
      </c>
      <c r="F2994" t="s">
        <v>51</v>
      </c>
      <c r="G2994" t="s">
        <v>13622</v>
      </c>
      <c r="H2994" t="s">
        <v>13623</v>
      </c>
      <c r="I2994" t="s">
        <v>6933</v>
      </c>
      <c r="J2994" t="s">
        <v>5419</v>
      </c>
      <c r="M2994" t="s">
        <v>13622</v>
      </c>
      <c r="N2994" t="s">
        <v>13623</v>
      </c>
      <c r="O2994" t="s">
        <v>6933</v>
      </c>
      <c r="U2994" t="s">
        <v>51</v>
      </c>
      <c r="X2994" t="s">
        <v>51</v>
      </c>
      <c r="Z2994">
        <v>8</v>
      </c>
      <c r="AE2994" t="s">
        <v>51</v>
      </c>
      <c r="AF2994" t="s">
        <v>5419</v>
      </c>
      <c r="AI2994">
        <v>0</v>
      </c>
      <c r="AJ2994">
        <v>0</v>
      </c>
      <c r="AL2994">
        <v>0</v>
      </c>
      <c r="AM2994">
        <v>0</v>
      </c>
      <c r="AN2994">
        <v>0</v>
      </c>
      <c r="AO2994" t="s">
        <v>51</v>
      </c>
      <c r="AP2994" t="s">
        <v>51</v>
      </c>
      <c r="AQ2994" t="s">
        <v>51</v>
      </c>
      <c r="AR2994" t="s">
        <v>51</v>
      </c>
      <c r="AS2994" t="s">
        <v>51</v>
      </c>
      <c r="AT2994" t="s">
        <v>51</v>
      </c>
      <c r="AU2994" t="s">
        <v>58</v>
      </c>
      <c r="AV2994" t="s">
        <v>12370</v>
      </c>
      <c r="AW2994" t="s">
        <v>12370</v>
      </c>
      <c r="AX2994" s="1">
        <v>41653.513746875004</v>
      </c>
      <c r="AY2994" s="1">
        <v>41653.517544444447</v>
      </c>
    </row>
    <row r="2995" spans="1:51" x14ac:dyDescent="0.35">
      <c r="A2995">
        <v>1366</v>
      </c>
      <c r="B2995">
        <v>0</v>
      </c>
      <c r="C2995" t="s">
        <v>51</v>
      </c>
      <c r="D2995" t="s">
        <v>85</v>
      </c>
      <c r="E2995" t="s">
        <v>51</v>
      </c>
      <c r="F2995" t="s">
        <v>51</v>
      </c>
      <c r="G2995" t="s">
        <v>13624</v>
      </c>
      <c r="H2995" t="s">
        <v>13625</v>
      </c>
      <c r="I2995" t="s">
        <v>56</v>
      </c>
      <c r="T2995" t="s">
        <v>51</v>
      </c>
      <c r="U2995" t="s">
        <v>51</v>
      </c>
      <c r="W2995">
        <v>9850644335</v>
      </c>
      <c r="Y2995" t="s">
        <v>13626</v>
      </c>
      <c r="Z2995">
        <v>8</v>
      </c>
      <c r="AE2995" t="s">
        <v>51</v>
      </c>
      <c r="AI2995">
        <v>0</v>
      </c>
      <c r="AJ2995">
        <v>0</v>
      </c>
      <c r="AL2995">
        <v>0</v>
      </c>
      <c r="AM2995">
        <v>0</v>
      </c>
      <c r="AN2995">
        <v>0</v>
      </c>
      <c r="AO2995" t="s">
        <v>1400</v>
      </c>
      <c r="AP2995" t="s">
        <v>51</v>
      </c>
      <c r="AQ2995" t="s">
        <v>51</v>
      </c>
      <c r="AR2995" t="s">
        <v>51</v>
      </c>
      <c r="AS2995" t="s">
        <v>51</v>
      </c>
      <c r="AT2995" t="s">
        <v>51</v>
      </c>
      <c r="AU2995" t="s">
        <v>58</v>
      </c>
      <c r="AV2995" t="s">
        <v>13603</v>
      </c>
      <c r="AW2995" t="s">
        <v>4028</v>
      </c>
      <c r="AX2995" s="1">
        <v>41653.503467824077</v>
      </c>
      <c r="AY2995" s="1">
        <v>42161.587572141201</v>
      </c>
    </row>
    <row r="2996" spans="1:51" x14ac:dyDescent="0.35">
      <c r="A2996">
        <v>1365</v>
      </c>
      <c r="B2996">
        <v>0</v>
      </c>
      <c r="C2996" t="s">
        <v>51</v>
      </c>
      <c r="D2996" t="s">
        <v>52</v>
      </c>
      <c r="E2996" t="s">
        <v>51</v>
      </c>
      <c r="F2996" t="s">
        <v>51</v>
      </c>
      <c r="G2996" t="s">
        <v>13627</v>
      </c>
      <c r="H2996" t="s">
        <v>13628</v>
      </c>
      <c r="I2996" t="s">
        <v>56</v>
      </c>
      <c r="J2996" t="s">
        <v>5419</v>
      </c>
      <c r="M2996" t="s">
        <v>13627</v>
      </c>
      <c r="N2996" t="s">
        <v>13628</v>
      </c>
      <c r="O2996" t="s">
        <v>56</v>
      </c>
      <c r="S2996" t="s">
        <v>13629</v>
      </c>
      <c r="T2996" t="s">
        <v>13630</v>
      </c>
      <c r="U2996" t="s">
        <v>51</v>
      </c>
      <c r="V2996" t="s">
        <v>13631</v>
      </c>
      <c r="W2996">
        <v>8805011376</v>
      </c>
      <c r="X2996" t="s">
        <v>51</v>
      </c>
      <c r="Y2996" t="s">
        <v>13632</v>
      </c>
      <c r="Z2996">
        <v>8</v>
      </c>
      <c r="AA2996" t="s">
        <v>13633</v>
      </c>
      <c r="AB2996" t="s">
        <v>62</v>
      </c>
      <c r="AC2996" t="s">
        <v>62</v>
      </c>
      <c r="AD2996" t="s">
        <v>62</v>
      </c>
      <c r="AE2996" t="s">
        <v>51</v>
      </c>
      <c r="AF2996" t="s">
        <v>5419</v>
      </c>
      <c r="AG2996">
        <v>27630710660</v>
      </c>
      <c r="AH2996">
        <v>27630710660</v>
      </c>
      <c r="AI2996">
        <v>0</v>
      </c>
      <c r="AJ2996">
        <v>0</v>
      </c>
      <c r="AL2996">
        <v>0</v>
      </c>
      <c r="AM2996">
        <v>0</v>
      </c>
      <c r="AN2996">
        <v>0</v>
      </c>
      <c r="AO2996" t="s">
        <v>51</v>
      </c>
      <c r="AP2996" t="s">
        <v>51</v>
      </c>
      <c r="AQ2996" t="s">
        <v>51</v>
      </c>
      <c r="AR2996" t="s">
        <v>51</v>
      </c>
      <c r="AS2996" t="s">
        <v>51</v>
      </c>
      <c r="AT2996" t="s">
        <v>51</v>
      </c>
      <c r="AU2996" t="s">
        <v>58</v>
      </c>
      <c r="AV2996" t="s">
        <v>12030</v>
      </c>
      <c r="AW2996" t="s">
        <v>51</v>
      </c>
      <c r="AX2996" s="1">
        <v>41652.476103472225</v>
      </c>
      <c r="AY2996" t="s">
        <v>51</v>
      </c>
    </row>
    <row r="2997" spans="1:51" x14ac:dyDescent="0.35">
      <c r="A2997">
        <v>1364</v>
      </c>
      <c r="B2997">
        <v>0</v>
      </c>
      <c r="C2997" t="s">
        <v>51</v>
      </c>
      <c r="D2997" t="s">
        <v>85</v>
      </c>
      <c r="E2997" t="s">
        <v>51</v>
      </c>
      <c r="F2997" t="s">
        <v>51</v>
      </c>
      <c r="G2997" t="s">
        <v>13634</v>
      </c>
      <c r="H2997" t="s">
        <v>13635</v>
      </c>
      <c r="I2997" t="s">
        <v>56</v>
      </c>
      <c r="J2997" t="s">
        <v>5419</v>
      </c>
      <c r="T2997" t="s">
        <v>51</v>
      </c>
      <c r="U2997" t="s">
        <v>51</v>
      </c>
      <c r="W2997">
        <v>9372255500</v>
      </c>
      <c r="Y2997" t="s">
        <v>13636</v>
      </c>
      <c r="Z2997">
        <v>8</v>
      </c>
      <c r="AE2997" t="s">
        <v>51</v>
      </c>
      <c r="AF2997" t="s">
        <v>5419</v>
      </c>
      <c r="AI2997">
        <v>0</v>
      </c>
      <c r="AJ2997">
        <v>0</v>
      </c>
      <c r="AL2997">
        <v>0</v>
      </c>
      <c r="AM2997">
        <v>0</v>
      </c>
      <c r="AN2997">
        <v>0</v>
      </c>
      <c r="AO2997" t="s">
        <v>51</v>
      </c>
      <c r="AP2997" t="s">
        <v>51</v>
      </c>
      <c r="AQ2997" t="s">
        <v>51</v>
      </c>
      <c r="AR2997" t="s">
        <v>51</v>
      </c>
      <c r="AS2997" t="s">
        <v>51</v>
      </c>
      <c r="AT2997" t="s">
        <v>51</v>
      </c>
      <c r="AU2997" t="s">
        <v>58</v>
      </c>
      <c r="AV2997" t="s">
        <v>13603</v>
      </c>
      <c r="AW2997" t="s">
        <v>51</v>
      </c>
      <c r="AX2997" s="1">
        <v>41648.749031446758</v>
      </c>
      <c r="AY2997" t="s">
        <v>51</v>
      </c>
    </row>
    <row r="2998" spans="1:51" x14ac:dyDescent="0.35">
      <c r="A2998">
        <v>1363</v>
      </c>
      <c r="B2998">
        <v>0</v>
      </c>
      <c r="C2998" t="s">
        <v>51</v>
      </c>
      <c r="D2998" t="s">
        <v>85</v>
      </c>
      <c r="E2998" t="s">
        <v>51</v>
      </c>
      <c r="F2998" t="s">
        <v>51</v>
      </c>
      <c r="G2998" t="s">
        <v>13637</v>
      </c>
      <c r="H2998" t="s">
        <v>13638</v>
      </c>
      <c r="I2998" t="s">
        <v>56</v>
      </c>
      <c r="J2998" t="s">
        <v>5419</v>
      </c>
      <c r="T2998" t="s">
        <v>51</v>
      </c>
      <c r="U2998" t="s">
        <v>51</v>
      </c>
      <c r="W2998">
        <v>8983545669</v>
      </c>
      <c r="Y2998" t="s">
        <v>13639</v>
      </c>
      <c r="Z2998">
        <v>8</v>
      </c>
      <c r="AE2998" t="s">
        <v>51</v>
      </c>
      <c r="AF2998" t="s">
        <v>5419</v>
      </c>
      <c r="AI2998">
        <v>0</v>
      </c>
      <c r="AJ2998">
        <v>0</v>
      </c>
      <c r="AL2998">
        <v>0</v>
      </c>
      <c r="AM2998">
        <v>0</v>
      </c>
      <c r="AN2998">
        <v>0</v>
      </c>
      <c r="AO2998" t="s">
        <v>51</v>
      </c>
      <c r="AP2998" t="s">
        <v>51</v>
      </c>
      <c r="AQ2998" t="s">
        <v>51</v>
      </c>
      <c r="AR2998" t="s">
        <v>51</v>
      </c>
      <c r="AS2998" t="s">
        <v>51</v>
      </c>
      <c r="AT2998" t="s">
        <v>51</v>
      </c>
      <c r="AU2998" t="s">
        <v>58</v>
      </c>
      <c r="AV2998" t="s">
        <v>8671</v>
      </c>
      <c r="AW2998" t="s">
        <v>51</v>
      </c>
      <c r="AX2998" s="1">
        <v>41645.666036921299</v>
      </c>
      <c r="AY2998" t="s">
        <v>51</v>
      </c>
    </row>
    <row r="2999" spans="1:51" x14ac:dyDescent="0.35">
      <c r="A2999">
        <v>1362</v>
      </c>
      <c r="B2999">
        <v>0</v>
      </c>
      <c r="C2999" t="s">
        <v>51</v>
      </c>
      <c r="D2999" t="s">
        <v>85</v>
      </c>
      <c r="E2999" t="s">
        <v>51</v>
      </c>
      <c r="F2999" t="s">
        <v>51</v>
      </c>
      <c r="G2999" t="s">
        <v>13640</v>
      </c>
      <c r="H2999" t="s">
        <v>13641</v>
      </c>
      <c r="I2999" t="s">
        <v>4495</v>
      </c>
      <c r="J2999" t="s">
        <v>5419</v>
      </c>
      <c r="S2999" t="s">
        <v>13642</v>
      </c>
      <c r="T2999" t="s">
        <v>51</v>
      </c>
      <c r="U2999" t="s">
        <v>51</v>
      </c>
      <c r="Y2999" t="s">
        <v>13643</v>
      </c>
      <c r="Z2999">
        <v>12</v>
      </c>
      <c r="AE2999" t="s">
        <v>51</v>
      </c>
      <c r="AF2999" t="s">
        <v>5419</v>
      </c>
      <c r="AI2999">
        <v>0</v>
      </c>
      <c r="AJ2999">
        <v>0</v>
      </c>
      <c r="AL2999">
        <v>0</v>
      </c>
      <c r="AM2999">
        <v>0</v>
      </c>
      <c r="AN2999">
        <v>0</v>
      </c>
      <c r="AO2999" t="s">
        <v>51</v>
      </c>
      <c r="AP2999" t="s">
        <v>51</v>
      </c>
      <c r="AQ2999" t="s">
        <v>51</v>
      </c>
      <c r="AR2999" t="s">
        <v>51</v>
      </c>
      <c r="AS2999" t="s">
        <v>51</v>
      </c>
      <c r="AT2999" t="s">
        <v>51</v>
      </c>
      <c r="AU2999" t="s">
        <v>58</v>
      </c>
      <c r="AV2999" t="s">
        <v>13603</v>
      </c>
      <c r="AW2999" t="s">
        <v>13449</v>
      </c>
      <c r="AX2999" s="1">
        <v>41642.676194247688</v>
      </c>
      <c r="AY2999" s="1">
        <v>41643.711581979165</v>
      </c>
    </row>
    <row r="3000" spans="1:51" x14ac:dyDescent="0.35">
      <c r="A3000">
        <v>1361</v>
      </c>
      <c r="B3000">
        <v>0</v>
      </c>
      <c r="C3000" t="s">
        <v>51</v>
      </c>
      <c r="D3000" t="s">
        <v>85</v>
      </c>
      <c r="E3000">
        <v>0</v>
      </c>
      <c r="G3000" t="s">
        <v>13644</v>
      </c>
      <c r="H3000" t="s">
        <v>13645</v>
      </c>
      <c r="I3000" t="s">
        <v>56</v>
      </c>
      <c r="T3000" t="s">
        <v>51</v>
      </c>
      <c r="U3000" t="s">
        <v>51</v>
      </c>
      <c r="V3000" t="s">
        <v>13646</v>
      </c>
      <c r="W3000" t="s">
        <v>13647</v>
      </c>
      <c r="Y3000" t="s">
        <v>11245</v>
      </c>
      <c r="Z3000">
        <v>8</v>
      </c>
      <c r="AA3000" t="s">
        <v>62</v>
      </c>
      <c r="AB3000" t="s">
        <v>62</v>
      </c>
      <c r="AC3000" t="s">
        <v>62</v>
      </c>
      <c r="AD3000" t="s">
        <v>62</v>
      </c>
      <c r="AE3000" t="s">
        <v>51</v>
      </c>
      <c r="AF3000" t="s">
        <v>51</v>
      </c>
      <c r="AG3000" t="s">
        <v>13648</v>
      </c>
      <c r="AH3000" t="s">
        <v>13649</v>
      </c>
      <c r="AI3000">
        <v>0</v>
      </c>
      <c r="AJ3000">
        <v>0</v>
      </c>
      <c r="AL3000">
        <v>0</v>
      </c>
      <c r="AM3000">
        <v>0</v>
      </c>
      <c r="AN3000">
        <v>0</v>
      </c>
      <c r="AO3000" t="s">
        <v>1032</v>
      </c>
      <c r="AU3000" t="s">
        <v>58</v>
      </c>
      <c r="AV3000" t="s">
        <v>13437</v>
      </c>
      <c r="AW3000" t="s">
        <v>4028</v>
      </c>
      <c r="AX3000" s="1">
        <v>41634.59392068287</v>
      </c>
      <c r="AY3000" s="1">
        <v>44501.805750844906</v>
      </c>
    </row>
    <row r="3001" spans="1:51" x14ac:dyDescent="0.35">
      <c r="A3001">
        <v>1360</v>
      </c>
      <c r="B3001">
        <v>0</v>
      </c>
      <c r="C3001" t="s">
        <v>51</v>
      </c>
      <c r="D3001" t="s">
        <v>52</v>
      </c>
      <c r="E3001" t="s">
        <v>51</v>
      </c>
      <c r="F3001" t="s">
        <v>51</v>
      </c>
      <c r="G3001" t="s">
        <v>13650</v>
      </c>
      <c r="H3001" t="s">
        <v>13651</v>
      </c>
      <c r="I3001" t="s">
        <v>56</v>
      </c>
      <c r="J3001" t="s">
        <v>5419</v>
      </c>
      <c r="M3001" t="s">
        <v>13650</v>
      </c>
      <c r="N3001" t="s">
        <v>13651</v>
      </c>
      <c r="O3001" t="s">
        <v>56</v>
      </c>
      <c r="S3001" t="s">
        <v>62</v>
      </c>
      <c r="T3001" t="s">
        <v>13652</v>
      </c>
      <c r="U3001" t="s">
        <v>51</v>
      </c>
      <c r="V3001" t="s">
        <v>62</v>
      </c>
      <c r="W3001">
        <v>9687640106</v>
      </c>
      <c r="X3001" t="s">
        <v>51</v>
      </c>
      <c r="Y3001" t="s">
        <v>13653</v>
      </c>
      <c r="Z3001">
        <v>8</v>
      </c>
      <c r="AA3001" t="s">
        <v>13654</v>
      </c>
      <c r="AB3001" t="s">
        <v>13655</v>
      </c>
      <c r="AC3001" t="s">
        <v>13656</v>
      </c>
      <c r="AD3001" t="s">
        <v>13657</v>
      </c>
      <c r="AE3001" t="s">
        <v>51</v>
      </c>
      <c r="AF3001" t="s">
        <v>5419</v>
      </c>
      <c r="AG3001" t="s">
        <v>13657</v>
      </c>
      <c r="AH3001" t="s">
        <v>13658</v>
      </c>
      <c r="AI3001">
        <v>0</v>
      </c>
      <c r="AJ3001">
        <v>0</v>
      </c>
      <c r="AK3001" t="s">
        <v>62</v>
      </c>
      <c r="AL3001">
        <v>0</v>
      </c>
      <c r="AM3001">
        <v>0</v>
      </c>
      <c r="AN3001">
        <v>0</v>
      </c>
      <c r="AO3001" t="s">
        <v>51</v>
      </c>
      <c r="AP3001" t="s">
        <v>51</v>
      </c>
      <c r="AQ3001" t="s">
        <v>51</v>
      </c>
      <c r="AR3001" t="s">
        <v>51</v>
      </c>
      <c r="AS3001" t="s">
        <v>51</v>
      </c>
      <c r="AT3001" t="s">
        <v>51</v>
      </c>
      <c r="AU3001" t="s">
        <v>58</v>
      </c>
      <c r="AV3001" t="s">
        <v>13437</v>
      </c>
      <c r="AW3001" t="s">
        <v>13437</v>
      </c>
      <c r="AX3001" s="1">
        <v>41633.700818483798</v>
      </c>
      <c r="AY3001" s="1">
        <v>41633.701695567128</v>
      </c>
    </row>
    <row r="3002" spans="1:51" x14ac:dyDescent="0.35">
      <c r="A3002">
        <v>1359</v>
      </c>
      <c r="B3002">
        <v>0</v>
      </c>
      <c r="C3002" t="s">
        <v>51</v>
      </c>
      <c r="D3002" t="s">
        <v>52</v>
      </c>
      <c r="E3002" t="s">
        <v>51</v>
      </c>
      <c r="F3002" t="s">
        <v>51</v>
      </c>
      <c r="G3002" t="s">
        <v>19341</v>
      </c>
      <c r="H3002" t="s">
        <v>13659</v>
      </c>
      <c r="I3002" t="s">
        <v>56</v>
      </c>
      <c r="J3002" t="s">
        <v>5419</v>
      </c>
      <c r="M3002" t="s">
        <v>19341</v>
      </c>
      <c r="N3002" t="s">
        <v>13660</v>
      </c>
      <c r="O3002" t="s">
        <v>56</v>
      </c>
      <c r="S3002" t="s">
        <v>62</v>
      </c>
      <c r="T3002" t="s">
        <v>13661</v>
      </c>
      <c r="U3002" t="s">
        <v>51</v>
      </c>
      <c r="V3002" t="s">
        <v>62</v>
      </c>
      <c r="W3002">
        <v>9379631072</v>
      </c>
      <c r="X3002" t="s">
        <v>51</v>
      </c>
      <c r="Y3002" t="s">
        <v>10386</v>
      </c>
      <c r="Z3002">
        <v>8</v>
      </c>
      <c r="AA3002" t="s">
        <v>13662</v>
      </c>
      <c r="AB3002" t="s">
        <v>62</v>
      </c>
      <c r="AC3002" t="s">
        <v>62</v>
      </c>
      <c r="AD3002" t="s">
        <v>62</v>
      </c>
      <c r="AE3002" t="s">
        <v>51</v>
      </c>
      <c r="AF3002" t="s">
        <v>5419</v>
      </c>
      <c r="AG3002" t="s">
        <v>62</v>
      </c>
      <c r="AH3002" t="s">
        <v>13663</v>
      </c>
      <c r="AI3002">
        <v>0</v>
      </c>
      <c r="AJ3002">
        <v>0</v>
      </c>
      <c r="AK3002" t="s">
        <v>62</v>
      </c>
      <c r="AL3002">
        <v>0</v>
      </c>
      <c r="AM3002">
        <v>0</v>
      </c>
      <c r="AN3002">
        <v>0</v>
      </c>
      <c r="AO3002" t="s">
        <v>51</v>
      </c>
      <c r="AP3002" t="s">
        <v>51</v>
      </c>
      <c r="AQ3002" t="s">
        <v>51</v>
      </c>
      <c r="AR3002" t="s">
        <v>51</v>
      </c>
      <c r="AS3002" t="s">
        <v>51</v>
      </c>
      <c r="AT3002" t="s">
        <v>51</v>
      </c>
      <c r="AU3002" t="s">
        <v>58</v>
      </c>
      <c r="AV3002" t="s">
        <v>13437</v>
      </c>
      <c r="AW3002" t="s">
        <v>51</v>
      </c>
      <c r="AX3002" s="1">
        <v>41631.536424571757</v>
      </c>
      <c r="AY3002" t="s">
        <v>51</v>
      </c>
    </row>
    <row r="3003" spans="1:51" x14ac:dyDescent="0.35">
      <c r="A3003">
        <v>1358</v>
      </c>
      <c r="B3003">
        <v>0</v>
      </c>
      <c r="C3003" t="s">
        <v>51</v>
      </c>
      <c r="D3003" t="s">
        <v>85</v>
      </c>
      <c r="E3003" t="s">
        <v>51</v>
      </c>
      <c r="F3003" t="s">
        <v>51</v>
      </c>
      <c r="G3003" t="s">
        <v>13664</v>
      </c>
      <c r="H3003" t="s">
        <v>13665</v>
      </c>
      <c r="I3003" t="s">
        <v>56</v>
      </c>
      <c r="J3003" t="s">
        <v>5419</v>
      </c>
      <c r="T3003" t="s">
        <v>51</v>
      </c>
      <c r="U3003" t="s">
        <v>51</v>
      </c>
      <c r="W3003">
        <v>9888058668</v>
      </c>
      <c r="Z3003">
        <v>8</v>
      </c>
      <c r="AE3003" t="s">
        <v>51</v>
      </c>
      <c r="AF3003" t="s">
        <v>5419</v>
      </c>
      <c r="AI3003">
        <v>0</v>
      </c>
      <c r="AJ3003">
        <v>0</v>
      </c>
      <c r="AL3003">
        <v>0</v>
      </c>
      <c r="AM3003">
        <v>0</v>
      </c>
      <c r="AN3003">
        <v>0</v>
      </c>
      <c r="AO3003" t="s">
        <v>51</v>
      </c>
      <c r="AP3003" t="s">
        <v>51</v>
      </c>
      <c r="AQ3003" t="s">
        <v>51</v>
      </c>
      <c r="AR3003" t="s">
        <v>51</v>
      </c>
      <c r="AS3003" t="s">
        <v>51</v>
      </c>
      <c r="AT3003" t="s">
        <v>51</v>
      </c>
      <c r="AU3003" t="s">
        <v>58</v>
      </c>
      <c r="AV3003" t="s">
        <v>7390</v>
      </c>
      <c r="AW3003" t="s">
        <v>51</v>
      </c>
      <c r="AX3003" s="1">
        <v>41629.670606631946</v>
      </c>
      <c r="AY3003" t="s">
        <v>51</v>
      </c>
    </row>
    <row r="3004" spans="1:51" x14ac:dyDescent="0.35">
      <c r="A3004">
        <v>1357</v>
      </c>
      <c r="B3004">
        <v>0</v>
      </c>
      <c r="C3004" t="s">
        <v>51</v>
      </c>
      <c r="D3004" t="s">
        <v>52</v>
      </c>
      <c r="E3004" t="s">
        <v>51</v>
      </c>
      <c r="F3004" t="s">
        <v>51</v>
      </c>
      <c r="G3004" t="s">
        <v>13666</v>
      </c>
      <c r="H3004" t="s">
        <v>13667</v>
      </c>
      <c r="I3004" t="s">
        <v>56</v>
      </c>
      <c r="M3004" t="s">
        <v>13666</v>
      </c>
      <c r="N3004" t="s">
        <v>13667</v>
      </c>
      <c r="O3004" t="s">
        <v>56</v>
      </c>
      <c r="S3004" t="s">
        <v>13668</v>
      </c>
      <c r="T3004" t="s">
        <v>13669</v>
      </c>
      <c r="U3004" t="s">
        <v>202</v>
      </c>
      <c r="V3004" t="s">
        <v>631</v>
      </c>
      <c r="W3004">
        <v>9431170583</v>
      </c>
      <c r="Y3004" t="s">
        <v>13670</v>
      </c>
      <c r="Z3004">
        <v>8</v>
      </c>
      <c r="AA3004">
        <v>20</v>
      </c>
      <c r="AB3004">
        <v>870404</v>
      </c>
      <c r="AC3004" t="s">
        <v>3652</v>
      </c>
      <c r="AD3004" t="s">
        <v>62</v>
      </c>
      <c r="AE3004" t="s">
        <v>3652</v>
      </c>
      <c r="AF3004" t="s">
        <v>97</v>
      </c>
      <c r="AG3004" t="s">
        <v>13671</v>
      </c>
      <c r="AH3004" t="s">
        <v>3652</v>
      </c>
      <c r="AI3004">
        <v>0</v>
      </c>
      <c r="AJ3004">
        <v>0</v>
      </c>
      <c r="AL3004">
        <v>0</v>
      </c>
      <c r="AM3004">
        <v>0</v>
      </c>
      <c r="AN3004">
        <v>0</v>
      </c>
      <c r="AO3004" t="s">
        <v>51</v>
      </c>
      <c r="AP3004" t="s">
        <v>51</v>
      </c>
      <c r="AQ3004" t="s">
        <v>51</v>
      </c>
      <c r="AR3004" t="s">
        <v>51</v>
      </c>
      <c r="AS3004" t="s">
        <v>51</v>
      </c>
      <c r="AT3004" t="s">
        <v>51</v>
      </c>
      <c r="AU3004" t="s">
        <v>58</v>
      </c>
      <c r="AV3004" t="s">
        <v>13437</v>
      </c>
      <c r="AW3004" t="s">
        <v>196</v>
      </c>
      <c r="AX3004" s="1">
        <v>41628.5149934375</v>
      </c>
      <c r="AY3004" s="1">
        <v>44035.638891550923</v>
      </c>
    </row>
    <row r="3005" spans="1:51" x14ac:dyDescent="0.35">
      <c r="A3005">
        <v>1356</v>
      </c>
      <c r="B3005">
        <v>0</v>
      </c>
      <c r="C3005" t="s">
        <v>51</v>
      </c>
      <c r="D3005" t="s">
        <v>52</v>
      </c>
      <c r="E3005" t="s">
        <v>51</v>
      </c>
      <c r="F3005" t="s">
        <v>51</v>
      </c>
      <c r="G3005" t="s">
        <v>19342</v>
      </c>
      <c r="H3005" t="s">
        <v>13672</v>
      </c>
      <c r="I3005" t="s">
        <v>56</v>
      </c>
      <c r="J3005" t="s">
        <v>5419</v>
      </c>
      <c r="M3005" t="s">
        <v>19342</v>
      </c>
      <c r="N3005" t="s">
        <v>13672</v>
      </c>
      <c r="O3005" t="s">
        <v>56</v>
      </c>
      <c r="S3005" t="s">
        <v>62</v>
      </c>
      <c r="T3005" t="s">
        <v>13673</v>
      </c>
      <c r="U3005" t="s">
        <v>51</v>
      </c>
      <c r="V3005" t="s">
        <v>62</v>
      </c>
      <c r="W3005" t="s">
        <v>13674</v>
      </c>
      <c r="X3005" t="s">
        <v>51</v>
      </c>
      <c r="Y3005" t="s">
        <v>13675</v>
      </c>
      <c r="Z3005">
        <v>8</v>
      </c>
      <c r="AA3005" t="s">
        <v>13676</v>
      </c>
      <c r="AB3005" t="s">
        <v>13677</v>
      </c>
      <c r="AC3005" t="s">
        <v>13678</v>
      </c>
      <c r="AD3005" t="s">
        <v>62</v>
      </c>
      <c r="AE3005" t="s">
        <v>51</v>
      </c>
      <c r="AF3005" t="s">
        <v>5419</v>
      </c>
      <c r="AG3005">
        <v>29221162242</v>
      </c>
      <c r="AH3005" t="s">
        <v>62</v>
      </c>
      <c r="AI3005">
        <v>0</v>
      </c>
      <c r="AJ3005">
        <v>0</v>
      </c>
      <c r="AK3005" t="s">
        <v>62</v>
      </c>
      <c r="AL3005">
        <v>0</v>
      </c>
      <c r="AM3005">
        <v>0</v>
      </c>
      <c r="AN3005">
        <v>0</v>
      </c>
      <c r="AO3005" t="s">
        <v>51</v>
      </c>
      <c r="AP3005" t="s">
        <v>51</v>
      </c>
      <c r="AQ3005" t="s">
        <v>51</v>
      </c>
      <c r="AR3005" t="s">
        <v>51</v>
      </c>
      <c r="AS3005" t="s">
        <v>51</v>
      </c>
      <c r="AT3005" t="s">
        <v>51</v>
      </c>
      <c r="AU3005" t="s">
        <v>58</v>
      </c>
      <c r="AV3005" t="s">
        <v>13437</v>
      </c>
      <c r="AW3005" t="s">
        <v>51</v>
      </c>
      <c r="AX3005" s="1">
        <v>41625.725823530091</v>
      </c>
      <c r="AY3005" t="s">
        <v>51</v>
      </c>
    </row>
    <row r="3006" spans="1:51" x14ac:dyDescent="0.35">
      <c r="A3006">
        <v>1355</v>
      </c>
      <c r="B3006">
        <v>0</v>
      </c>
      <c r="C3006" t="s">
        <v>51</v>
      </c>
      <c r="D3006" t="s">
        <v>85</v>
      </c>
      <c r="E3006" t="s">
        <v>51</v>
      </c>
      <c r="F3006" t="s">
        <v>51</v>
      </c>
      <c r="G3006" t="s">
        <v>13679</v>
      </c>
      <c r="H3006" t="s">
        <v>13680</v>
      </c>
      <c r="I3006" t="s">
        <v>56</v>
      </c>
      <c r="J3006" t="s">
        <v>5419</v>
      </c>
      <c r="T3006" t="s">
        <v>51</v>
      </c>
      <c r="U3006" t="s">
        <v>51</v>
      </c>
      <c r="X3006" t="s">
        <v>13681</v>
      </c>
      <c r="Y3006" t="s">
        <v>13682</v>
      </c>
      <c r="Z3006">
        <v>8</v>
      </c>
      <c r="AE3006" t="s">
        <v>51</v>
      </c>
      <c r="AF3006" t="s">
        <v>5419</v>
      </c>
      <c r="AI3006">
        <v>0</v>
      </c>
      <c r="AJ3006">
        <v>0</v>
      </c>
      <c r="AL3006">
        <v>0</v>
      </c>
      <c r="AM3006">
        <v>1</v>
      </c>
      <c r="AN3006">
        <v>0</v>
      </c>
      <c r="AO3006" t="s">
        <v>51</v>
      </c>
      <c r="AP3006" t="s">
        <v>51</v>
      </c>
      <c r="AQ3006" t="s">
        <v>51</v>
      </c>
      <c r="AR3006" t="s">
        <v>51</v>
      </c>
      <c r="AS3006" t="s">
        <v>51</v>
      </c>
      <c r="AT3006" t="s">
        <v>51</v>
      </c>
      <c r="AU3006" t="s">
        <v>58</v>
      </c>
      <c r="AV3006" t="s">
        <v>13603</v>
      </c>
      <c r="AW3006" t="s">
        <v>51</v>
      </c>
      <c r="AX3006" s="1">
        <v>41625.660979629632</v>
      </c>
      <c r="AY3006" t="s">
        <v>51</v>
      </c>
    </row>
    <row r="3007" spans="1:51" x14ac:dyDescent="0.35">
      <c r="A3007">
        <v>1354</v>
      </c>
      <c r="B3007">
        <v>0</v>
      </c>
      <c r="C3007" t="s">
        <v>51</v>
      </c>
      <c r="D3007" t="s">
        <v>52</v>
      </c>
      <c r="E3007" t="s">
        <v>51</v>
      </c>
      <c r="F3007" t="s">
        <v>51</v>
      </c>
      <c r="G3007" t="s">
        <v>19312</v>
      </c>
      <c r="H3007" t="s">
        <v>13683</v>
      </c>
      <c r="I3007" t="s">
        <v>56</v>
      </c>
      <c r="M3007" t="s">
        <v>19312</v>
      </c>
      <c r="N3007" t="s">
        <v>13683</v>
      </c>
      <c r="O3007" t="s">
        <v>56</v>
      </c>
      <c r="S3007" t="s">
        <v>62</v>
      </c>
      <c r="T3007" t="s">
        <v>13684</v>
      </c>
      <c r="U3007" t="s">
        <v>202</v>
      </c>
      <c r="V3007">
        <f>91-7544-274600</f>
        <v>-282053</v>
      </c>
      <c r="W3007">
        <f>91-7544-274444</f>
        <v>-281897</v>
      </c>
      <c r="Y3007" t="s">
        <v>13685</v>
      </c>
      <c r="Z3007">
        <v>8</v>
      </c>
      <c r="AA3007">
        <v>23</v>
      </c>
      <c r="AB3007" t="s">
        <v>62</v>
      </c>
      <c r="AC3007" t="s">
        <v>62</v>
      </c>
      <c r="AD3007" t="s">
        <v>631</v>
      </c>
      <c r="AE3007" t="s">
        <v>13686</v>
      </c>
      <c r="AF3007" t="s">
        <v>128</v>
      </c>
      <c r="AG3007" t="s">
        <v>13687</v>
      </c>
      <c r="AH3007" t="s">
        <v>13686</v>
      </c>
      <c r="AI3007">
        <v>0</v>
      </c>
      <c r="AJ3007">
        <v>0</v>
      </c>
      <c r="AL3007">
        <v>0</v>
      </c>
      <c r="AM3007">
        <v>0</v>
      </c>
      <c r="AN3007">
        <v>0</v>
      </c>
      <c r="AO3007" t="s">
        <v>51</v>
      </c>
      <c r="AP3007" t="s">
        <v>51</v>
      </c>
      <c r="AQ3007" t="s">
        <v>51</v>
      </c>
      <c r="AR3007" t="s">
        <v>51</v>
      </c>
      <c r="AS3007" t="s">
        <v>51</v>
      </c>
      <c r="AT3007" t="s">
        <v>51</v>
      </c>
      <c r="AU3007" t="s">
        <v>58</v>
      </c>
      <c r="AV3007" t="s">
        <v>13437</v>
      </c>
      <c r="AW3007" t="s">
        <v>196</v>
      </c>
      <c r="AX3007" s="1">
        <v>41625.627390393522</v>
      </c>
      <c r="AY3007" s="1">
        <v>43722.601408182869</v>
      </c>
    </row>
    <row r="3008" spans="1:51" x14ac:dyDescent="0.35">
      <c r="A3008">
        <v>1353</v>
      </c>
      <c r="B3008">
        <v>0</v>
      </c>
      <c r="C3008" t="s">
        <v>51</v>
      </c>
      <c r="D3008" t="s">
        <v>52</v>
      </c>
      <c r="E3008" t="s">
        <v>51</v>
      </c>
      <c r="F3008" t="s">
        <v>51</v>
      </c>
      <c r="G3008" t="s">
        <v>13688</v>
      </c>
      <c r="H3008" t="s">
        <v>13689</v>
      </c>
      <c r="I3008" t="s">
        <v>5222</v>
      </c>
      <c r="J3008" t="s">
        <v>5419</v>
      </c>
      <c r="M3008" t="s">
        <v>13688</v>
      </c>
      <c r="N3008" t="s">
        <v>13689</v>
      </c>
      <c r="S3008" t="s">
        <v>13690</v>
      </c>
      <c r="T3008" t="s">
        <v>13691</v>
      </c>
      <c r="U3008" t="s">
        <v>51</v>
      </c>
      <c r="X3008" t="s">
        <v>51</v>
      </c>
      <c r="Z3008">
        <v>2</v>
      </c>
      <c r="AE3008" t="s">
        <v>51</v>
      </c>
      <c r="AF3008" t="s">
        <v>5419</v>
      </c>
      <c r="AI3008">
        <v>0</v>
      </c>
      <c r="AJ3008">
        <v>0</v>
      </c>
      <c r="AL3008">
        <v>0</v>
      </c>
      <c r="AM3008">
        <v>0</v>
      </c>
      <c r="AN3008">
        <v>0</v>
      </c>
      <c r="AO3008" t="s">
        <v>51</v>
      </c>
      <c r="AP3008" t="s">
        <v>51</v>
      </c>
      <c r="AQ3008" t="s">
        <v>51</v>
      </c>
      <c r="AR3008" t="s">
        <v>51</v>
      </c>
      <c r="AS3008" t="s">
        <v>51</v>
      </c>
      <c r="AT3008" t="s">
        <v>51</v>
      </c>
      <c r="AU3008" t="s">
        <v>58</v>
      </c>
      <c r="AV3008" t="s">
        <v>12370</v>
      </c>
      <c r="AW3008" t="s">
        <v>51</v>
      </c>
      <c r="AX3008" s="1">
        <v>41624.491057557869</v>
      </c>
      <c r="AY3008" t="s">
        <v>51</v>
      </c>
    </row>
    <row r="3009" spans="1:51" x14ac:dyDescent="0.35">
      <c r="A3009">
        <v>1352</v>
      </c>
      <c r="B3009">
        <v>0</v>
      </c>
      <c r="C3009" t="s">
        <v>51</v>
      </c>
      <c r="D3009" t="s">
        <v>85</v>
      </c>
      <c r="E3009" t="s">
        <v>51</v>
      </c>
      <c r="F3009" t="s">
        <v>51</v>
      </c>
      <c r="G3009" t="s">
        <v>13692</v>
      </c>
      <c r="H3009" t="s">
        <v>13693</v>
      </c>
      <c r="I3009" t="s">
        <v>56</v>
      </c>
      <c r="J3009" t="s">
        <v>5419</v>
      </c>
      <c r="S3009">
        <v>2493504</v>
      </c>
      <c r="T3009" t="s">
        <v>51</v>
      </c>
      <c r="U3009" t="s">
        <v>51</v>
      </c>
      <c r="V3009">
        <v>4267504</v>
      </c>
      <c r="Y3009" t="s">
        <v>13694</v>
      </c>
      <c r="Z3009">
        <v>8</v>
      </c>
      <c r="AE3009" t="s">
        <v>51</v>
      </c>
      <c r="AF3009" t="s">
        <v>5419</v>
      </c>
      <c r="AI3009">
        <v>0</v>
      </c>
      <c r="AJ3009">
        <v>0</v>
      </c>
      <c r="AL3009">
        <v>0</v>
      </c>
      <c r="AM3009">
        <v>0</v>
      </c>
      <c r="AN3009">
        <v>0</v>
      </c>
      <c r="AO3009" t="s">
        <v>51</v>
      </c>
      <c r="AP3009" t="s">
        <v>51</v>
      </c>
      <c r="AQ3009" t="s">
        <v>51</v>
      </c>
      <c r="AR3009" t="s">
        <v>51</v>
      </c>
      <c r="AS3009" t="s">
        <v>51</v>
      </c>
      <c r="AT3009" t="s">
        <v>51</v>
      </c>
      <c r="AU3009" t="s">
        <v>58</v>
      </c>
      <c r="AV3009" t="s">
        <v>13449</v>
      </c>
      <c r="AW3009" t="s">
        <v>51</v>
      </c>
      <c r="AX3009" s="1">
        <v>41622.796861608796</v>
      </c>
      <c r="AY3009" t="s">
        <v>51</v>
      </c>
    </row>
    <row r="3010" spans="1:51" x14ac:dyDescent="0.35">
      <c r="A3010">
        <v>1351</v>
      </c>
      <c r="B3010">
        <v>0</v>
      </c>
      <c r="C3010" t="s">
        <v>51</v>
      </c>
      <c r="D3010" t="s">
        <v>85</v>
      </c>
      <c r="E3010" t="s">
        <v>51</v>
      </c>
      <c r="F3010" t="s">
        <v>51</v>
      </c>
      <c r="G3010" t="s">
        <v>19343</v>
      </c>
      <c r="H3010" t="s">
        <v>13695</v>
      </c>
      <c r="I3010" t="s">
        <v>56</v>
      </c>
      <c r="J3010" t="s">
        <v>5419</v>
      </c>
      <c r="T3010" t="s">
        <v>51</v>
      </c>
      <c r="U3010" t="s">
        <v>51</v>
      </c>
      <c r="Y3010" t="s">
        <v>13696</v>
      </c>
      <c r="Z3010">
        <v>8</v>
      </c>
      <c r="AE3010" t="s">
        <v>51</v>
      </c>
      <c r="AF3010" t="s">
        <v>5419</v>
      </c>
      <c r="AI3010">
        <v>0</v>
      </c>
      <c r="AJ3010">
        <v>0</v>
      </c>
      <c r="AL3010">
        <v>0</v>
      </c>
      <c r="AM3010">
        <v>0</v>
      </c>
      <c r="AN3010">
        <v>0</v>
      </c>
      <c r="AO3010" t="s">
        <v>51</v>
      </c>
      <c r="AP3010" t="s">
        <v>51</v>
      </c>
      <c r="AQ3010" t="s">
        <v>51</v>
      </c>
      <c r="AR3010" t="s">
        <v>51</v>
      </c>
      <c r="AS3010" t="s">
        <v>51</v>
      </c>
      <c r="AT3010" t="s">
        <v>51</v>
      </c>
      <c r="AU3010" t="s">
        <v>58</v>
      </c>
      <c r="AV3010" t="s">
        <v>13603</v>
      </c>
      <c r="AW3010" t="s">
        <v>51</v>
      </c>
      <c r="AX3010" s="1">
        <v>41622.548728275462</v>
      </c>
      <c r="AY3010" t="s">
        <v>51</v>
      </c>
    </row>
    <row r="3011" spans="1:51" x14ac:dyDescent="0.35">
      <c r="A3011">
        <v>1349</v>
      </c>
      <c r="B3011">
        <v>0</v>
      </c>
      <c r="C3011" t="s">
        <v>51</v>
      </c>
      <c r="D3011" t="s">
        <v>52</v>
      </c>
      <c r="E3011" t="s">
        <v>51</v>
      </c>
      <c r="F3011" t="s">
        <v>51</v>
      </c>
      <c r="G3011" t="s">
        <v>13697</v>
      </c>
      <c r="H3011" t="s">
        <v>13698</v>
      </c>
      <c r="I3011" t="s">
        <v>56</v>
      </c>
      <c r="M3011" t="s">
        <v>13699</v>
      </c>
      <c r="N3011" t="s">
        <v>13700</v>
      </c>
      <c r="O3011" t="s">
        <v>56</v>
      </c>
      <c r="S3011" t="s">
        <v>13701</v>
      </c>
      <c r="T3011" t="s">
        <v>13702</v>
      </c>
      <c r="V3011" t="s">
        <v>13703</v>
      </c>
      <c r="W3011">
        <v>9451638295</v>
      </c>
      <c r="Y3011" t="s">
        <v>13704</v>
      </c>
      <c r="Z3011">
        <v>8</v>
      </c>
      <c r="AA3011">
        <v>9</v>
      </c>
      <c r="AB3011" t="s">
        <v>62</v>
      </c>
      <c r="AC3011" t="s">
        <v>13705</v>
      </c>
      <c r="AD3011" t="s">
        <v>13706</v>
      </c>
      <c r="AE3011" t="s">
        <v>2396</v>
      </c>
      <c r="AF3011" t="s">
        <v>6525</v>
      </c>
      <c r="AG3011" t="s">
        <v>13707</v>
      </c>
      <c r="AH3011" t="s">
        <v>2396</v>
      </c>
      <c r="AI3011">
        <v>0</v>
      </c>
      <c r="AJ3011">
        <v>0</v>
      </c>
      <c r="AL3011">
        <v>0</v>
      </c>
      <c r="AM3011">
        <v>0</v>
      </c>
      <c r="AN3011">
        <v>0</v>
      </c>
      <c r="AO3011" t="s">
        <v>51</v>
      </c>
      <c r="AP3011" t="s">
        <v>51</v>
      </c>
      <c r="AQ3011" t="s">
        <v>51</v>
      </c>
      <c r="AR3011" t="s">
        <v>51</v>
      </c>
      <c r="AS3011" t="s">
        <v>51</v>
      </c>
      <c r="AT3011" t="s">
        <v>51</v>
      </c>
      <c r="AU3011" t="s">
        <v>58</v>
      </c>
      <c r="AV3011" t="s">
        <v>13437</v>
      </c>
      <c r="AW3011" t="s">
        <v>196</v>
      </c>
      <c r="AX3011" s="1">
        <v>41615.711096412037</v>
      </c>
      <c r="AY3011" s="1">
        <v>43696.508817361108</v>
      </c>
    </row>
    <row r="3012" spans="1:51" x14ac:dyDescent="0.35">
      <c r="A3012">
        <v>1348</v>
      </c>
      <c r="B3012">
        <v>0</v>
      </c>
      <c r="C3012" t="s">
        <v>51</v>
      </c>
      <c r="D3012" t="s">
        <v>52</v>
      </c>
      <c r="E3012" t="s">
        <v>51</v>
      </c>
      <c r="F3012" t="s">
        <v>51</v>
      </c>
      <c r="G3012" t="s">
        <v>19344</v>
      </c>
      <c r="H3012" t="s">
        <v>13708</v>
      </c>
      <c r="I3012" t="s">
        <v>56</v>
      </c>
      <c r="J3012" t="s">
        <v>5419</v>
      </c>
      <c r="M3012" t="s">
        <v>19344</v>
      </c>
      <c r="N3012" t="s">
        <v>13709</v>
      </c>
      <c r="O3012" t="s">
        <v>56</v>
      </c>
      <c r="S3012" t="s">
        <v>62</v>
      </c>
      <c r="T3012" t="s">
        <v>13710</v>
      </c>
      <c r="U3012" t="s">
        <v>51</v>
      </c>
      <c r="V3012" t="s">
        <v>62</v>
      </c>
      <c r="W3012" t="s">
        <v>13711</v>
      </c>
      <c r="X3012" t="s">
        <v>51</v>
      </c>
      <c r="Y3012" t="s">
        <v>13712</v>
      </c>
      <c r="Z3012">
        <v>8</v>
      </c>
      <c r="AA3012" t="s">
        <v>62</v>
      </c>
      <c r="AB3012" t="s">
        <v>62</v>
      </c>
      <c r="AC3012" t="s">
        <v>62</v>
      </c>
      <c r="AD3012" t="s">
        <v>10813</v>
      </c>
      <c r="AE3012" t="s">
        <v>51</v>
      </c>
      <c r="AF3012" t="s">
        <v>5419</v>
      </c>
      <c r="AG3012" t="s">
        <v>62</v>
      </c>
      <c r="AH3012">
        <v>19806395081</v>
      </c>
      <c r="AI3012">
        <v>0</v>
      </c>
      <c r="AJ3012">
        <v>0</v>
      </c>
      <c r="AL3012">
        <v>0</v>
      </c>
      <c r="AM3012">
        <v>0</v>
      </c>
      <c r="AN3012">
        <v>0</v>
      </c>
      <c r="AO3012" t="s">
        <v>51</v>
      </c>
      <c r="AP3012" t="s">
        <v>51</v>
      </c>
      <c r="AQ3012" t="s">
        <v>51</v>
      </c>
      <c r="AR3012" t="s">
        <v>51</v>
      </c>
      <c r="AS3012" t="s">
        <v>51</v>
      </c>
      <c r="AT3012" t="s">
        <v>51</v>
      </c>
      <c r="AU3012" t="s">
        <v>58</v>
      </c>
      <c r="AV3012" t="s">
        <v>13437</v>
      </c>
      <c r="AW3012" t="s">
        <v>13437</v>
      </c>
      <c r="AX3012" s="1">
        <v>41610.487111111113</v>
      </c>
      <c r="AY3012" s="1">
        <v>41610.747731944444</v>
      </c>
    </row>
    <row r="3013" spans="1:51" x14ac:dyDescent="0.35">
      <c r="A3013">
        <v>1347</v>
      </c>
      <c r="B3013">
        <v>0</v>
      </c>
      <c r="C3013" t="s">
        <v>51</v>
      </c>
      <c r="D3013" t="s">
        <v>52</v>
      </c>
      <c r="E3013" t="s">
        <v>51</v>
      </c>
      <c r="F3013" t="s">
        <v>51</v>
      </c>
      <c r="G3013" t="s">
        <v>13713</v>
      </c>
      <c r="H3013" t="s">
        <v>13714</v>
      </c>
      <c r="I3013" t="s">
        <v>56</v>
      </c>
      <c r="J3013" t="s">
        <v>5419</v>
      </c>
      <c r="M3013" t="s">
        <v>13713</v>
      </c>
      <c r="N3013" t="s">
        <v>13714</v>
      </c>
      <c r="O3013" t="s">
        <v>56</v>
      </c>
      <c r="S3013" t="s">
        <v>13715</v>
      </c>
      <c r="T3013" t="s">
        <v>13716</v>
      </c>
      <c r="U3013" t="s">
        <v>51</v>
      </c>
      <c r="V3013" t="s">
        <v>13717</v>
      </c>
      <c r="W3013" t="s">
        <v>13718</v>
      </c>
      <c r="X3013" t="s">
        <v>51</v>
      </c>
      <c r="Y3013" t="s">
        <v>13719</v>
      </c>
      <c r="Z3013">
        <v>8</v>
      </c>
      <c r="AA3013" t="s">
        <v>62</v>
      </c>
      <c r="AB3013" t="s">
        <v>631</v>
      </c>
      <c r="AC3013" t="s">
        <v>62</v>
      </c>
      <c r="AD3013" t="s">
        <v>62</v>
      </c>
      <c r="AE3013" t="s">
        <v>51</v>
      </c>
      <c r="AF3013" t="s">
        <v>5419</v>
      </c>
      <c r="AG3013" t="s">
        <v>62</v>
      </c>
      <c r="AH3013" t="s">
        <v>62</v>
      </c>
      <c r="AI3013">
        <v>0</v>
      </c>
      <c r="AJ3013">
        <v>0</v>
      </c>
      <c r="AK3013" t="s">
        <v>62</v>
      </c>
      <c r="AL3013">
        <v>0</v>
      </c>
      <c r="AM3013">
        <v>0</v>
      </c>
      <c r="AN3013">
        <v>0</v>
      </c>
      <c r="AO3013" t="s">
        <v>51</v>
      </c>
      <c r="AP3013" t="s">
        <v>51</v>
      </c>
      <c r="AQ3013" t="s">
        <v>51</v>
      </c>
      <c r="AR3013" t="s">
        <v>51</v>
      </c>
      <c r="AS3013" t="s">
        <v>51</v>
      </c>
      <c r="AT3013" t="s">
        <v>51</v>
      </c>
      <c r="AU3013" t="s">
        <v>58</v>
      </c>
      <c r="AV3013" t="s">
        <v>13437</v>
      </c>
      <c r="AW3013" t="s">
        <v>51</v>
      </c>
      <c r="AX3013" s="1">
        <v>41607.462996377311</v>
      </c>
      <c r="AY3013" t="s">
        <v>51</v>
      </c>
    </row>
    <row r="3014" spans="1:51" x14ac:dyDescent="0.35">
      <c r="A3014">
        <v>1346</v>
      </c>
      <c r="B3014">
        <v>0</v>
      </c>
      <c r="C3014" t="s">
        <v>51</v>
      </c>
      <c r="D3014" t="s">
        <v>85</v>
      </c>
      <c r="E3014" t="s">
        <v>51</v>
      </c>
      <c r="F3014" t="s">
        <v>51</v>
      </c>
      <c r="G3014" t="s">
        <v>13720</v>
      </c>
      <c r="H3014" t="s">
        <v>19345</v>
      </c>
      <c r="I3014" t="s">
        <v>56</v>
      </c>
      <c r="J3014" t="s">
        <v>5419</v>
      </c>
      <c r="S3014" t="s">
        <v>13721</v>
      </c>
      <c r="T3014" t="s">
        <v>51</v>
      </c>
      <c r="U3014" t="s">
        <v>51</v>
      </c>
      <c r="V3014" t="s">
        <v>13722</v>
      </c>
      <c r="W3014" t="s">
        <v>13723</v>
      </c>
      <c r="X3014" t="s">
        <v>13724</v>
      </c>
      <c r="Y3014" t="s">
        <v>13725</v>
      </c>
      <c r="Z3014">
        <v>8</v>
      </c>
      <c r="AE3014" t="s">
        <v>51</v>
      </c>
      <c r="AF3014" t="s">
        <v>5419</v>
      </c>
      <c r="AI3014">
        <v>0</v>
      </c>
      <c r="AJ3014">
        <v>0</v>
      </c>
      <c r="AL3014">
        <v>0</v>
      </c>
      <c r="AM3014">
        <v>0</v>
      </c>
      <c r="AN3014">
        <v>0</v>
      </c>
      <c r="AO3014" t="s">
        <v>51</v>
      </c>
      <c r="AP3014" t="s">
        <v>51</v>
      </c>
      <c r="AQ3014" t="s">
        <v>51</v>
      </c>
      <c r="AR3014" t="s">
        <v>51</v>
      </c>
      <c r="AS3014" t="s">
        <v>51</v>
      </c>
      <c r="AT3014" t="s">
        <v>51</v>
      </c>
      <c r="AU3014" t="s">
        <v>58</v>
      </c>
      <c r="AV3014" t="s">
        <v>13449</v>
      </c>
      <c r="AW3014" t="s">
        <v>51</v>
      </c>
      <c r="AX3014" s="1">
        <v>41606.820659143516</v>
      </c>
      <c r="AY3014" t="s">
        <v>51</v>
      </c>
    </row>
    <row r="3015" spans="1:51" x14ac:dyDescent="0.35">
      <c r="A3015">
        <v>1345</v>
      </c>
      <c r="B3015">
        <v>0</v>
      </c>
      <c r="C3015" t="s">
        <v>51</v>
      </c>
      <c r="D3015" t="s">
        <v>85</v>
      </c>
      <c r="E3015" t="s">
        <v>51</v>
      </c>
      <c r="F3015" t="s">
        <v>51</v>
      </c>
      <c r="G3015" t="s">
        <v>13726</v>
      </c>
      <c r="H3015" t="s">
        <v>13727</v>
      </c>
      <c r="I3015" t="s">
        <v>56</v>
      </c>
      <c r="S3015" t="s">
        <v>13728</v>
      </c>
      <c r="T3015" t="s">
        <v>51</v>
      </c>
      <c r="U3015" t="s">
        <v>51</v>
      </c>
      <c r="V3015" t="s">
        <v>13728</v>
      </c>
      <c r="W3015">
        <v>9552525881</v>
      </c>
      <c r="Y3015" t="s">
        <v>13729</v>
      </c>
      <c r="Z3015">
        <v>8</v>
      </c>
      <c r="AE3015" t="s">
        <v>51</v>
      </c>
      <c r="AI3015">
        <v>0</v>
      </c>
      <c r="AJ3015">
        <v>0</v>
      </c>
      <c r="AL3015">
        <v>0</v>
      </c>
      <c r="AM3015">
        <v>0</v>
      </c>
      <c r="AN3015">
        <v>0</v>
      </c>
      <c r="AO3015" t="s">
        <v>51</v>
      </c>
      <c r="AP3015" t="s">
        <v>51</v>
      </c>
      <c r="AQ3015" t="s">
        <v>51</v>
      </c>
      <c r="AR3015" t="s">
        <v>51</v>
      </c>
      <c r="AS3015" t="s">
        <v>51</v>
      </c>
      <c r="AT3015" t="s">
        <v>51</v>
      </c>
      <c r="AU3015" t="s">
        <v>58</v>
      </c>
      <c r="AV3015" t="s">
        <v>13449</v>
      </c>
      <c r="AW3015" t="s">
        <v>13449</v>
      </c>
      <c r="AX3015" s="1">
        <v>41606.660241006946</v>
      </c>
      <c r="AY3015" s="1">
        <v>41639.67849189815</v>
      </c>
    </row>
    <row r="3016" spans="1:51" x14ac:dyDescent="0.35">
      <c r="A3016">
        <v>1344</v>
      </c>
      <c r="B3016">
        <v>0</v>
      </c>
      <c r="C3016" t="s">
        <v>51</v>
      </c>
      <c r="D3016" t="s">
        <v>52</v>
      </c>
      <c r="E3016" t="s">
        <v>51</v>
      </c>
      <c r="F3016" t="s">
        <v>51</v>
      </c>
      <c r="G3016" t="s">
        <v>13730</v>
      </c>
      <c r="H3016" t="s">
        <v>13731</v>
      </c>
      <c r="I3016" t="s">
        <v>56</v>
      </c>
      <c r="J3016" t="s">
        <v>5419</v>
      </c>
      <c r="M3016" t="s">
        <v>13730</v>
      </c>
      <c r="N3016" t="s">
        <v>13731</v>
      </c>
      <c r="O3016" t="s">
        <v>56</v>
      </c>
      <c r="S3016" t="s">
        <v>62</v>
      </c>
      <c r="T3016" t="s">
        <v>13732</v>
      </c>
      <c r="U3016" t="s">
        <v>51</v>
      </c>
      <c r="V3016" t="s">
        <v>13733</v>
      </c>
      <c r="W3016">
        <v>919375888300</v>
      </c>
      <c r="X3016" t="s">
        <v>51</v>
      </c>
      <c r="Y3016" t="s">
        <v>5699</v>
      </c>
      <c r="Z3016">
        <v>8</v>
      </c>
      <c r="AA3016" t="s">
        <v>62</v>
      </c>
      <c r="AB3016" t="s">
        <v>62</v>
      </c>
      <c r="AC3016" t="s">
        <v>62</v>
      </c>
      <c r="AD3016" t="s">
        <v>9423</v>
      </c>
      <c r="AE3016" t="s">
        <v>51</v>
      </c>
      <c r="AF3016" t="s">
        <v>5419</v>
      </c>
      <c r="AG3016">
        <v>24220202927</v>
      </c>
      <c r="AH3016">
        <v>24720202927</v>
      </c>
      <c r="AI3016">
        <v>0</v>
      </c>
      <c r="AJ3016">
        <v>0</v>
      </c>
      <c r="AK3016" t="s">
        <v>62</v>
      </c>
      <c r="AL3016">
        <v>0</v>
      </c>
      <c r="AM3016">
        <v>0</v>
      </c>
      <c r="AN3016">
        <v>0</v>
      </c>
      <c r="AO3016" t="s">
        <v>51</v>
      </c>
      <c r="AP3016" t="s">
        <v>51</v>
      </c>
      <c r="AQ3016" t="s">
        <v>51</v>
      </c>
      <c r="AR3016" t="s">
        <v>51</v>
      </c>
      <c r="AS3016" t="s">
        <v>51</v>
      </c>
      <c r="AT3016" t="s">
        <v>51</v>
      </c>
      <c r="AU3016" t="s">
        <v>58</v>
      </c>
      <c r="AV3016" t="s">
        <v>13437</v>
      </c>
      <c r="AW3016" t="s">
        <v>51</v>
      </c>
      <c r="AX3016" s="1">
        <v>41605.601208912034</v>
      </c>
      <c r="AY3016" t="s">
        <v>51</v>
      </c>
    </row>
    <row r="3017" spans="1:51" x14ac:dyDescent="0.35">
      <c r="A3017">
        <v>1343</v>
      </c>
      <c r="B3017">
        <v>0</v>
      </c>
      <c r="C3017" t="s">
        <v>51</v>
      </c>
      <c r="D3017" t="s">
        <v>52</v>
      </c>
      <c r="E3017" t="s">
        <v>51</v>
      </c>
      <c r="F3017" t="s">
        <v>51</v>
      </c>
      <c r="G3017" t="s">
        <v>13734</v>
      </c>
      <c r="H3017" t="s">
        <v>13735</v>
      </c>
      <c r="I3017" t="s">
        <v>56</v>
      </c>
      <c r="J3017" t="s">
        <v>5419</v>
      </c>
      <c r="M3017" t="s">
        <v>13734</v>
      </c>
      <c r="N3017" t="s">
        <v>13735</v>
      </c>
      <c r="O3017" t="s">
        <v>56</v>
      </c>
      <c r="S3017">
        <f>91-40-66725000</f>
        <v>-66724949</v>
      </c>
      <c r="U3017" t="s">
        <v>51</v>
      </c>
      <c r="X3017" t="s">
        <v>51</v>
      </c>
      <c r="Z3017">
        <v>8</v>
      </c>
      <c r="AE3017" t="s">
        <v>51</v>
      </c>
      <c r="AF3017" t="s">
        <v>5419</v>
      </c>
      <c r="AG3017" t="s">
        <v>13736</v>
      </c>
      <c r="AI3017">
        <v>0</v>
      </c>
      <c r="AJ3017">
        <v>0</v>
      </c>
      <c r="AL3017">
        <v>0</v>
      </c>
      <c r="AM3017">
        <v>0</v>
      </c>
      <c r="AN3017">
        <v>0</v>
      </c>
      <c r="AO3017" t="s">
        <v>51</v>
      </c>
      <c r="AP3017" t="s">
        <v>51</v>
      </c>
      <c r="AQ3017" t="s">
        <v>51</v>
      </c>
      <c r="AR3017" t="s">
        <v>51</v>
      </c>
      <c r="AS3017" t="s">
        <v>51</v>
      </c>
      <c r="AT3017" t="s">
        <v>51</v>
      </c>
      <c r="AU3017" t="s">
        <v>58</v>
      </c>
      <c r="AV3017" t="s">
        <v>12370</v>
      </c>
      <c r="AW3017" t="s">
        <v>12370</v>
      </c>
      <c r="AX3017" s="1">
        <v>41605.590868171297</v>
      </c>
      <c r="AY3017" s="1">
        <v>41605.595919710649</v>
      </c>
    </row>
    <row r="3018" spans="1:51" x14ac:dyDescent="0.35">
      <c r="A3018">
        <v>1342</v>
      </c>
      <c r="B3018">
        <v>0</v>
      </c>
      <c r="C3018" t="s">
        <v>51</v>
      </c>
      <c r="D3018" t="s">
        <v>52</v>
      </c>
      <c r="E3018" t="s">
        <v>51</v>
      </c>
      <c r="F3018" t="s">
        <v>51</v>
      </c>
      <c r="G3018" t="s">
        <v>13737</v>
      </c>
      <c r="H3018" t="s">
        <v>13738</v>
      </c>
      <c r="I3018" t="s">
        <v>5222</v>
      </c>
      <c r="J3018" t="s">
        <v>5419</v>
      </c>
      <c r="M3018" t="s">
        <v>13737</v>
      </c>
      <c r="N3018" t="s">
        <v>13739</v>
      </c>
      <c r="O3018" t="s">
        <v>5222</v>
      </c>
      <c r="S3018" t="s">
        <v>62</v>
      </c>
      <c r="T3018" t="s">
        <v>13740</v>
      </c>
      <c r="U3018" t="s">
        <v>51</v>
      </c>
      <c r="V3018" t="s">
        <v>62</v>
      </c>
      <c r="W3018">
        <v>27832820846</v>
      </c>
      <c r="X3018" t="s">
        <v>51</v>
      </c>
      <c r="Y3018" t="s">
        <v>13741</v>
      </c>
      <c r="Z3018">
        <v>2</v>
      </c>
      <c r="AA3018" t="s">
        <v>62</v>
      </c>
      <c r="AB3018" t="s">
        <v>62</v>
      </c>
      <c r="AC3018" t="s">
        <v>62</v>
      </c>
      <c r="AD3018" t="s">
        <v>62</v>
      </c>
      <c r="AE3018" t="s">
        <v>51</v>
      </c>
      <c r="AF3018" t="s">
        <v>5419</v>
      </c>
      <c r="AG3018" t="s">
        <v>62</v>
      </c>
      <c r="AH3018" t="s">
        <v>62</v>
      </c>
      <c r="AI3018">
        <v>0</v>
      </c>
      <c r="AJ3018">
        <v>0</v>
      </c>
      <c r="AK3018" t="s">
        <v>62</v>
      </c>
      <c r="AL3018">
        <v>0</v>
      </c>
      <c r="AM3018">
        <v>0</v>
      </c>
      <c r="AN3018">
        <v>0</v>
      </c>
      <c r="AO3018" t="s">
        <v>51</v>
      </c>
      <c r="AP3018" t="s">
        <v>51</v>
      </c>
      <c r="AQ3018" t="s">
        <v>51</v>
      </c>
      <c r="AR3018" t="s">
        <v>51</v>
      </c>
      <c r="AS3018" t="s">
        <v>51</v>
      </c>
      <c r="AT3018" t="s">
        <v>51</v>
      </c>
      <c r="AU3018" t="s">
        <v>58</v>
      </c>
      <c r="AV3018" t="s">
        <v>13437</v>
      </c>
      <c r="AW3018" t="s">
        <v>51</v>
      </c>
      <c r="AX3018" s="1">
        <v>41599.758254398148</v>
      </c>
      <c r="AY3018" t="s">
        <v>51</v>
      </c>
    </row>
    <row r="3019" spans="1:51" x14ac:dyDescent="0.35">
      <c r="A3019">
        <v>1341</v>
      </c>
      <c r="B3019">
        <v>0</v>
      </c>
      <c r="C3019" t="s">
        <v>51</v>
      </c>
      <c r="D3019" t="s">
        <v>52</v>
      </c>
      <c r="E3019" t="s">
        <v>51</v>
      </c>
      <c r="F3019" t="s">
        <v>51</v>
      </c>
      <c r="G3019" t="s">
        <v>13742</v>
      </c>
      <c r="H3019" t="s">
        <v>13743</v>
      </c>
      <c r="I3019" t="s">
        <v>56</v>
      </c>
      <c r="J3019" t="s">
        <v>5419</v>
      </c>
      <c r="M3019" t="s">
        <v>13504</v>
      </c>
      <c r="N3019" t="s">
        <v>13743</v>
      </c>
      <c r="O3019" t="s">
        <v>56</v>
      </c>
      <c r="S3019" t="s">
        <v>631</v>
      </c>
      <c r="T3019" t="s">
        <v>13744</v>
      </c>
      <c r="U3019" t="s">
        <v>51</v>
      </c>
      <c r="V3019" t="s">
        <v>631</v>
      </c>
      <c r="W3019" t="s">
        <v>13745</v>
      </c>
      <c r="X3019" t="s">
        <v>51</v>
      </c>
      <c r="Y3019" t="s">
        <v>13746</v>
      </c>
      <c r="Z3019">
        <v>8</v>
      </c>
      <c r="AA3019" t="s">
        <v>62</v>
      </c>
      <c r="AB3019" t="s">
        <v>62</v>
      </c>
      <c r="AC3019" t="s">
        <v>62</v>
      </c>
      <c r="AD3019" t="s">
        <v>62</v>
      </c>
      <c r="AE3019" t="s">
        <v>51</v>
      </c>
      <c r="AF3019" t="s">
        <v>5419</v>
      </c>
      <c r="AG3019" t="s">
        <v>62</v>
      </c>
      <c r="AH3019" t="s">
        <v>62</v>
      </c>
      <c r="AI3019">
        <v>0</v>
      </c>
      <c r="AJ3019">
        <v>0</v>
      </c>
      <c r="AK3019" t="s">
        <v>62</v>
      </c>
      <c r="AL3019">
        <v>0</v>
      </c>
      <c r="AM3019">
        <v>0</v>
      </c>
      <c r="AN3019">
        <v>0</v>
      </c>
      <c r="AO3019" t="s">
        <v>51</v>
      </c>
      <c r="AP3019" t="s">
        <v>51</v>
      </c>
      <c r="AQ3019" t="s">
        <v>51</v>
      </c>
      <c r="AR3019" t="s">
        <v>51</v>
      </c>
      <c r="AS3019" t="s">
        <v>51</v>
      </c>
      <c r="AT3019" t="s">
        <v>51</v>
      </c>
      <c r="AU3019" t="s">
        <v>58</v>
      </c>
      <c r="AV3019" t="s">
        <v>13437</v>
      </c>
      <c r="AW3019" t="s">
        <v>51</v>
      </c>
      <c r="AX3019" s="1">
        <v>41596.613984456017</v>
      </c>
      <c r="AY3019" t="s">
        <v>51</v>
      </c>
    </row>
    <row r="3020" spans="1:51" x14ac:dyDescent="0.35">
      <c r="A3020">
        <v>1340</v>
      </c>
      <c r="B3020">
        <v>0</v>
      </c>
      <c r="C3020" t="s">
        <v>51</v>
      </c>
      <c r="D3020" t="s">
        <v>52</v>
      </c>
      <c r="E3020" t="s">
        <v>51</v>
      </c>
      <c r="F3020" t="s">
        <v>51</v>
      </c>
      <c r="G3020" t="s">
        <v>13747</v>
      </c>
      <c r="H3020" t="s">
        <v>13748</v>
      </c>
      <c r="I3020" t="s">
        <v>56</v>
      </c>
      <c r="J3020" t="s">
        <v>5419</v>
      </c>
      <c r="M3020" t="s">
        <v>13749</v>
      </c>
      <c r="N3020" t="s">
        <v>13750</v>
      </c>
      <c r="O3020" t="s">
        <v>56</v>
      </c>
      <c r="T3020" t="s">
        <v>13751</v>
      </c>
      <c r="U3020" t="s">
        <v>51</v>
      </c>
      <c r="W3020">
        <f>91-9993918481</f>
        <v>-9993918390</v>
      </c>
      <c r="X3020" t="s">
        <v>51</v>
      </c>
      <c r="Z3020">
        <v>8</v>
      </c>
      <c r="AE3020" t="s">
        <v>51</v>
      </c>
      <c r="AF3020" t="s">
        <v>5419</v>
      </c>
      <c r="AG3020">
        <v>22241307895</v>
      </c>
      <c r="AI3020">
        <v>0</v>
      </c>
      <c r="AJ3020">
        <v>0</v>
      </c>
      <c r="AL3020">
        <v>0</v>
      </c>
      <c r="AM3020">
        <v>0</v>
      </c>
      <c r="AN3020">
        <v>0</v>
      </c>
      <c r="AO3020" t="s">
        <v>51</v>
      </c>
      <c r="AP3020" t="s">
        <v>51</v>
      </c>
      <c r="AQ3020" t="s">
        <v>51</v>
      </c>
      <c r="AR3020" t="s">
        <v>51</v>
      </c>
      <c r="AS3020" t="s">
        <v>51</v>
      </c>
      <c r="AT3020" t="s">
        <v>51</v>
      </c>
      <c r="AU3020" t="s">
        <v>58</v>
      </c>
      <c r="AV3020" t="s">
        <v>12370</v>
      </c>
      <c r="AW3020" t="s">
        <v>51</v>
      </c>
      <c r="AX3020" s="1">
        <v>41596.535760335646</v>
      </c>
      <c r="AY3020" t="s">
        <v>51</v>
      </c>
    </row>
    <row r="3021" spans="1:51" x14ac:dyDescent="0.35">
      <c r="A3021">
        <v>1339</v>
      </c>
      <c r="B3021">
        <v>0</v>
      </c>
      <c r="C3021" t="s">
        <v>51</v>
      </c>
      <c r="D3021" t="s">
        <v>52</v>
      </c>
      <c r="E3021" t="s">
        <v>51</v>
      </c>
      <c r="F3021" t="s">
        <v>51</v>
      </c>
      <c r="G3021" t="s">
        <v>19346</v>
      </c>
      <c r="H3021" t="s">
        <v>13752</v>
      </c>
      <c r="I3021" t="s">
        <v>56</v>
      </c>
      <c r="M3021" t="s">
        <v>19346</v>
      </c>
      <c r="N3021" t="s">
        <v>13752</v>
      </c>
      <c r="O3021" t="s">
        <v>56</v>
      </c>
      <c r="S3021" t="s">
        <v>13753</v>
      </c>
      <c r="T3021" t="s">
        <v>13754</v>
      </c>
      <c r="U3021" t="s">
        <v>4021</v>
      </c>
      <c r="V3021" t="s">
        <v>13755</v>
      </c>
      <c r="W3021" t="s">
        <v>62</v>
      </c>
      <c r="Y3021" t="s">
        <v>13756</v>
      </c>
      <c r="Z3021">
        <v>8</v>
      </c>
      <c r="AA3021">
        <v>27</v>
      </c>
      <c r="AB3021" t="s">
        <v>13757</v>
      </c>
      <c r="AC3021" t="s">
        <v>13758</v>
      </c>
      <c r="AD3021" t="s">
        <v>13759</v>
      </c>
      <c r="AE3021" t="s">
        <v>563</v>
      </c>
      <c r="AF3021" t="s">
        <v>143</v>
      </c>
      <c r="AG3021" t="s">
        <v>13760</v>
      </c>
      <c r="AH3021" t="s">
        <v>563</v>
      </c>
      <c r="AI3021">
        <v>0</v>
      </c>
      <c r="AJ3021">
        <v>0</v>
      </c>
      <c r="AL3021">
        <v>0</v>
      </c>
      <c r="AM3021">
        <v>0</v>
      </c>
      <c r="AN3021">
        <v>0</v>
      </c>
      <c r="AO3021" t="s">
        <v>51</v>
      </c>
      <c r="AP3021" t="s">
        <v>51</v>
      </c>
      <c r="AQ3021" t="s">
        <v>51</v>
      </c>
      <c r="AR3021" t="s">
        <v>51</v>
      </c>
      <c r="AS3021" t="s">
        <v>51</v>
      </c>
      <c r="AT3021" t="s">
        <v>51</v>
      </c>
      <c r="AU3021" t="s">
        <v>58</v>
      </c>
      <c r="AV3021" t="s">
        <v>13437</v>
      </c>
      <c r="AW3021" t="s">
        <v>196</v>
      </c>
      <c r="AX3021" s="1">
        <v>41593.447439467593</v>
      </c>
      <c r="AY3021" s="1">
        <v>43993.671913541664</v>
      </c>
    </row>
    <row r="3022" spans="1:51" x14ac:dyDescent="0.35">
      <c r="A3022">
        <v>1338</v>
      </c>
      <c r="B3022">
        <v>0</v>
      </c>
      <c r="C3022" t="s">
        <v>51</v>
      </c>
      <c r="D3022" t="s">
        <v>52</v>
      </c>
      <c r="E3022" t="s">
        <v>51</v>
      </c>
      <c r="F3022" t="s">
        <v>51</v>
      </c>
      <c r="G3022" t="s">
        <v>13761</v>
      </c>
      <c r="H3022" t="s">
        <v>13762</v>
      </c>
      <c r="I3022" t="s">
        <v>13177</v>
      </c>
      <c r="J3022" t="s">
        <v>5419</v>
      </c>
      <c r="M3022" t="s">
        <v>13761</v>
      </c>
      <c r="N3022" t="s">
        <v>13762</v>
      </c>
      <c r="O3022" t="s">
        <v>13177</v>
      </c>
      <c r="S3022" t="s">
        <v>13763</v>
      </c>
      <c r="T3022" t="s">
        <v>13764</v>
      </c>
      <c r="U3022" t="s">
        <v>51</v>
      </c>
      <c r="V3022" t="s">
        <v>13765</v>
      </c>
      <c r="W3022" t="s">
        <v>13766</v>
      </c>
      <c r="X3022" t="s">
        <v>51</v>
      </c>
      <c r="Y3022" t="s">
        <v>13767</v>
      </c>
      <c r="Z3022">
        <v>2</v>
      </c>
      <c r="AA3022" t="s">
        <v>62</v>
      </c>
      <c r="AB3022" t="s">
        <v>62</v>
      </c>
      <c r="AC3022" t="s">
        <v>62</v>
      </c>
      <c r="AD3022" t="s">
        <v>62</v>
      </c>
      <c r="AE3022" t="s">
        <v>51</v>
      </c>
      <c r="AF3022" t="s">
        <v>5419</v>
      </c>
      <c r="AG3022" t="s">
        <v>62</v>
      </c>
      <c r="AH3022" t="s">
        <v>62</v>
      </c>
      <c r="AI3022">
        <v>0</v>
      </c>
      <c r="AJ3022">
        <v>0</v>
      </c>
      <c r="AK3022" t="s">
        <v>62</v>
      </c>
      <c r="AL3022">
        <v>0</v>
      </c>
      <c r="AM3022">
        <v>0</v>
      </c>
      <c r="AN3022">
        <v>0</v>
      </c>
      <c r="AO3022" t="s">
        <v>51</v>
      </c>
      <c r="AP3022" t="s">
        <v>51</v>
      </c>
      <c r="AQ3022" t="s">
        <v>51</v>
      </c>
      <c r="AR3022" t="s">
        <v>51</v>
      </c>
      <c r="AS3022" t="s">
        <v>51</v>
      </c>
      <c r="AT3022" t="s">
        <v>51</v>
      </c>
      <c r="AU3022" t="s">
        <v>58</v>
      </c>
      <c r="AV3022" t="s">
        <v>13437</v>
      </c>
      <c r="AW3022" t="s">
        <v>51</v>
      </c>
      <c r="AX3022" s="1">
        <v>41593.439504201386</v>
      </c>
      <c r="AY3022" t="s">
        <v>51</v>
      </c>
    </row>
    <row r="3023" spans="1:51" x14ac:dyDescent="0.35">
      <c r="A3023">
        <v>1337</v>
      </c>
      <c r="B3023">
        <v>0</v>
      </c>
      <c r="C3023" t="s">
        <v>51</v>
      </c>
      <c r="D3023" t="s">
        <v>85</v>
      </c>
      <c r="E3023" t="s">
        <v>51</v>
      </c>
      <c r="F3023" t="s">
        <v>51</v>
      </c>
      <c r="G3023" t="s">
        <v>13768</v>
      </c>
      <c r="H3023" t="s">
        <v>13769</v>
      </c>
      <c r="I3023" t="s">
        <v>56</v>
      </c>
      <c r="J3023" t="s">
        <v>5419</v>
      </c>
      <c r="S3023" t="s">
        <v>13770</v>
      </c>
      <c r="T3023" t="s">
        <v>51</v>
      </c>
      <c r="U3023" t="s">
        <v>51</v>
      </c>
      <c r="V3023" t="s">
        <v>13771</v>
      </c>
      <c r="Y3023" t="s">
        <v>13772</v>
      </c>
      <c r="Z3023">
        <v>8</v>
      </c>
      <c r="AA3023" t="s">
        <v>13773</v>
      </c>
      <c r="AB3023" t="s">
        <v>11020</v>
      </c>
      <c r="AC3023" t="s">
        <v>11806</v>
      </c>
      <c r="AD3023" t="s">
        <v>13774</v>
      </c>
      <c r="AE3023" t="s">
        <v>51</v>
      </c>
      <c r="AF3023" t="s">
        <v>5419</v>
      </c>
      <c r="AG3023" t="s">
        <v>13775</v>
      </c>
      <c r="AH3023" t="s">
        <v>13775</v>
      </c>
      <c r="AI3023">
        <v>0</v>
      </c>
      <c r="AJ3023">
        <v>0</v>
      </c>
      <c r="AL3023">
        <v>0</v>
      </c>
      <c r="AM3023">
        <v>0</v>
      </c>
      <c r="AN3023">
        <v>0</v>
      </c>
      <c r="AO3023" t="s">
        <v>51</v>
      </c>
      <c r="AP3023" t="s">
        <v>51</v>
      </c>
      <c r="AQ3023" t="s">
        <v>51</v>
      </c>
      <c r="AR3023" t="s">
        <v>51</v>
      </c>
      <c r="AS3023" t="s">
        <v>51</v>
      </c>
      <c r="AT3023" t="s">
        <v>51</v>
      </c>
      <c r="AU3023" t="s">
        <v>58</v>
      </c>
      <c r="AV3023" t="s">
        <v>8906</v>
      </c>
      <c r="AW3023" t="s">
        <v>51</v>
      </c>
      <c r="AX3023" s="1">
        <v>41590.651944872683</v>
      </c>
      <c r="AY3023" t="s">
        <v>51</v>
      </c>
    </row>
    <row r="3024" spans="1:51" x14ac:dyDescent="0.35">
      <c r="A3024">
        <v>1336</v>
      </c>
      <c r="B3024">
        <v>0</v>
      </c>
      <c r="C3024" t="s">
        <v>51</v>
      </c>
      <c r="D3024" t="s">
        <v>85</v>
      </c>
      <c r="E3024" t="s">
        <v>51</v>
      </c>
      <c r="F3024" t="s">
        <v>51</v>
      </c>
      <c r="G3024" t="s">
        <v>13776</v>
      </c>
      <c r="H3024" t="s">
        <v>13777</v>
      </c>
      <c r="I3024" t="s">
        <v>56</v>
      </c>
      <c r="J3024" t="s">
        <v>5419</v>
      </c>
      <c r="T3024" t="s">
        <v>51</v>
      </c>
      <c r="U3024" t="s">
        <v>51</v>
      </c>
      <c r="Z3024">
        <v>8</v>
      </c>
      <c r="AE3024" t="s">
        <v>51</v>
      </c>
      <c r="AF3024" t="s">
        <v>5419</v>
      </c>
      <c r="AI3024">
        <v>0</v>
      </c>
      <c r="AJ3024">
        <v>0</v>
      </c>
      <c r="AL3024">
        <v>0</v>
      </c>
      <c r="AM3024">
        <v>0</v>
      </c>
      <c r="AN3024">
        <v>0</v>
      </c>
      <c r="AO3024" t="s">
        <v>51</v>
      </c>
      <c r="AP3024" t="s">
        <v>51</v>
      </c>
      <c r="AQ3024" t="s">
        <v>51</v>
      </c>
      <c r="AR3024" t="s">
        <v>51</v>
      </c>
      <c r="AS3024" t="s">
        <v>51</v>
      </c>
      <c r="AT3024" t="s">
        <v>51</v>
      </c>
      <c r="AU3024" t="s">
        <v>58</v>
      </c>
      <c r="AV3024" t="s">
        <v>7390</v>
      </c>
      <c r="AW3024" t="s">
        <v>51</v>
      </c>
      <c r="AX3024" s="1">
        <v>41589.653046412037</v>
      </c>
      <c r="AY3024" t="s">
        <v>51</v>
      </c>
    </row>
    <row r="3025" spans="1:51" x14ac:dyDescent="0.35">
      <c r="A3025">
        <v>1334</v>
      </c>
      <c r="B3025">
        <v>0</v>
      </c>
      <c r="C3025" t="s">
        <v>51</v>
      </c>
      <c r="D3025" t="s">
        <v>85</v>
      </c>
      <c r="E3025" t="s">
        <v>51</v>
      </c>
      <c r="F3025" t="s">
        <v>51</v>
      </c>
      <c r="G3025" t="s">
        <v>13778</v>
      </c>
      <c r="H3025" t="s">
        <v>13779</v>
      </c>
      <c r="I3025" t="s">
        <v>56</v>
      </c>
      <c r="J3025" t="s">
        <v>5419</v>
      </c>
      <c r="S3025" t="s">
        <v>62</v>
      </c>
      <c r="T3025" t="s">
        <v>51</v>
      </c>
      <c r="U3025" t="s">
        <v>51</v>
      </c>
      <c r="V3025" t="s">
        <v>62</v>
      </c>
      <c r="W3025">
        <v>9403101513</v>
      </c>
      <c r="Y3025" t="s">
        <v>13780</v>
      </c>
      <c r="Z3025">
        <v>8</v>
      </c>
      <c r="AE3025" t="s">
        <v>51</v>
      </c>
      <c r="AF3025" t="s">
        <v>5419</v>
      </c>
      <c r="AI3025">
        <v>0</v>
      </c>
      <c r="AJ3025">
        <v>0</v>
      </c>
      <c r="AL3025">
        <v>0</v>
      </c>
      <c r="AM3025">
        <v>0</v>
      </c>
      <c r="AN3025">
        <v>0</v>
      </c>
      <c r="AO3025" t="s">
        <v>51</v>
      </c>
      <c r="AP3025" t="s">
        <v>51</v>
      </c>
      <c r="AQ3025" t="s">
        <v>51</v>
      </c>
      <c r="AR3025" t="s">
        <v>51</v>
      </c>
      <c r="AS3025" t="s">
        <v>51</v>
      </c>
      <c r="AT3025" t="s">
        <v>51</v>
      </c>
      <c r="AU3025" t="s">
        <v>58</v>
      </c>
      <c r="AV3025" t="s">
        <v>8906</v>
      </c>
      <c r="AW3025" t="s">
        <v>51</v>
      </c>
      <c r="AX3025" s="1">
        <v>41578.405084803242</v>
      </c>
      <c r="AY3025" t="s">
        <v>51</v>
      </c>
    </row>
    <row r="3026" spans="1:51" x14ac:dyDescent="0.35">
      <c r="A3026">
        <v>1333</v>
      </c>
      <c r="B3026">
        <v>0</v>
      </c>
      <c r="C3026" t="s">
        <v>51</v>
      </c>
      <c r="D3026" t="s">
        <v>52</v>
      </c>
      <c r="E3026" t="s">
        <v>51</v>
      </c>
      <c r="F3026" t="s">
        <v>51</v>
      </c>
      <c r="G3026" t="s">
        <v>13781</v>
      </c>
      <c r="H3026" t="s">
        <v>13782</v>
      </c>
      <c r="I3026" t="s">
        <v>56</v>
      </c>
      <c r="J3026" t="s">
        <v>5419</v>
      </c>
      <c r="M3026" t="s">
        <v>13783</v>
      </c>
      <c r="N3026" t="s">
        <v>13782</v>
      </c>
      <c r="O3026" t="s">
        <v>56</v>
      </c>
      <c r="S3026" t="s">
        <v>13784</v>
      </c>
      <c r="T3026" t="s">
        <v>13785</v>
      </c>
      <c r="U3026" t="s">
        <v>51</v>
      </c>
      <c r="V3026" t="s">
        <v>8088</v>
      </c>
      <c r="W3026">
        <v>9711991671</v>
      </c>
      <c r="X3026" t="s">
        <v>51</v>
      </c>
      <c r="Y3026" t="s">
        <v>11862</v>
      </c>
      <c r="Z3026">
        <v>8</v>
      </c>
      <c r="AA3026" t="s">
        <v>649</v>
      </c>
      <c r="AB3026" t="s">
        <v>8089</v>
      </c>
      <c r="AC3026" t="s">
        <v>8090</v>
      </c>
      <c r="AD3026" t="s">
        <v>1215</v>
      </c>
      <c r="AE3026" t="s">
        <v>51</v>
      </c>
      <c r="AF3026" t="s">
        <v>5419</v>
      </c>
      <c r="AG3026">
        <v>9809405260</v>
      </c>
      <c r="AH3026">
        <v>9809405260</v>
      </c>
      <c r="AI3026">
        <v>0</v>
      </c>
      <c r="AJ3026">
        <v>0</v>
      </c>
      <c r="AK3026" t="s">
        <v>62</v>
      </c>
      <c r="AL3026">
        <v>1</v>
      </c>
      <c r="AM3026">
        <v>1</v>
      </c>
      <c r="AN3026">
        <v>0</v>
      </c>
      <c r="AO3026" t="s">
        <v>51</v>
      </c>
      <c r="AP3026" t="s">
        <v>51</v>
      </c>
      <c r="AQ3026" t="s">
        <v>51</v>
      </c>
      <c r="AR3026" t="s">
        <v>51</v>
      </c>
      <c r="AS3026" t="s">
        <v>51</v>
      </c>
      <c r="AT3026" t="s">
        <v>51</v>
      </c>
      <c r="AU3026" t="s">
        <v>58</v>
      </c>
      <c r="AV3026" t="s">
        <v>13437</v>
      </c>
      <c r="AW3026" t="s">
        <v>51</v>
      </c>
      <c r="AX3026" s="1">
        <v>41576.471076354166</v>
      </c>
      <c r="AY3026" t="s">
        <v>51</v>
      </c>
    </row>
    <row r="3027" spans="1:51" x14ac:dyDescent="0.35">
      <c r="A3027">
        <v>1332</v>
      </c>
      <c r="B3027">
        <v>0</v>
      </c>
      <c r="C3027" t="s">
        <v>51</v>
      </c>
      <c r="D3027" t="s">
        <v>52</v>
      </c>
      <c r="E3027" t="s">
        <v>51</v>
      </c>
      <c r="F3027" t="s">
        <v>51</v>
      </c>
      <c r="G3027" t="s">
        <v>19347</v>
      </c>
      <c r="H3027" t="s">
        <v>19348</v>
      </c>
      <c r="I3027" t="s">
        <v>56</v>
      </c>
      <c r="M3027" t="s">
        <v>19347</v>
      </c>
      <c r="N3027" t="s">
        <v>19348</v>
      </c>
      <c r="O3027" t="s">
        <v>56</v>
      </c>
      <c r="T3027" t="s">
        <v>13786</v>
      </c>
      <c r="U3027" t="s">
        <v>51</v>
      </c>
      <c r="W3027" t="s">
        <v>13787</v>
      </c>
      <c r="Y3027" t="s">
        <v>13788</v>
      </c>
      <c r="Z3027">
        <v>8</v>
      </c>
      <c r="AA3027">
        <v>32</v>
      </c>
      <c r="AE3027" t="s">
        <v>6754</v>
      </c>
      <c r="AF3027" t="s">
        <v>698</v>
      </c>
      <c r="AG3027" t="s">
        <v>13789</v>
      </c>
      <c r="AH3027" t="s">
        <v>6754</v>
      </c>
      <c r="AI3027">
        <v>0</v>
      </c>
      <c r="AJ3027">
        <v>0</v>
      </c>
      <c r="AL3027">
        <v>0</v>
      </c>
      <c r="AM3027">
        <v>0</v>
      </c>
      <c r="AN3027">
        <v>0</v>
      </c>
      <c r="AO3027" t="s">
        <v>51</v>
      </c>
      <c r="AP3027" t="s">
        <v>51</v>
      </c>
      <c r="AQ3027" t="s">
        <v>51</v>
      </c>
      <c r="AR3027" t="s">
        <v>51</v>
      </c>
      <c r="AS3027" t="s">
        <v>51</v>
      </c>
      <c r="AT3027" t="s">
        <v>51</v>
      </c>
      <c r="AU3027" t="s">
        <v>58</v>
      </c>
      <c r="AV3027" t="s">
        <v>12370</v>
      </c>
      <c r="AW3027" t="s">
        <v>6927</v>
      </c>
      <c r="AX3027" s="1">
        <v>41571.599382210647</v>
      </c>
      <c r="AY3027" s="1">
        <v>43302.602129050923</v>
      </c>
    </row>
    <row r="3028" spans="1:51" x14ac:dyDescent="0.35">
      <c r="A3028">
        <v>1331</v>
      </c>
      <c r="B3028">
        <v>0</v>
      </c>
      <c r="C3028" t="s">
        <v>51</v>
      </c>
      <c r="D3028" t="s">
        <v>85</v>
      </c>
      <c r="E3028" t="s">
        <v>51</v>
      </c>
      <c r="F3028" t="s">
        <v>51</v>
      </c>
      <c r="G3028" t="s">
        <v>19349</v>
      </c>
      <c r="H3028" t="s">
        <v>13790</v>
      </c>
      <c r="I3028" t="s">
        <v>56</v>
      </c>
      <c r="J3028" t="s">
        <v>5419</v>
      </c>
      <c r="S3028">
        <f>91-80-25106479</f>
        <v>-25106468</v>
      </c>
      <c r="T3028" t="s">
        <v>51</v>
      </c>
      <c r="U3028" t="s">
        <v>51</v>
      </c>
      <c r="V3028" t="s">
        <v>13791</v>
      </c>
      <c r="Y3028" t="s">
        <v>13792</v>
      </c>
      <c r="Z3028">
        <v>8</v>
      </c>
      <c r="AD3028" t="s">
        <v>13793</v>
      </c>
      <c r="AE3028" t="s">
        <v>51</v>
      </c>
      <c r="AF3028" t="s">
        <v>5419</v>
      </c>
      <c r="AG3028" t="s">
        <v>13794</v>
      </c>
      <c r="AH3028" t="s">
        <v>13795</v>
      </c>
      <c r="AI3028">
        <v>0</v>
      </c>
      <c r="AJ3028">
        <v>0</v>
      </c>
      <c r="AL3028">
        <v>0</v>
      </c>
      <c r="AM3028">
        <v>0</v>
      </c>
      <c r="AN3028">
        <v>0</v>
      </c>
      <c r="AO3028" t="s">
        <v>51</v>
      </c>
      <c r="AP3028" t="s">
        <v>51</v>
      </c>
      <c r="AQ3028" t="s">
        <v>51</v>
      </c>
      <c r="AR3028" t="s">
        <v>51</v>
      </c>
      <c r="AS3028" t="s">
        <v>51</v>
      </c>
      <c r="AT3028" t="s">
        <v>51</v>
      </c>
      <c r="AU3028" t="s">
        <v>58</v>
      </c>
      <c r="AV3028" t="s">
        <v>8906</v>
      </c>
      <c r="AW3028" t="s">
        <v>51</v>
      </c>
      <c r="AX3028" s="1">
        <v>41570.758743483799</v>
      </c>
      <c r="AY3028" t="s">
        <v>51</v>
      </c>
    </row>
    <row r="3029" spans="1:51" x14ac:dyDescent="0.35">
      <c r="A3029">
        <v>1330</v>
      </c>
      <c r="B3029">
        <v>0</v>
      </c>
      <c r="C3029" t="s">
        <v>51</v>
      </c>
      <c r="D3029" t="s">
        <v>85</v>
      </c>
      <c r="E3029" t="s">
        <v>51</v>
      </c>
      <c r="F3029" t="s">
        <v>51</v>
      </c>
      <c r="G3029" t="s">
        <v>19350</v>
      </c>
      <c r="H3029" t="s">
        <v>13796</v>
      </c>
      <c r="I3029" t="s">
        <v>56</v>
      </c>
      <c r="S3029" t="s">
        <v>13797</v>
      </c>
      <c r="T3029" t="s">
        <v>51</v>
      </c>
      <c r="U3029" t="s">
        <v>51</v>
      </c>
      <c r="V3029" t="s">
        <v>13798</v>
      </c>
      <c r="W3029" t="s">
        <v>13799</v>
      </c>
      <c r="X3029" t="s">
        <v>13800</v>
      </c>
      <c r="Y3029" t="s">
        <v>13801</v>
      </c>
      <c r="Z3029">
        <v>8</v>
      </c>
      <c r="AE3029" t="s">
        <v>51</v>
      </c>
      <c r="AI3029">
        <v>0</v>
      </c>
      <c r="AJ3029">
        <v>0</v>
      </c>
      <c r="AL3029">
        <v>0</v>
      </c>
      <c r="AM3029">
        <v>0</v>
      </c>
      <c r="AN3029">
        <v>0</v>
      </c>
      <c r="AO3029" t="s">
        <v>13802</v>
      </c>
      <c r="AP3029" t="s">
        <v>51</v>
      </c>
      <c r="AQ3029" t="s">
        <v>51</v>
      </c>
      <c r="AR3029" t="s">
        <v>51</v>
      </c>
      <c r="AS3029" t="s">
        <v>51</v>
      </c>
      <c r="AT3029" t="s">
        <v>51</v>
      </c>
      <c r="AU3029" t="s">
        <v>58</v>
      </c>
      <c r="AV3029" t="s">
        <v>8906</v>
      </c>
      <c r="AW3029" t="s">
        <v>4028</v>
      </c>
      <c r="AX3029" s="1">
        <v>41569.730008252314</v>
      </c>
      <c r="AY3029" s="1">
        <v>41934.522570138892</v>
      </c>
    </row>
    <row r="3030" spans="1:51" x14ac:dyDescent="0.35">
      <c r="A3030">
        <v>1329</v>
      </c>
      <c r="B3030">
        <v>0</v>
      </c>
      <c r="C3030" t="s">
        <v>51</v>
      </c>
      <c r="D3030" t="s">
        <v>52</v>
      </c>
      <c r="E3030" t="s">
        <v>51</v>
      </c>
      <c r="F3030" t="s">
        <v>51</v>
      </c>
      <c r="G3030" t="s">
        <v>13803</v>
      </c>
      <c r="H3030" t="s">
        <v>13804</v>
      </c>
      <c r="I3030" t="s">
        <v>56</v>
      </c>
      <c r="J3030" t="s">
        <v>5419</v>
      </c>
      <c r="M3030" t="s">
        <v>13803</v>
      </c>
      <c r="N3030" t="s">
        <v>13805</v>
      </c>
      <c r="O3030" t="s">
        <v>56</v>
      </c>
      <c r="S3030" t="s">
        <v>13806</v>
      </c>
      <c r="T3030" t="s">
        <v>13807</v>
      </c>
      <c r="U3030" t="s">
        <v>51</v>
      </c>
      <c r="V3030" t="s">
        <v>13808</v>
      </c>
      <c r="W3030">
        <v>9714901699</v>
      </c>
      <c r="X3030" t="s">
        <v>51</v>
      </c>
      <c r="Y3030" t="s">
        <v>13809</v>
      </c>
      <c r="Z3030">
        <v>8</v>
      </c>
      <c r="AA3030">
        <v>24</v>
      </c>
      <c r="AB3030" t="s">
        <v>13810</v>
      </c>
      <c r="AC3030" t="s">
        <v>62</v>
      </c>
      <c r="AD3030" t="s">
        <v>13811</v>
      </c>
      <c r="AE3030" t="s">
        <v>51</v>
      </c>
      <c r="AF3030" t="s">
        <v>5419</v>
      </c>
      <c r="AG3030" t="s">
        <v>13812</v>
      </c>
      <c r="AH3030">
        <v>24690101341</v>
      </c>
      <c r="AI3030">
        <v>0</v>
      </c>
      <c r="AJ3030">
        <v>0</v>
      </c>
      <c r="AL3030">
        <v>1</v>
      </c>
      <c r="AM3030">
        <v>0</v>
      </c>
      <c r="AN3030">
        <v>0</v>
      </c>
      <c r="AO3030" t="s">
        <v>51</v>
      </c>
      <c r="AP3030" t="s">
        <v>51</v>
      </c>
      <c r="AQ3030" t="s">
        <v>51</v>
      </c>
      <c r="AR3030" t="s">
        <v>51</v>
      </c>
      <c r="AS3030" t="s">
        <v>51</v>
      </c>
      <c r="AT3030" t="s">
        <v>51</v>
      </c>
      <c r="AU3030" t="s">
        <v>58</v>
      </c>
      <c r="AV3030" t="s">
        <v>13437</v>
      </c>
      <c r="AW3030" t="s">
        <v>6927</v>
      </c>
      <c r="AX3030" s="1">
        <v>41568.627481134259</v>
      </c>
      <c r="AY3030" s="1">
        <v>43088.722267511577</v>
      </c>
    </row>
    <row r="3031" spans="1:51" x14ac:dyDescent="0.35">
      <c r="A3031">
        <v>1328</v>
      </c>
      <c r="B3031">
        <v>0</v>
      </c>
      <c r="C3031" t="s">
        <v>51</v>
      </c>
      <c r="D3031" t="s">
        <v>52</v>
      </c>
      <c r="E3031" t="s">
        <v>51</v>
      </c>
      <c r="F3031" t="s">
        <v>51</v>
      </c>
      <c r="G3031" t="s">
        <v>13813</v>
      </c>
      <c r="H3031" t="s">
        <v>13814</v>
      </c>
      <c r="I3031" t="s">
        <v>56</v>
      </c>
      <c r="J3031" t="s">
        <v>5419</v>
      </c>
      <c r="M3031" t="s">
        <v>13813</v>
      </c>
      <c r="N3031" t="s">
        <v>13814</v>
      </c>
      <c r="O3031" t="s">
        <v>56</v>
      </c>
      <c r="S3031" t="s">
        <v>62</v>
      </c>
      <c r="U3031" t="s">
        <v>51</v>
      </c>
      <c r="V3031" t="s">
        <v>62</v>
      </c>
      <c r="W3031" t="s">
        <v>62</v>
      </c>
      <c r="X3031" t="s">
        <v>51</v>
      </c>
      <c r="Y3031" t="s">
        <v>62</v>
      </c>
      <c r="Z3031">
        <v>8</v>
      </c>
      <c r="AA3031" t="s">
        <v>62</v>
      </c>
      <c r="AB3031" t="s">
        <v>62</v>
      </c>
      <c r="AC3031" t="s">
        <v>62</v>
      </c>
      <c r="AD3031" t="s">
        <v>62</v>
      </c>
      <c r="AE3031" t="s">
        <v>51</v>
      </c>
      <c r="AF3031" t="s">
        <v>5419</v>
      </c>
      <c r="AG3031" t="s">
        <v>62</v>
      </c>
      <c r="AH3031" t="s">
        <v>62</v>
      </c>
      <c r="AI3031">
        <v>0</v>
      </c>
      <c r="AJ3031">
        <v>0</v>
      </c>
      <c r="AL3031">
        <v>0</v>
      </c>
      <c r="AM3031">
        <v>0</v>
      </c>
      <c r="AN3031">
        <v>0</v>
      </c>
      <c r="AO3031" t="s">
        <v>51</v>
      </c>
      <c r="AP3031" t="s">
        <v>51</v>
      </c>
      <c r="AQ3031" t="s">
        <v>51</v>
      </c>
      <c r="AR3031" t="s">
        <v>51</v>
      </c>
      <c r="AS3031" t="s">
        <v>51</v>
      </c>
      <c r="AT3031" t="s">
        <v>51</v>
      </c>
      <c r="AU3031" t="s">
        <v>58</v>
      </c>
      <c r="AV3031" t="s">
        <v>13437</v>
      </c>
      <c r="AW3031" t="s">
        <v>13058</v>
      </c>
      <c r="AX3031" s="1">
        <v>41565.488028472224</v>
      </c>
      <c r="AY3031" s="1">
        <v>41566.660719988424</v>
      </c>
    </row>
    <row r="3032" spans="1:51" x14ac:dyDescent="0.35">
      <c r="A3032">
        <v>1327</v>
      </c>
      <c r="B3032">
        <v>0</v>
      </c>
      <c r="C3032" t="s">
        <v>51</v>
      </c>
      <c r="D3032" t="s">
        <v>85</v>
      </c>
      <c r="E3032" t="s">
        <v>51</v>
      </c>
      <c r="F3032" t="s">
        <v>51</v>
      </c>
      <c r="G3032" t="s">
        <v>13815</v>
      </c>
      <c r="H3032" t="s">
        <v>13816</v>
      </c>
      <c r="I3032" t="s">
        <v>6854</v>
      </c>
      <c r="J3032" t="s">
        <v>13817</v>
      </c>
      <c r="T3032" t="s">
        <v>51</v>
      </c>
      <c r="U3032" t="s">
        <v>51</v>
      </c>
      <c r="W3032" t="s">
        <v>13818</v>
      </c>
      <c r="Y3032" t="s">
        <v>13819</v>
      </c>
      <c r="Z3032">
        <v>2</v>
      </c>
      <c r="AE3032" t="s">
        <v>51</v>
      </c>
      <c r="AF3032" t="s">
        <v>13817</v>
      </c>
      <c r="AI3032">
        <v>0</v>
      </c>
      <c r="AJ3032">
        <v>0</v>
      </c>
      <c r="AL3032">
        <v>0</v>
      </c>
      <c r="AM3032">
        <v>0</v>
      </c>
      <c r="AN3032">
        <v>0</v>
      </c>
      <c r="AO3032" t="s">
        <v>120</v>
      </c>
      <c r="AP3032" t="s">
        <v>51</v>
      </c>
      <c r="AQ3032" t="s">
        <v>51</v>
      </c>
      <c r="AR3032" t="s">
        <v>51</v>
      </c>
      <c r="AS3032" t="s">
        <v>51</v>
      </c>
      <c r="AT3032" t="s">
        <v>51</v>
      </c>
      <c r="AU3032" t="s">
        <v>58</v>
      </c>
      <c r="AV3032" t="s">
        <v>8906</v>
      </c>
      <c r="AW3032" t="s">
        <v>4028</v>
      </c>
      <c r="AX3032" s="1">
        <v>41564.743534837966</v>
      </c>
      <c r="AY3032" s="1">
        <v>41922.474498692129</v>
      </c>
    </row>
    <row r="3033" spans="1:51" x14ac:dyDescent="0.35">
      <c r="A3033">
        <v>1326</v>
      </c>
      <c r="B3033">
        <v>0</v>
      </c>
      <c r="C3033" t="s">
        <v>51</v>
      </c>
      <c r="D3033" t="s">
        <v>52</v>
      </c>
      <c r="E3033" t="s">
        <v>51</v>
      </c>
      <c r="F3033" t="s">
        <v>51</v>
      </c>
      <c r="G3033" t="s">
        <v>13820</v>
      </c>
      <c r="H3033" t="s">
        <v>13821</v>
      </c>
      <c r="I3033" t="s">
        <v>56</v>
      </c>
      <c r="J3033" t="s">
        <v>5419</v>
      </c>
      <c r="M3033" t="s">
        <v>13820</v>
      </c>
      <c r="N3033" t="s">
        <v>13821</v>
      </c>
      <c r="O3033" t="s">
        <v>56</v>
      </c>
      <c r="S3033" t="s">
        <v>13822</v>
      </c>
      <c r="T3033" t="s">
        <v>13823</v>
      </c>
      <c r="U3033" t="s">
        <v>51</v>
      </c>
      <c r="V3033" t="s">
        <v>13824</v>
      </c>
      <c r="W3033">
        <f>91 - 9225506442</f>
        <v>-9225506351</v>
      </c>
      <c r="X3033" t="s">
        <v>51</v>
      </c>
      <c r="Y3033" t="s">
        <v>13825</v>
      </c>
      <c r="Z3033">
        <v>8</v>
      </c>
      <c r="AA3033" t="s">
        <v>62</v>
      </c>
      <c r="AB3033" t="s">
        <v>62</v>
      </c>
      <c r="AC3033" t="s">
        <v>62</v>
      </c>
      <c r="AD3033" t="s">
        <v>62</v>
      </c>
      <c r="AE3033" t="s">
        <v>51</v>
      </c>
      <c r="AF3033" t="s">
        <v>5419</v>
      </c>
      <c r="AG3033" t="s">
        <v>62</v>
      </c>
      <c r="AH3033" t="s">
        <v>62</v>
      </c>
      <c r="AI3033">
        <v>0</v>
      </c>
      <c r="AJ3033">
        <v>0</v>
      </c>
      <c r="AK3033" t="s">
        <v>62</v>
      </c>
      <c r="AL3033">
        <v>0</v>
      </c>
      <c r="AM3033">
        <v>0</v>
      </c>
      <c r="AN3033">
        <v>0</v>
      </c>
      <c r="AO3033" t="s">
        <v>51</v>
      </c>
      <c r="AP3033" t="s">
        <v>51</v>
      </c>
      <c r="AQ3033" t="s">
        <v>51</v>
      </c>
      <c r="AR3033" t="s">
        <v>51</v>
      </c>
      <c r="AS3033" t="s">
        <v>51</v>
      </c>
      <c r="AT3033" t="s">
        <v>51</v>
      </c>
      <c r="AU3033" t="s">
        <v>58</v>
      </c>
      <c r="AV3033" t="s">
        <v>13437</v>
      </c>
      <c r="AW3033" t="s">
        <v>51</v>
      </c>
      <c r="AX3033" s="1">
        <v>41564.653351655092</v>
      </c>
      <c r="AY3033" t="s">
        <v>51</v>
      </c>
    </row>
    <row r="3034" spans="1:51" x14ac:dyDescent="0.35">
      <c r="A3034">
        <v>1325</v>
      </c>
      <c r="B3034">
        <v>0</v>
      </c>
      <c r="C3034" t="s">
        <v>51</v>
      </c>
      <c r="D3034" t="s">
        <v>85</v>
      </c>
      <c r="E3034" t="s">
        <v>51</v>
      </c>
      <c r="F3034" t="s">
        <v>51</v>
      </c>
      <c r="G3034" t="s">
        <v>13826</v>
      </c>
      <c r="H3034" t="s">
        <v>13827</v>
      </c>
      <c r="I3034" t="s">
        <v>6854</v>
      </c>
      <c r="S3034" t="s">
        <v>62</v>
      </c>
      <c r="T3034" t="s">
        <v>51</v>
      </c>
      <c r="U3034" t="s">
        <v>51</v>
      </c>
      <c r="V3034" t="s">
        <v>62</v>
      </c>
      <c r="W3034">
        <f>91-9004029709</f>
        <v>-9004029618</v>
      </c>
      <c r="X3034" t="s">
        <v>62</v>
      </c>
      <c r="Y3034" t="s">
        <v>13828</v>
      </c>
      <c r="Z3034">
        <v>2</v>
      </c>
      <c r="AE3034" t="s">
        <v>51</v>
      </c>
      <c r="AI3034">
        <v>0</v>
      </c>
      <c r="AL3034">
        <v>0</v>
      </c>
      <c r="AM3034">
        <v>0</v>
      </c>
      <c r="AN3034">
        <v>0</v>
      </c>
      <c r="AO3034" t="s">
        <v>120</v>
      </c>
      <c r="AP3034" t="s">
        <v>51</v>
      </c>
      <c r="AQ3034" t="s">
        <v>51</v>
      </c>
      <c r="AR3034" t="s">
        <v>51</v>
      </c>
      <c r="AS3034" t="s">
        <v>51</v>
      </c>
      <c r="AT3034" t="s">
        <v>51</v>
      </c>
      <c r="AU3034" t="s">
        <v>58</v>
      </c>
      <c r="AV3034" t="s">
        <v>8906</v>
      </c>
      <c r="AW3034" t="s">
        <v>4028</v>
      </c>
      <c r="AX3034" s="1">
        <v>41562.394439317133</v>
      </c>
      <c r="AY3034" s="1">
        <v>41792.705390162038</v>
      </c>
    </row>
    <row r="3035" spans="1:51" x14ac:dyDescent="0.35">
      <c r="A3035">
        <v>1324</v>
      </c>
      <c r="B3035">
        <v>0</v>
      </c>
      <c r="C3035" t="s">
        <v>51</v>
      </c>
      <c r="D3035" t="s">
        <v>52</v>
      </c>
      <c r="E3035" t="s">
        <v>51</v>
      </c>
      <c r="F3035" t="s">
        <v>51</v>
      </c>
      <c r="G3035" t="s">
        <v>13829</v>
      </c>
      <c r="H3035" t="s">
        <v>13830</v>
      </c>
      <c r="I3035" t="s">
        <v>56</v>
      </c>
      <c r="M3035" t="s">
        <v>13829</v>
      </c>
      <c r="N3035" t="s">
        <v>13830</v>
      </c>
      <c r="O3035" t="s">
        <v>56</v>
      </c>
      <c r="S3035" t="s">
        <v>62</v>
      </c>
      <c r="T3035" t="s">
        <v>13831</v>
      </c>
      <c r="U3035" t="s">
        <v>202</v>
      </c>
      <c r="V3035" t="s">
        <v>62</v>
      </c>
      <c r="W3035" t="s">
        <v>13832</v>
      </c>
      <c r="Y3035" t="s">
        <v>13833</v>
      </c>
      <c r="Z3035">
        <v>8</v>
      </c>
      <c r="AA3035">
        <v>9</v>
      </c>
      <c r="AB3035" t="s">
        <v>62</v>
      </c>
      <c r="AC3035" t="s">
        <v>62</v>
      </c>
      <c r="AD3035" t="s">
        <v>631</v>
      </c>
      <c r="AE3035" t="s">
        <v>2396</v>
      </c>
      <c r="AF3035" t="s">
        <v>376</v>
      </c>
      <c r="AG3035" t="s">
        <v>13834</v>
      </c>
      <c r="AH3035" t="s">
        <v>2396</v>
      </c>
      <c r="AI3035">
        <v>0</v>
      </c>
      <c r="AJ3035">
        <v>0</v>
      </c>
      <c r="AL3035">
        <v>0</v>
      </c>
      <c r="AM3035">
        <v>0</v>
      </c>
      <c r="AN3035">
        <v>0</v>
      </c>
      <c r="AO3035" t="s">
        <v>51</v>
      </c>
      <c r="AP3035" t="s">
        <v>51</v>
      </c>
      <c r="AQ3035" t="s">
        <v>51</v>
      </c>
      <c r="AR3035" t="s">
        <v>51</v>
      </c>
      <c r="AS3035" t="s">
        <v>51</v>
      </c>
      <c r="AT3035" t="s">
        <v>51</v>
      </c>
      <c r="AU3035" t="s">
        <v>58</v>
      </c>
      <c r="AV3035" t="s">
        <v>13437</v>
      </c>
      <c r="AW3035" t="s">
        <v>919</v>
      </c>
      <c r="AX3035" s="1">
        <v>41561.448466284724</v>
      </c>
      <c r="AY3035" s="1">
        <v>45446.703621990739</v>
      </c>
    </row>
    <row r="3036" spans="1:51" x14ac:dyDescent="0.35">
      <c r="A3036">
        <v>1323</v>
      </c>
      <c r="B3036">
        <v>0</v>
      </c>
      <c r="C3036" t="s">
        <v>51</v>
      </c>
      <c r="D3036" t="s">
        <v>52</v>
      </c>
      <c r="E3036" t="s">
        <v>51</v>
      </c>
      <c r="F3036" t="s">
        <v>51</v>
      </c>
      <c r="G3036" t="s">
        <v>13835</v>
      </c>
      <c r="H3036" t="s">
        <v>13836</v>
      </c>
      <c r="I3036" t="s">
        <v>56</v>
      </c>
      <c r="J3036" t="s">
        <v>5419</v>
      </c>
      <c r="S3036" t="s">
        <v>62</v>
      </c>
      <c r="U3036" t="s">
        <v>51</v>
      </c>
      <c r="V3036" t="s">
        <v>62</v>
      </c>
      <c r="W3036" t="s">
        <v>62</v>
      </c>
      <c r="X3036" t="s">
        <v>51</v>
      </c>
      <c r="Y3036" t="s">
        <v>13837</v>
      </c>
      <c r="Z3036">
        <v>8</v>
      </c>
      <c r="AA3036" t="s">
        <v>62</v>
      </c>
      <c r="AB3036" t="s">
        <v>62</v>
      </c>
      <c r="AC3036" t="s">
        <v>62</v>
      </c>
      <c r="AD3036" t="s">
        <v>62</v>
      </c>
      <c r="AE3036" t="s">
        <v>51</v>
      </c>
      <c r="AF3036" t="s">
        <v>5419</v>
      </c>
      <c r="AG3036" t="s">
        <v>13838</v>
      </c>
      <c r="AH3036" t="s">
        <v>13838</v>
      </c>
      <c r="AI3036">
        <v>0</v>
      </c>
      <c r="AJ3036">
        <v>0</v>
      </c>
      <c r="AL3036">
        <v>1</v>
      </c>
      <c r="AM3036">
        <v>1</v>
      </c>
      <c r="AN3036">
        <v>0</v>
      </c>
      <c r="AO3036" t="s">
        <v>51</v>
      </c>
      <c r="AP3036" t="s">
        <v>51</v>
      </c>
      <c r="AQ3036" t="s">
        <v>51</v>
      </c>
      <c r="AR3036" t="s">
        <v>51</v>
      </c>
      <c r="AS3036" t="s">
        <v>51</v>
      </c>
      <c r="AT3036" t="s">
        <v>51</v>
      </c>
      <c r="AU3036" t="s">
        <v>58</v>
      </c>
      <c r="AV3036" t="s">
        <v>84</v>
      </c>
      <c r="AW3036" t="s">
        <v>51</v>
      </c>
      <c r="AX3036" s="1">
        <v>41556.714239583336</v>
      </c>
      <c r="AY3036" t="s">
        <v>51</v>
      </c>
    </row>
    <row r="3037" spans="1:51" x14ac:dyDescent="0.35">
      <c r="A3037">
        <v>1322</v>
      </c>
      <c r="B3037">
        <v>0</v>
      </c>
      <c r="C3037" t="s">
        <v>51</v>
      </c>
      <c r="D3037" t="s">
        <v>52</v>
      </c>
      <c r="E3037" t="s">
        <v>51</v>
      </c>
      <c r="F3037" t="s">
        <v>51</v>
      </c>
      <c r="G3037" t="s">
        <v>13839</v>
      </c>
      <c r="H3037" t="s">
        <v>13840</v>
      </c>
      <c r="I3037" t="s">
        <v>56</v>
      </c>
      <c r="J3037" t="s">
        <v>5419</v>
      </c>
      <c r="M3037" t="s">
        <v>13839</v>
      </c>
      <c r="N3037" t="s">
        <v>13840</v>
      </c>
      <c r="O3037" t="s">
        <v>56</v>
      </c>
      <c r="S3037" t="s">
        <v>9579</v>
      </c>
      <c r="T3037" t="s">
        <v>13841</v>
      </c>
      <c r="U3037" t="s">
        <v>51</v>
      </c>
      <c r="V3037" t="s">
        <v>9581</v>
      </c>
      <c r="W3037" t="s">
        <v>13842</v>
      </c>
      <c r="X3037" t="s">
        <v>51</v>
      </c>
      <c r="Y3037" t="s">
        <v>9582</v>
      </c>
      <c r="Z3037">
        <v>8</v>
      </c>
      <c r="AA3037" t="s">
        <v>9586</v>
      </c>
      <c r="AB3037" t="s">
        <v>13843</v>
      </c>
      <c r="AC3037" t="s">
        <v>13844</v>
      </c>
      <c r="AD3037" t="s">
        <v>13845</v>
      </c>
      <c r="AE3037" t="s">
        <v>51</v>
      </c>
      <c r="AF3037" t="s">
        <v>5419</v>
      </c>
      <c r="AG3037">
        <v>23</v>
      </c>
      <c r="AH3037">
        <v>23953602314</v>
      </c>
      <c r="AI3037">
        <v>0</v>
      </c>
      <c r="AJ3037">
        <v>0</v>
      </c>
      <c r="AL3037">
        <v>1</v>
      </c>
      <c r="AM3037">
        <v>0</v>
      </c>
      <c r="AN3037">
        <v>0</v>
      </c>
      <c r="AO3037" t="s">
        <v>51</v>
      </c>
      <c r="AP3037" t="s">
        <v>51</v>
      </c>
      <c r="AQ3037" t="s">
        <v>51</v>
      </c>
      <c r="AR3037" t="s">
        <v>51</v>
      </c>
      <c r="AS3037" t="s">
        <v>51</v>
      </c>
      <c r="AT3037" t="s">
        <v>51</v>
      </c>
      <c r="AU3037" t="s">
        <v>58</v>
      </c>
      <c r="AV3037" t="s">
        <v>13437</v>
      </c>
      <c r="AW3037" t="s">
        <v>6927</v>
      </c>
      <c r="AX3037" s="1">
        <v>41555.521465972219</v>
      </c>
      <c r="AY3037" s="1">
        <v>43053.485118750003</v>
      </c>
    </row>
    <row r="3038" spans="1:51" x14ac:dyDescent="0.35">
      <c r="A3038">
        <v>1321</v>
      </c>
      <c r="B3038">
        <v>0</v>
      </c>
      <c r="C3038" t="s">
        <v>51</v>
      </c>
      <c r="D3038" t="s">
        <v>85</v>
      </c>
      <c r="E3038" t="s">
        <v>51</v>
      </c>
      <c r="F3038" t="s">
        <v>51</v>
      </c>
      <c r="G3038" t="s">
        <v>13846</v>
      </c>
      <c r="H3038" t="s">
        <v>13847</v>
      </c>
      <c r="I3038" t="s">
        <v>56</v>
      </c>
      <c r="J3038" t="s">
        <v>5419</v>
      </c>
      <c r="S3038">
        <f>91-79-27415501</f>
        <v>-27415489</v>
      </c>
      <c r="T3038" t="s">
        <v>51</v>
      </c>
      <c r="U3038" t="s">
        <v>51</v>
      </c>
      <c r="V3038">
        <f>91-79-27480999</f>
        <v>-27480987</v>
      </c>
      <c r="Y3038" t="s">
        <v>13848</v>
      </c>
      <c r="Z3038">
        <v>8</v>
      </c>
      <c r="AA3038" t="s">
        <v>13849</v>
      </c>
      <c r="AB3038" t="s">
        <v>13850</v>
      </c>
      <c r="AC3038" t="s">
        <v>13851</v>
      </c>
      <c r="AD3038" t="s">
        <v>13852</v>
      </c>
      <c r="AE3038" t="s">
        <v>51</v>
      </c>
      <c r="AF3038" t="s">
        <v>5419</v>
      </c>
      <c r="AH3038" t="s">
        <v>13853</v>
      </c>
      <c r="AI3038">
        <v>0</v>
      </c>
      <c r="AJ3038">
        <v>0</v>
      </c>
      <c r="AL3038">
        <v>0</v>
      </c>
      <c r="AM3038">
        <v>0</v>
      </c>
      <c r="AN3038">
        <v>0</v>
      </c>
      <c r="AO3038" t="s">
        <v>51</v>
      </c>
      <c r="AP3038" t="s">
        <v>51</v>
      </c>
      <c r="AQ3038" t="s">
        <v>51</v>
      </c>
      <c r="AR3038" t="s">
        <v>51</v>
      </c>
      <c r="AS3038" t="s">
        <v>51</v>
      </c>
      <c r="AT3038" t="s">
        <v>51</v>
      </c>
      <c r="AU3038" t="s">
        <v>58</v>
      </c>
      <c r="AV3038" t="s">
        <v>8906</v>
      </c>
      <c r="AW3038" t="s">
        <v>51</v>
      </c>
      <c r="AX3038" s="1">
        <v>41552.749133877318</v>
      </c>
      <c r="AY3038" t="s">
        <v>51</v>
      </c>
    </row>
    <row r="3039" spans="1:51" x14ac:dyDescent="0.35">
      <c r="A3039">
        <v>1320</v>
      </c>
      <c r="B3039">
        <v>0</v>
      </c>
      <c r="C3039" t="s">
        <v>51</v>
      </c>
      <c r="D3039" t="s">
        <v>52</v>
      </c>
      <c r="E3039" t="s">
        <v>51</v>
      </c>
      <c r="F3039" t="s">
        <v>51</v>
      </c>
      <c r="G3039" t="s">
        <v>13854</v>
      </c>
      <c r="H3039" t="s">
        <v>13855</v>
      </c>
      <c r="I3039" t="s">
        <v>56</v>
      </c>
      <c r="J3039" t="s">
        <v>5419</v>
      </c>
      <c r="M3039" t="s">
        <v>13854</v>
      </c>
      <c r="N3039" t="s">
        <v>13855</v>
      </c>
      <c r="O3039" t="s">
        <v>56</v>
      </c>
      <c r="S3039" t="s">
        <v>11435</v>
      </c>
      <c r="U3039" t="s">
        <v>51</v>
      </c>
      <c r="V3039" t="s">
        <v>11437</v>
      </c>
      <c r="W3039" t="s">
        <v>62</v>
      </c>
      <c r="X3039" t="s">
        <v>51</v>
      </c>
      <c r="Y3039" t="s">
        <v>9900</v>
      </c>
      <c r="Z3039">
        <v>8</v>
      </c>
      <c r="AA3039" t="s">
        <v>11439</v>
      </c>
      <c r="AB3039" t="s">
        <v>13856</v>
      </c>
      <c r="AC3039" t="s">
        <v>13857</v>
      </c>
      <c r="AD3039" t="s">
        <v>11442</v>
      </c>
      <c r="AE3039" t="s">
        <v>51</v>
      </c>
      <c r="AF3039" t="s">
        <v>5419</v>
      </c>
      <c r="AG3039">
        <v>28130139773</v>
      </c>
      <c r="AH3039" t="s">
        <v>13858</v>
      </c>
      <c r="AI3039">
        <v>0</v>
      </c>
      <c r="AJ3039">
        <v>0</v>
      </c>
      <c r="AL3039">
        <v>0</v>
      </c>
      <c r="AM3039">
        <v>0</v>
      </c>
      <c r="AN3039">
        <v>0</v>
      </c>
      <c r="AO3039" t="s">
        <v>51</v>
      </c>
      <c r="AP3039" t="s">
        <v>51</v>
      </c>
      <c r="AQ3039" t="s">
        <v>51</v>
      </c>
      <c r="AR3039" t="s">
        <v>51</v>
      </c>
      <c r="AS3039" t="s">
        <v>51</v>
      </c>
      <c r="AT3039" t="s">
        <v>51</v>
      </c>
      <c r="AU3039" t="s">
        <v>58</v>
      </c>
      <c r="AV3039" t="s">
        <v>4802</v>
      </c>
      <c r="AW3039" t="s">
        <v>4802</v>
      </c>
      <c r="AX3039" s="1">
        <v>41552.701697534721</v>
      </c>
      <c r="AY3039" s="1">
        <v>41848.526253587966</v>
      </c>
    </row>
    <row r="3040" spans="1:51" x14ac:dyDescent="0.35">
      <c r="A3040">
        <v>1319</v>
      </c>
      <c r="B3040">
        <v>0</v>
      </c>
      <c r="C3040" t="s">
        <v>51</v>
      </c>
      <c r="D3040" t="s">
        <v>52</v>
      </c>
      <c r="E3040" t="s">
        <v>51</v>
      </c>
      <c r="F3040" t="s">
        <v>51</v>
      </c>
      <c r="G3040" t="s">
        <v>13859</v>
      </c>
      <c r="H3040" t="s">
        <v>13860</v>
      </c>
      <c r="I3040" t="s">
        <v>56</v>
      </c>
      <c r="J3040" t="s">
        <v>5419</v>
      </c>
      <c r="M3040" t="s">
        <v>13859</v>
      </c>
      <c r="N3040" t="s">
        <v>13861</v>
      </c>
      <c r="O3040" t="s">
        <v>56</v>
      </c>
      <c r="T3040" t="s">
        <v>13862</v>
      </c>
      <c r="U3040" t="s">
        <v>51</v>
      </c>
      <c r="X3040" t="s">
        <v>51</v>
      </c>
      <c r="Z3040">
        <v>8</v>
      </c>
      <c r="AA3040" t="s">
        <v>13863</v>
      </c>
      <c r="AE3040" t="s">
        <v>51</v>
      </c>
      <c r="AF3040" t="s">
        <v>5419</v>
      </c>
      <c r="AG3040">
        <v>27640068369</v>
      </c>
      <c r="AI3040">
        <v>0</v>
      </c>
      <c r="AJ3040">
        <v>0</v>
      </c>
      <c r="AL3040">
        <v>0</v>
      </c>
      <c r="AM3040">
        <v>0</v>
      </c>
      <c r="AN3040">
        <v>0</v>
      </c>
      <c r="AO3040" t="s">
        <v>51</v>
      </c>
      <c r="AP3040" t="s">
        <v>51</v>
      </c>
      <c r="AQ3040" t="s">
        <v>51</v>
      </c>
      <c r="AR3040" t="s">
        <v>51</v>
      </c>
      <c r="AS3040" t="s">
        <v>51</v>
      </c>
      <c r="AT3040" t="s">
        <v>51</v>
      </c>
      <c r="AU3040" t="s">
        <v>58</v>
      </c>
      <c r="AV3040" t="s">
        <v>12370</v>
      </c>
      <c r="AW3040" t="s">
        <v>51</v>
      </c>
      <c r="AX3040" s="1">
        <v>41551.744415624999</v>
      </c>
      <c r="AY3040" t="s">
        <v>51</v>
      </c>
    </row>
    <row r="3041" spans="1:51" x14ac:dyDescent="0.35">
      <c r="A3041">
        <v>1318</v>
      </c>
      <c r="B3041">
        <v>0</v>
      </c>
      <c r="C3041" t="s">
        <v>51</v>
      </c>
      <c r="D3041" t="s">
        <v>52</v>
      </c>
      <c r="E3041" t="s">
        <v>51</v>
      </c>
      <c r="F3041" t="s">
        <v>51</v>
      </c>
      <c r="G3041" t="s">
        <v>13864</v>
      </c>
      <c r="H3041" t="s">
        <v>19351</v>
      </c>
      <c r="I3041" t="s">
        <v>56</v>
      </c>
      <c r="J3041" t="s">
        <v>5419</v>
      </c>
      <c r="M3041" t="s">
        <v>13864</v>
      </c>
      <c r="N3041" t="s">
        <v>13865</v>
      </c>
      <c r="O3041" t="s">
        <v>56</v>
      </c>
      <c r="T3041" t="s">
        <v>13866</v>
      </c>
      <c r="U3041" t="s">
        <v>51</v>
      </c>
      <c r="X3041" t="s">
        <v>51</v>
      </c>
      <c r="Z3041">
        <v>8</v>
      </c>
      <c r="AA3041" t="s">
        <v>13867</v>
      </c>
      <c r="AE3041" t="s">
        <v>51</v>
      </c>
      <c r="AF3041" t="s">
        <v>5419</v>
      </c>
      <c r="AG3041">
        <v>24073301497</v>
      </c>
      <c r="AH3041">
        <v>24573301497</v>
      </c>
      <c r="AI3041">
        <v>0</v>
      </c>
      <c r="AJ3041">
        <v>0</v>
      </c>
      <c r="AL3041">
        <v>0</v>
      </c>
      <c r="AM3041">
        <v>0</v>
      </c>
      <c r="AN3041">
        <v>0</v>
      </c>
      <c r="AO3041" t="s">
        <v>51</v>
      </c>
      <c r="AP3041" t="s">
        <v>51</v>
      </c>
      <c r="AQ3041" t="s">
        <v>51</v>
      </c>
      <c r="AR3041" t="s">
        <v>51</v>
      </c>
      <c r="AS3041" t="s">
        <v>51</v>
      </c>
      <c r="AT3041" t="s">
        <v>51</v>
      </c>
      <c r="AU3041" t="s">
        <v>58</v>
      </c>
      <c r="AV3041" t="s">
        <v>12370</v>
      </c>
      <c r="AW3041" t="s">
        <v>4802</v>
      </c>
      <c r="AX3041" s="1">
        <v>41550.756177627314</v>
      </c>
      <c r="AY3041" s="1">
        <v>41603.419683298613</v>
      </c>
    </row>
    <row r="3042" spans="1:51" x14ac:dyDescent="0.35">
      <c r="A3042">
        <v>1317</v>
      </c>
      <c r="B3042">
        <v>0</v>
      </c>
      <c r="C3042" t="s">
        <v>51</v>
      </c>
      <c r="D3042" t="s">
        <v>85</v>
      </c>
      <c r="E3042" t="s">
        <v>51</v>
      </c>
      <c r="F3042" t="s">
        <v>51</v>
      </c>
      <c r="G3042" t="s">
        <v>13868</v>
      </c>
      <c r="H3042" t="s">
        <v>13869</v>
      </c>
      <c r="I3042" t="s">
        <v>8798</v>
      </c>
      <c r="J3042" t="s">
        <v>5419</v>
      </c>
      <c r="S3042" t="s">
        <v>13870</v>
      </c>
      <c r="T3042" t="s">
        <v>51</v>
      </c>
      <c r="U3042" t="s">
        <v>51</v>
      </c>
      <c r="V3042" t="s">
        <v>13871</v>
      </c>
      <c r="Y3042" t="s">
        <v>13872</v>
      </c>
      <c r="Z3042">
        <v>13</v>
      </c>
      <c r="AE3042" t="s">
        <v>51</v>
      </c>
      <c r="AF3042" t="s">
        <v>5419</v>
      </c>
      <c r="AI3042">
        <v>0</v>
      </c>
      <c r="AJ3042">
        <v>0</v>
      </c>
      <c r="AL3042">
        <v>0</v>
      </c>
      <c r="AM3042">
        <v>0</v>
      </c>
      <c r="AN3042">
        <v>0</v>
      </c>
      <c r="AO3042" t="s">
        <v>1032</v>
      </c>
      <c r="AP3042" t="s">
        <v>51</v>
      </c>
      <c r="AQ3042" t="s">
        <v>51</v>
      </c>
      <c r="AR3042" t="s">
        <v>51</v>
      </c>
      <c r="AS3042" t="s">
        <v>51</v>
      </c>
      <c r="AT3042" t="s">
        <v>51</v>
      </c>
      <c r="AU3042" t="s">
        <v>58</v>
      </c>
      <c r="AV3042" t="s">
        <v>8906</v>
      </c>
      <c r="AW3042" t="s">
        <v>4028</v>
      </c>
      <c r="AX3042" s="1">
        <v>41550.497365740739</v>
      </c>
      <c r="AY3042" s="1">
        <v>41940.435729201388</v>
      </c>
    </row>
    <row r="3043" spans="1:51" x14ac:dyDescent="0.35">
      <c r="A3043">
        <v>1316</v>
      </c>
      <c r="B3043">
        <v>0</v>
      </c>
      <c r="C3043" t="s">
        <v>51</v>
      </c>
      <c r="D3043" t="s">
        <v>52</v>
      </c>
      <c r="E3043" t="s">
        <v>51</v>
      </c>
      <c r="F3043" t="s">
        <v>51</v>
      </c>
      <c r="G3043" t="s">
        <v>13873</v>
      </c>
      <c r="H3043" t="s">
        <v>13874</v>
      </c>
      <c r="I3043" t="s">
        <v>56</v>
      </c>
      <c r="J3043" t="s">
        <v>5419</v>
      </c>
      <c r="S3043" t="s">
        <v>631</v>
      </c>
      <c r="T3043" t="s">
        <v>13875</v>
      </c>
      <c r="U3043" t="s">
        <v>51</v>
      </c>
      <c r="V3043" t="s">
        <v>62</v>
      </c>
      <c r="W3043" t="s">
        <v>62</v>
      </c>
      <c r="X3043" t="s">
        <v>51</v>
      </c>
      <c r="Y3043" t="s">
        <v>62</v>
      </c>
      <c r="Z3043">
        <v>8</v>
      </c>
      <c r="AA3043" t="s">
        <v>62</v>
      </c>
      <c r="AB3043" t="s">
        <v>62</v>
      </c>
      <c r="AC3043" t="s">
        <v>62</v>
      </c>
      <c r="AD3043" t="s">
        <v>62</v>
      </c>
      <c r="AE3043" t="s">
        <v>51</v>
      </c>
      <c r="AF3043" t="s">
        <v>5419</v>
      </c>
      <c r="AG3043" t="s">
        <v>62</v>
      </c>
      <c r="AH3043" t="s">
        <v>62</v>
      </c>
      <c r="AI3043">
        <v>0</v>
      </c>
      <c r="AJ3043">
        <v>0</v>
      </c>
      <c r="AK3043" t="s">
        <v>62</v>
      </c>
      <c r="AL3043">
        <v>0</v>
      </c>
      <c r="AM3043">
        <v>0</v>
      </c>
      <c r="AN3043">
        <v>0</v>
      </c>
      <c r="AO3043" t="s">
        <v>51</v>
      </c>
      <c r="AP3043" t="s">
        <v>51</v>
      </c>
      <c r="AQ3043" t="s">
        <v>51</v>
      </c>
      <c r="AR3043" t="s">
        <v>51</v>
      </c>
      <c r="AS3043" t="s">
        <v>51</v>
      </c>
      <c r="AT3043" t="s">
        <v>51</v>
      </c>
      <c r="AU3043" t="s">
        <v>58</v>
      </c>
      <c r="AV3043" t="s">
        <v>13437</v>
      </c>
      <c r="AW3043" t="s">
        <v>51</v>
      </c>
      <c r="AX3043" s="1">
        <v>41548.519306712966</v>
      </c>
      <c r="AY3043" t="s">
        <v>51</v>
      </c>
    </row>
    <row r="3044" spans="1:51" x14ac:dyDescent="0.35">
      <c r="A3044">
        <v>1315</v>
      </c>
      <c r="B3044">
        <v>0</v>
      </c>
      <c r="C3044" t="s">
        <v>51</v>
      </c>
      <c r="D3044" t="s">
        <v>52</v>
      </c>
      <c r="E3044" t="s">
        <v>51</v>
      </c>
      <c r="F3044" t="s">
        <v>51</v>
      </c>
      <c r="G3044" t="s">
        <v>13876</v>
      </c>
      <c r="H3044" t="s">
        <v>13877</v>
      </c>
      <c r="I3044" t="s">
        <v>56</v>
      </c>
      <c r="J3044" t="s">
        <v>5419</v>
      </c>
      <c r="M3044" t="s">
        <v>13876</v>
      </c>
      <c r="N3044" t="s">
        <v>13877</v>
      </c>
      <c r="O3044" t="s">
        <v>56</v>
      </c>
      <c r="S3044" t="s">
        <v>13878</v>
      </c>
      <c r="T3044" t="s">
        <v>13879</v>
      </c>
      <c r="U3044" t="s">
        <v>51</v>
      </c>
      <c r="V3044" t="s">
        <v>62</v>
      </c>
      <c r="W3044" t="s">
        <v>13880</v>
      </c>
      <c r="X3044" t="s">
        <v>51</v>
      </c>
      <c r="Y3044" t="s">
        <v>13881</v>
      </c>
      <c r="Z3044">
        <v>8</v>
      </c>
      <c r="AA3044" t="s">
        <v>62</v>
      </c>
      <c r="AB3044" t="s">
        <v>13882</v>
      </c>
      <c r="AC3044" t="s">
        <v>13883</v>
      </c>
      <c r="AD3044" t="s">
        <v>62</v>
      </c>
      <c r="AE3044" t="s">
        <v>51</v>
      </c>
      <c r="AF3044" t="s">
        <v>5419</v>
      </c>
      <c r="AG3044">
        <v>29260388645</v>
      </c>
      <c r="AH3044" t="s">
        <v>62</v>
      </c>
      <c r="AI3044">
        <v>0</v>
      </c>
      <c r="AJ3044">
        <v>0</v>
      </c>
      <c r="AL3044">
        <v>0</v>
      </c>
      <c r="AM3044">
        <v>0</v>
      </c>
      <c r="AN3044">
        <v>0</v>
      </c>
      <c r="AO3044" t="s">
        <v>51</v>
      </c>
      <c r="AP3044" t="s">
        <v>51</v>
      </c>
      <c r="AQ3044" t="s">
        <v>51</v>
      </c>
      <c r="AR3044" t="s">
        <v>51</v>
      </c>
      <c r="AS3044" t="s">
        <v>51</v>
      </c>
      <c r="AT3044" t="s">
        <v>51</v>
      </c>
      <c r="AU3044" t="s">
        <v>58</v>
      </c>
      <c r="AV3044" t="s">
        <v>13437</v>
      </c>
      <c r="AW3044" t="s">
        <v>51</v>
      </c>
      <c r="AX3044" s="1">
        <v>41543.653170138889</v>
      </c>
      <c r="AY3044" t="s">
        <v>51</v>
      </c>
    </row>
    <row r="3045" spans="1:51" x14ac:dyDescent="0.35">
      <c r="A3045">
        <v>1314</v>
      </c>
      <c r="B3045">
        <v>0</v>
      </c>
      <c r="C3045" t="s">
        <v>51</v>
      </c>
      <c r="D3045" t="s">
        <v>85</v>
      </c>
      <c r="E3045" t="s">
        <v>51</v>
      </c>
      <c r="F3045" t="s">
        <v>51</v>
      </c>
      <c r="G3045" t="s">
        <v>13884</v>
      </c>
      <c r="H3045" t="s">
        <v>13885</v>
      </c>
      <c r="I3045" t="s">
        <v>56</v>
      </c>
      <c r="S3045" t="s">
        <v>13886</v>
      </c>
      <c r="T3045" t="s">
        <v>51</v>
      </c>
      <c r="U3045" t="s">
        <v>51</v>
      </c>
      <c r="W3045">
        <f>91-8380075572/9763406060</f>
        <v>90.141685235613366</v>
      </c>
      <c r="X3045" t="s">
        <v>13887</v>
      </c>
      <c r="Y3045" t="s">
        <v>13888</v>
      </c>
      <c r="Z3045">
        <v>8</v>
      </c>
      <c r="AE3045" t="s">
        <v>51</v>
      </c>
      <c r="AI3045">
        <v>0</v>
      </c>
      <c r="AJ3045">
        <v>0</v>
      </c>
      <c r="AL3045">
        <v>0</v>
      </c>
      <c r="AM3045">
        <v>0</v>
      </c>
      <c r="AN3045">
        <v>0</v>
      </c>
      <c r="AO3045" t="s">
        <v>1032</v>
      </c>
      <c r="AP3045" t="s">
        <v>51</v>
      </c>
      <c r="AQ3045" t="s">
        <v>51</v>
      </c>
      <c r="AR3045" t="s">
        <v>51</v>
      </c>
      <c r="AS3045" t="s">
        <v>51</v>
      </c>
      <c r="AT3045" t="s">
        <v>51</v>
      </c>
      <c r="AU3045" t="s">
        <v>58</v>
      </c>
      <c r="AV3045" t="s">
        <v>8906</v>
      </c>
      <c r="AW3045" t="s">
        <v>4028</v>
      </c>
      <c r="AX3045" s="1">
        <v>41543.44228541667</v>
      </c>
      <c r="AY3045" s="1">
        <v>41943.674940856479</v>
      </c>
    </row>
    <row r="3046" spans="1:51" x14ac:dyDescent="0.35">
      <c r="A3046">
        <v>1313</v>
      </c>
      <c r="B3046">
        <v>0</v>
      </c>
      <c r="C3046" t="s">
        <v>51</v>
      </c>
      <c r="D3046" t="s">
        <v>52</v>
      </c>
      <c r="E3046" t="s">
        <v>51</v>
      </c>
      <c r="F3046" t="s">
        <v>51</v>
      </c>
      <c r="G3046" t="s">
        <v>13889</v>
      </c>
      <c r="H3046" t="s">
        <v>13890</v>
      </c>
      <c r="I3046" t="s">
        <v>56</v>
      </c>
      <c r="J3046" t="s">
        <v>5419</v>
      </c>
      <c r="M3046" t="s">
        <v>13889</v>
      </c>
      <c r="N3046" t="s">
        <v>13890</v>
      </c>
      <c r="O3046" t="s">
        <v>56</v>
      </c>
      <c r="T3046" t="s">
        <v>13891</v>
      </c>
      <c r="U3046" t="s">
        <v>51</v>
      </c>
      <c r="W3046" t="s">
        <v>13892</v>
      </c>
      <c r="X3046" t="s">
        <v>51</v>
      </c>
      <c r="Y3046" t="s">
        <v>13893</v>
      </c>
      <c r="Z3046">
        <v>8</v>
      </c>
      <c r="AE3046" t="s">
        <v>51</v>
      </c>
      <c r="AF3046" t="s">
        <v>5419</v>
      </c>
      <c r="AG3046">
        <v>20780807223</v>
      </c>
      <c r="AH3046" t="s">
        <v>13894</v>
      </c>
      <c r="AI3046">
        <v>0</v>
      </c>
      <c r="AJ3046">
        <v>0</v>
      </c>
      <c r="AL3046">
        <v>0</v>
      </c>
      <c r="AM3046">
        <v>0</v>
      </c>
      <c r="AN3046">
        <v>0</v>
      </c>
      <c r="AO3046" t="s">
        <v>51</v>
      </c>
      <c r="AP3046" t="s">
        <v>51</v>
      </c>
      <c r="AQ3046" t="s">
        <v>51</v>
      </c>
      <c r="AR3046" t="s">
        <v>51</v>
      </c>
      <c r="AS3046" t="s">
        <v>51</v>
      </c>
      <c r="AT3046" t="s">
        <v>51</v>
      </c>
      <c r="AU3046" t="s">
        <v>58</v>
      </c>
      <c r="AV3046" t="s">
        <v>8906</v>
      </c>
      <c r="AW3046" t="s">
        <v>51</v>
      </c>
      <c r="AX3046" s="1">
        <v>41543.417612962963</v>
      </c>
      <c r="AY3046" t="s">
        <v>51</v>
      </c>
    </row>
    <row r="3047" spans="1:51" x14ac:dyDescent="0.35">
      <c r="A3047">
        <v>1312</v>
      </c>
      <c r="B3047">
        <v>0</v>
      </c>
      <c r="C3047" t="s">
        <v>51</v>
      </c>
      <c r="D3047" t="s">
        <v>85</v>
      </c>
      <c r="E3047" t="s">
        <v>51</v>
      </c>
      <c r="F3047" t="s">
        <v>51</v>
      </c>
      <c r="G3047" t="s">
        <v>13895</v>
      </c>
      <c r="H3047" t="s">
        <v>13896</v>
      </c>
      <c r="I3047" t="s">
        <v>13586</v>
      </c>
      <c r="J3047" t="s">
        <v>5419</v>
      </c>
      <c r="S3047" t="s">
        <v>13897</v>
      </c>
      <c r="T3047" t="s">
        <v>51</v>
      </c>
      <c r="U3047" t="s">
        <v>51</v>
      </c>
      <c r="V3047" t="s">
        <v>13898</v>
      </c>
      <c r="W3047" t="s">
        <v>62</v>
      </c>
      <c r="X3047" t="s">
        <v>13899</v>
      </c>
      <c r="Y3047" t="s">
        <v>13900</v>
      </c>
      <c r="Z3047">
        <v>2</v>
      </c>
      <c r="AE3047" t="s">
        <v>51</v>
      </c>
      <c r="AF3047" t="s">
        <v>5419</v>
      </c>
      <c r="AI3047">
        <v>0</v>
      </c>
      <c r="AJ3047">
        <v>0</v>
      </c>
      <c r="AL3047">
        <v>0</v>
      </c>
      <c r="AM3047">
        <v>0</v>
      </c>
      <c r="AN3047">
        <v>0</v>
      </c>
      <c r="AO3047" t="s">
        <v>51</v>
      </c>
      <c r="AP3047" t="s">
        <v>51</v>
      </c>
      <c r="AQ3047" t="s">
        <v>51</v>
      </c>
      <c r="AR3047" t="s">
        <v>51</v>
      </c>
      <c r="AS3047" t="s">
        <v>51</v>
      </c>
      <c r="AT3047" t="s">
        <v>51</v>
      </c>
      <c r="AU3047" t="s">
        <v>58</v>
      </c>
      <c r="AV3047" t="s">
        <v>8906</v>
      </c>
      <c r="AW3047" t="s">
        <v>51</v>
      </c>
      <c r="AX3047" s="1">
        <v>41543.405682789351</v>
      </c>
      <c r="AY3047" t="s">
        <v>51</v>
      </c>
    </row>
    <row r="3048" spans="1:51" x14ac:dyDescent="0.35">
      <c r="A3048">
        <v>1311</v>
      </c>
      <c r="B3048">
        <v>0</v>
      </c>
      <c r="C3048" t="s">
        <v>51</v>
      </c>
      <c r="D3048" t="s">
        <v>85</v>
      </c>
      <c r="E3048" t="s">
        <v>51</v>
      </c>
      <c r="F3048" t="s">
        <v>51</v>
      </c>
      <c r="G3048" t="s">
        <v>13901</v>
      </c>
      <c r="H3048" t="s">
        <v>13902</v>
      </c>
      <c r="I3048" t="s">
        <v>56</v>
      </c>
      <c r="J3048" t="s">
        <v>5419</v>
      </c>
      <c r="T3048" t="s">
        <v>51</v>
      </c>
      <c r="U3048" t="s">
        <v>51</v>
      </c>
      <c r="W3048">
        <v>9826011527</v>
      </c>
      <c r="Y3048" t="s">
        <v>13903</v>
      </c>
      <c r="Z3048">
        <v>8</v>
      </c>
      <c r="AE3048" t="s">
        <v>51</v>
      </c>
      <c r="AF3048" t="s">
        <v>5419</v>
      </c>
      <c r="AI3048">
        <v>0</v>
      </c>
      <c r="AJ3048">
        <v>0</v>
      </c>
      <c r="AL3048">
        <v>0</v>
      </c>
      <c r="AM3048">
        <v>0</v>
      </c>
      <c r="AN3048">
        <v>0</v>
      </c>
      <c r="AO3048" t="s">
        <v>51</v>
      </c>
      <c r="AP3048" t="s">
        <v>51</v>
      </c>
      <c r="AQ3048" t="s">
        <v>51</v>
      </c>
      <c r="AR3048" t="s">
        <v>51</v>
      </c>
      <c r="AS3048" t="s">
        <v>51</v>
      </c>
      <c r="AT3048" t="s">
        <v>51</v>
      </c>
      <c r="AU3048" t="s">
        <v>58</v>
      </c>
      <c r="AV3048" t="s">
        <v>8906</v>
      </c>
      <c r="AW3048" t="s">
        <v>51</v>
      </c>
      <c r="AX3048" s="1">
        <v>41541.41303920139</v>
      </c>
      <c r="AY3048" t="s">
        <v>51</v>
      </c>
    </row>
    <row r="3049" spans="1:51" x14ac:dyDescent="0.35">
      <c r="A3049">
        <v>1310</v>
      </c>
      <c r="B3049">
        <v>0</v>
      </c>
      <c r="C3049" t="s">
        <v>51</v>
      </c>
      <c r="D3049" t="s">
        <v>52</v>
      </c>
      <c r="E3049" t="s">
        <v>51</v>
      </c>
      <c r="F3049" t="s">
        <v>51</v>
      </c>
      <c r="G3049" t="s">
        <v>19352</v>
      </c>
      <c r="H3049" t="s">
        <v>13904</v>
      </c>
      <c r="I3049" t="s">
        <v>56</v>
      </c>
      <c r="J3049" t="s">
        <v>5419</v>
      </c>
      <c r="M3049" t="s">
        <v>19352</v>
      </c>
      <c r="N3049" t="s">
        <v>13905</v>
      </c>
      <c r="O3049" t="s">
        <v>56</v>
      </c>
      <c r="S3049" t="s">
        <v>13906</v>
      </c>
      <c r="T3049" t="s">
        <v>13907</v>
      </c>
      <c r="U3049" t="s">
        <v>51</v>
      </c>
      <c r="V3049" t="s">
        <v>13908</v>
      </c>
      <c r="W3049">
        <v>9912333060</v>
      </c>
      <c r="X3049" t="s">
        <v>51</v>
      </c>
      <c r="Y3049" t="s">
        <v>13909</v>
      </c>
      <c r="Z3049">
        <v>8</v>
      </c>
      <c r="AA3049" t="s">
        <v>62</v>
      </c>
      <c r="AB3049" t="s">
        <v>13910</v>
      </c>
      <c r="AC3049" t="s">
        <v>5285</v>
      </c>
      <c r="AD3049" t="s">
        <v>62</v>
      </c>
      <c r="AE3049" t="s">
        <v>51</v>
      </c>
      <c r="AF3049" t="s">
        <v>5419</v>
      </c>
      <c r="AG3049">
        <v>28280106303</v>
      </c>
      <c r="AH3049" t="s">
        <v>13911</v>
      </c>
      <c r="AI3049">
        <v>0</v>
      </c>
      <c r="AJ3049">
        <v>0</v>
      </c>
      <c r="AK3049" t="s">
        <v>62</v>
      </c>
      <c r="AL3049">
        <v>0</v>
      </c>
      <c r="AM3049">
        <v>0</v>
      </c>
      <c r="AN3049">
        <v>0</v>
      </c>
      <c r="AO3049" t="s">
        <v>51</v>
      </c>
      <c r="AP3049" t="s">
        <v>51</v>
      </c>
      <c r="AQ3049" t="s">
        <v>51</v>
      </c>
      <c r="AR3049" t="s">
        <v>51</v>
      </c>
      <c r="AS3049" t="s">
        <v>51</v>
      </c>
      <c r="AT3049" t="s">
        <v>51</v>
      </c>
      <c r="AU3049" t="s">
        <v>58</v>
      </c>
      <c r="AV3049" t="s">
        <v>13437</v>
      </c>
      <c r="AW3049" t="s">
        <v>51</v>
      </c>
      <c r="AX3049" s="1">
        <v>41540.607948611112</v>
      </c>
      <c r="AY3049" t="s">
        <v>51</v>
      </c>
    </row>
    <row r="3050" spans="1:51" x14ac:dyDescent="0.35">
      <c r="A3050">
        <v>1309</v>
      </c>
      <c r="B3050">
        <v>0</v>
      </c>
      <c r="C3050" t="s">
        <v>51</v>
      </c>
      <c r="D3050" t="s">
        <v>52</v>
      </c>
      <c r="E3050" t="s">
        <v>51</v>
      </c>
      <c r="F3050" t="s">
        <v>51</v>
      </c>
      <c r="G3050" t="s">
        <v>13912</v>
      </c>
      <c r="H3050" t="s">
        <v>13913</v>
      </c>
      <c r="I3050" t="s">
        <v>13914</v>
      </c>
      <c r="M3050" t="s">
        <v>13912</v>
      </c>
      <c r="N3050" t="s">
        <v>13913</v>
      </c>
      <c r="O3050" t="s">
        <v>13914</v>
      </c>
      <c r="S3050">
        <v>6036500</v>
      </c>
      <c r="T3050" t="s">
        <v>13915</v>
      </c>
      <c r="V3050">
        <v>6360464</v>
      </c>
      <c r="W3050" t="s">
        <v>62</v>
      </c>
      <c r="Y3050" t="s">
        <v>13916</v>
      </c>
      <c r="Z3050">
        <v>2</v>
      </c>
      <c r="AA3050" t="s">
        <v>62</v>
      </c>
      <c r="AB3050" t="s">
        <v>62</v>
      </c>
      <c r="AC3050" t="s">
        <v>62</v>
      </c>
      <c r="AD3050" t="s">
        <v>62</v>
      </c>
      <c r="AE3050" t="s">
        <v>13917</v>
      </c>
      <c r="AF3050" t="s">
        <v>13917</v>
      </c>
      <c r="AG3050" t="s">
        <v>62</v>
      </c>
      <c r="AH3050" t="s">
        <v>13917</v>
      </c>
      <c r="AI3050">
        <v>0</v>
      </c>
      <c r="AJ3050">
        <v>0</v>
      </c>
      <c r="AL3050">
        <v>0</v>
      </c>
      <c r="AM3050">
        <v>0</v>
      </c>
      <c r="AN3050">
        <v>0</v>
      </c>
      <c r="AO3050" t="s">
        <v>51</v>
      </c>
      <c r="AP3050" t="s">
        <v>51</v>
      </c>
      <c r="AQ3050" t="s">
        <v>51</v>
      </c>
      <c r="AR3050" t="s">
        <v>51</v>
      </c>
      <c r="AS3050" t="s">
        <v>51</v>
      </c>
      <c r="AT3050" t="s">
        <v>51</v>
      </c>
      <c r="AU3050" t="s">
        <v>58</v>
      </c>
      <c r="AV3050" t="s">
        <v>13437</v>
      </c>
      <c r="AW3050" t="s">
        <v>6927</v>
      </c>
      <c r="AX3050" s="1">
        <v>41538.442204479165</v>
      </c>
      <c r="AY3050" s="1">
        <v>43592.484626851852</v>
      </c>
    </row>
    <row r="3051" spans="1:51" x14ac:dyDescent="0.35">
      <c r="A3051">
        <v>1308</v>
      </c>
      <c r="B3051">
        <v>0</v>
      </c>
      <c r="C3051" t="s">
        <v>51</v>
      </c>
      <c r="D3051" t="s">
        <v>52</v>
      </c>
      <c r="E3051" t="s">
        <v>51</v>
      </c>
      <c r="F3051" t="s">
        <v>51</v>
      </c>
      <c r="G3051" t="s">
        <v>13918</v>
      </c>
      <c r="H3051" t="s">
        <v>13919</v>
      </c>
      <c r="I3051" t="s">
        <v>56</v>
      </c>
      <c r="M3051" t="s">
        <v>13918</v>
      </c>
      <c r="N3051" t="s">
        <v>13919</v>
      </c>
      <c r="O3051" t="s">
        <v>56</v>
      </c>
      <c r="S3051" t="s">
        <v>13920</v>
      </c>
      <c r="T3051" t="s">
        <v>13921</v>
      </c>
      <c r="U3051" t="s">
        <v>57</v>
      </c>
      <c r="V3051" t="s">
        <v>13922</v>
      </c>
      <c r="W3051" t="s">
        <v>13923</v>
      </c>
      <c r="Y3051" t="s">
        <v>13924</v>
      </c>
      <c r="Z3051">
        <v>8</v>
      </c>
      <c r="AA3051">
        <v>27</v>
      </c>
      <c r="AB3051" t="s">
        <v>62</v>
      </c>
      <c r="AC3051" t="s">
        <v>62</v>
      </c>
      <c r="AD3051" t="s">
        <v>62</v>
      </c>
      <c r="AG3051" t="s">
        <v>13925</v>
      </c>
      <c r="AI3051">
        <v>0</v>
      </c>
      <c r="AJ3051">
        <v>0</v>
      </c>
      <c r="AL3051">
        <v>0</v>
      </c>
      <c r="AM3051">
        <v>0</v>
      </c>
      <c r="AN3051">
        <v>0</v>
      </c>
      <c r="AO3051" t="s">
        <v>51</v>
      </c>
      <c r="AP3051" t="s">
        <v>51</v>
      </c>
      <c r="AQ3051" t="s">
        <v>51</v>
      </c>
      <c r="AR3051" t="s">
        <v>51</v>
      </c>
      <c r="AS3051" t="s">
        <v>51</v>
      </c>
      <c r="AT3051" t="s">
        <v>51</v>
      </c>
      <c r="AU3051" t="s">
        <v>58</v>
      </c>
      <c r="AV3051" t="s">
        <v>13437</v>
      </c>
      <c r="AW3051" t="s">
        <v>4802</v>
      </c>
      <c r="AX3051" s="1">
        <v>41537.622535613424</v>
      </c>
      <c r="AY3051" s="1">
        <v>44025.735565358795</v>
      </c>
    </row>
    <row r="3052" spans="1:51" x14ac:dyDescent="0.35">
      <c r="A3052">
        <v>1307</v>
      </c>
      <c r="B3052">
        <v>0</v>
      </c>
      <c r="C3052" t="s">
        <v>51</v>
      </c>
      <c r="D3052" t="s">
        <v>85</v>
      </c>
      <c r="E3052" t="s">
        <v>51</v>
      </c>
      <c r="F3052" t="s">
        <v>51</v>
      </c>
      <c r="G3052" t="s">
        <v>13926</v>
      </c>
      <c r="H3052" t="s">
        <v>13927</v>
      </c>
      <c r="I3052" t="s">
        <v>56</v>
      </c>
      <c r="J3052" t="s">
        <v>12495</v>
      </c>
      <c r="S3052" t="s">
        <v>13928</v>
      </c>
      <c r="T3052" t="s">
        <v>51</v>
      </c>
      <c r="U3052" t="s">
        <v>51</v>
      </c>
      <c r="V3052" t="s">
        <v>13929</v>
      </c>
      <c r="W3052">
        <v>9822053704</v>
      </c>
      <c r="X3052" t="s">
        <v>13930</v>
      </c>
      <c r="Y3052" t="s">
        <v>13931</v>
      </c>
      <c r="Z3052">
        <v>8</v>
      </c>
      <c r="AA3052" t="s">
        <v>13932</v>
      </c>
      <c r="AB3052" t="s">
        <v>13933</v>
      </c>
      <c r="AC3052" t="s">
        <v>13934</v>
      </c>
      <c r="AD3052" t="s">
        <v>13935</v>
      </c>
      <c r="AE3052" t="s">
        <v>51</v>
      </c>
      <c r="AF3052" t="s">
        <v>12495</v>
      </c>
      <c r="AG3052" t="s">
        <v>13936</v>
      </c>
      <c r="AI3052">
        <v>0</v>
      </c>
      <c r="AJ3052">
        <v>0</v>
      </c>
      <c r="AL3052">
        <v>0</v>
      </c>
      <c r="AM3052">
        <v>0</v>
      </c>
      <c r="AN3052">
        <v>0</v>
      </c>
      <c r="AO3052" t="s">
        <v>13937</v>
      </c>
      <c r="AP3052" t="s">
        <v>51</v>
      </c>
      <c r="AQ3052" t="s">
        <v>51</v>
      </c>
      <c r="AR3052" t="s">
        <v>51</v>
      </c>
      <c r="AS3052" t="s">
        <v>51</v>
      </c>
      <c r="AT3052" t="s">
        <v>51</v>
      </c>
      <c r="AU3052" t="s">
        <v>58</v>
      </c>
      <c r="AV3052" t="s">
        <v>8906</v>
      </c>
      <c r="AW3052" t="s">
        <v>4028</v>
      </c>
      <c r="AX3052" s="1">
        <v>41537.52571357639</v>
      </c>
      <c r="AY3052" s="1">
        <v>41734.501047141202</v>
      </c>
    </row>
    <row r="3053" spans="1:51" x14ac:dyDescent="0.35">
      <c r="A3053">
        <v>1306</v>
      </c>
      <c r="B3053">
        <v>0</v>
      </c>
      <c r="C3053" t="s">
        <v>51</v>
      </c>
      <c r="D3053" t="s">
        <v>85</v>
      </c>
      <c r="E3053">
        <v>0</v>
      </c>
      <c r="G3053" t="s">
        <v>13938</v>
      </c>
      <c r="H3053" t="s">
        <v>13939</v>
      </c>
      <c r="I3053" t="s">
        <v>6854</v>
      </c>
      <c r="S3053" t="s">
        <v>13940</v>
      </c>
      <c r="T3053" t="s">
        <v>51</v>
      </c>
      <c r="U3053" t="s">
        <v>51</v>
      </c>
      <c r="W3053" t="s">
        <v>13940</v>
      </c>
      <c r="Y3053" t="s">
        <v>13941</v>
      </c>
      <c r="Z3053">
        <v>2</v>
      </c>
      <c r="AE3053" t="s">
        <v>51</v>
      </c>
      <c r="AF3053" t="s">
        <v>51</v>
      </c>
      <c r="AI3053">
        <v>0</v>
      </c>
      <c r="AJ3053">
        <v>0</v>
      </c>
      <c r="AL3053">
        <v>0</v>
      </c>
      <c r="AM3053">
        <v>0</v>
      </c>
      <c r="AN3053">
        <v>0</v>
      </c>
      <c r="AO3053" t="s">
        <v>538</v>
      </c>
      <c r="AP3053" t="s">
        <v>121</v>
      </c>
      <c r="AQ3053" t="s">
        <v>487</v>
      </c>
      <c r="AR3053" t="s">
        <v>123</v>
      </c>
      <c r="AS3053" t="s">
        <v>89</v>
      </c>
      <c r="AT3053" t="s">
        <v>90</v>
      </c>
      <c r="AU3053" t="s">
        <v>58</v>
      </c>
      <c r="AV3053" t="s">
        <v>8906</v>
      </c>
      <c r="AW3053" t="s">
        <v>84</v>
      </c>
      <c r="AX3053" s="1">
        <v>41536.727813043981</v>
      </c>
      <c r="AY3053" s="1">
        <v>45694.782536886574</v>
      </c>
    </row>
    <row r="3054" spans="1:51" x14ac:dyDescent="0.35">
      <c r="A3054">
        <v>1304</v>
      </c>
      <c r="B3054">
        <v>0</v>
      </c>
      <c r="C3054" t="s">
        <v>51</v>
      </c>
      <c r="D3054" t="s">
        <v>52</v>
      </c>
      <c r="E3054" t="s">
        <v>51</v>
      </c>
      <c r="F3054" t="s">
        <v>51</v>
      </c>
      <c r="G3054" t="s">
        <v>13942</v>
      </c>
      <c r="H3054" t="s">
        <v>13943</v>
      </c>
      <c r="I3054" t="s">
        <v>56</v>
      </c>
      <c r="J3054" t="s">
        <v>5419</v>
      </c>
      <c r="M3054" t="s">
        <v>13944</v>
      </c>
      <c r="N3054" t="s">
        <v>13945</v>
      </c>
      <c r="O3054" t="s">
        <v>56</v>
      </c>
      <c r="U3054" t="s">
        <v>51</v>
      </c>
      <c r="X3054" t="s">
        <v>51</v>
      </c>
      <c r="Z3054">
        <v>8</v>
      </c>
      <c r="AE3054" t="s">
        <v>51</v>
      </c>
      <c r="AF3054" t="s">
        <v>5419</v>
      </c>
      <c r="AI3054">
        <v>0</v>
      </c>
      <c r="AJ3054">
        <v>0</v>
      </c>
      <c r="AL3054">
        <v>0</v>
      </c>
      <c r="AM3054">
        <v>0</v>
      </c>
      <c r="AN3054">
        <v>0</v>
      </c>
      <c r="AO3054" t="s">
        <v>51</v>
      </c>
      <c r="AP3054" t="s">
        <v>51</v>
      </c>
      <c r="AQ3054" t="s">
        <v>51</v>
      </c>
      <c r="AR3054" t="s">
        <v>51</v>
      </c>
      <c r="AS3054" t="s">
        <v>51</v>
      </c>
      <c r="AT3054" t="s">
        <v>51</v>
      </c>
      <c r="AU3054" t="s">
        <v>58</v>
      </c>
      <c r="AV3054" t="s">
        <v>12370</v>
      </c>
      <c r="AW3054" t="s">
        <v>51</v>
      </c>
      <c r="AX3054" s="1">
        <v>41534.509557789352</v>
      </c>
      <c r="AY3054" t="s">
        <v>51</v>
      </c>
    </row>
    <row r="3055" spans="1:51" x14ac:dyDescent="0.35">
      <c r="A3055">
        <v>1303</v>
      </c>
      <c r="B3055">
        <v>0</v>
      </c>
      <c r="C3055" t="s">
        <v>51</v>
      </c>
      <c r="D3055" t="s">
        <v>52</v>
      </c>
      <c r="E3055" t="s">
        <v>51</v>
      </c>
      <c r="F3055" t="s">
        <v>51</v>
      </c>
      <c r="G3055" t="s">
        <v>13776</v>
      </c>
      <c r="H3055" t="s">
        <v>13946</v>
      </c>
      <c r="I3055" t="s">
        <v>56</v>
      </c>
      <c r="J3055" t="s">
        <v>5419</v>
      </c>
      <c r="O3055" t="s">
        <v>56</v>
      </c>
      <c r="U3055" t="s">
        <v>51</v>
      </c>
      <c r="X3055" t="s">
        <v>51</v>
      </c>
      <c r="Z3055">
        <v>8</v>
      </c>
      <c r="AE3055" t="s">
        <v>51</v>
      </c>
      <c r="AF3055" t="s">
        <v>5419</v>
      </c>
      <c r="AI3055">
        <v>0</v>
      </c>
      <c r="AJ3055">
        <v>0</v>
      </c>
      <c r="AL3055">
        <v>0</v>
      </c>
      <c r="AM3055">
        <v>0</v>
      </c>
      <c r="AN3055">
        <v>0</v>
      </c>
      <c r="AO3055" t="s">
        <v>51</v>
      </c>
      <c r="AP3055" t="s">
        <v>51</v>
      </c>
      <c r="AQ3055" t="s">
        <v>51</v>
      </c>
      <c r="AR3055" t="s">
        <v>51</v>
      </c>
      <c r="AS3055" t="s">
        <v>51</v>
      </c>
      <c r="AT3055" t="s">
        <v>51</v>
      </c>
      <c r="AU3055" t="s">
        <v>58</v>
      </c>
      <c r="AV3055" t="s">
        <v>12370</v>
      </c>
      <c r="AW3055" t="s">
        <v>12203</v>
      </c>
      <c r="AX3055" s="1">
        <v>41533.787531979164</v>
      </c>
      <c r="AY3055" s="1">
        <v>42083.663285034723</v>
      </c>
    </row>
    <row r="3056" spans="1:51" x14ac:dyDescent="0.35">
      <c r="A3056">
        <v>1302</v>
      </c>
      <c r="B3056">
        <v>0</v>
      </c>
      <c r="C3056" t="s">
        <v>51</v>
      </c>
      <c r="D3056" t="s">
        <v>52</v>
      </c>
      <c r="E3056" t="s">
        <v>51</v>
      </c>
      <c r="F3056" t="s">
        <v>51</v>
      </c>
      <c r="G3056" t="s">
        <v>13947</v>
      </c>
      <c r="H3056" t="s">
        <v>13948</v>
      </c>
      <c r="I3056" t="s">
        <v>56</v>
      </c>
      <c r="M3056" t="s">
        <v>13949</v>
      </c>
      <c r="N3056" t="s">
        <v>13950</v>
      </c>
      <c r="O3056" t="s">
        <v>56</v>
      </c>
      <c r="U3056" t="s">
        <v>202</v>
      </c>
      <c r="Z3056">
        <v>8</v>
      </c>
      <c r="AA3056">
        <v>27</v>
      </c>
      <c r="AD3056" t="s">
        <v>1294</v>
      </c>
      <c r="AE3056" t="s">
        <v>13951</v>
      </c>
      <c r="AF3056" t="s">
        <v>143</v>
      </c>
      <c r="AG3056" t="s">
        <v>1295</v>
      </c>
      <c r="AH3056" t="s">
        <v>13951</v>
      </c>
      <c r="AI3056">
        <v>0</v>
      </c>
      <c r="AJ3056">
        <v>0</v>
      </c>
      <c r="AL3056">
        <v>0</v>
      </c>
      <c r="AM3056">
        <v>0</v>
      </c>
      <c r="AN3056">
        <v>0</v>
      </c>
      <c r="AO3056" t="s">
        <v>51</v>
      </c>
      <c r="AP3056" t="s">
        <v>51</v>
      </c>
      <c r="AQ3056" t="s">
        <v>51</v>
      </c>
      <c r="AR3056" t="s">
        <v>51</v>
      </c>
      <c r="AS3056" t="s">
        <v>51</v>
      </c>
      <c r="AT3056" t="s">
        <v>51</v>
      </c>
      <c r="AU3056" t="s">
        <v>58</v>
      </c>
      <c r="AV3056" t="s">
        <v>12370</v>
      </c>
      <c r="AW3056" t="s">
        <v>919</v>
      </c>
      <c r="AX3056" s="1">
        <v>41533.729540474538</v>
      </c>
      <c r="AY3056" s="1">
        <v>45260.624269872686</v>
      </c>
    </row>
    <row r="3057" spans="1:51" x14ac:dyDescent="0.35">
      <c r="A3057">
        <v>1301</v>
      </c>
      <c r="B3057">
        <v>0</v>
      </c>
      <c r="C3057" t="s">
        <v>51</v>
      </c>
      <c r="D3057" t="s">
        <v>52</v>
      </c>
      <c r="E3057" t="s">
        <v>51</v>
      </c>
      <c r="F3057" t="s">
        <v>51</v>
      </c>
      <c r="G3057" t="s">
        <v>13952</v>
      </c>
      <c r="H3057" t="s">
        <v>13953</v>
      </c>
      <c r="I3057" t="s">
        <v>56</v>
      </c>
      <c r="O3057" t="s">
        <v>416</v>
      </c>
      <c r="S3057">
        <f>91-20-66126464</f>
        <v>-66126393</v>
      </c>
      <c r="T3057" t="s">
        <v>13954</v>
      </c>
      <c r="U3057" t="s">
        <v>57</v>
      </c>
      <c r="V3057">
        <f>91-20-66126612</f>
        <v>-66126541</v>
      </c>
      <c r="Z3057">
        <v>8</v>
      </c>
      <c r="AE3057" t="s">
        <v>13955</v>
      </c>
      <c r="AF3057" t="s">
        <v>280</v>
      </c>
      <c r="AG3057" t="s">
        <v>1295</v>
      </c>
      <c r="AH3057" t="s">
        <v>13955</v>
      </c>
      <c r="AI3057">
        <v>0</v>
      </c>
      <c r="AJ3057">
        <v>0</v>
      </c>
      <c r="AL3057">
        <v>0</v>
      </c>
      <c r="AM3057">
        <v>0</v>
      </c>
      <c r="AN3057">
        <v>0</v>
      </c>
      <c r="AO3057" t="s">
        <v>51</v>
      </c>
      <c r="AP3057" t="s">
        <v>51</v>
      </c>
      <c r="AQ3057" t="s">
        <v>51</v>
      </c>
      <c r="AR3057" t="s">
        <v>51</v>
      </c>
      <c r="AS3057" t="s">
        <v>51</v>
      </c>
      <c r="AT3057" t="s">
        <v>51</v>
      </c>
      <c r="AU3057" t="s">
        <v>58</v>
      </c>
      <c r="AV3057" t="s">
        <v>8906</v>
      </c>
      <c r="AW3057" t="s">
        <v>2842</v>
      </c>
      <c r="AX3057" s="1">
        <v>41533.652313541665</v>
      </c>
      <c r="AY3057" s="1">
        <v>43502.622048877318</v>
      </c>
    </row>
    <row r="3058" spans="1:51" x14ac:dyDescent="0.35">
      <c r="A3058">
        <v>1300</v>
      </c>
      <c r="B3058">
        <v>0</v>
      </c>
      <c r="C3058" t="s">
        <v>51</v>
      </c>
      <c r="D3058" t="s">
        <v>52</v>
      </c>
      <c r="E3058" t="s">
        <v>51</v>
      </c>
      <c r="F3058" t="s">
        <v>51</v>
      </c>
      <c r="G3058" t="s">
        <v>13956</v>
      </c>
      <c r="H3058" t="s">
        <v>13957</v>
      </c>
      <c r="I3058" t="s">
        <v>56</v>
      </c>
      <c r="M3058" t="s">
        <v>13956</v>
      </c>
      <c r="N3058" t="s">
        <v>13958</v>
      </c>
      <c r="O3058" t="s">
        <v>56</v>
      </c>
      <c r="T3058" t="s">
        <v>13959</v>
      </c>
      <c r="U3058" t="s">
        <v>57</v>
      </c>
      <c r="W3058">
        <v>9500020765</v>
      </c>
      <c r="Z3058">
        <v>8</v>
      </c>
      <c r="AA3058">
        <v>33</v>
      </c>
      <c r="AD3058" t="s">
        <v>7797</v>
      </c>
      <c r="AE3058" t="s">
        <v>7798</v>
      </c>
      <c r="AF3058" t="s">
        <v>573</v>
      </c>
      <c r="AG3058" t="s">
        <v>7799</v>
      </c>
      <c r="AH3058" t="s">
        <v>7798</v>
      </c>
      <c r="AI3058">
        <v>0</v>
      </c>
      <c r="AJ3058">
        <v>0</v>
      </c>
      <c r="AL3058">
        <v>0</v>
      </c>
      <c r="AM3058">
        <v>0</v>
      </c>
      <c r="AN3058">
        <v>0</v>
      </c>
      <c r="AO3058" t="s">
        <v>51</v>
      </c>
      <c r="AP3058" t="s">
        <v>51</v>
      </c>
      <c r="AQ3058" t="s">
        <v>51</v>
      </c>
      <c r="AR3058" t="s">
        <v>51</v>
      </c>
      <c r="AS3058" t="s">
        <v>51</v>
      </c>
      <c r="AT3058" t="s">
        <v>51</v>
      </c>
      <c r="AU3058" t="s">
        <v>58</v>
      </c>
      <c r="AV3058" t="s">
        <v>12370</v>
      </c>
      <c r="AW3058" t="s">
        <v>196</v>
      </c>
      <c r="AX3058" s="1">
        <v>41530.622371377314</v>
      </c>
      <c r="AY3058" s="1">
        <v>44557.604498148146</v>
      </c>
    </row>
    <row r="3059" spans="1:51" x14ac:dyDescent="0.35">
      <c r="A3059">
        <v>1299</v>
      </c>
      <c r="B3059">
        <v>0</v>
      </c>
      <c r="C3059" t="s">
        <v>51</v>
      </c>
      <c r="D3059" t="s">
        <v>52</v>
      </c>
      <c r="E3059" t="s">
        <v>51</v>
      </c>
      <c r="F3059" t="s">
        <v>51</v>
      </c>
      <c r="G3059" t="s">
        <v>13960</v>
      </c>
      <c r="H3059" t="s">
        <v>13961</v>
      </c>
      <c r="I3059" t="s">
        <v>56</v>
      </c>
      <c r="J3059" t="s">
        <v>5419</v>
      </c>
      <c r="M3059" t="s">
        <v>13960</v>
      </c>
      <c r="N3059" t="s">
        <v>13961</v>
      </c>
      <c r="S3059" t="s">
        <v>62</v>
      </c>
      <c r="T3059" t="s">
        <v>13962</v>
      </c>
      <c r="U3059" t="s">
        <v>51</v>
      </c>
      <c r="V3059" t="s">
        <v>62</v>
      </c>
      <c r="W3059">
        <v>8003390716</v>
      </c>
      <c r="X3059" t="s">
        <v>51</v>
      </c>
      <c r="Y3059" t="s">
        <v>62</v>
      </c>
      <c r="Z3059">
        <v>8</v>
      </c>
      <c r="AA3059" t="s">
        <v>62</v>
      </c>
      <c r="AB3059" t="s">
        <v>62</v>
      </c>
      <c r="AC3059" t="s">
        <v>62</v>
      </c>
      <c r="AD3059" t="s">
        <v>62</v>
      </c>
      <c r="AE3059" t="s">
        <v>51</v>
      </c>
      <c r="AF3059" t="s">
        <v>5419</v>
      </c>
      <c r="AG3059" t="s">
        <v>62</v>
      </c>
      <c r="AH3059" t="s">
        <v>62</v>
      </c>
      <c r="AI3059">
        <v>0</v>
      </c>
      <c r="AJ3059">
        <v>0</v>
      </c>
      <c r="AL3059">
        <v>0</v>
      </c>
      <c r="AM3059">
        <v>0</v>
      </c>
      <c r="AN3059">
        <v>0</v>
      </c>
      <c r="AO3059" t="s">
        <v>51</v>
      </c>
      <c r="AP3059" t="s">
        <v>51</v>
      </c>
      <c r="AQ3059" t="s">
        <v>51</v>
      </c>
      <c r="AR3059" t="s">
        <v>51</v>
      </c>
      <c r="AS3059" t="s">
        <v>51</v>
      </c>
      <c r="AT3059" t="s">
        <v>51</v>
      </c>
      <c r="AU3059" t="s">
        <v>58</v>
      </c>
      <c r="AV3059" t="s">
        <v>12370</v>
      </c>
      <c r="AW3059" t="s">
        <v>51</v>
      </c>
      <c r="AX3059" s="1">
        <v>41529.722414432872</v>
      </c>
      <c r="AY3059" t="s">
        <v>51</v>
      </c>
    </row>
    <row r="3060" spans="1:51" x14ac:dyDescent="0.35">
      <c r="A3060">
        <v>1298</v>
      </c>
      <c r="B3060">
        <v>0</v>
      </c>
      <c r="C3060" t="s">
        <v>51</v>
      </c>
      <c r="D3060" t="s">
        <v>52</v>
      </c>
      <c r="E3060" t="s">
        <v>51</v>
      </c>
      <c r="F3060" t="s">
        <v>51</v>
      </c>
      <c r="G3060" t="s">
        <v>19353</v>
      </c>
      <c r="H3060" t="s">
        <v>13963</v>
      </c>
      <c r="I3060" t="s">
        <v>56</v>
      </c>
      <c r="J3060" t="s">
        <v>5419</v>
      </c>
      <c r="T3060" t="s">
        <v>13964</v>
      </c>
      <c r="U3060" t="s">
        <v>51</v>
      </c>
      <c r="X3060" t="s">
        <v>51</v>
      </c>
      <c r="Z3060">
        <v>8</v>
      </c>
      <c r="AE3060" t="s">
        <v>51</v>
      </c>
      <c r="AF3060" t="s">
        <v>5419</v>
      </c>
      <c r="AI3060">
        <v>0</v>
      </c>
      <c r="AJ3060">
        <v>0</v>
      </c>
      <c r="AL3060">
        <v>0</v>
      </c>
      <c r="AM3060">
        <v>0</v>
      </c>
      <c r="AN3060">
        <v>0</v>
      </c>
      <c r="AO3060" t="s">
        <v>51</v>
      </c>
      <c r="AP3060" t="s">
        <v>51</v>
      </c>
      <c r="AQ3060" t="s">
        <v>51</v>
      </c>
      <c r="AR3060" t="s">
        <v>51</v>
      </c>
      <c r="AS3060" t="s">
        <v>51</v>
      </c>
      <c r="AT3060" t="s">
        <v>51</v>
      </c>
      <c r="AU3060" t="s">
        <v>58</v>
      </c>
      <c r="AV3060" t="s">
        <v>1668</v>
      </c>
      <c r="AW3060" t="s">
        <v>51</v>
      </c>
      <c r="AX3060" s="1">
        <v>41528.460211030091</v>
      </c>
      <c r="AY3060" t="s">
        <v>51</v>
      </c>
    </row>
    <row r="3061" spans="1:51" x14ac:dyDescent="0.35">
      <c r="A3061">
        <v>1297</v>
      </c>
      <c r="B3061">
        <v>0</v>
      </c>
      <c r="C3061" t="s">
        <v>51</v>
      </c>
      <c r="D3061" t="s">
        <v>64</v>
      </c>
      <c r="E3061" t="s">
        <v>51</v>
      </c>
      <c r="F3061" t="s">
        <v>51</v>
      </c>
      <c r="G3061" t="s">
        <v>13965</v>
      </c>
      <c r="H3061" t="s">
        <v>13966</v>
      </c>
      <c r="I3061" t="s">
        <v>287</v>
      </c>
      <c r="J3061" t="s">
        <v>5419</v>
      </c>
      <c r="M3061" t="s">
        <v>13965</v>
      </c>
      <c r="N3061" t="s">
        <v>13967</v>
      </c>
      <c r="O3061" t="s">
        <v>56</v>
      </c>
      <c r="S3061" t="s">
        <v>13968</v>
      </c>
      <c r="T3061" t="s">
        <v>9177</v>
      </c>
      <c r="U3061" t="s">
        <v>51</v>
      </c>
      <c r="V3061" t="s">
        <v>13969</v>
      </c>
      <c r="X3061" t="s">
        <v>51</v>
      </c>
      <c r="Z3061">
        <v>2</v>
      </c>
      <c r="AE3061" t="s">
        <v>51</v>
      </c>
      <c r="AF3061" t="s">
        <v>5419</v>
      </c>
      <c r="AI3061">
        <v>0</v>
      </c>
      <c r="AJ3061">
        <v>0</v>
      </c>
      <c r="AL3061">
        <v>0</v>
      </c>
      <c r="AM3061">
        <v>0</v>
      </c>
      <c r="AN3061">
        <v>0</v>
      </c>
      <c r="AO3061" t="s">
        <v>51</v>
      </c>
      <c r="AP3061" t="s">
        <v>51</v>
      </c>
      <c r="AQ3061" t="s">
        <v>51</v>
      </c>
      <c r="AR3061" t="s">
        <v>51</v>
      </c>
      <c r="AS3061" t="s">
        <v>51</v>
      </c>
      <c r="AT3061" t="s">
        <v>51</v>
      </c>
      <c r="AU3061" t="s">
        <v>58</v>
      </c>
      <c r="AV3061" t="s">
        <v>8906</v>
      </c>
      <c r="AW3061" t="s">
        <v>11883</v>
      </c>
      <c r="AX3061" s="1">
        <v>41527.750731284723</v>
      </c>
      <c r="AY3061" s="1">
        <v>42031.477538310188</v>
      </c>
    </row>
    <row r="3062" spans="1:51" x14ac:dyDescent="0.35">
      <c r="A3062">
        <v>1296</v>
      </c>
      <c r="B3062">
        <v>0</v>
      </c>
      <c r="C3062" t="s">
        <v>51</v>
      </c>
      <c r="D3062" t="s">
        <v>85</v>
      </c>
      <c r="E3062" t="s">
        <v>51</v>
      </c>
      <c r="F3062" t="s">
        <v>51</v>
      </c>
      <c r="G3062" t="s">
        <v>13970</v>
      </c>
      <c r="H3062" t="s">
        <v>13971</v>
      </c>
      <c r="I3062" t="s">
        <v>56</v>
      </c>
      <c r="J3062" t="s">
        <v>5419</v>
      </c>
      <c r="T3062" t="s">
        <v>51</v>
      </c>
      <c r="U3062" t="s">
        <v>51</v>
      </c>
      <c r="W3062" s="2">
        <v>9.3253406209689895E+19</v>
      </c>
      <c r="Y3062" t="s">
        <v>13972</v>
      </c>
      <c r="Z3062">
        <v>8</v>
      </c>
      <c r="AE3062" t="s">
        <v>51</v>
      </c>
      <c r="AF3062" t="s">
        <v>5419</v>
      </c>
      <c r="AG3062" t="s">
        <v>13973</v>
      </c>
      <c r="AH3062" t="s">
        <v>13974</v>
      </c>
      <c r="AI3062">
        <v>0</v>
      </c>
      <c r="AJ3062">
        <v>0</v>
      </c>
      <c r="AL3062">
        <v>0</v>
      </c>
      <c r="AM3062">
        <v>0</v>
      </c>
      <c r="AN3062">
        <v>0</v>
      </c>
      <c r="AO3062" t="s">
        <v>51</v>
      </c>
      <c r="AP3062" t="s">
        <v>51</v>
      </c>
      <c r="AQ3062" t="s">
        <v>51</v>
      </c>
      <c r="AR3062" t="s">
        <v>51</v>
      </c>
      <c r="AS3062" t="s">
        <v>51</v>
      </c>
      <c r="AT3062" t="s">
        <v>51</v>
      </c>
      <c r="AU3062" t="s">
        <v>58</v>
      </c>
      <c r="AV3062" t="s">
        <v>8906</v>
      </c>
      <c r="AW3062" t="s">
        <v>51</v>
      </c>
      <c r="AX3062" s="1">
        <v>41527.407480821763</v>
      </c>
      <c r="AY3062" t="s">
        <v>51</v>
      </c>
    </row>
    <row r="3063" spans="1:51" x14ac:dyDescent="0.35">
      <c r="A3063">
        <v>1295</v>
      </c>
      <c r="B3063">
        <v>0</v>
      </c>
      <c r="C3063" t="s">
        <v>51</v>
      </c>
      <c r="D3063" t="s">
        <v>52</v>
      </c>
      <c r="E3063" t="s">
        <v>51</v>
      </c>
      <c r="F3063" t="s">
        <v>51</v>
      </c>
      <c r="G3063" t="s">
        <v>13975</v>
      </c>
      <c r="H3063" t="s">
        <v>13976</v>
      </c>
      <c r="I3063" t="s">
        <v>4495</v>
      </c>
      <c r="J3063" t="s">
        <v>5419</v>
      </c>
      <c r="M3063" t="s">
        <v>13977</v>
      </c>
      <c r="N3063" t="s">
        <v>13978</v>
      </c>
      <c r="O3063" t="s">
        <v>8798</v>
      </c>
      <c r="S3063" t="s">
        <v>13979</v>
      </c>
      <c r="U3063" t="s">
        <v>51</v>
      </c>
      <c r="X3063" t="s">
        <v>51</v>
      </c>
      <c r="Z3063">
        <v>2</v>
      </c>
      <c r="AE3063" t="s">
        <v>51</v>
      </c>
      <c r="AF3063" t="s">
        <v>5419</v>
      </c>
      <c r="AI3063">
        <v>0</v>
      </c>
      <c r="AJ3063">
        <v>0</v>
      </c>
      <c r="AL3063">
        <v>0</v>
      </c>
      <c r="AM3063">
        <v>0</v>
      </c>
      <c r="AN3063">
        <v>0</v>
      </c>
      <c r="AO3063" t="s">
        <v>51</v>
      </c>
      <c r="AP3063" t="s">
        <v>51</v>
      </c>
      <c r="AQ3063" t="s">
        <v>51</v>
      </c>
      <c r="AR3063" t="s">
        <v>51</v>
      </c>
      <c r="AS3063" t="s">
        <v>51</v>
      </c>
      <c r="AT3063" t="s">
        <v>51</v>
      </c>
      <c r="AU3063" t="s">
        <v>58</v>
      </c>
      <c r="AV3063" t="s">
        <v>12370</v>
      </c>
      <c r="AW3063" t="s">
        <v>84</v>
      </c>
      <c r="AX3063" s="1">
        <v>41524.607570752312</v>
      </c>
      <c r="AY3063" s="1">
        <v>41529.756465740742</v>
      </c>
    </row>
    <row r="3064" spans="1:51" x14ac:dyDescent="0.35">
      <c r="A3064">
        <v>1294</v>
      </c>
      <c r="B3064">
        <v>0</v>
      </c>
      <c r="C3064" t="s">
        <v>51</v>
      </c>
      <c r="D3064" t="s">
        <v>52</v>
      </c>
      <c r="E3064" t="s">
        <v>51</v>
      </c>
      <c r="F3064" t="s">
        <v>51</v>
      </c>
      <c r="G3064" t="s">
        <v>19354</v>
      </c>
      <c r="H3064" t="s">
        <v>13980</v>
      </c>
      <c r="I3064" t="s">
        <v>56</v>
      </c>
      <c r="J3064" t="s">
        <v>5419</v>
      </c>
      <c r="M3064" t="s">
        <v>19194</v>
      </c>
      <c r="N3064" t="s">
        <v>13980</v>
      </c>
      <c r="O3064" t="s">
        <v>56</v>
      </c>
      <c r="S3064" t="s">
        <v>13981</v>
      </c>
      <c r="T3064" t="s">
        <v>13982</v>
      </c>
      <c r="U3064" t="s">
        <v>51</v>
      </c>
      <c r="V3064" t="s">
        <v>62</v>
      </c>
      <c r="W3064" t="s">
        <v>13983</v>
      </c>
      <c r="X3064" t="s">
        <v>51</v>
      </c>
      <c r="Y3064" t="s">
        <v>13984</v>
      </c>
      <c r="Z3064">
        <v>8</v>
      </c>
      <c r="AA3064" t="s">
        <v>62</v>
      </c>
      <c r="AB3064" t="s">
        <v>62</v>
      </c>
      <c r="AC3064" t="s">
        <v>62</v>
      </c>
      <c r="AD3064" t="s">
        <v>62</v>
      </c>
      <c r="AE3064" t="s">
        <v>51</v>
      </c>
      <c r="AF3064" t="s">
        <v>5419</v>
      </c>
      <c r="AG3064" t="s">
        <v>62</v>
      </c>
      <c r="AH3064" t="s">
        <v>62</v>
      </c>
      <c r="AI3064">
        <v>0</v>
      </c>
      <c r="AJ3064">
        <v>0</v>
      </c>
      <c r="AK3064" t="s">
        <v>62</v>
      </c>
      <c r="AL3064">
        <v>0</v>
      </c>
      <c r="AM3064">
        <v>0</v>
      </c>
      <c r="AN3064">
        <v>0</v>
      </c>
      <c r="AO3064" t="s">
        <v>51</v>
      </c>
      <c r="AP3064" t="s">
        <v>51</v>
      </c>
      <c r="AQ3064" t="s">
        <v>51</v>
      </c>
      <c r="AR3064" t="s">
        <v>51</v>
      </c>
      <c r="AS3064" t="s">
        <v>51</v>
      </c>
      <c r="AT3064" t="s">
        <v>51</v>
      </c>
      <c r="AU3064" t="s">
        <v>58</v>
      </c>
      <c r="AV3064" t="s">
        <v>13437</v>
      </c>
      <c r="AW3064" t="s">
        <v>51</v>
      </c>
      <c r="AX3064" s="1">
        <v>41523.687358877316</v>
      </c>
      <c r="AY3064" t="s">
        <v>51</v>
      </c>
    </row>
    <row r="3065" spans="1:51" x14ac:dyDescent="0.35">
      <c r="A3065">
        <v>1293</v>
      </c>
      <c r="B3065">
        <v>0</v>
      </c>
      <c r="C3065" t="s">
        <v>51</v>
      </c>
      <c r="D3065" t="s">
        <v>52</v>
      </c>
      <c r="E3065" t="s">
        <v>51</v>
      </c>
      <c r="F3065" t="s">
        <v>51</v>
      </c>
      <c r="G3065" t="s">
        <v>13985</v>
      </c>
      <c r="H3065" t="s">
        <v>13986</v>
      </c>
      <c r="I3065" t="s">
        <v>56</v>
      </c>
      <c r="J3065" t="s">
        <v>5419</v>
      </c>
      <c r="M3065" t="s">
        <v>13987</v>
      </c>
      <c r="N3065" t="s">
        <v>13988</v>
      </c>
      <c r="O3065" t="s">
        <v>56</v>
      </c>
      <c r="S3065" t="s">
        <v>13989</v>
      </c>
      <c r="T3065" t="s">
        <v>13990</v>
      </c>
      <c r="U3065" t="s">
        <v>51</v>
      </c>
      <c r="V3065">
        <v>25468863</v>
      </c>
      <c r="W3065" t="s">
        <v>13991</v>
      </c>
      <c r="X3065" t="s">
        <v>51</v>
      </c>
      <c r="Y3065" t="s">
        <v>13992</v>
      </c>
      <c r="Z3065">
        <v>8</v>
      </c>
      <c r="AA3065" t="s">
        <v>62</v>
      </c>
      <c r="AB3065" t="s">
        <v>13993</v>
      </c>
      <c r="AC3065" t="s">
        <v>13994</v>
      </c>
      <c r="AD3065" t="s">
        <v>13995</v>
      </c>
      <c r="AE3065" t="s">
        <v>51</v>
      </c>
      <c r="AF3065" t="s">
        <v>5419</v>
      </c>
      <c r="AG3065" t="s">
        <v>13996</v>
      </c>
      <c r="AH3065" t="s">
        <v>13997</v>
      </c>
      <c r="AI3065">
        <v>0</v>
      </c>
      <c r="AJ3065">
        <v>0</v>
      </c>
      <c r="AL3065">
        <v>0</v>
      </c>
      <c r="AM3065">
        <v>0</v>
      </c>
      <c r="AN3065">
        <v>0</v>
      </c>
      <c r="AO3065" t="s">
        <v>51</v>
      </c>
      <c r="AP3065" t="s">
        <v>51</v>
      </c>
      <c r="AQ3065" t="s">
        <v>51</v>
      </c>
      <c r="AR3065" t="s">
        <v>51</v>
      </c>
      <c r="AS3065" t="s">
        <v>51</v>
      </c>
      <c r="AT3065" t="s">
        <v>51</v>
      </c>
      <c r="AU3065" t="s">
        <v>58</v>
      </c>
      <c r="AV3065" t="s">
        <v>13437</v>
      </c>
      <c r="AW3065" t="s">
        <v>51</v>
      </c>
      <c r="AX3065" s="1">
        <v>41523.489171678244</v>
      </c>
      <c r="AY3065" t="s">
        <v>51</v>
      </c>
    </row>
    <row r="3066" spans="1:51" x14ac:dyDescent="0.35">
      <c r="A3066">
        <v>1292</v>
      </c>
      <c r="B3066">
        <v>0</v>
      </c>
      <c r="C3066" t="s">
        <v>51</v>
      </c>
      <c r="D3066" t="s">
        <v>85</v>
      </c>
      <c r="E3066">
        <v>0</v>
      </c>
      <c r="G3066" t="s">
        <v>13998</v>
      </c>
      <c r="H3066" t="s">
        <v>13999</v>
      </c>
      <c r="I3066" t="s">
        <v>56</v>
      </c>
      <c r="S3066" t="s">
        <v>14000</v>
      </c>
      <c r="T3066" t="s">
        <v>51</v>
      </c>
      <c r="U3066" t="s">
        <v>51</v>
      </c>
      <c r="V3066" t="s">
        <v>14001</v>
      </c>
      <c r="Y3066" t="s">
        <v>14002</v>
      </c>
      <c r="Z3066">
        <v>8</v>
      </c>
      <c r="AA3066" t="s">
        <v>14003</v>
      </c>
      <c r="AB3066" t="s">
        <v>14004</v>
      </c>
      <c r="AC3066" t="s">
        <v>14005</v>
      </c>
      <c r="AD3066" t="s">
        <v>14006</v>
      </c>
      <c r="AE3066" t="s">
        <v>51</v>
      </c>
      <c r="AF3066" t="s">
        <v>51</v>
      </c>
      <c r="AG3066" t="s">
        <v>14007</v>
      </c>
      <c r="AH3066" t="s">
        <v>14008</v>
      </c>
      <c r="AI3066">
        <v>0</v>
      </c>
      <c r="AJ3066">
        <v>0</v>
      </c>
      <c r="AL3066">
        <v>0</v>
      </c>
      <c r="AM3066">
        <v>0</v>
      </c>
      <c r="AN3066">
        <v>0</v>
      </c>
      <c r="AO3066" t="s">
        <v>120</v>
      </c>
      <c r="AP3066" t="s">
        <v>121</v>
      </c>
      <c r="AQ3066" t="s">
        <v>122</v>
      </c>
      <c r="AR3066" t="s">
        <v>123</v>
      </c>
      <c r="AS3066" t="s">
        <v>89</v>
      </c>
      <c r="AT3066" t="s">
        <v>90</v>
      </c>
      <c r="AU3066" t="s">
        <v>58</v>
      </c>
      <c r="AV3066" t="s">
        <v>8906</v>
      </c>
      <c r="AW3066" t="s">
        <v>91</v>
      </c>
      <c r="AX3066" s="1">
        <v>41522.671881284725</v>
      </c>
      <c r="AY3066" s="1">
        <v>45835.776854016207</v>
      </c>
    </row>
    <row r="3067" spans="1:51" x14ac:dyDescent="0.35">
      <c r="A3067">
        <v>1291</v>
      </c>
      <c r="B3067">
        <v>0</v>
      </c>
      <c r="C3067" t="s">
        <v>51</v>
      </c>
      <c r="D3067" t="s">
        <v>52</v>
      </c>
      <c r="E3067" t="s">
        <v>51</v>
      </c>
      <c r="F3067" t="s">
        <v>51</v>
      </c>
      <c r="G3067" t="s">
        <v>14009</v>
      </c>
      <c r="H3067" t="s">
        <v>14010</v>
      </c>
      <c r="I3067" t="s">
        <v>56</v>
      </c>
      <c r="J3067" t="s">
        <v>5419</v>
      </c>
      <c r="S3067" t="s">
        <v>14011</v>
      </c>
      <c r="U3067" t="s">
        <v>51</v>
      </c>
      <c r="V3067" t="s">
        <v>14011</v>
      </c>
      <c r="X3067" t="s">
        <v>51</v>
      </c>
      <c r="Y3067" t="s">
        <v>14012</v>
      </c>
      <c r="Z3067">
        <v>8</v>
      </c>
      <c r="AA3067" t="s">
        <v>14013</v>
      </c>
      <c r="AB3067" t="s">
        <v>14014</v>
      </c>
      <c r="AC3067" t="s">
        <v>14015</v>
      </c>
      <c r="AE3067" t="s">
        <v>51</v>
      </c>
      <c r="AF3067" t="s">
        <v>5419</v>
      </c>
      <c r="AI3067">
        <v>0</v>
      </c>
      <c r="AJ3067">
        <v>0</v>
      </c>
      <c r="AL3067">
        <v>0</v>
      </c>
      <c r="AM3067">
        <v>0</v>
      </c>
      <c r="AN3067">
        <v>0</v>
      </c>
      <c r="AO3067" t="s">
        <v>51</v>
      </c>
      <c r="AP3067" t="s">
        <v>51</v>
      </c>
      <c r="AQ3067" t="s">
        <v>51</v>
      </c>
      <c r="AR3067" t="s">
        <v>51</v>
      </c>
      <c r="AS3067" t="s">
        <v>51</v>
      </c>
      <c r="AT3067" t="s">
        <v>51</v>
      </c>
      <c r="AU3067" t="s">
        <v>58</v>
      </c>
      <c r="AV3067" t="s">
        <v>8906</v>
      </c>
      <c r="AW3067" t="s">
        <v>51</v>
      </c>
      <c r="AX3067" s="1">
        <v>41520.65467916667</v>
      </c>
      <c r="AY3067" t="s">
        <v>51</v>
      </c>
    </row>
    <row r="3068" spans="1:51" x14ac:dyDescent="0.35">
      <c r="A3068">
        <v>1290</v>
      </c>
      <c r="B3068">
        <v>0</v>
      </c>
      <c r="C3068" t="s">
        <v>51</v>
      </c>
      <c r="D3068" t="s">
        <v>52</v>
      </c>
      <c r="E3068" t="s">
        <v>51</v>
      </c>
      <c r="F3068" t="s">
        <v>51</v>
      </c>
      <c r="G3068" t="s">
        <v>14016</v>
      </c>
      <c r="H3068" t="s">
        <v>14017</v>
      </c>
      <c r="I3068" t="s">
        <v>1923</v>
      </c>
      <c r="J3068" t="s">
        <v>5419</v>
      </c>
      <c r="M3068" t="s">
        <v>9637</v>
      </c>
      <c r="N3068" t="s">
        <v>14017</v>
      </c>
      <c r="O3068" t="s">
        <v>1923</v>
      </c>
      <c r="S3068" t="s">
        <v>14018</v>
      </c>
      <c r="T3068" t="s">
        <v>14019</v>
      </c>
      <c r="U3068" t="s">
        <v>51</v>
      </c>
      <c r="V3068" t="s">
        <v>14020</v>
      </c>
      <c r="W3068" t="s">
        <v>14018</v>
      </c>
      <c r="X3068" t="s">
        <v>51</v>
      </c>
      <c r="Y3068" t="s">
        <v>14021</v>
      </c>
      <c r="Z3068">
        <v>2</v>
      </c>
      <c r="AA3068" t="s">
        <v>62</v>
      </c>
      <c r="AB3068" t="s">
        <v>62</v>
      </c>
      <c r="AC3068" t="s">
        <v>62</v>
      </c>
      <c r="AD3068" t="s">
        <v>62</v>
      </c>
      <c r="AE3068" t="s">
        <v>51</v>
      </c>
      <c r="AF3068" t="s">
        <v>5419</v>
      </c>
      <c r="AG3068" t="s">
        <v>62</v>
      </c>
      <c r="AH3068" t="s">
        <v>62</v>
      </c>
      <c r="AI3068">
        <v>0</v>
      </c>
      <c r="AJ3068">
        <v>0</v>
      </c>
      <c r="AK3068" t="s">
        <v>62</v>
      </c>
      <c r="AL3068">
        <v>0</v>
      </c>
      <c r="AM3068">
        <v>0</v>
      </c>
      <c r="AN3068">
        <v>0</v>
      </c>
      <c r="AO3068" t="s">
        <v>51</v>
      </c>
      <c r="AP3068" t="s">
        <v>51</v>
      </c>
      <c r="AQ3068" t="s">
        <v>51</v>
      </c>
      <c r="AR3068" t="s">
        <v>51</v>
      </c>
      <c r="AS3068" t="s">
        <v>51</v>
      </c>
      <c r="AT3068" t="s">
        <v>51</v>
      </c>
      <c r="AU3068" t="s">
        <v>58</v>
      </c>
      <c r="AV3068" t="s">
        <v>13437</v>
      </c>
      <c r="AW3068" t="s">
        <v>51</v>
      </c>
      <c r="AX3068" s="1">
        <v>41519.731005821763</v>
      </c>
      <c r="AY3068" t="s">
        <v>51</v>
      </c>
    </row>
    <row r="3069" spans="1:51" x14ac:dyDescent="0.35">
      <c r="A3069">
        <v>1289</v>
      </c>
      <c r="B3069">
        <v>0</v>
      </c>
      <c r="C3069" t="s">
        <v>51</v>
      </c>
      <c r="D3069" t="s">
        <v>52</v>
      </c>
      <c r="E3069" t="s">
        <v>51</v>
      </c>
      <c r="F3069" t="s">
        <v>51</v>
      </c>
      <c r="G3069" t="s">
        <v>14022</v>
      </c>
      <c r="H3069" t="s">
        <v>14023</v>
      </c>
      <c r="I3069" t="s">
        <v>56</v>
      </c>
      <c r="J3069" t="s">
        <v>5419</v>
      </c>
      <c r="M3069" t="s">
        <v>14022</v>
      </c>
      <c r="N3069" t="s">
        <v>14023</v>
      </c>
      <c r="S3069" t="s">
        <v>14024</v>
      </c>
      <c r="T3069" t="s">
        <v>14025</v>
      </c>
      <c r="U3069" t="s">
        <v>51</v>
      </c>
      <c r="V3069" t="s">
        <v>14026</v>
      </c>
      <c r="W3069">
        <f>91-9337548112/9337015575</f>
        <v>89.999942964966081</v>
      </c>
      <c r="X3069" t="s">
        <v>51</v>
      </c>
      <c r="Y3069" t="s">
        <v>14027</v>
      </c>
      <c r="Z3069">
        <v>8</v>
      </c>
      <c r="AA3069" t="s">
        <v>14028</v>
      </c>
      <c r="AB3069" t="s">
        <v>14029</v>
      </c>
      <c r="AC3069" t="s">
        <v>62</v>
      </c>
      <c r="AD3069" t="s">
        <v>3671</v>
      </c>
      <c r="AE3069" t="s">
        <v>51</v>
      </c>
      <c r="AF3069" t="s">
        <v>5419</v>
      </c>
      <c r="AG3069" t="s">
        <v>62</v>
      </c>
      <c r="AH3069">
        <v>21513602007</v>
      </c>
      <c r="AI3069">
        <v>0</v>
      </c>
      <c r="AJ3069">
        <v>0</v>
      </c>
      <c r="AL3069">
        <v>0</v>
      </c>
      <c r="AM3069">
        <v>0</v>
      </c>
      <c r="AN3069">
        <v>0</v>
      </c>
      <c r="AO3069" t="s">
        <v>51</v>
      </c>
      <c r="AP3069" t="s">
        <v>51</v>
      </c>
      <c r="AQ3069" t="s">
        <v>51</v>
      </c>
      <c r="AR3069" t="s">
        <v>51</v>
      </c>
      <c r="AS3069" t="s">
        <v>51</v>
      </c>
      <c r="AT3069" t="s">
        <v>51</v>
      </c>
      <c r="AU3069" t="s">
        <v>58</v>
      </c>
      <c r="AV3069" t="s">
        <v>12370</v>
      </c>
      <c r="AW3069" t="s">
        <v>51</v>
      </c>
      <c r="AX3069" s="1">
        <v>41517.519978784723</v>
      </c>
      <c r="AY3069" t="s">
        <v>51</v>
      </c>
    </row>
    <row r="3070" spans="1:51" x14ac:dyDescent="0.35">
      <c r="A3070">
        <v>1288</v>
      </c>
      <c r="B3070">
        <v>0</v>
      </c>
      <c r="C3070" t="s">
        <v>51</v>
      </c>
      <c r="D3070" t="s">
        <v>52</v>
      </c>
      <c r="E3070" t="s">
        <v>51</v>
      </c>
      <c r="F3070" t="s">
        <v>51</v>
      </c>
      <c r="G3070" t="s">
        <v>19355</v>
      </c>
      <c r="H3070" t="s">
        <v>14030</v>
      </c>
      <c r="I3070" t="s">
        <v>56</v>
      </c>
      <c r="J3070" t="s">
        <v>5419</v>
      </c>
      <c r="O3070" t="s">
        <v>56</v>
      </c>
      <c r="S3070" t="s">
        <v>14031</v>
      </c>
      <c r="T3070" t="s">
        <v>14032</v>
      </c>
      <c r="U3070" t="s">
        <v>51</v>
      </c>
      <c r="W3070" t="s">
        <v>14033</v>
      </c>
      <c r="X3070" t="s">
        <v>51</v>
      </c>
      <c r="Y3070" t="s">
        <v>14034</v>
      </c>
      <c r="Z3070">
        <v>8</v>
      </c>
      <c r="AE3070" t="s">
        <v>51</v>
      </c>
      <c r="AF3070" t="s">
        <v>5419</v>
      </c>
      <c r="AI3070">
        <v>0</v>
      </c>
      <c r="AJ3070">
        <v>0</v>
      </c>
      <c r="AL3070">
        <v>0</v>
      </c>
      <c r="AM3070">
        <v>0</v>
      </c>
      <c r="AN3070">
        <v>0</v>
      </c>
      <c r="AO3070" t="s">
        <v>51</v>
      </c>
      <c r="AP3070" t="s">
        <v>51</v>
      </c>
      <c r="AQ3070" t="s">
        <v>51</v>
      </c>
      <c r="AR3070" t="s">
        <v>51</v>
      </c>
      <c r="AS3070" t="s">
        <v>51</v>
      </c>
      <c r="AT3070" t="s">
        <v>51</v>
      </c>
      <c r="AU3070" t="s">
        <v>58</v>
      </c>
      <c r="AV3070" t="s">
        <v>1668</v>
      </c>
      <c r="AW3070" t="s">
        <v>1668</v>
      </c>
      <c r="AX3070" s="1">
        <v>41514.534285960646</v>
      </c>
      <c r="AY3070" s="1">
        <v>41515.47197658565</v>
      </c>
    </row>
    <row r="3071" spans="1:51" x14ac:dyDescent="0.35">
      <c r="A3071">
        <v>1287</v>
      </c>
      <c r="B3071">
        <v>0</v>
      </c>
      <c r="C3071" t="s">
        <v>51</v>
      </c>
      <c r="D3071" t="s">
        <v>85</v>
      </c>
      <c r="E3071" t="s">
        <v>51</v>
      </c>
      <c r="F3071" t="s">
        <v>51</v>
      </c>
      <c r="G3071" t="s">
        <v>14035</v>
      </c>
      <c r="H3071" t="s">
        <v>14036</v>
      </c>
      <c r="I3071" t="s">
        <v>56</v>
      </c>
      <c r="T3071" t="s">
        <v>51</v>
      </c>
      <c r="U3071" t="s">
        <v>51</v>
      </c>
      <c r="W3071">
        <v>9822012502</v>
      </c>
      <c r="Z3071">
        <v>8</v>
      </c>
      <c r="AE3071" t="s">
        <v>51</v>
      </c>
      <c r="AG3071" t="s">
        <v>14037</v>
      </c>
      <c r="AH3071" t="s">
        <v>14038</v>
      </c>
      <c r="AI3071">
        <v>0</v>
      </c>
      <c r="AJ3071">
        <v>0</v>
      </c>
      <c r="AL3071">
        <v>0</v>
      </c>
      <c r="AM3071">
        <v>0</v>
      </c>
      <c r="AN3071">
        <v>0</v>
      </c>
      <c r="AO3071" t="s">
        <v>586</v>
      </c>
      <c r="AP3071" t="s">
        <v>51</v>
      </c>
      <c r="AQ3071" t="s">
        <v>51</v>
      </c>
      <c r="AR3071" t="s">
        <v>51</v>
      </c>
      <c r="AS3071" t="s">
        <v>51</v>
      </c>
      <c r="AT3071" t="s">
        <v>51</v>
      </c>
      <c r="AU3071" t="s">
        <v>58</v>
      </c>
      <c r="AV3071" t="s">
        <v>8906</v>
      </c>
      <c r="AW3071" t="s">
        <v>4028</v>
      </c>
      <c r="AX3071" s="1">
        <v>41512.528125115743</v>
      </c>
      <c r="AY3071" s="1">
        <v>41857.426602812498</v>
      </c>
    </row>
    <row r="3072" spans="1:51" x14ac:dyDescent="0.35">
      <c r="A3072">
        <v>1286</v>
      </c>
      <c r="B3072">
        <v>0</v>
      </c>
      <c r="C3072" t="s">
        <v>51</v>
      </c>
      <c r="D3072" t="s">
        <v>52</v>
      </c>
      <c r="E3072" t="s">
        <v>51</v>
      </c>
      <c r="F3072" t="s">
        <v>51</v>
      </c>
      <c r="G3072" t="s">
        <v>14039</v>
      </c>
      <c r="H3072" t="s">
        <v>14040</v>
      </c>
      <c r="I3072" t="s">
        <v>56</v>
      </c>
      <c r="J3072" t="s">
        <v>5419</v>
      </c>
      <c r="M3072" t="s">
        <v>14039</v>
      </c>
      <c r="N3072" t="s">
        <v>14040</v>
      </c>
      <c r="O3072" t="s">
        <v>56</v>
      </c>
      <c r="S3072" t="s">
        <v>13674</v>
      </c>
      <c r="U3072" t="s">
        <v>51</v>
      </c>
      <c r="X3072" t="s">
        <v>51</v>
      </c>
      <c r="Y3072" t="s">
        <v>14041</v>
      </c>
      <c r="Z3072">
        <v>8</v>
      </c>
      <c r="AA3072" t="s">
        <v>14042</v>
      </c>
      <c r="AB3072" t="s">
        <v>14043</v>
      </c>
      <c r="AC3072" t="s">
        <v>14044</v>
      </c>
      <c r="AD3072" t="s">
        <v>14045</v>
      </c>
      <c r="AE3072" t="s">
        <v>51</v>
      </c>
      <c r="AF3072" t="s">
        <v>5419</v>
      </c>
      <c r="AG3072">
        <v>29510807790</v>
      </c>
      <c r="AI3072">
        <v>0</v>
      </c>
      <c r="AJ3072">
        <v>0</v>
      </c>
      <c r="AL3072">
        <v>0</v>
      </c>
      <c r="AM3072">
        <v>0</v>
      </c>
      <c r="AN3072">
        <v>0</v>
      </c>
      <c r="AO3072" t="s">
        <v>51</v>
      </c>
      <c r="AP3072" t="s">
        <v>51</v>
      </c>
      <c r="AQ3072" t="s">
        <v>51</v>
      </c>
      <c r="AR3072" t="s">
        <v>51</v>
      </c>
      <c r="AS3072" t="s">
        <v>51</v>
      </c>
      <c r="AT3072" t="s">
        <v>51</v>
      </c>
      <c r="AU3072" t="s">
        <v>58</v>
      </c>
      <c r="AV3072" t="s">
        <v>8906</v>
      </c>
      <c r="AW3072" t="s">
        <v>51</v>
      </c>
      <c r="AX3072" s="1">
        <v>41509.496701585645</v>
      </c>
      <c r="AY3072" t="s">
        <v>51</v>
      </c>
    </row>
    <row r="3073" spans="1:51" x14ac:dyDescent="0.35">
      <c r="A3073">
        <v>1285</v>
      </c>
      <c r="B3073">
        <v>0</v>
      </c>
      <c r="C3073" t="s">
        <v>51</v>
      </c>
      <c r="D3073" t="s">
        <v>85</v>
      </c>
      <c r="E3073" t="s">
        <v>51</v>
      </c>
      <c r="F3073" t="s">
        <v>51</v>
      </c>
      <c r="G3073" t="s">
        <v>14046</v>
      </c>
      <c r="H3073" t="s">
        <v>14047</v>
      </c>
      <c r="I3073" t="s">
        <v>56</v>
      </c>
      <c r="J3073" t="s">
        <v>12495</v>
      </c>
      <c r="S3073" t="s">
        <v>14048</v>
      </c>
      <c r="T3073" t="s">
        <v>51</v>
      </c>
      <c r="U3073" t="s">
        <v>51</v>
      </c>
      <c r="V3073" t="s">
        <v>14049</v>
      </c>
      <c r="W3073">
        <v>988188</v>
      </c>
      <c r="X3073" t="s">
        <v>14050</v>
      </c>
      <c r="Y3073" t="s">
        <v>14051</v>
      </c>
      <c r="Z3073">
        <v>8</v>
      </c>
      <c r="AA3073" t="s">
        <v>14052</v>
      </c>
      <c r="AB3073" t="s">
        <v>14053</v>
      </c>
      <c r="AC3073" t="s">
        <v>14054</v>
      </c>
      <c r="AD3073" t="s">
        <v>14055</v>
      </c>
      <c r="AE3073" t="s">
        <v>51</v>
      </c>
      <c r="AF3073" t="s">
        <v>12495</v>
      </c>
      <c r="AG3073">
        <v>6581219411</v>
      </c>
      <c r="AI3073">
        <v>0</v>
      </c>
      <c r="AL3073">
        <v>0</v>
      </c>
      <c r="AM3073">
        <v>0</v>
      </c>
      <c r="AN3073">
        <v>0</v>
      </c>
      <c r="AO3073" t="s">
        <v>4181</v>
      </c>
      <c r="AP3073" t="s">
        <v>51</v>
      </c>
      <c r="AQ3073" t="s">
        <v>51</v>
      </c>
      <c r="AR3073" t="s">
        <v>51</v>
      </c>
      <c r="AS3073" t="s">
        <v>51</v>
      </c>
      <c r="AT3073" t="s">
        <v>51</v>
      </c>
      <c r="AU3073" t="s">
        <v>58</v>
      </c>
      <c r="AV3073" t="s">
        <v>8906</v>
      </c>
      <c r="AW3073" t="s">
        <v>4028</v>
      </c>
      <c r="AX3073" s="1">
        <v>41507.702819178237</v>
      </c>
      <c r="AY3073" s="1">
        <v>41794.484719594904</v>
      </c>
    </row>
    <row r="3074" spans="1:51" x14ac:dyDescent="0.35">
      <c r="A3074">
        <v>1284</v>
      </c>
      <c r="B3074">
        <v>0</v>
      </c>
      <c r="C3074" t="s">
        <v>51</v>
      </c>
      <c r="D3074" t="s">
        <v>52</v>
      </c>
      <c r="E3074" t="s">
        <v>51</v>
      </c>
      <c r="F3074" t="s">
        <v>51</v>
      </c>
      <c r="G3074" t="s">
        <v>14056</v>
      </c>
      <c r="H3074" t="s">
        <v>14057</v>
      </c>
      <c r="I3074" t="s">
        <v>56</v>
      </c>
      <c r="M3074" t="s">
        <v>14056</v>
      </c>
      <c r="N3074" t="s">
        <v>14057</v>
      </c>
      <c r="O3074" t="s">
        <v>56</v>
      </c>
      <c r="S3074" t="s">
        <v>14058</v>
      </c>
      <c r="T3074" t="s">
        <v>14059</v>
      </c>
      <c r="U3074" t="s">
        <v>57</v>
      </c>
      <c r="V3074" t="s">
        <v>14060</v>
      </c>
      <c r="W3074" t="s">
        <v>62</v>
      </c>
      <c r="X3074" t="s">
        <v>14061</v>
      </c>
      <c r="Y3074" t="s">
        <v>14062</v>
      </c>
      <c r="Z3074">
        <v>8</v>
      </c>
      <c r="AA3074">
        <v>27</v>
      </c>
      <c r="AB3074" t="s">
        <v>62</v>
      </c>
      <c r="AC3074" t="s">
        <v>62</v>
      </c>
      <c r="AD3074" t="s">
        <v>14063</v>
      </c>
      <c r="AE3074" t="s">
        <v>1903</v>
      </c>
      <c r="AF3074" t="s">
        <v>143</v>
      </c>
      <c r="AG3074" t="s">
        <v>14064</v>
      </c>
      <c r="AH3074" t="s">
        <v>1903</v>
      </c>
      <c r="AI3074">
        <v>0</v>
      </c>
      <c r="AJ3074">
        <v>0</v>
      </c>
      <c r="AL3074">
        <v>0</v>
      </c>
      <c r="AM3074">
        <v>0</v>
      </c>
      <c r="AN3074">
        <v>0</v>
      </c>
      <c r="AO3074" t="s">
        <v>51</v>
      </c>
      <c r="AP3074" t="s">
        <v>51</v>
      </c>
      <c r="AQ3074" t="s">
        <v>51</v>
      </c>
      <c r="AR3074" t="s">
        <v>51</v>
      </c>
      <c r="AS3074" t="s">
        <v>51</v>
      </c>
      <c r="AT3074" t="s">
        <v>51</v>
      </c>
      <c r="AU3074" t="s">
        <v>58</v>
      </c>
      <c r="AV3074" t="s">
        <v>13437</v>
      </c>
      <c r="AW3074" t="s">
        <v>4215</v>
      </c>
      <c r="AX3074" s="1">
        <v>41503.637280439812</v>
      </c>
      <c r="AY3074" s="1">
        <v>43811.429727662035</v>
      </c>
    </row>
    <row r="3075" spans="1:51" x14ac:dyDescent="0.35">
      <c r="A3075">
        <v>1283</v>
      </c>
      <c r="B3075">
        <v>0</v>
      </c>
      <c r="C3075" t="s">
        <v>51</v>
      </c>
      <c r="D3075" t="s">
        <v>85</v>
      </c>
      <c r="E3075" t="s">
        <v>51</v>
      </c>
      <c r="F3075" t="s">
        <v>51</v>
      </c>
      <c r="G3075" t="s">
        <v>14065</v>
      </c>
      <c r="H3075" t="s">
        <v>14066</v>
      </c>
      <c r="I3075" t="s">
        <v>56</v>
      </c>
      <c r="J3075" t="s">
        <v>12495</v>
      </c>
      <c r="T3075" t="s">
        <v>51</v>
      </c>
      <c r="U3075" t="s">
        <v>51</v>
      </c>
      <c r="W3075">
        <v>9850578776</v>
      </c>
      <c r="Y3075" t="s">
        <v>14067</v>
      </c>
      <c r="Z3075">
        <v>8</v>
      </c>
      <c r="AE3075" t="s">
        <v>51</v>
      </c>
      <c r="AF3075" t="s">
        <v>12495</v>
      </c>
      <c r="AI3075">
        <v>0</v>
      </c>
      <c r="AJ3075">
        <v>0</v>
      </c>
      <c r="AL3075">
        <v>0</v>
      </c>
      <c r="AM3075">
        <v>0</v>
      </c>
      <c r="AN3075">
        <v>0</v>
      </c>
      <c r="AO3075" t="s">
        <v>1777</v>
      </c>
      <c r="AP3075" t="s">
        <v>51</v>
      </c>
      <c r="AQ3075" t="s">
        <v>51</v>
      </c>
      <c r="AR3075" t="s">
        <v>51</v>
      </c>
      <c r="AS3075" t="s">
        <v>51</v>
      </c>
      <c r="AT3075" t="s">
        <v>51</v>
      </c>
      <c r="AU3075" t="s">
        <v>58</v>
      </c>
      <c r="AV3075" t="s">
        <v>8671</v>
      </c>
      <c r="AW3075" t="s">
        <v>4028</v>
      </c>
      <c r="AX3075" s="1">
        <v>41503.60433321759</v>
      </c>
      <c r="AY3075" s="1">
        <v>41732.504158136573</v>
      </c>
    </row>
    <row r="3076" spans="1:51" x14ac:dyDescent="0.35">
      <c r="A3076">
        <v>1282</v>
      </c>
      <c r="B3076">
        <v>0</v>
      </c>
      <c r="C3076" t="s">
        <v>51</v>
      </c>
      <c r="D3076" t="s">
        <v>52</v>
      </c>
      <c r="E3076" t="s">
        <v>51</v>
      </c>
      <c r="F3076" t="s">
        <v>51</v>
      </c>
      <c r="G3076" t="s">
        <v>14068</v>
      </c>
      <c r="H3076" t="s">
        <v>14069</v>
      </c>
      <c r="I3076" t="s">
        <v>277</v>
      </c>
      <c r="J3076" t="s">
        <v>5419</v>
      </c>
      <c r="M3076" t="s">
        <v>14068</v>
      </c>
      <c r="N3076" t="s">
        <v>14069</v>
      </c>
      <c r="O3076" t="s">
        <v>277</v>
      </c>
      <c r="S3076" t="s">
        <v>14070</v>
      </c>
      <c r="T3076" t="s">
        <v>14071</v>
      </c>
      <c r="U3076" t="s">
        <v>51</v>
      </c>
      <c r="V3076" t="s">
        <v>14072</v>
      </c>
      <c r="X3076" t="s">
        <v>51</v>
      </c>
      <c r="Y3076" t="s">
        <v>14073</v>
      </c>
      <c r="Z3076">
        <v>2</v>
      </c>
      <c r="AA3076" t="s">
        <v>62</v>
      </c>
      <c r="AB3076" t="s">
        <v>62</v>
      </c>
      <c r="AC3076" t="s">
        <v>62</v>
      </c>
      <c r="AD3076" t="s">
        <v>62</v>
      </c>
      <c r="AE3076" t="s">
        <v>51</v>
      </c>
      <c r="AF3076" t="s">
        <v>5419</v>
      </c>
      <c r="AG3076" t="s">
        <v>62</v>
      </c>
      <c r="AH3076" t="s">
        <v>62</v>
      </c>
      <c r="AI3076">
        <v>0</v>
      </c>
      <c r="AJ3076">
        <v>0</v>
      </c>
      <c r="AL3076">
        <v>0</v>
      </c>
      <c r="AM3076">
        <v>0</v>
      </c>
      <c r="AN3076">
        <v>0</v>
      </c>
      <c r="AO3076" t="s">
        <v>51</v>
      </c>
      <c r="AP3076" t="s">
        <v>51</v>
      </c>
      <c r="AQ3076" t="s">
        <v>51</v>
      </c>
      <c r="AR3076" t="s">
        <v>51</v>
      </c>
      <c r="AS3076" t="s">
        <v>51</v>
      </c>
      <c r="AT3076" t="s">
        <v>51</v>
      </c>
      <c r="AU3076" t="s">
        <v>58</v>
      </c>
      <c r="AV3076" t="s">
        <v>13437</v>
      </c>
      <c r="AW3076" t="s">
        <v>51</v>
      </c>
      <c r="AX3076" s="1">
        <v>41503.407986655089</v>
      </c>
      <c r="AY3076" t="s">
        <v>51</v>
      </c>
    </row>
    <row r="3077" spans="1:51" x14ac:dyDescent="0.35">
      <c r="A3077">
        <v>1281</v>
      </c>
      <c r="B3077">
        <v>0</v>
      </c>
      <c r="C3077" t="s">
        <v>51</v>
      </c>
      <c r="D3077" t="s">
        <v>64</v>
      </c>
      <c r="E3077" t="s">
        <v>51</v>
      </c>
      <c r="F3077" t="s">
        <v>51</v>
      </c>
      <c r="G3077" t="s">
        <v>14074</v>
      </c>
      <c r="H3077" t="s">
        <v>14075</v>
      </c>
      <c r="I3077" t="s">
        <v>56</v>
      </c>
      <c r="J3077" t="s">
        <v>5419</v>
      </c>
      <c r="M3077" t="s">
        <v>14074</v>
      </c>
      <c r="N3077" t="s">
        <v>14075</v>
      </c>
      <c r="O3077" t="s">
        <v>56</v>
      </c>
      <c r="S3077">
        <f>91-8108998299/9004444205</f>
        <v>90.099444883616783</v>
      </c>
      <c r="T3077" t="s">
        <v>14076</v>
      </c>
      <c r="U3077" t="s">
        <v>51</v>
      </c>
      <c r="V3077" t="s">
        <v>62</v>
      </c>
      <c r="W3077">
        <f>91-8108998299</f>
        <v>-8108998208</v>
      </c>
      <c r="X3077" t="s">
        <v>51</v>
      </c>
      <c r="Y3077" t="s">
        <v>14077</v>
      </c>
      <c r="Z3077">
        <v>8</v>
      </c>
      <c r="AA3077" t="s">
        <v>62</v>
      </c>
      <c r="AB3077" t="s">
        <v>62</v>
      </c>
      <c r="AC3077" t="s">
        <v>62</v>
      </c>
      <c r="AD3077" t="s">
        <v>62</v>
      </c>
      <c r="AE3077" t="s">
        <v>51</v>
      </c>
      <c r="AF3077" t="s">
        <v>5419</v>
      </c>
      <c r="AG3077" t="s">
        <v>62</v>
      </c>
      <c r="AH3077" t="s">
        <v>62</v>
      </c>
      <c r="AI3077">
        <v>0</v>
      </c>
      <c r="AJ3077">
        <v>0</v>
      </c>
      <c r="AL3077">
        <v>0</v>
      </c>
      <c r="AM3077">
        <v>0</v>
      </c>
      <c r="AN3077">
        <v>0</v>
      </c>
      <c r="AO3077" t="s">
        <v>51</v>
      </c>
      <c r="AP3077" t="s">
        <v>51</v>
      </c>
      <c r="AQ3077" t="s">
        <v>51</v>
      </c>
      <c r="AR3077" t="s">
        <v>51</v>
      </c>
      <c r="AS3077" t="s">
        <v>51</v>
      </c>
      <c r="AT3077" t="s">
        <v>51</v>
      </c>
      <c r="AU3077" t="s">
        <v>58</v>
      </c>
      <c r="AV3077" t="s">
        <v>13437</v>
      </c>
      <c r="AW3077" t="s">
        <v>13437</v>
      </c>
      <c r="AX3077" s="1">
        <v>41502.545879895835</v>
      </c>
      <c r="AY3077" s="1">
        <v>41502.546936145831</v>
      </c>
    </row>
    <row r="3078" spans="1:51" x14ac:dyDescent="0.35">
      <c r="A3078">
        <v>1280</v>
      </c>
      <c r="B3078">
        <v>0</v>
      </c>
      <c r="C3078" t="s">
        <v>51</v>
      </c>
      <c r="D3078" t="s">
        <v>52</v>
      </c>
      <c r="E3078" t="s">
        <v>51</v>
      </c>
      <c r="F3078" t="s">
        <v>51</v>
      </c>
      <c r="G3078" t="s">
        <v>14078</v>
      </c>
      <c r="H3078" t="s">
        <v>14079</v>
      </c>
      <c r="I3078" t="s">
        <v>2142</v>
      </c>
      <c r="J3078" t="s">
        <v>5419</v>
      </c>
      <c r="M3078" t="s">
        <v>14078</v>
      </c>
      <c r="N3078" t="s">
        <v>14079</v>
      </c>
      <c r="O3078" t="s">
        <v>2142</v>
      </c>
      <c r="S3078" t="s">
        <v>14080</v>
      </c>
      <c r="T3078" t="s">
        <v>14081</v>
      </c>
      <c r="U3078" t="s">
        <v>51</v>
      </c>
      <c r="V3078" t="s">
        <v>14082</v>
      </c>
      <c r="W3078" t="s">
        <v>14083</v>
      </c>
      <c r="X3078" t="s">
        <v>51</v>
      </c>
      <c r="Y3078" t="s">
        <v>14084</v>
      </c>
      <c r="Z3078">
        <v>2</v>
      </c>
      <c r="AA3078" t="s">
        <v>62</v>
      </c>
      <c r="AB3078" t="s">
        <v>62</v>
      </c>
      <c r="AC3078" t="s">
        <v>62</v>
      </c>
      <c r="AD3078" t="s">
        <v>62</v>
      </c>
      <c r="AE3078" t="s">
        <v>51</v>
      </c>
      <c r="AF3078" t="s">
        <v>5419</v>
      </c>
      <c r="AG3078" t="s">
        <v>62</v>
      </c>
      <c r="AH3078" t="s">
        <v>62</v>
      </c>
      <c r="AI3078">
        <v>0</v>
      </c>
      <c r="AJ3078">
        <v>0</v>
      </c>
      <c r="AL3078">
        <v>0</v>
      </c>
      <c r="AM3078">
        <v>0</v>
      </c>
      <c r="AN3078">
        <v>0</v>
      </c>
      <c r="AO3078" t="s">
        <v>51</v>
      </c>
      <c r="AP3078" t="s">
        <v>51</v>
      </c>
      <c r="AQ3078" t="s">
        <v>51</v>
      </c>
      <c r="AR3078" t="s">
        <v>51</v>
      </c>
      <c r="AS3078" t="s">
        <v>51</v>
      </c>
      <c r="AT3078" t="s">
        <v>51</v>
      </c>
      <c r="AU3078" t="s">
        <v>58</v>
      </c>
      <c r="AV3078" t="s">
        <v>13437</v>
      </c>
      <c r="AW3078" t="s">
        <v>51</v>
      </c>
      <c r="AX3078" s="1">
        <v>41502.527321215275</v>
      </c>
      <c r="AY3078" t="s">
        <v>51</v>
      </c>
    </row>
    <row r="3079" spans="1:51" x14ac:dyDescent="0.35">
      <c r="A3079">
        <v>1279</v>
      </c>
      <c r="B3079">
        <v>0</v>
      </c>
      <c r="C3079" t="s">
        <v>51</v>
      </c>
      <c r="D3079" t="s">
        <v>52</v>
      </c>
      <c r="E3079" t="s">
        <v>51</v>
      </c>
      <c r="F3079" t="s">
        <v>51</v>
      </c>
      <c r="G3079" t="s">
        <v>19356</v>
      </c>
      <c r="H3079" t="s">
        <v>19357</v>
      </c>
      <c r="I3079" t="s">
        <v>56</v>
      </c>
      <c r="J3079" t="s">
        <v>5419</v>
      </c>
      <c r="M3079" t="s">
        <v>19356</v>
      </c>
      <c r="N3079" t="s">
        <v>19357</v>
      </c>
      <c r="O3079" t="s">
        <v>56</v>
      </c>
      <c r="S3079" t="s">
        <v>14085</v>
      </c>
      <c r="T3079" t="s">
        <v>14086</v>
      </c>
      <c r="U3079" t="s">
        <v>51</v>
      </c>
      <c r="W3079" t="s">
        <v>14085</v>
      </c>
      <c r="X3079" t="s">
        <v>51</v>
      </c>
      <c r="Y3079" t="s">
        <v>19358</v>
      </c>
      <c r="Z3079">
        <v>8</v>
      </c>
      <c r="AE3079" t="s">
        <v>51</v>
      </c>
      <c r="AF3079" t="s">
        <v>5419</v>
      </c>
      <c r="AI3079">
        <v>0</v>
      </c>
      <c r="AJ3079">
        <v>0</v>
      </c>
      <c r="AL3079">
        <v>0</v>
      </c>
      <c r="AM3079">
        <v>0</v>
      </c>
      <c r="AN3079">
        <v>0</v>
      </c>
      <c r="AO3079" t="s">
        <v>51</v>
      </c>
      <c r="AP3079" t="s">
        <v>51</v>
      </c>
      <c r="AQ3079" t="s">
        <v>51</v>
      </c>
      <c r="AR3079" t="s">
        <v>51</v>
      </c>
      <c r="AS3079" t="s">
        <v>51</v>
      </c>
      <c r="AT3079" t="s">
        <v>51</v>
      </c>
      <c r="AU3079" t="s">
        <v>58</v>
      </c>
      <c r="AV3079" t="s">
        <v>13437</v>
      </c>
      <c r="AW3079" t="s">
        <v>51</v>
      </c>
      <c r="AX3079" s="1">
        <v>41499.689979745373</v>
      </c>
      <c r="AY3079" t="s">
        <v>51</v>
      </c>
    </row>
    <row r="3080" spans="1:51" x14ac:dyDescent="0.35">
      <c r="A3080">
        <v>1278</v>
      </c>
      <c r="B3080">
        <v>0</v>
      </c>
      <c r="C3080" t="s">
        <v>51</v>
      </c>
      <c r="D3080" t="s">
        <v>52</v>
      </c>
      <c r="E3080" t="s">
        <v>51</v>
      </c>
      <c r="F3080" t="s">
        <v>51</v>
      </c>
      <c r="G3080" t="s">
        <v>19359</v>
      </c>
      <c r="H3080" t="s">
        <v>14087</v>
      </c>
      <c r="I3080" t="s">
        <v>56</v>
      </c>
      <c r="J3080" t="s">
        <v>5419</v>
      </c>
      <c r="N3080" t="s">
        <v>14088</v>
      </c>
      <c r="O3080" t="s">
        <v>56</v>
      </c>
      <c r="S3080" t="s">
        <v>10321</v>
      </c>
      <c r="T3080" t="s">
        <v>14089</v>
      </c>
      <c r="U3080" t="s">
        <v>51</v>
      </c>
      <c r="X3080" t="s">
        <v>51</v>
      </c>
      <c r="Z3080">
        <v>8</v>
      </c>
      <c r="AE3080" t="s">
        <v>51</v>
      </c>
      <c r="AF3080" t="s">
        <v>5419</v>
      </c>
      <c r="AI3080">
        <v>0</v>
      </c>
      <c r="AJ3080">
        <v>0</v>
      </c>
      <c r="AL3080">
        <v>0</v>
      </c>
      <c r="AM3080">
        <v>0</v>
      </c>
      <c r="AN3080">
        <v>0</v>
      </c>
      <c r="AO3080" t="s">
        <v>51</v>
      </c>
      <c r="AP3080" t="s">
        <v>51</v>
      </c>
      <c r="AQ3080" t="s">
        <v>51</v>
      </c>
      <c r="AR3080" t="s">
        <v>51</v>
      </c>
      <c r="AS3080" t="s">
        <v>51</v>
      </c>
      <c r="AT3080" t="s">
        <v>51</v>
      </c>
      <c r="AU3080" t="s">
        <v>58</v>
      </c>
      <c r="AV3080" t="s">
        <v>1668</v>
      </c>
      <c r="AW3080" t="s">
        <v>1668</v>
      </c>
      <c r="AX3080" s="1">
        <v>41499.577570914349</v>
      </c>
      <c r="AY3080" s="1">
        <v>41500.444793483795</v>
      </c>
    </row>
    <row r="3081" spans="1:51" x14ac:dyDescent="0.35">
      <c r="A3081">
        <v>1277</v>
      </c>
      <c r="B3081">
        <v>0</v>
      </c>
      <c r="C3081" t="s">
        <v>51</v>
      </c>
      <c r="D3081" t="s">
        <v>52</v>
      </c>
      <c r="E3081" t="s">
        <v>51</v>
      </c>
      <c r="F3081" t="s">
        <v>51</v>
      </c>
      <c r="G3081" t="s">
        <v>14090</v>
      </c>
      <c r="H3081" t="s">
        <v>14091</v>
      </c>
      <c r="I3081" t="s">
        <v>56</v>
      </c>
      <c r="J3081" t="s">
        <v>5419</v>
      </c>
      <c r="M3081" t="s">
        <v>14090</v>
      </c>
      <c r="N3081" t="s">
        <v>14091</v>
      </c>
      <c r="O3081" t="s">
        <v>56</v>
      </c>
      <c r="S3081" t="s">
        <v>14092</v>
      </c>
      <c r="T3081" t="s">
        <v>14093</v>
      </c>
      <c r="U3081" t="s">
        <v>51</v>
      </c>
      <c r="V3081" t="s">
        <v>14094</v>
      </c>
      <c r="W3081">
        <v>9158004171</v>
      </c>
      <c r="X3081" t="s">
        <v>51</v>
      </c>
      <c r="Y3081" t="s">
        <v>14095</v>
      </c>
      <c r="Z3081">
        <v>8</v>
      </c>
      <c r="AA3081" t="s">
        <v>14096</v>
      </c>
      <c r="AB3081" t="s">
        <v>14097</v>
      </c>
      <c r="AC3081" t="s">
        <v>14098</v>
      </c>
      <c r="AE3081" t="s">
        <v>51</v>
      </c>
      <c r="AF3081" t="s">
        <v>5419</v>
      </c>
      <c r="AG3081" t="s">
        <v>14099</v>
      </c>
      <c r="AH3081" t="s">
        <v>14100</v>
      </c>
      <c r="AI3081">
        <v>0</v>
      </c>
      <c r="AJ3081">
        <v>0</v>
      </c>
      <c r="AL3081">
        <v>1</v>
      </c>
      <c r="AM3081">
        <v>1</v>
      </c>
      <c r="AN3081">
        <v>0</v>
      </c>
      <c r="AO3081" t="s">
        <v>51</v>
      </c>
      <c r="AP3081" t="s">
        <v>51</v>
      </c>
      <c r="AQ3081" t="s">
        <v>51</v>
      </c>
      <c r="AR3081" t="s">
        <v>51</v>
      </c>
      <c r="AS3081" t="s">
        <v>51</v>
      </c>
      <c r="AT3081" t="s">
        <v>51</v>
      </c>
      <c r="AU3081" t="s">
        <v>58</v>
      </c>
      <c r="AV3081" t="s">
        <v>13437</v>
      </c>
      <c r="AW3081" t="s">
        <v>13437</v>
      </c>
      <c r="AX3081" s="1">
        <v>41499.510812534725</v>
      </c>
      <c r="AY3081" s="1">
        <v>41499.511569212962</v>
      </c>
    </row>
    <row r="3082" spans="1:51" x14ac:dyDescent="0.35">
      <c r="A3082">
        <v>1276</v>
      </c>
      <c r="B3082">
        <v>0</v>
      </c>
      <c r="C3082" t="s">
        <v>51</v>
      </c>
      <c r="D3082" t="s">
        <v>52</v>
      </c>
      <c r="E3082" t="s">
        <v>51</v>
      </c>
      <c r="F3082" t="s">
        <v>51</v>
      </c>
      <c r="G3082" t="s">
        <v>19360</v>
      </c>
      <c r="H3082" t="s">
        <v>14101</v>
      </c>
      <c r="I3082" t="s">
        <v>56</v>
      </c>
      <c r="J3082" t="s">
        <v>5419</v>
      </c>
      <c r="M3082" t="s">
        <v>19360</v>
      </c>
      <c r="N3082" t="s">
        <v>14101</v>
      </c>
      <c r="O3082" t="s">
        <v>56</v>
      </c>
      <c r="S3082">
        <v>912646302400</v>
      </c>
      <c r="T3082" t="s">
        <v>14102</v>
      </c>
      <c r="U3082" t="s">
        <v>51</v>
      </c>
      <c r="V3082">
        <v>912646302401</v>
      </c>
      <c r="W3082">
        <v>9624250000</v>
      </c>
      <c r="X3082" t="s">
        <v>51</v>
      </c>
      <c r="Y3082" t="s">
        <v>14103</v>
      </c>
      <c r="Z3082">
        <v>8</v>
      </c>
      <c r="AA3082" t="s">
        <v>14104</v>
      </c>
      <c r="AB3082" t="s">
        <v>14105</v>
      </c>
      <c r="AC3082" t="s">
        <v>14106</v>
      </c>
      <c r="AD3082" t="s">
        <v>62</v>
      </c>
      <c r="AE3082" t="s">
        <v>51</v>
      </c>
      <c r="AF3082" t="s">
        <v>5419</v>
      </c>
      <c r="AG3082">
        <v>24710800332</v>
      </c>
      <c r="AH3082">
        <v>24710800332</v>
      </c>
      <c r="AI3082">
        <v>0</v>
      </c>
      <c r="AJ3082">
        <v>0</v>
      </c>
      <c r="AL3082">
        <v>0</v>
      </c>
      <c r="AM3082">
        <v>0</v>
      </c>
      <c r="AN3082">
        <v>0</v>
      </c>
      <c r="AO3082" t="s">
        <v>51</v>
      </c>
      <c r="AP3082" t="s">
        <v>51</v>
      </c>
      <c r="AQ3082" t="s">
        <v>51</v>
      </c>
      <c r="AR3082" t="s">
        <v>51</v>
      </c>
      <c r="AS3082" t="s">
        <v>51</v>
      </c>
      <c r="AT3082" t="s">
        <v>51</v>
      </c>
      <c r="AU3082" t="s">
        <v>58</v>
      </c>
      <c r="AV3082" t="s">
        <v>13058</v>
      </c>
      <c r="AW3082" t="s">
        <v>51</v>
      </c>
      <c r="AX3082" s="1">
        <v>41493.430340624996</v>
      </c>
      <c r="AY3082" t="s">
        <v>51</v>
      </c>
    </row>
    <row r="3083" spans="1:51" x14ac:dyDescent="0.35">
      <c r="A3083">
        <v>1275</v>
      </c>
      <c r="B3083">
        <v>0</v>
      </c>
      <c r="C3083" t="s">
        <v>51</v>
      </c>
      <c r="D3083" t="s">
        <v>85</v>
      </c>
      <c r="E3083" t="s">
        <v>51</v>
      </c>
      <c r="F3083" t="s">
        <v>51</v>
      </c>
      <c r="G3083" t="s">
        <v>14107</v>
      </c>
      <c r="H3083" t="s">
        <v>14108</v>
      </c>
      <c r="I3083" t="s">
        <v>56</v>
      </c>
      <c r="J3083" t="s">
        <v>5419</v>
      </c>
      <c r="S3083" t="s">
        <v>14109</v>
      </c>
      <c r="T3083" t="s">
        <v>51</v>
      </c>
      <c r="U3083" t="s">
        <v>51</v>
      </c>
      <c r="V3083" t="s">
        <v>14110</v>
      </c>
      <c r="Z3083">
        <v>8</v>
      </c>
      <c r="AE3083" t="s">
        <v>51</v>
      </c>
      <c r="AF3083" t="s">
        <v>5419</v>
      </c>
      <c r="AI3083">
        <v>0</v>
      </c>
      <c r="AJ3083">
        <v>0</v>
      </c>
      <c r="AL3083">
        <v>0</v>
      </c>
      <c r="AM3083">
        <v>0</v>
      </c>
      <c r="AN3083">
        <v>0</v>
      </c>
      <c r="AO3083" t="s">
        <v>51</v>
      </c>
      <c r="AP3083" t="s">
        <v>51</v>
      </c>
      <c r="AQ3083" t="s">
        <v>51</v>
      </c>
      <c r="AR3083" t="s">
        <v>51</v>
      </c>
      <c r="AS3083" t="s">
        <v>51</v>
      </c>
      <c r="AT3083" t="s">
        <v>51</v>
      </c>
      <c r="AU3083" t="s">
        <v>58</v>
      </c>
      <c r="AV3083" t="s">
        <v>13603</v>
      </c>
      <c r="AW3083" t="s">
        <v>51</v>
      </c>
      <c r="AX3083" s="1">
        <v>41488.673289317128</v>
      </c>
      <c r="AY3083" t="s">
        <v>51</v>
      </c>
    </row>
    <row r="3084" spans="1:51" x14ac:dyDescent="0.35">
      <c r="A3084">
        <v>1274</v>
      </c>
      <c r="B3084">
        <v>0</v>
      </c>
      <c r="C3084" t="s">
        <v>51</v>
      </c>
      <c r="D3084" t="s">
        <v>52</v>
      </c>
      <c r="E3084" t="s">
        <v>51</v>
      </c>
      <c r="F3084" t="s">
        <v>51</v>
      </c>
      <c r="G3084" t="s">
        <v>19361</v>
      </c>
      <c r="H3084" t="s">
        <v>14111</v>
      </c>
      <c r="I3084" t="s">
        <v>56</v>
      </c>
      <c r="M3084" t="s">
        <v>14112</v>
      </c>
      <c r="N3084" t="s">
        <v>14113</v>
      </c>
      <c r="O3084" t="s">
        <v>56</v>
      </c>
      <c r="S3084" t="s">
        <v>14114</v>
      </c>
      <c r="U3084" t="s">
        <v>51</v>
      </c>
      <c r="V3084" t="s">
        <v>14115</v>
      </c>
      <c r="W3084" t="s">
        <v>14116</v>
      </c>
      <c r="Y3084" t="s">
        <v>14117</v>
      </c>
      <c r="Z3084">
        <v>8</v>
      </c>
      <c r="AA3084">
        <v>19</v>
      </c>
      <c r="AE3084" t="s">
        <v>12521</v>
      </c>
      <c r="AF3084" t="s">
        <v>3287</v>
      </c>
      <c r="AG3084" t="s">
        <v>14118</v>
      </c>
      <c r="AH3084" t="s">
        <v>12521</v>
      </c>
      <c r="AI3084">
        <v>0</v>
      </c>
      <c r="AJ3084">
        <v>0</v>
      </c>
      <c r="AL3084">
        <v>0</v>
      </c>
      <c r="AM3084">
        <v>0</v>
      </c>
      <c r="AN3084">
        <v>0</v>
      </c>
      <c r="AO3084" t="s">
        <v>51</v>
      </c>
      <c r="AP3084" t="s">
        <v>51</v>
      </c>
      <c r="AQ3084" t="s">
        <v>51</v>
      </c>
      <c r="AR3084" t="s">
        <v>51</v>
      </c>
      <c r="AS3084" t="s">
        <v>51</v>
      </c>
      <c r="AT3084" t="s">
        <v>51</v>
      </c>
      <c r="AU3084" t="s">
        <v>58</v>
      </c>
      <c r="AV3084" t="s">
        <v>8906</v>
      </c>
      <c r="AW3084" t="s">
        <v>6927</v>
      </c>
      <c r="AX3084" s="1">
        <v>41487.665725891202</v>
      </c>
      <c r="AY3084" s="1">
        <v>43419.721254363423</v>
      </c>
    </row>
    <row r="3085" spans="1:51" x14ac:dyDescent="0.35">
      <c r="A3085">
        <v>1273</v>
      </c>
      <c r="B3085">
        <v>0</v>
      </c>
      <c r="C3085" t="s">
        <v>51</v>
      </c>
      <c r="D3085" t="s">
        <v>85</v>
      </c>
      <c r="E3085" t="s">
        <v>51</v>
      </c>
      <c r="F3085" t="s">
        <v>51</v>
      </c>
      <c r="G3085" t="s">
        <v>14119</v>
      </c>
      <c r="H3085" t="s">
        <v>19362</v>
      </c>
      <c r="I3085" t="s">
        <v>56</v>
      </c>
      <c r="J3085" t="s">
        <v>5419</v>
      </c>
      <c r="S3085" t="s">
        <v>14120</v>
      </c>
      <c r="T3085" t="s">
        <v>51</v>
      </c>
      <c r="U3085" t="s">
        <v>51</v>
      </c>
      <c r="W3085">
        <v>8080250522</v>
      </c>
      <c r="Y3085" t="s">
        <v>14121</v>
      </c>
      <c r="Z3085">
        <v>8</v>
      </c>
      <c r="AE3085" t="s">
        <v>51</v>
      </c>
      <c r="AF3085" t="s">
        <v>5419</v>
      </c>
      <c r="AI3085">
        <v>0</v>
      </c>
      <c r="AJ3085">
        <v>0</v>
      </c>
      <c r="AL3085">
        <v>0</v>
      </c>
      <c r="AM3085">
        <v>0</v>
      </c>
      <c r="AN3085">
        <v>0</v>
      </c>
      <c r="AO3085" t="s">
        <v>51</v>
      </c>
      <c r="AP3085" t="s">
        <v>51</v>
      </c>
      <c r="AQ3085" t="s">
        <v>51</v>
      </c>
      <c r="AR3085" t="s">
        <v>51</v>
      </c>
      <c r="AS3085" t="s">
        <v>51</v>
      </c>
      <c r="AT3085" t="s">
        <v>51</v>
      </c>
      <c r="AU3085" t="s">
        <v>58</v>
      </c>
      <c r="AV3085" t="s">
        <v>13449</v>
      </c>
      <c r="AW3085" t="s">
        <v>51</v>
      </c>
      <c r="AX3085" s="1">
        <v>41487.489729432869</v>
      </c>
      <c r="AY3085" t="s">
        <v>51</v>
      </c>
    </row>
    <row r="3086" spans="1:51" x14ac:dyDescent="0.35">
      <c r="A3086">
        <v>1272</v>
      </c>
      <c r="B3086">
        <v>0</v>
      </c>
      <c r="C3086" t="s">
        <v>51</v>
      </c>
      <c r="D3086" t="s">
        <v>52</v>
      </c>
      <c r="E3086" t="s">
        <v>51</v>
      </c>
      <c r="F3086" t="s">
        <v>51</v>
      </c>
      <c r="G3086" t="s">
        <v>14122</v>
      </c>
      <c r="H3086" t="s">
        <v>14123</v>
      </c>
      <c r="I3086" t="s">
        <v>56</v>
      </c>
      <c r="J3086" t="s">
        <v>5419</v>
      </c>
      <c r="N3086" t="s">
        <v>14124</v>
      </c>
      <c r="O3086" t="s">
        <v>56</v>
      </c>
      <c r="S3086" t="s">
        <v>14125</v>
      </c>
      <c r="T3086" t="s">
        <v>14126</v>
      </c>
      <c r="U3086" t="s">
        <v>51</v>
      </c>
      <c r="W3086">
        <v>9212258284</v>
      </c>
      <c r="X3086" t="s">
        <v>51</v>
      </c>
      <c r="Z3086">
        <v>8</v>
      </c>
      <c r="AE3086" t="s">
        <v>51</v>
      </c>
      <c r="AF3086" t="s">
        <v>5419</v>
      </c>
      <c r="AI3086">
        <v>0</v>
      </c>
      <c r="AJ3086">
        <v>0</v>
      </c>
      <c r="AL3086">
        <v>0</v>
      </c>
      <c r="AM3086">
        <v>0</v>
      </c>
      <c r="AN3086">
        <v>0</v>
      </c>
      <c r="AO3086" t="s">
        <v>51</v>
      </c>
      <c r="AP3086" t="s">
        <v>51</v>
      </c>
      <c r="AQ3086" t="s">
        <v>51</v>
      </c>
      <c r="AR3086" t="s">
        <v>51</v>
      </c>
      <c r="AS3086" t="s">
        <v>51</v>
      </c>
      <c r="AT3086" t="s">
        <v>51</v>
      </c>
      <c r="AU3086" t="s">
        <v>58</v>
      </c>
      <c r="AV3086" t="s">
        <v>1668</v>
      </c>
      <c r="AW3086" t="s">
        <v>51</v>
      </c>
      <c r="AX3086" s="1">
        <v>41484.511560844905</v>
      </c>
      <c r="AY3086" t="s">
        <v>51</v>
      </c>
    </row>
    <row r="3087" spans="1:51" x14ac:dyDescent="0.35">
      <c r="A3087">
        <v>1271</v>
      </c>
      <c r="B3087">
        <v>0</v>
      </c>
      <c r="C3087" t="s">
        <v>51</v>
      </c>
      <c r="D3087" t="s">
        <v>52</v>
      </c>
      <c r="E3087" t="s">
        <v>51</v>
      </c>
      <c r="F3087" t="s">
        <v>51</v>
      </c>
      <c r="G3087" t="s">
        <v>14127</v>
      </c>
      <c r="H3087" t="s">
        <v>14128</v>
      </c>
      <c r="I3087" t="s">
        <v>56</v>
      </c>
      <c r="J3087" t="s">
        <v>5419</v>
      </c>
      <c r="M3087" t="s">
        <v>14127</v>
      </c>
      <c r="N3087" t="s">
        <v>14128</v>
      </c>
      <c r="O3087" t="s">
        <v>56</v>
      </c>
      <c r="S3087" t="s">
        <v>14129</v>
      </c>
      <c r="U3087" t="s">
        <v>51</v>
      </c>
      <c r="V3087" t="s">
        <v>14130</v>
      </c>
      <c r="W3087">
        <v>919998217289</v>
      </c>
      <c r="X3087" t="s">
        <v>51</v>
      </c>
      <c r="Y3087" t="s">
        <v>14131</v>
      </c>
      <c r="Z3087">
        <v>8</v>
      </c>
      <c r="AA3087">
        <v>24</v>
      </c>
      <c r="AE3087" t="s">
        <v>51</v>
      </c>
      <c r="AF3087" t="s">
        <v>5419</v>
      </c>
      <c r="AG3087" t="s">
        <v>994</v>
      </c>
      <c r="AI3087">
        <v>0</v>
      </c>
      <c r="AJ3087">
        <v>0</v>
      </c>
      <c r="AL3087">
        <v>0</v>
      </c>
      <c r="AM3087">
        <v>0</v>
      </c>
      <c r="AN3087">
        <v>0</v>
      </c>
      <c r="AO3087" t="s">
        <v>51</v>
      </c>
      <c r="AP3087" t="s">
        <v>51</v>
      </c>
      <c r="AQ3087" t="s">
        <v>51</v>
      </c>
      <c r="AR3087" t="s">
        <v>51</v>
      </c>
      <c r="AS3087" t="s">
        <v>51</v>
      </c>
      <c r="AT3087" t="s">
        <v>51</v>
      </c>
      <c r="AU3087" t="s">
        <v>58</v>
      </c>
      <c r="AV3087" t="s">
        <v>8906</v>
      </c>
      <c r="AW3087" t="s">
        <v>6927</v>
      </c>
      <c r="AX3087" s="1">
        <v>41479.685443981478</v>
      </c>
      <c r="AY3087" s="1">
        <v>43129.42104267361</v>
      </c>
    </row>
    <row r="3088" spans="1:51" x14ac:dyDescent="0.35">
      <c r="A3088">
        <v>1270</v>
      </c>
      <c r="B3088">
        <v>0</v>
      </c>
      <c r="C3088" t="s">
        <v>51</v>
      </c>
      <c r="D3088" t="s">
        <v>52</v>
      </c>
      <c r="E3088" t="s">
        <v>51</v>
      </c>
      <c r="F3088" t="s">
        <v>51</v>
      </c>
      <c r="G3088" t="s">
        <v>14132</v>
      </c>
      <c r="H3088" t="s">
        <v>14133</v>
      </c>
      <c r="I3088" t="s">
        <v>56</v>
      </c>
      <c r="J3088" t="s">
        <v>5419</v>
      </c>
      <c r="M3088" t="s">
        <v>14134</v>
      </c>
      <c r="N3088" t="s">
        <v>14135</v>
      </c>
      <c r="S3088" t="s">
        <v>14136</v>
      </c>
      <c r="U3088" t="s">
        <v>51</v>
      </c>
      <c r="V3088" t="s">
        <v>14137</v>
      </c>
      <c r="W3088" t="s">
        <v>14138</v>
      </c>
      <c r="X3088" t="s">
        <v>51</v>
      </c>
      <c r="Y3088" t="s">
        <v>14139</v>
      </c>
      <c r="Z3088">
        <v>8</v>
      </c>
      <c r="AE3088" t="s">
        <v>51</v>
      </c>
      <c r="AF3088" t="s">
        <v>5419</v>
      </c>
      <c r="AG3088" t="s">
        <v>14140</v>
      </c>
      <c r="AH3088" t="s">
        <v>14141</v>
      </c>
      <c r="AI3088">
        <v>0</v>
      </c>
      <c r="AJ3088">
        <v>0</v>
      </c>
      <c r="AL3088">
        <v>0</v>
      </c>
      <c r="AM3088">
        <v>0</v>
      </c>
      <c r="AN3088">
        <v>0</v>
      </c>
      <c r="AO3088" t="s">
        <v>51</v>
      </c>
      <c r="AP3088" t="s">
        <v>51</v>
      </c>
      <c r="AQ3088" t="s">
        <v>51</v>
      </c>
      <c r="AR3088" t="s">
        <v>51</v>
      </c>
      <c r="AS3088" t="s">
        <v>51</v>
      </c>
      <c r="AT3088" t="s">
        <v>51</v>
      </c>
      <c r="AU3088" t="s">
        <v>58</v>
      </c>
      <c r="AV3088" t="s">
        <v>8906</v>
      </c>
      <c r="AW3088" t="s">
        <v>51</v>
      </c>
      <c r="AX3088" s="1">
        <v>41479.676067905093</v>
      </c>
      <c r="AY3088" t="s">
        <v>51</v>
      </c>
    </row>
    <row r="3089" spans="1:51" x14ac:dyDescent="0.35">
      <c r="A3089">
        <v>1269</v>
      </c>
      <c r="B3089">
        <v>0</v>
      </c>
      <c r="C3089" t="s">
        <v>51</v>
      </c>
      <c r="D3089" t="s">
        <v>85</v>
      </c>
      <c r="E3089" t="s">
        <v>51</v>
      </c>
      <c r="F3089" t="s">
        <v>51</v>
      </c>
      <c r="G3089" t="s">
        <v>14142</v>
      </c>
      <c r="H3089" t="s">
        <v>14143</v>
      </c>
      <c r="I3089" t="s">
        <v>56</v>
      </c>
      <c r="J3089" t="s">
        <v>12495</v>
      </c>
      <c r="S3089" t="s">
        <v>14144</v>
      </c>
      <c r="T3089" t="s">
        <v>51</v>
      </c>
      <c r="U3089" t="s">
        <v>51</v>
      </c>
      <c r="W3089">
        <v>9822210129</v>
      </c>
      <c r="Y3089" t="s">
        <v>14145</v>
      </c>
      <c r="Z3089">
        <v>8</v>
      </c>
      <c r="AD3089" t="s">
        <v>14146</v>
      </c>
      <c r="AE3089" t="s">
        <v>51</v>
      </c>
      <c r="AF3089" t="s">
        <v>12495</v>
      </c>
      <c r="AG3089" t="s">
        <v>14147</v>
      </c>
      <c r="AI3089">
        <v>0</v>
      </c>
      <c r="AJ3089">
        <v>0</v>
      </c>
      <c r="AL3089">
        <v>0</v>
      </c>
      <c r="AM3089">
        <v>0</v>
      </c>
      <c r="AN3089">
        <v>0</v>
      </c>
      <c r="AO3089" t="s">
        <v>1651</v>
      </c>
      <c r="AP3089" t="s">
        <v>51</v>
      </c>
      <c r="AQ3089" t="s">
        <v>51</v>
      </c>
      <c r="AR3089" t="s">
        <v>51</v>
      </c>
      <c r="AS3089" t="s">
        <v>51</v>
      </c>
      <c r="AT3089" t="s">
        <v>51</v>
      </c>
      <c r="AU3089" t="s">
        <v>58</v>
      </c>
      <c r="AV3089" t="s">
        <v>8906</v>
      </c>
      <c r="AW3089" t="s">
        <v>4028</v>
      </c>
      <c r="AX3089" s="1">
        <v>41478.630580439814</v>
      </c>
      <c r="AY3089" s="1">
        <v>41748.547909953704</v>
      </c>
    </row>
    <row r="3090" spans="1:51" x14ac:dyDescent="0.35">
      <c r="A3090">
        <v>1268</v>
      </c>
      <c r="B3090">
        <v>0</v>
      </c>
      <c r="C3090" t="s">
        <v>51</v>
      </c>
      <c r="D3090" t="s">
        <v>85</v>
      </c>
      <c r="E3090" t="s">
        <v>51</v>
      </c>
      <c r="F3090" t="s">
        <v>51</v>
      </c>
      <c r="G3090" t="s">
        <v>14148</v>
      </c>
      <c r="H3090" t="s">
        <v>14149</v>
      </c>
      <c r="I3090" t="s">
        <v>56</v>
      </c>
      <c r="J3090" t="s">
        <v>5419</v>
      </c>
      <c r="S3090" t="s">
        <v>14150</v>
      </c>
      <c r="T3090" t="s">
        <v>51</v>
      </c>
      <c r="U3090" t="s">
        <v>51</v>
      </c>
      <c r="V3090" t="s">
        <v>14151</v>
      </c>
      <c r="W3090">
        <v>8888855078</v>
      </c>
      <c r="X3090" t="s">
        <v>14152</v>
      </c>
      <c r="Y3090" t="s">
        <v>14153</v>
      </c>
      <c r="Z3090">
        <v>8</v>
      </c>
      <c r="AD3090" t="s">
        <v>3163</v>
      </c>
      <c r="AE3090" t="s">
        <v>51</v>
      </c>
      <c r="AF3090" t="s">
        <v>5419</v>
      </c>
      <c r="AG3090" t="s">
        <v>14154</v>
      </c>
      <c r="AH3090" t="s">
        <v>14155</v>
      </c>
      <c r="AI3090">
        <v>0</v>
      </c>
      <c r="AJ3090">
        <v>0</v>
      </c>
      <c r="AL3090">
        <v>0</v>
      </c>
      <c r="AM3090">
        <v>0</v>
      </c>
      <c r="AN3090">
        <v>0</v>
      </c>
      <c r="AO3090" t="s">
        <v>51</v>
      </c>
      <c r="AP3090" t="s">
        <v>51</v>
      </c>
      <c r="AQ3090" t="s">
        <v>51</v>
      </c>
      <c r="AR3090" t="s">
        <v>51</v>
      </c>
      <c r="AS3090" t="s">
        <v>51</v>
      </c>
      <c r="AT3090" t="s">
        <v>51</v>
      </c>
      <c r="AU3090" t="s">
        <v>58</v>
      </c>
      <c r="AV3090" t="s">
        <v>8906</v>
      </c>
      <c r="AW3090" t="s">
        <v>51</v>
      </c>
      <c r="AX3090" s="1">
        <v>41475.51311443287</v>
      </c>
      <c r="AY3090" t="s">
        <v>51</v>
      </c>
    </row>
    <row r="3091" spans="1:51" x14ac:dyDescent="0.35">
      <c r="A3091">
        <v>1267</v>
      </c>
      <c r="B3091">
        <v>0</v>
      </c>
      <c r="C3091" t="s">
        <v>51</v>
      </c>
      <c r="D3091" t="s">
        <v>52</v>
      </c>
      <c r="E3091" t="s">
        <v>51</v>
      </c>
      <c r="F3091" t="s">
        <v>51</v>
      </c>
      <c r="G3091" t="s">
        <v>19363</v>
      </c>
      <c r="H3091" t="s">
        <v>14156</v>
      </c>
      <c r="I3091" t="s">
        <v>56</v>
      </c>
      <c r="M3091" t="s">
        <v>19363</v>
      </c>
      <c r="N3091" t="s">
        <v>14156</v>
      </c>
      <c r="O3091" t="s">
        <v>56</v>
      </c>
      <c r="S3091" t="s">
        <v>14157</v>
      </c>
      <c r="T3091" t="s">
        <v>14158</v>
      </c>
      <c r="Y3091" t="s">
        <v>14159</v>
      </c>
      <c r="Z3091">
        <v>8</v>
      </c>
      <c r="AA3091" t="s">
        <v>11995</v>
      </c>
      <c r="AD3091" t="s">
        <v>7977</v>
      </c>
      <c r="AI3091">
        <v>0</v>
      </c>
      <c r="AJ3091">
        <v>0</v>
      </c>
      <c r="AL3091">
        <v>0</v>
      </c>
      <c r="AM3091">
        <v>0</v>
      </c>
      <c r="AN3091">
        <v>0</v>
      </c>
      <c r="AO3091" t="s">
        <v>51</v>
      </c>
      <c r="AP3091" t="s">
        <v>51</v>
      </c>
      <c r="AQ3091" t="s">
        <v>51</v>
      </c>
      <c r="AR3091" t="s">
        <v>51</v>
      </c>
      <c r="AS3091" t="s">
        <v>51</v>
      </c>
      <c r="AT3091" t="s">
        <v>51</v>
      </c>
      <c r="AU3091" t="s">
        <v>58</v>
      </c>
      <c r="AV3091" t="s">
        <v>1668</v>
      </c>
      <c r="AW3091" t="s">
        <v>68</v>
      </c>
      <c r="AX3091" s="1">
        <v>41473.509966087964</v>
      </c>
      <c r="AY3091" s="1">
        <v>45769.40526284722</v>
      </c>
    </row>
    <row r="3092" spans="1:51" x14ac:dyDescent="0.35">
      <c r="A3092">
        <v>1266</v>
      </c>
      <c r="B3092">
        <v>0</v>
      </c>
      <c r="C3092" t="s">
        <v>51</v>
      </c>
      <c r="D3092" t="s">
        <v>85</v>
      </c>
      <c r="E3092" t="s">
        <v>51</v>
      </c>
      <c r="F3092" t="s">
        <v>51</v>
      </c>
      <c r="G3092" t="s">
        <v>14160</v>
      </c>
      <c r="H3092" t="s">
        <v>14161</v>
      </c>
      <c r="I3092" t="s">
        <v>56</v>
      </c>
      <c r="J3092" t="s">
        <v>5419</v>
      </c>
      <c r="S3092" t="s">
        <v>14162</v>
      </c>
      <c r="T3092" t="s">
        <v>51</v>
      </c>
      <c r="U3092" t="s">
        <v>51</v>
      </c>
      <c r="V3092" t="s">
        <v>14163</v>
      </c>
      <c r="W3092">
        <v>9970175751</v>
      </c>
      <c r="Y3092" t="s">
        <v>14164</v>
      </c>
      <c r="Z3092">
        <v>8</v>
      </c>
      <c r="AE3092" t="s">
        <v>51</v>
      </c>
      <c r="AF3092" t="s">
        <v>5419</v>
      </c>
      <c r="AG3092" t="s">
        <v>14165</v>
      </c>
      <c r="AH3092" t="s">
        <v>14166</v>
      </c>
      <c r="AI3092">
        <v>0</v>
      </c>
      <c r="AJ3092">
        <v>0</v>
      </c>
      <c r="AL3092">
        <v>0</v>
      </c>
      <c r="AM3092">
        <v>0</v>
      </c>
      <c r="AN3092">
        <v>0</v>
      </c>
      <c r="AO3092" t="s">
        <v>4181</v>
      </c>
      <c r="AP3092" t="s">
        <v>51</v>
      </c>
      <c r="AQ3092" t="s">
        <v>51</v>
      </c>
      <c r="AR3092" t="s">
        <v>51</v>
      </c>
      <c r="AS3092" t="s">
        <v>51</v>
      </c>
      <c r="AT3092" t="s">
        <v>51</v>
      </c>
      <c r="AU3092" t="s">
        <v>58</v>
      </c>
      <c r="AV3092" t="s">
        <v>8906</v>
      </c>
      <c r="AW3092" t="s">
        <v>8671</v>
      </c>
      <c r="AX3092" s="1">
        <v>41466.561043321759</v>
      </c>
      <c r="AY3092" s="1">
        <v>42901.417935497688</v>
      </c>
    </row>
    <row r="3093" spans="1:51" x14ac:dyDescent="0.35">
      <c r="A3093">
        <v>1265</v>
      </c>
      <c r="B3093">
        <v>0</v>
      </c>
      <c r="C3093" t="s">
        <v>51</v>
      </c>
      <c r="D3093" t="s">
        <v>52</v>
      </c>
      <c r="E3093" t="s">
        <v>51</v>
      </c>
      <c r="F3093" t="s">
        <v>51</v>
      </c>
      <c r="G3093" t="s">
        <v>19364</v>
      </c>
      <c r="H3093" t="s">
        <v>14167</v>
      </c>
      <c r="I3093" t="s">
        <v>56</v>
      </c>
      <c r="J3093" t="s">
        <v>5419</v>
      </c>
      <c r="M3093" t="s">
        <v>14168</v>
      </c>
      <c r="N3093" t="s">
        <v>14169</v>
      </c>
      <c r="O3093" t="s">
        <v>56</v>
      </c>
      <c r="T3093" t="s">
        <v>14170</v>
      </c>
      <c r="U3093" t="s">
        <v>51</v>
      </c>
      <c r="X3093" t="s">
        <v>51</v>
      </c>
      <c r="Y3093" t="s">
        <v>14171</v>
      </c>
      <c r="Z3093">
        <v>8</v>
      </c>
      <c r="AE3093" t="s">
        <v>51</v>
      </c>
      <c r="AF3093" t="s">
        <v>5419</v>
      </c>
      <c r="AI3093">
        <v>0</v>
      </c>
      <c r="AJ3093">
        <v>0</v>
      </c>
      <c r="AL3093">
        <v>0</v>
      </c>
      <c r="AM3093">
        <v>0</v>
      </c>
      <c r="AN3093">
        <v>0</v>
      </c>
      <c r="AO3093" t="s">
        <v>51</v>
      </c>
      <c r="AP3093" t="s">
        <v>51</v>
      </c>
      <c r="AQ3093" t="s">
        <v>51</v>
      </c>
      <c r="AR3093" t="s">
        <v>51</v>
      </c>
      <c r="AS3093" t="s">
        <v>51</v>
      </c>
      <c r="AT3093" t="s">
        <v>51</v>
      </c>
      <c r="AU3093" t="s">
        <v>58</v>
      </c>
      <c r="AV3093" t="s">
        <v>1668</v>
      </c>
      <c r="AW3093" t="s">
        <v>51</v>
      </c>
      <c r="AX3093" s="1">
        <v>41466.422579432867</v>
      </c>
      <c r="AY3093" t="s">
        <v>51</v>
      </c>
    </row>
    <row r="3094" spans="1:51" x14ac:dyDescent="0.35">
      <c r="A3094">
        <v>1264</v>
      </c>
      <c r="B3094">
        <v>0</v>
      </c>
      <c r="C3094" t="s">
        <v>51</v>
      </c>
      <c r="D3094" t="s">
        <v>52</v>
      </c>
      <c r="E3094" t="s">
        <v>51</v>
      </c>
      <c r="F3094" t="s">
        <v>51</v>
      </c>
      <c r="G3094" t="s">
        <v>14172</v>
      </c>
      <c r="H3094" t="s">
        <v>14173</v>
      </c>
      <c r="I3094" t="s">
        <v>56</v>
      </c>
      <c r="O3094" t="s">
        <v>416</v>
      </c>
      <c r="S3094" t="s">
        <v>14174</v>
      </c>
      <c r="T3094" t="s">
        <v>14175</v>
      </c>
      <c r="U3094" t="s">
        <v>202</v>
      </c>
      <c r="V3094" t="s">
        <v>14176</v>
      </c>
      <c r="W3094" t="s">
        <v>62</v>
      </c>
      <c r="Y3094" t="s">
        <v>14177</v>
      </c>
      <c r="Z3094">
        <v>8</v>
      </c>
      <c r="AA3094">
        <v>27</v>
      </c>
      <c r="AB3094" t="s">
        <v>14178</v>
      </c>
      <c r="AE3094" t="s">
        <v>14179</v>
      </c>
      <c r="AF3094" t="s">
        <v>4512</v>
      </c>
      <c r="AG3094" t="s">
        <v>1042</v>
      </c>
      <c r="AH3094" t="s">
        <v>14179</v>
      </c>
      <c r="AI3094">
        <v>0</v>
      </c>
      <c r="AJ3094">
        <v>0</v>
      </c>
      <c r="AL3094">
        <v>0</v>
      </c>
      <c r="AM3094">
        <v>0</v>
      </c>
      <c r="AN3094">
        <v>0</v>
      </c>
      <c r="AO3094" t="s">
        <v>51</v>
      </c>
      <c r="AP3094" t="s">
        <v>51</v>
      </c>
      <c r="AQ3094" t="s">
        <v>51</v>
      </c>
      <c r="AR3094" t="s">
        <v>51</v>
      </c>
      <c r="AS3094" t="s">
        <v>51</v>
      </c>
      <c r="AT3094" t="s">
        <v>51</v>
      </c>
      <c r="AU3094" t="s">
        <v>58</v>
      </c>
      <c r="AV3094" t="s">
        <v>8906</v>
      </c>
      <c r="AW3094" t="s">
        <v>196</v>
      </c>
      <c r="AX3094" s="1">
        <v>41465.717590277774</v>
      </c>
      <c r="AY3094" s="1">
        <v>44226.490985960649</v>
      </c>
    </row>
    <row r="3095" spans="1:51" x14ac:dyDescent="0.35">
      <c r="A3095">
        <v>1263</v>
      </c>
      <c r="B3095">
        <v>0</v>
      </c>
      <c r="C3095" t="s">
        <v>51</v>
      </c>
      <c r="D3095" t="s">
        <v>52</v>
      </c>
      <c r="E3095" t="s">
        <v>51</v>
      </c>
      <c r="F3095" t="s">
        <v>51</v>
      </c>
      <c r="G3095" t="s">
        <v>14180</v>
      </c>
      <c r="H3095" t="s">
        <v>14181</v>
      </c>
      <c r="I3095" t="s">
        <v>56</v>
      </c>
      <c r="J3095" t="s">
        <v>5419</v>
      </c>
      <c r="M3095" t="s">
        <v>14180</v>
      </c>
      <c r="N3095" t="s">
        <v>14181</v>
      </c>
      <c r="O3095" t="s">
        <v>56</v>
      </c>
      <c r="S3095" t="s">
        <v>14182</v>
      </c>
      <c r="T3095" t="s">
        <v>14183</v>
      </c>
      <c r="U3095" t="s">
        <v>51</v>
      </c>
      <c r="V3095" t="s">
        <v>14184</v>
      </c>
      <c r="X3095" t="s">
        <v>51</v>
      </c>
      <c r="Y3095" t="s">
        <v>14185</v>
      </c>
      <c r="Z3095">
        <v>8</v>
      </c>
      <c r="AA3095" t="s">
        <v>14186</v>
      </c>
      <c r="AE3095" t="s">
        <v>51</v>
      </c>
      <c r="AF3095" t="s">
        <v>5419</v>
      </c>
      <c r="AG3095">
        <v>9650000183</v>
      </c>
      <c r="AH3095" t="s">
        <v>14187</v>
      </c>
      <c r="AI3095">
        <v>0</v>
      </c>
      <c r="AJ3095">
        <v>0</v>
      </c>
      <c r="AL3095">
        <v>0</v>
      </c>
      <c r="AM3095">
        <v>0</v>
      </c>
      <c r="AN3095">
        <v>0</v>
      </c>
      <c r="AO3095" t="s">
        <v>51</v>
      </c>
      <c r="AP3095" t="s">
        <v>51</v>
      </c>
      <c r="AQ3095" t="s">
        <v>51</v>
      </c>
      <c r="AR3095" t="s">
        <v>51</v>
      </c>
      <c r="AS3095" t="s">
        <v>51</v>
      </c>
      <c r="AT3095" t="s">
        <v>51</v>
      </c>
      <c r="AU3095" t="s">
        <v>58</v>
      </c>
      <c r="AV3095" t="s">
        <v>8906</v>
      </c>
      <c r="AW3095" t="s">
        <v>13437</v>
      </c>
      <c r="AX3095" s="1">
        <v>41465.709677233797</v>
      </c>
      <c r="AY3095" s="1">
        <v>41697.54546346065</v>
      </c>
    </row>
    <row r="3096" spans="1:51" x14ac:dyDescent="0.35">
      <c r="A3096">
        <v>1262</v>
      </c>
      <c r="B3096">
        <v>0</v>
      </c>
      <c r="C3096" t="s">
        <v>51</v>
      </c>
      <c r="D3096" t="s">
        <v>52</v>
      </c>
      <c r="E3096" t="s">
        <v>51</v>
      </c>
      <c r="F3096" t="s">
        <v>51</v>
      </c>
      <c r="G3096" t="s">
        <v>14188</v>
      </c>
      <c r="H3096" t="s">
        <v>14189</v>
      </c>
      <c r="I3096" t="s">
        <v>56</v>
      </c>
      <c r="J3096" t="s">
        <v>5419</v>
      </c>
      <c r="M3096" t="s">
        <v>14190</v>
      </c>
      <c r="N3096" t="s">
        <v>14189</v>
      </c>
      <c r="O3096" t="s">
        <v>56</v>
      </c>
      <c r="S3096" t="s">
        <v>14191</v>
      </c>
      <c r="T3096" t="s">
        <v>14192</v>
      </c>
      <c r="U3096" t="s">
        <v>51</v>
      </c>
      <c r="W3096">
        <v>9326721782</v>
      </c>
      <c r="X3096" t="s">
        <v>51</v>
      </c>
      <c r="Y3096" t="s">
        <v>14193</v>
      </c>
      <c r="Z3096">
        <v>8</v>
      </c>
      <c r="AA3096" t="s">
        <v>14194</v>
      </c>
      <c r="AE3096" t="s">
        <v>51</v>
      </c>
      <c r="AF3096" t="s">
        <v>5419</v>
      </c>
      <c r="AG3096" t="s">
        <v>14195</v>
      </c>
      <c r="AH3096" t="s">
        <v>14196</v>
      </c>
      <c r="AI3096">
        <v>0</v>
      </c>
      <c r="AJ3096">
        <v>0</v>
      </c>
      <c r="AL3096">
        <v>0</v>
      </c>
      <c r="AM3096">
        <v>0</v>
      </c>
      <c r="AN3096">
        <v>0</v>
      </c>
      <c r="AO3096" t="s">
        <v>51</v>
      </c>
      <c r="AP3096" t="s">
        <v>51</v>
      </c>
      <c r="AQ3096" t="s">
        <v>51</v>
      </c>
      <c r="AR3096" t="s">
        <v>51</v>
      </c>
      <c r="AS3096" t="s">
        <v>51</v>
      </c>
      <c r="AT3096" t="s">
        <v>51</v>
      </c>
      <c r="AU3096" t="s">
        <v>58</v>
      </c>
      <c r="AV3096" t="s">
        <v>8906</v>
      </c>
      <c r="AW3096" t="s">
        <v>51</v>
      </c>
      <c r="AX3096" s="1">
        <v>41464.696373576386</v>
      </c>
      <c r="AY3096" t="s">
        <v>51</v>
      </c>
    </row>
    <row r="3097" spans="1:51" x14ac:dyDescent="0.35">
      <c r="A3097">
        <v>1261</v>
      </c>
      <c r="B3097">
        <v>0</v>
      </c>
      <c r="C3097" t="s">
        <v>51</v>
      </c>
      <c r="D3097" t="s">
        <v>64</v>
      </c>
      <c r="E3097" t="s">
        <v>51</v>
      </c>
      <c r="F3097" t="s">
        <v>51</v>
      </c>
      <c r="G3097" t="s">
        <v>14197</v>
      </c>
      <c r="H3097" t="s">
        <v>14198</v>
      </c>
      <c r="I3097" t="s">
        <v>56</v>
      </c>
      <c r="O3097" t="s">
        <v>56</v>
      </c>
      <c r="S3097">
        <v>8026636300</v>
      </c>
      <c r="U3097" t="s">
        <v>57</v>
      </c>
      <c r="Y3097" t="s">
        <v>14199</v>
      </c>
      <c r="Z3097">
        <v>8</v>
      </c>
      <c r="AA3097">
        <v>29</v>
      </c>
      <c r="AE3097" t="s">
        <v>5602</v>
      </c>
      <c r="AF3097" t="s">
        <v>77</v>
      </c>
      <c r="AG3097" t="s">
        <v>14200</v>
      </c>
      <c r="AH3097" t="s">
        <v>5602</v>
      </c>
      <c r="AI3097">
        <v>0</v>
      </c>
      <c r="AJ3097">
        <v>0</v>
      </c>
      <c r="AL3097">
        <v>0</v>
      </c>
      <c r="AM3097">
        <v>0</v>
      </c>
      <c r="AN3097">
        <v>0</v>
      </c>
      <c r="AO3097" t="s">
        <v>51</v>
      </c>
      <c r="AP3097" t="s">
        <v>51</v>
      </c>
      <c r="AQ3097" t="s">
        <v>51</v>
      </c>
      <c r="AR3097" t="s">
        <v>51</v>
      </c>
      <c r="AS3097" t="s">
        <v>51</v>
      </c>
      <c r="AT3097" t="s">
        <v>51</v>
      </c>
      <c r="AU3097" t="s">
        <v>58</v>
      </c>
      <c r="AV3097" t="s">
        <v>8906</v>
      </c>
      <c r="AW3097" t="s">
        <v>196</v>
      </c>
      <c r="AX3097" s="1">
        <v>41464.685041979166</v>
      </c>
      <c r="AY3097" s="1">
        <v>43815.447502083334</v>
      </c>
    </row>
    <row r="3098" spans="1:51" x14ac:dyDescent="0.35">
      <c r="A3098">
        <v>1260</v>
      </c>
      <c r="B3098">
        <v>0</v>
      </c>
      <c r="C3098" t="s">
        <v>51</v>
      </c>
      <c r="D3098" t="s">
        <v>52</v>
      </c>
      <c r="E3098" t="s">
        <v>51</v>
      </c>
      <c r="F3098" t="s">
        <v>51</v>
      </c>
      <c r="G3098" t="s">
        <v>19365</v>
      </c>
      <c r="H3098" t="s">
        <v>14201</v>
      </c>
      <c r="I3098" t="s">
        <v>56</v>
      </c>
      <c r="J3098" t="s">
        <v>5419</v>
      </c>
      <c r="M3098" t="s">
        <v>14202</v>
      </c>
      <c r="N3098" t="s">
        <v>19366</v>
      </c>
      <c r="O3098" t="s">
        <v>56</v>
      </c>
      <c r="T3098" t="s">
        <v>14203</v>
      </c>
      <c r="U3098" t="s">
        <v>51</v>
      </c>
      <c r="V3098" t="s">
        <v>14204</v>
      </c>
      <c r="W3098" t="s">
        <v>14205</v>
      </c>
      <c r="X3098" t="s">
        <v>51</v>
      </c>
      <c r="Y3098" t="s">
        <v>14206</v>
      </c>
      <c r="Z3098">
        <v>8</v>
      </c>
      <c r="AE3098" t="s">
        <v>51</v>
      </c>
      <c r="AF3098" t="s">
        <v>5419</v>
      </c>
      <c r="AI3098">
        <v>0</v>
      </c>
      <c r="AJ3098">
        <v>0</v>
      </c>
      <c r="AL3098">
        <v>0</v>
      </c>
      <c r="AM3098">
        <v>0</v>
      </c>
      <c r="AN3098">
        <v>0</v>
      </c>
      <c r="AO3098" t="s">
        <v>51</v>
      </c>
      <c r="AP3098" t="s">
        <v>51</v>
      </c>
      <c r="AQ3098" t="s">
        <v>51</v>
      </c>
      <c r="AR3098" t="s">
        <v>51</v>
      </c>
      <c r="AS3098" t="s">
        <v>51</v>
      </c>
      <c r="AT3098" t="s">
        <v>51</v>
      </c>
      <c r="AU3098" t="s">
        <v>58</v>
      </c>
      <c r="AV3098" t="s">
        <v>1668</v>
      </c>
      <c r="AW3098" t="s">
        <v>8906</v>
      </c>
      <c r="AX3098" s="1">
        <v>41464.433364849538</v>
      </c>
      <c r="AY3098" s="1">
        <v>41474.463161261578</v>
      </c>
    </row>
    <row r="3099" spans="1:51" x14ac:dyDescent="0.35">
      <c r="A3099">
        <v>1259</v>
      </c>
      <c r="B3099">
        <v>0</v>
      </c>
      <c r="C3099" t="s">
        <v>51</v>
      </c>
      <c r="D3099" t="s">
        <v>85</v>
      </c>
      <c r="E3099" t="s">
        <v>51</v>
      </c>
      <c r="F3099" t="s">
        <v>51</v>
      </c>
      <c r="G3099" t="s">
        <v>14207</v>
      </c>
      <c r="H3099" t="s">
        <v>14208</v>
      </c>
      <c r="I3099" t="s">
        <v>56</v>
      </c>
      <c r="J3099" t="s">
        <v>5419</v>
      </c>
      <c r="S3099" t="s">
        <v>14209</v>
      </c>
      <c r="T3099" t="s">
        <v>51</v>
      </c>
      <c r="U3099" t="s">
        <v>51</v>
      </c>
      <c r="V3099" t="s">
        <v>14210</v>
      </c>
      <c r="Y3099" t="s">
        <v>14211</v>
      </c>
      <c r="Z3099">
        <v>8</v>
      </c>
      <c r="AE3099" t="s">
        <v>51</v>
      </c>
      <c r="AF3099" t="s">
        <v>5419</v>
      </c>
      <c r="AI3099">
        <v>0</v>
      </c>
      <c r="AJ3099">
        <v>0</v>
      </c>
      <c r="AL3099">
        <v>0</v>
      </c>
      <c r="AM3099">
        <v>0</v>
      </c>
      <c r="AN3099">
        <v>0</v>
      </c>
      <c r="AO3099" t="s">
        <v>51</v>
      </c>
      <c r="AP3099" t="s">
        <v>51</v>
      </c>
      <c r="AQ3099" t="s">
        <v>51</v>
      </c>
      <c r="AR3099" t="s">
        <v>51</v>
      </c>
      <c r="AS3099" t="s">
        <v>51</v>
      </c>
      <c r="AT3099" t="s">
        <v>51</v>
      </c>
      <c r="AU3099" t="s">
        <v>58</v>
      </c>
      <c r="AV3099" t="s">
        <v>8906</v>
      </c>
      <c r="AW3099" t="s">
        <v>51</v>
      </c>
      <c r="AX3099" s="1">
        <v>41464.422240891203</v>
      </c>
      <c r="AY3099" t="s">
        <v>51</v>
      </c>
    </row>
    <row r="3100" spans="1:51" x14ac:dyDescent="0.35">
      <c r="A3100">
        <v>1258</v>
      </c>
      <c r="B3100">
        <v>0</v>
      </c>
      <c r="C3100" t="s">
        <v>51</v>
      </c>
      <c r="D3100" t="s">
        <v>85</v>
      </c>
      <c r="E3100" t="s">
        <v>51</v>
      </c>
      <c r="F3100" t="s">
        <v>51</v>
      </c>
      <c r="G3100" t="s">
        <v>14212</v>
      </c>
      <c r="H3100" t="s">
        <v>14213</v>
      </c>
      <c r="I3100" t="s">
        <v>56</v>
      </c>
      <c r="J3100" t="s">
        <v>12495</v>
      </c>
      <c r="S3100" t="s">
        <v>14214</v>
      </c>
      <c r="T3100" t="s">
        <v>51</v>
      </c>
      <c r="U3100" t="s">
        <v>51</v>
      </c>
      <c r="V3100" t="s">
        <v>14214</v>
      </c>
      <c r="W3100">
        <v>9422002862</v>
      </c>
      <c r="Y3100" t="s">
        <v>14215</v>
      </c>
      <c r="Z3100">
        <v>8</v>
      </c>
      <c r="AD3100" t="s">
        <v>14216</v>
      </c>
      <c r="AE3100" t="s">
        <v>51</v>
      </c>
      <c r="AF3100" t="s">
        <v>12495</v>
      </c>
      <c r="AG3100" t="s">
        <v>14217</v>
      </c>
      <c r="AI3100">
        <v>0</v>
      </c>
      <c r="AJ3100">
        <v>0</v>
      </c>
      <c r="AL3100">
        <v>0</v>
      </c>
      <c r="AM3100">
        <v>0</v>
      </c>
      <c r="AN3100">
        <v>0</v>
      </c>
      <c r="AO3100" t="s">
        <v>51</v>
      </c>
      <c r="AP3100" t="s">
        <v>51</v>
      </c>
      <c r="AQ3100" t="s">
        <v>51</v>
      </c>
      <c r="AR3100" t="s">
        <v>51</v>
      </c>
      <c r="AS3100" t="s">
        <v>51</v>
      </c>
      <c r="AT3100" t="s">
        <v>51</v>
      </c>
      <c r="AU3100" t="s">
        <v>58</v>
      </c>
      <c r="AV3100" t="s">
        <v>8906</v>
      </c>
      <c r="AW3100" t="s">
        <v>8906</v>
      </c>
      <c r="AX3100" s="1">
        <v>41460.44306114583</v>
      </c>
      <c r="AY3100" s="1">
        <v>41460.443358599536</v>
      </c>
    </row>
    <row r="3101" spans="1:51" x14ac:dyDescent="0.35">
      <c r="A3101">
        <v>1256</v>
      </c>
      <c r="B3101">
        <v>0</v>
      </c>
      <c r="C3101" t="s">
        <v>51</v>
      </c>
      <c r="D3101" t="s">
        <v>85</v>
      </c>
      <c r="E3101" t="s">
        <v>51</v>
      </c>
      <c r="F3101" t="s">
        <v>51</v>
      </c>
      <c r="G3101" t="s">
        <v>14218</v>
      </c>
      <c r="H3101" t="s">
        <v>14219</v>
      </c>
      <c r="I3101" t="s">
        <v>56</v>
      </c>
      <c r="T3101" t="s">
        <v>51</v>
      </c>
      <c r="U3101" t="s">
        <v>51</v>
      </c>
      <c r="W3101">
        <f>91- 996-67-2906</f>
        <v>-3878</v>
      </c>
      <c r="X3101" t="s">
        <v>14220</v>
      </c>
      <c r="Y3101" t="s">
        <v>14221</v>
      </c>
      <c r="Z3101">
        <v>8</v>
      </c>
      <c r="AE3101" t="s">
        <v>51</v>
      </c>
      <c r="AI3101">
        <v>0</v>
      </c>
      <c r="AJ3101">
        <v>0</v>
      </c>
      <c r="AL3101">
        <v>0</v>
      </c>
      <c r="AM3101">
        <v>0</v>
      </c>
      <c r="AN3101">
        <v>0</v>
      </c>
      <c r="AO3101" t="s">
        <v>14222</v>
      </c>
      <c r="AP3101" t="s">
        <v>51</v>
      </c>
      <c r="AQ3101" t="s">
        <v>51</v>
      </c>
      <c r="AR3101" t="s">
        <v>51</v>
      </c>
      <c r="AS3101" t="s">
        <v>51</v>
      </c>
      <c r="AT3101" t="s">
        <v>51</v>
      </c>
      <c r="AU3101" t="s">
        <v>58</v>
      </c>
      <c r="AV3101" t="s">
        <v>8906</v>
      </c>
      <c r="AW3101" t="s">
        <v>4028</v>
      </c>
      <c r="AX3101" s="1">
        <v>41458.501511886578</v>
      </c>
      <c r="AY3101" s="1">
        <v>41971.414116550928</v>
      </c>
    </row>
    <row r="3102" spans="1:51" x14ac:dyDescent="0.35">
      <c r="A3102">
        <v>1255</v>
      </c>
      <c r="B3102">
        <v>0</v>
      </c>
      <c r="C3102" t="s">
        <v>51</v>
      </c>
      <c r="D3102" t="s">
        <v>52</v>
      </c>
      <c r="E3102" t="s">
        <v>51</v>
      </c>
      <c r="F3102" t="s">
        <v>51</v>
      </c>
      <c r="G3102" t="s">
        <v>14223</v>
      </c>
      <c r="H3102" t="s">
        <v>14224</v>
      </c>
      <c r="I3102" t="s">
        <v>56</v>
      </c>
      <c r="O3102" t="s">
        <v>62</v>
      </c>
      <c r="S3102">
        <v>7655875760</v>
      </c>
      <c r="U3102" t="s">
        <v>57</v>
      </c>
      <c r="Z3102">
        <v>8</v>
      </c>
      <c r="AA3102">
        <v>21</v>
      </c>
      <c r="AE3102" t="s">
        <v>14225</v>
      </c>
      <c r="AF3102" t="s">
        <v>596</v>
      </c>
      <c r="AG3102" t="s">
        <v>12420</v>
      </c>
      <c r="AH3102" t="s">
        <v>14225</v>
      </c>
      <c r="AI3102">
        <v>0</v>
      </c>
      <c r="AJ3102">
        <v>0</v>
      </c>
      <c r="AL3102">
        <v>0</v>
      </c>
      <c r="AM3102">
        <v>0</v>
      </c>
      <c r="AN3102">
        <v>0</v>
      </c>
      <c r="AO3102" t="s">
        <v>51</v>
      </c>
      <c r="AP3102" t="s">
        <v>51</v>
      </c>
      <c r="AQ3102" t="s">
        <v>51</v>
      </c>
      <c r="AR3102" t="s">
        <v>51</v>
      </c>
      <c r="AS3102" t="s">
        <v>51</v>
      </c>
      <c r="AT3102" t="s">
        <v>51</v>
      </c>
      <c r="AU3102" t="s">
        <v>58</v>
      </c>
      <c r="AV3102" t="s">
        <v>14226</v>
      </c>
      <c r="AW3102" t="s">
        <v>4215</v>
      </c>
      <c r="AX3102" s="1">
        <v>41457.694867824073</v>
      </c>
      <c r="AY3102" s="1">
        <v>43992.524822685184</v>
      </c>
    </row>
    <row r="3103" spans="1:51" x14ac:dyDescent="0.35">
      <c r="A3103">
        <v>1254</v>
      </c>
      <c r="B3103">
        <v>0</v>
      </c>
      <c r="C3103" t="s">
        <v>51</v>
      </c>
      <c r="D3103" t="s">
        <v>52</v>
      </c>
      <c r="E3103" t="s">
        <v>51</v>
      </c>
      <c r="F3103" t="s">
        <v>51</v>
      </c>
      <c r="G3103" t="s">
        <v>19367</v>
      </c>
      <c r="H3103" t="s">
        <v>14227</v>
      </c>
      <c r="I3103" t="s">
        <v>56</v>
      </c>
      <c r="J3103" t="s">
        <v>5419</v>
      </c>
      <c r="N3103" t="s">
        <v>14227</v>
      </c>
      <c r="O3103" t="s">
        <v>56</v>
      </c>
      <c r="S3103" t="s">
        <v>14228</v>
      </c>
      <c r="U3103" t="s">
        <v>51</v>
      </c>
      <c r="V3103">
        <v>8966277144</v>
      </c>
      <c r="X3103" t="s">
        <v>51</v>
      </c>
      <c r="Y3103" t="s">
        <v>14229</v>
      </c>
      <c r="Z3103">
        <v>8</v>
      </c>
      <c r="AE3103" t="s">
        <v>51</v>
      </c>
      <c r="AF3103" t="s">
        <v>5419</v>
      </c>
      <c r="AI3103">
        <v>0</v>
      </c>
      <c r="AJ3103">
        <v>0</v>
      </c>
      <c r="AL3103">
        <v>0</v>
      </c>
      <c r="AM3103">
        <v>0</v>
      </c>
      <c r="AN3103">
        <v>0</v>
      </c>
      <c r="AO3103" t="s">
        <v>51</v>
      </c>
      <c r="AP3103" t="s">
        <v>51</v>
      </c>
      <c r="AQ3103" t="s">
        <v>51</v>
      </c>
      <c r="AR3103" t="s">
        <v>51</v>
      </c>
      <c r="AS3103" t="s">
        <v>51</v>
      </c>
      <c r="AT3103" t="s">
        <v>51</v>
      </c>
      <c r="AU3103" t="s">
        <v>58</v>
      </c>
      <c r="AV3103" t="s">
        <v>1668</v>
      </c>
      <c r="AW3103" t="s">
        <v>51</v>
      </c>
      <c r="AX3103" s="1">
        <v>41457.453569363424</v>
      </c>
      <c r="AY3103" t="s">
        <v>51</v>
      </c>
    </row>
    <row r="3104" spans="1:51" x14ac:dyDescent="0.35">
      <c r="A3104">
        <v>1253</v>
      </c>
      <c r="B3104">
        <v>0</v>
      </c>
      <c r="C3104" t="s">
        <v>51</v>
      </c>
      <c r="D3104" t="s">
        <v>52</v>
      </c>
      <c r="E3104" t="s">
        <v>51</v>
      </c>
      <c r="F3104" t="s">
        <v>51</v>
      </c>
      <c r="G3104" t="s">
        <v>14230</v>
      </c>
      <c r="H3104" t="s">
        <v>14231</v>
      </c>
      <c r="I3104" t="s">
        <v>6002</v>
      </c>
      <c r="O3104" t="s">
        <v>62</v>
      </c>
      <c r="Z3104">
        <v>2</v>
      </c>
      <c r="AI3104">
        <v>0</v>
      </c>
      <c r="AJ3104">
        <v>0</v>
      </c>
      <c r="AL3104">
        <v>0</v>
      </c>
      <c r="AM3104">
        <v>0</v>
      </c>
      <c r="AN3104">
        <v>0</v>
      </c>
      <c r="AO3104" t="s">
        <v>51</v>
      </c>
      <c r="AP3104" t="s">
        <v>51</v>
      </c>
      <c r="AQ3104" t="s">
        <v>51</v>
      </c>
      <c r="AR3104" t="s">
        <v>51</v>
      </c>
      <c r="AS3104" t="s">
        <v>51</v>
      </c>
      <c r="AT3104" t="s">
        <v>51</v>
      </c>
      <c r="AU3104" t="s">
        <v>58</v>
      </c>
      <c r="AV3104" t="s">
        <v>14226</v>
      </c>
      <c r="AW3104" t="s">
        <v>4802</v>
      </c>
      <c r="AX3104" s="1">
        <v>41457.441616585646</v>
      </c>
      <c r="AY3104" s="1">
        <v>43472.793889664354</v>
      </c>
    </row>
    <row r="3105" spans="1:51" x14ac:dyDescent="0.35">
      <c r="A3105">
        <v>1252</v>
      </c>
      <c r="B3105">
        <v>0</v>
      </c>
      <c r="C3105" t="s">
        <v>51</v>
      </c>
      <c r="D3105" t="s">
        <v>52</v>
      </c>
      <c r="E3105" t="s">
        <v>51</v>
      </c>
      <c r="F3105" t="s">
        <v>51</v>
      </c>
      <c r="G3105" t="s">
        <v>14232</v>
      </c>
      <c r="H3105" t="s">
        <v>14233</v>
      </c>
      <c r="I3105" t="s">
        <v>6002</v>
      </c>
      <c r="J3105" t="s">
        <v>5419</v>
      </c>
      <c r="O3105" t="s">
        <v>6002</v>
      </c>
      <c r="T3105" t="s">
        <v>14234</v>
      </c>
      <c r="U3105" t="s">
        <v>51</v>
      </c>
      <c r="X3105" t="s">
        <v>51</v>
      </c>
      <c r="Z3105">
        <v>12</v>
      </c>
      <c r="AE3105" t="s">
        <v>51</v>
      </c>
      <c r="AF3105" t="s">
        <v>5419</v>
      </c>
      <c r="AI3105">
        <v>0</v>
      </c>
      <c r="AJ3105">
        <v>0</v>
      </c>
      <c r="AL3105">
        <v>0</v>
      </c>
      <c r="AM3105">
        <v>0</v>
      </c>
      <c r="AN3105">
        <v>0</v>
      </c>
      <c r="AO3105" t="s">
        <v>51</v>
      </c>
      <c r="AP3105" t="s">
        <v>51</v>
      </c>
      <c r="AQ3105" t="s">
        <v>51</v>
      </c>
      <c r="AR3105" t="s">
        <v>51</v>
      </c>
      <c r="AS3105" t="s">
        <v>51</v>
      </c>
      <c r="AT3105" t="s">
        <v>51</v>
      </c>
      <c r="AU3105" t="s">
        <v>58</v>
      </c>
      <c r="AV3105" t="s">
        <v>1668</v>
      </c>
      <c r="AW3105" t="s">
        <v>51</v>
      </c>
      <c r="AX3105" s="1">
        <v>41453.468612731478</v>
      </c>
      <c r="AY3105" t="s">
        <v>51</v>
      </c>
    </row>
    <row r="3106" spans="1:51" x14ac:dyDescent="0.35">
      <c r="A3106">
        <v>1251</v>
      </c>
      <c r="B3106">
        <v>0</v>
      </c>
      <c r="C3106" t="s">
        <v>51</v>
      </c>
      <c r="D3106" t="s">
        <v>52</v>
      </c>
      <c r="E3106" t="s">
        <v>51</v>
      </c>
      <c r="F3106" t="s">
        <v>51</v>
      </c>
      <c r="G3106" t="s">
        <v>14235</v>
      </c>
      <c r="H3106" t="s">
        <v>14235</v>
      </c>
      <c r="I3106" t="s">
        <v>2371</v>
      </c>
      <c r="J3106" t="s">
        <v>5419</v>
      </c>
      <c r="T3106" t="s">
        <v>14236</v>
      </c>
      <c r="U3106" t="s">
        <v>51</v>
      </c>
      <c r="X3106" t="s">
        <v>51</v>
      </c>
      <c r="Z3106">
        <v>2</v>
      </c>
      <c r="AE3106" t="s">
        <v>51</v>
      </c>
      <c r="AF3106" t="s">
        <v>5419</v>
      </c>
      <c r="AI3106">
        <v>0</v>
      </c>
      <c r="AJ3106">
        <v>0</v>
      </c>
      <c r="AL3106">
        <v>0</v>
      </c>
      <c r="AM3106">
        <v>0</v>
      </c>
      <c r="AN3106">
        <v>0</v>
      </c>
      <c r="AO3106" t="s">
        <v>51</v>
      </c>
      <c r="AP3106" t="s">
        <v>51</v>
      </c>
      <c r="AQ3106" t="s">
        <v>51</v>
      </c>
      <c r="AR3106" t="s">
        <v>51</v>
      </c>
      <c r="AS3106" t="s">
        <v>51</v>
      </c>
      <c r="AT3106" t="s">
        <v>51</v>
      </c>
      <c r="AU3106" t="s">
        <v>58</v>
      </c>
      <c r="AV3106" t="s">
        <v>1668</v>
      </c>
      <c r="AW3106" t="s">
        <v>51</v>
      </c>
      <c r="AX3106" s="1">
        <v>41451.5028278588</v>
      </c>
      <c r="AY3106" t="s">
        <v>51</v>
      </c>
    </row>
    <row r="3107" spans="1:51" x14ac:dyDescent="0.35">
      <c r="A3107">
        <v>1250</v>
      </c>
      <c r="B3107">
        <v>0</v>
      </c>
      <c r="C3107" t="s">
        <v>51</v>
      </c>
      <c r="D3107" t="s">
        <v>52</v>
      </c>
      <c r="E3107" t="s">
        <v>51</v>
      </c>
      <c r="F3107" t="s">
        <v>51</v>
      </c>
      <c r="G3107" t="s">
        <v>14237</v>
      </c>
      <c r="H3107" t="s">
        <v>14238</v>
      </c>
      <c r="I3107" t="s">
        <v>56</v>
      </c>
      <c r="J3107" t="s">
        <v>5419</v>
      </c>
      <c r="U3107" t="s">
        <v>51</v>
      </c>
      <c r="X3107" t="s">
        <v>51</v>
      </c>
      <c r="Z3107">
        <v>8</v>
      </c>
      <c r="AE3107" t="s">
        <v>51</v>
      </c>
      <c r="AF3107" t="s">
        <v>5419</v>
      </c>
      <c r="AI3107">
        <v>0</v>
      </c>
      <c r="AJ3107">
        <v>0</v>
      </c>
      <c r="AL3107">
        <v>0</v>
      </c>
      <c r="AM3107">
        <v>0</v>
      </c>
      <c r="AN3107">
        <v>0</v>
      </c>
      <c r="AO3107" t="s">
        <v>51</v>
      </c>
      <c r="AP3107" t="s">
        <v>51</v>
      </c>
      <c r="AQ3107" t="s">
        <v>51</v>
      </c>
      <c r="AR3107" t="s">
        <v>51</v>
      </c>
      <c r="AS3107" t="s">
        <v>51</v>
      </c>
      <c r="AT3107" t="s">
        <v>51</v>
      </c>
      <c r="AU3107" t="s">
        <v>58</v>
      </c>
      <c r="AV3107" t="s">
        <v>14226</v>
      </c>
      <c r="AW3107" t="s">
        <v>51</v>
      </c>
      <c r="AX3107" s="1">
        <v>41449.655038425924</v>
      </c>
      <c r="AY3107" t="s">
        <v>51</v>
      </c>
    </row>
    <row r="3108" spans="1:51" x14ac:dyDescent="0.35">
      <c r="A3108">
        <v>1249</v>
      </c>
      <c r="B3108">
        <v>0</v>
      </c>
      <c r="C3108" t="s">
        <v>51</v>
      </c>
      <c r="D3108" t="s">
        <v>52</v>
      </c>
      <c r="E3108" t="s">
        <v>51</v>
      </c>
      <c r="F3108" t="s">
        <v>51</v>
      </c>
      <c r="G3108" t="s">
        <v>14239</v>
      </c>
      <c r="H3108" t="s">
        <v>14240</v>
      </c>
      <c r="I3108" t="s">
        <v>56</v>
      </c>
      <c r="J3108" t="s">
        <v>5419</v>
      </c>
      <c r="U3108" t="s">
        <v>51</v>
      </c>
      <c r="X3108" t="s">
        <v>51</v>
      </c>
      <c r="Z3108">
        <v>8</v>
      </c>
      <c r="AE3108" t="s">
        <v>51</v>
      </c>
      <c r="AF3108" t="s">
        <v>5419</v>
      </c>
      <c r="AI3108">
        <v>0</v>
      </c>
      <c r="AJ3108">
        <v>0</v>
      </c>
      <c r="AL3108">
        <v>0</v>
      </c>
      <c r="AM3108">
        <v>0</v>
      </c>
      <c r="AN3108">
        <v>0</v>
      </c>
      <c r="AO3108" t="s">
        <v>51</v>
      </c>
      <c r="AP3108" t="s">
        <v>51</v>
      </c>
      <c r="AQ3108" t="s">
        <v>51</v>
      </c>
      <c r="AR3108" t="s">
        <v>51</v>
      </c>
      <c r="AS3108" t="s">
        <v>51</v>
      </c>
      <c r="AT3108" t="s">
        <v>51</v>
      </c>
      <c r="AU3108" t="s">
        <v>58</v>
      </c>
      <c r="AV3108" t="s">
        <v>14226</v>
      </c>
      <c r="AW3108" t="s">
        <v>51</v>
      </c>
      <c r="AX3108" s="1">
        <v>41447.473429976853</v>
      </c>
      <c r="AY3108" t="s">
        <v>51</v>
      </c>
    </row>
    <row r="3109" spans="1:51" x14ac:dyDescent="0.35">
      <c r="A3109">
        <v>1248</v>
      </c>
      <c r="B3109">
        <v>0</v>
      </c>
      <c r="C3109" t="s">
        <v>51</v>
      </c>
      <c r="D3109" t="s">
        <v>85</v>
      </c>
      <c r="E3109" t="s">
        <v>51</v>
      </c>
      <c r="F3109" t="s">
        <v>51</v>
      </c>
      <c r="G3109" t="s">
        <v>14241</v>
      </c>
      <c r="H3109" t="s">
        <v>14242</v>
      </c>
      <c r="I3109" t="s">
        <v>56</v>
      </c>
      <c r="J3109" t="s">
        <v>5419</v>
      </c>
      <c r="S3109" t="s">
        <v>14243</v>
      </c>
      <c r="T3109" t="s">
        <v>51</v>
      </c>
      <c r="U3109" t="s">
        <v>51</v>
      </c>
      <c r="V3109" t="s">
        <v>14244</v>
      </c>
      <c r="W3109" t="s">
        <v>14245</v>
      </c>
      <c r="X3109" t="s">
        <v>14246</v>
      </c>
      <c r="Y3109" t="s">
        <v>14247</v>
      </c>
      <c r="Z3109">
        <v>8</v>
      </c>
      <c r="AA3109" t="s">
        <v>14248</v>
      </c>
      <c r="AB3109" t="s">
        <v>9984</v>
      </c>
      <c r="AC3109" t="s">
        <v>14249</v>
      </c>
      <c r="AD3109" t="s">
        <v>14250</v>
      </c>
      <c r="AE3109" t="s">
        <v>51</v>
      </c>
      <c r="AF3109" t="s">
        <v>5419</v>
      </c>
      <c r="AG3109" t="s">
        <v>14251</v>
      </c>
      <c r="AH3109" t="s">
        <v>14252</v>
      </c>
      <c r="AI3109">
        <v>0</v>
      </c>
      <c r="AJ3109">
        <v>0</v>
      </c>
      <c r="AL3109">
        <v>0</v>
      </c>
      <c r="AM3109">
        <v>0</v>
      </c>
      <c r="AN3109">
        <v>0</v>
      </c>
      <c r="AO3109" t="s">
        <v>51</v>
      </c>
      <c r="AP3109" t="s">
        <v>51</v>
      </c>
      <c r="AQ3109" t="s">
        <v>51</v>
      </c>
      <c r="AR3109" t="s">
        <v>51</v>
      </c>
      <c r="AS3109" t="s">
        <v>51</v>
      </c>
      <c r="AT3109" t="s">
        <v>51</v>
      </c>
      <c r="AU3109" t="s">
        <v>58</v>
      </c>
      <c r="AV3109" t="s">
        <v>8906</v>
      </c>
      <c r="AW3109" t="s">
        <v>51</v>
      </c>
      <c r="AX3109" s="1">
        <v>41446.759850312497</v>
      </c>
      <c r="AY3109" t="s">
        <v>51</v>
      </c>
    </row>
    <row r="3110" spans="1:51" x14ac:dyDescent="0.35">
      <c r="A3110">
        <v>1247</v>
      </c>
      <c r="B3110">
        <v>0</v>
      </c>
      <c r="C3110" t="s">
        <v>51</v>
      </c>
      <c r="D3110" t="s">
        <v>52</v>
      </c>
      <c r="E3110" t="s">
        <v>51</v>
      </c>
      <c r="F3110" t="s">
        <v>51</v>
      </c>
      <c r="G3110" t="s">
        <v>14253</v>
      </c>
      <c r="H3110" t="s">
        <v>14254</v>
      </c>
      <c r="I3110" t="s">
        <v>56</v>
      </c>
      <c r="J3110" t="s">
        <v>5419</v>
      </c>
      <c r="M3110" t="s">
        <v>14255</v>
      </c>
      <c r="N3110" t="s">
        <v>14256</v>
      </c>
      <c r="O3110" t="s">
        <v>56</v>
      </c>
      <c r="T3110" t="s">
        <v>14257</v>
      </c>
      <c r="U3110" t="s">
        <v>51</v>
      </c>
      <c r="W3110">
        <v>9925016352</v>
      </c>
      <c r="X3110" t="s">
        <v>51</v>
      </c>
      <c r="Y3110" t="s">
        <v>14258</v>
      </c>
      <c r="Z3110">
        <v>8</v>
      </c>
      <c r="AE3110" t="s">
        <v>51</v>
      </c>
      <c r="AF3110" t="s">
        <v>5419</v>
      </c>
      <c r="AG3110">
        <v>24191101810</v>
      </c>
      <c r="AH3110">
        <v>24691101810</v>
      </c>
      <c r="AI3110">
        <v>0</v>
      </c>
      <c r="AJ3110">
        <v>0</v>
      </c>
      <c r="AL3110">
        <v>0</v>
      </c>
      <c r="AM3110">
        <v>0</v>
      </c>
      <c r="AN3110">
        <v>0</v>
      </c>
      <c r="AO3110" t="s">
        <v>51</v>
      </c>
      <c r="AP3110" t="s">
        <v>51</v>
      </c>
      <c r="AQ3110" t="s">
        <v>51</v>
      </c>
      <c r="AR3110" t="s">
        <v>51</v>
      </c>
      <c r="AS3110" t="s">
        <v>51</v>
      </c>
      <c r="AT3110" t="s">
        <v>51</v>
      </c>
      <c r="AU3110" t="s">
        <v>58</v>
      </c>
      <c r="AV3110" t="s">
        <v>8906</v>
      </c>
      <c r="AW3110" t="s">
        <v>51</v>
      </c>
      <c r="AX3110" s="1">
        <v>41437.461434340279</v>
      </c>
      <c r="AY3110" t="s">
        <v>51</v>
      </c>
    </row>
    <row r="3111" spans="1:51" x14ac:dyDescent="0.35">
      <c r="A3111">
        <v>1246</v>
      </c>
      <c r="B3111">
        <v>0</v>
      </c>
      <c r="C3111" t="s">
        <v>51</v>
      </c>
      <c r="D3111" t="s">
        <v>52</v>
      </c>
      <c r="E3111" t="s">
        <v>51</v>
      </c>
      <c r="F3111" t="s">
        <v>51</v>
      </c>
      <c r="G3111" t="s">
        <v>14259</v>
      </c>
      <c r="H3111" t="s">
        <v>14259</v>
      </c>
      <c r="I3111" t="s">
        <v>2371</v>
      </c>
      <c r="J3111" t="s">
        <v>5419</v>
      </c>
      <c r="O3111" t="s">
        <v>2371</v>
      </c>
      <c r="T3111" t="s">
        <v>14260</v>
      </c>
      <c r="U3111" t="s">
        <v>51</v>
      </c>
      <c r="X3111" t="s">
        <v>51</v>
      </c>
      <c r="Z3111">
        <v>7</v>
      </c>
      <c r="AE3111" t="s">
        <v>51</v>
      </c>
      <c r="AF3111" t="s">
        <v>5419</v>
      </c>
      <c r="AI3111">
        <v>0</v>
      </c>
      <c r="AJ3111">
        <v>0</v>
      </c>
      <c r="AL3111">
        <v>0</v>
      </c>
      <c r="AM3111">
        <v>0</v>
      </c>
      <c r="AN3111">
        <v>0</v>
      </c>
      <c r="AO3111" t="s">
        <v>51</v>
      </c>
      <c r="AP3111" t="s">
        <v>51</v>
      </c>
      <c r="AQ3111" t="s">
        <v>51</v>
      </c>
      <c r="AR3111" t="s">
        <v>51</v>
      </c>
      <c r="AS3111" t="s">
        <v>51</v>
      </c>
      <c r="AT3111" t="s">
        <v>51</v>
      </c>
      <c r="AU3111" t="s">
        <v>58</v>
      </c>
      <c r="AV3111" t="s">
        <v>1668</v>
      </c>
      <c r="AW3111" t="s">
        <v>1668</v>
      </c>
      <c r="AX3111" s="1">
        <v>41436.49705859954</v>
      </c>
      <c r="AY3111" s="1">
        <v>41437.531434872682</v>
      </c>
    </row>
    <row r="3112" spans="1:51" x14ac:dyDescent="0.35">
      <c r="A3112">
        <v>1245</v>
      </c>
      <c r="B3112">
        <v>0</v>
      </c>
      <c r="C3112" t="s">
        <v>51</v>
      </c>
      <c r="D3112" t="s">
        <v>52</v>
      </c>
      <c r="E3112" t="s">
        <v>51</v>
      </c>
      <c r="F3112" t="s">
        <v>51</v>
      </c>
      <c r="G3112" t="s">
        <v>14261</v>
      </c>
      <c r="H3112" t="s">
        <v>14262</v>
      </c>
      <c r="I3112" t="s">
        <v>56</v>
      </c>
      <c r="J3112" t="s">
        <v>5419</v>
      </c>
      <c r="M3112" t="s">
        <v>14261</v>
      </c>
      <c r="N3112" t="s">
        <v>14262</v>
      </c>
      <c r="O3112" t="s">
        <v>56</v>
      </c>
      <c r="S3112" t="s">
        <v>14263</v>
      </c>
      <c r="T3112" t="s">
        <v>14264</v>
      </c>
      <c r="U3112" t="s">
        <v>51</v>
      </c>
      <c r="V3112" t="s">
        <v>14265</v>
      </c>
      <c r="W3112" t="s">
        <v>14266</v>
      </c>
      <c r="X3112" t="s">
        <v>51</v>
      </c>
      <c r="Y3112" t="s">
        <v>14267</v>
      </c>
      <c r="Z3112">
        <v>8</v>
      </c>
      <c r="AA3112" t="s">
        <v>14268</v>
      </c>
      <c r="AB3112" t="s">
        <v>14269</v>
      </c>
      <c r="AC3112" t="s">
        <v>14270</v>
      </c>
      <c r="AE3112" t="s">
        <v>51</v>
      </c>
      <c r="AF3112" t="s">
        <v>5419</v>
      </c>
      <c r="AG3112">
        <v>3061053731</v>
      </c>
      <c r="AH3112">
        <v>45201513</v>
      </c>
      <c r="AI3112">
        <v>0</v>
      </c>
      <c r="AJ3112">
        <v>0</v>
      </c>
      <c r="AL3112">
        <v>0</v>
      </c>
      <c r="AM3112">
        <v>0</v>
      </c>
      <c r="AN3112">
        <v>0</v>
      </c>
      <c r="AO3112" t="s">
        <v>51</v>
      </c>
      <c r="AP3112" t="s">
        <v>51</v>
      </c>
      <c r="AQ3112" t="s">
        <v>51</v>
      </c>
      <c r="AR3112" t="s">
        <v>51</v>
      </c>
      <c r="AS3112" t="s">
        <v>51</v>
      </c>
      <c r="AT3112" t="s">
        <v>51</v>
      </c>
      <c r="AU3112" t="s">
        <v>58</v>
      </c>
      <c r="AV3112" t="s">
        <v>8906</v>
      </c>
      <c r="AW3112" t="s">
        <v>51</v>
      </c>
      <c r="AX3112" s="1">
        <v>41431.696519791665</v>
      </c>
      <c r="AY3112" t="s">
        <v>51</v>
      </c>
    </row>
    <row r="3113" spans="1:51" x14ac:dyDescent="0.35">
      <c r="A3113">
        <v>1244</v>
      </c>
      <c r="B3113">
        <v>0</v>
      </c>
      <c r="C3113" t="s">
        <v>51</v>
      </c>
      <c r="D3113" t="s">
        <v>52</v>
      </c>
      <c r="E3113" t="s">
        <v>51</v>
      </c>
      <c r="F3113" t="s">
        <v>51</v>
      </c>
      <c r="G3113" t="s">
        <v>14271</v>
      </c>
      <c r="H3113" t="s">
        <v>19368</v>
      </c>
      <c r="I3113" t="s">
        <v>56</v>
      </c>
      <c r="J3113" t="s">
        <v>5419</v>
      </c>
      <c r="U3113" t="s">
        <v>51</v>
      </c>
      <c r="X3113" t="s">
        <v>51</v>
      </c>
      <c r="Z3113">
        <v>8</v>
      </c>
      <c r="AE3113" t="s">
        <v>51</v>
      </c>
      <c r="AF3113" t="s">
        <v>5419</v>
      </c>
      <c r="AI3113">
        <v>0</v>
      </c>
      <c r="AJ3113">
        <v>0</v>
      </c>
      <c r="AL3113">
        <v>0</v>
      </c>
      <c r="AM3113">
        <v>0</v>
      </c>
      <c r="AN3113">
        <v>0</v>
      </c>
      <c r="AO3113" t="s">
        <v>51</v>
      </c>
      <c r="AP3113" t="s">
        <v>51</v>
      </c>
      <c r="AQ3113" t="s">
        <v>51</v>
      </c>
      <c r="AR3113" t="s">
        <v>51</v>
      </c>
      <c r="AS3113" t="s">
        <v>51</v>
      </c>
      <c r="AT3113" t="s">
        <v>51</v>
      </c>
      <c r="AU3113" t="s">
        <v>58</v>
      </c>
      <c r="AV3113" t="s">
        <v>14226</v>
      </c>
      <c r="AW3113" t="s">
        <v>51</v>
      </c>
      <c r="AX3113" s="1">
        <v>41430.649186539355</v>
      </c>
      <c r="AY3113" t="s">
        <v>51</v>
      </c>
    </row>
    <row r="3114" spans="1:51" x14ac:dyDescent="0.35">
      <c r="A3114">
        <v>1243</v>
      </c>
      <c r="B3114">
        <v>0</v>
      </c>
      <c r="C3114" t="s">
        <v>51</v>
      </c>
      <c r="D3114" t="s">
        <v>52</v>
      </c>
      <c r="E3114" t="s">
        <v>51</v>
      </c>
      <c r="F3114" t="s">
        <v>51</v>
      </c>
      <c r="G3114" t="s">
        <v>14272</v>
      </c>
      <c r="H3114" t="s">
        <v>14273</v>
      </c>
      <c r="I3114" t="s">
        <v>2142</v>
      </c>
      <c r="J3114" t="s">
        <v>5419</v>
      </c>
      <c r="S3114" t="s">
        <v>14274</v>
      </c>
      <c r="T3114" t="s">
        <v>14275</v>
      </c>
      <c r="U3114" t="s">
        <v>51</v>
      </c>
      <c r="V3114" t="s">
        <v>14276</v>
      </c>
      <c r="W3114">
        <v>6597379571</v>
      </c>
      <c r="X3114" t="s">
        <v>51</v>
      </c>
      <c r="Y3114" t="s">
        <v>14277</v>
      </c>
      <c r="Z3114">
        <v>2</v>
      </c>
      <c r="AE3114" t="s">
        <v>51</v>
      </c>
      <c r="AF3114" t="s">
        <v>5419</v>
      </c>
      <c r="AI3114">
        <v>0</v>
      </c>
      <c r="AJ3114">
        <v>0</v>
      </c>
      <c r="AL3114">
        <v>0</v>
      </c>
      <c r="AM3114">
        <v>0</v>
      </c>
      <c r="AN3114">
        <v>0</v>
      </c>
      <c r="AO3114" t="s">
        <v>51</v>
      </c>
      <c r="AP3114" t="s">
        <v>51</v>
      </c>
      <c r="AQ3114" t="s">
        <v>51</v>
      </c>
      <c r="AR3114" t="s">
        <v>51</v>
      </c>
      <c r="AS3114" t="s">
        <v>51</v>
      </c>
      <c r="AT3114" t="s">
        <v>51</v>
      </c>
      <c r="AU3114" t="s">
        <v>58</v>
      </c>
      <c r="AV3114" t="s">
        <v>1668</v>
      </c>
      <c r="AW3114" t="s">
        <v>51</v>
      </c>
      <c r="AX3114" s="1">
        <v>41430.518583599536</v>
      </c>
      <c r="AY3114" t="s">
        <v>51</v>
      </c>
    </row>
    <row r="3115" spans="1:51" x14ac:dyDescent="0.35">
      <c r="A3115">
        <v>1242</v>
      </c>
      <c r="B3115">
        <v>0</v>
      </c>
      <c r="C3115" t="s">
        <v>51</v>
      </c>
      <c r="D3115" t="s">
        <v>85</v>
      </c>
      <c r="E3115" t="s">
        <v>51</v>
      </c>
      <c r="F3115" t="s">
        <v>51</v>
      </c>
      <c r="G3115" t="s">
        <v>19250</v>
      </c>
      <c r="H3115" t="s">
        <v>14278</v>
      </c>
      <c r="I3115" t="s">
        <v>56</v>
      </c>
      <c r="J3115" t="s">
        <v>12495</v>
      </c>
      <c r="S3115" t="s">
        <v>14279</v>
      </c>
      <c r="T3115" t="s">
        <v>51</v>
      </c>
      <c r="U3115" t="s">
        <v>51</v>
      </c>
      <c r="W3115">
        <v>8427001018</v>
      </c>
      <c r="Y3115" t="s">
        <v>11920</v>
      </c>
      <c r="Z3115">
        <v>8</v>
      </c>
      <c r="AE3115" t="s">
        <v>51</v>
      </c>
      <c r="AF3115" t="s">
        <v>12495</v>
      </c>
      <c r="AI3115">
        <v>0</v>
      </c>
      <c r="AL3115">
        <v>0</v>
      </c>
      <c r="AM3115">
        <v>0</v>
      </c>
      <c r="AN3115">
        <v>0</v>
      </c>
      <c r="AO3115" t="s">
        <v>14280</v>
      </c>
      <c r="AP3115" t="s">
        <v>51</v>
      </c>
      <c r="AQ3115" t="s">
        <v>51</v>
      </c>
      <c r="AR3115" t="s">
        <v>51</v>
      </c>
      <c r="AS3115" t="s">
        <v>51</v>
      </c>
      <c r="AT3115" t="s">
        <v>51</v>
      </c>
      <c r="AU3115" t="s">
        <v>58</v>
      </c>
      <c r="AV3115" t="s">
        <v>14226</v>
      </c>
      <c r="AW3115" t="s">
        <v>4028</v>
      </c>
      <c r="AX3115" s="1">
        <v>41428.71475752315</v>
      </c>
      <c r="AY3115" s="1">
        <v>41864.554648611112</v>
      </c>
    </row>
    <row r="3116" spans="1:51" x14ac:dyDescent="0.35">
      <c r="A3116">
        <v>1241</v>
      </c>
      <c r="B3116">
        <v>0</v>
      </c>
      <c r="C3116" t="s">
        <v>51</v>
      </c>
      <c r="D3116" t="s">
        <v>85</v>
      </c>
      <c r="E3116" t="s">
        <v>51</v>
      </c>
      <c r="F3116" t="s">
        <v>51</v>
      </c>
      <c r="G3116" t="s">
        <v>14281</v>
      </c>
      <c r="H3116" t="s">
        <v>14282</v>
      </c>
      <c r="I3116" t="s">
        <v>56</v>
      </c>
      <c r="J3116" t="s">
        <v>5419</v>
      </c>
      <c r="S3116">
        <v>2232563250</v>
      </c>
      <c r="T3116" t="s">
        <v>51</v>
      </c>
      <c r="U3116" t="s">
        <v>51</v>
      </c>
      <c r="W3116">
        <v>9820755885</v>
      </c>
      <c r="Y3116" t="s">
        <v>14283</v>
      </c>
      <c r="Z3116">
        <v>8</v>
      </c>
      <c r="AE3116" t="s">
        <v>51</v>
      </c>
      <c r="AF3116" t="s">
        <v>5419</v>
      </c>
      <c r="AI3116">
        <v>0</v>
      </c>
      <c r="AJ3116">
        <v>0</v>
      </c>
      <c r="AL3116">
        <v>0</v>
      </c>
      <c r="AM3116">
        <v>0</v>
      </c>
      <c r="AN3116">
        <v>0</v>
      </c>
      <c r="AO3116" t="s">
        <v>51</v>
      </c>
      <c r="AP3116" t="s">
        <v>51</v>
      </c>
      <c r="AQ3116" t="s">
        <v>51</v>
      </c>
      <c r="AR3116" t="s">
        <v>51</v>
      </c>
      <c r="AS3116" t="s">
        <v>51</v>
      </c>
      <c r="AT3116" t="s">
        <v>51</v>
      </c>
      <c r="AU3116" t="s">
        <v>58</v>
      </c>
      <c r="AV3116" t="s">
        <v>8906</v>
      </c>
      <c r="AW3116" t="s">
        <v>51</v>
      </c>
      <c r="AX3116" s="1">
        <v>41428.674788657408</v>
      </c>
      <c r="AY3116" t="s">
        <v>51</v>
      </c>
    </row>
    <row r="3117" spans="1:51" x14ac:dyDescent="0.35">
      <c r="A3117">
        <v>1240</v>
      </c>
      <c r="B3117">
        <v>0</v>
      </c>
      <c r="C3117" t="s">
        <v>51</v>
      </c>
      <c r="D3117" t="s">
        <v>52</v>
      </c>
      <c r="E3117" t="s">
        <v>51</v>
      </c>
      <c r="F3117" t="s">
        <v>51</v>
      </c>
      <c r="G3117" t="s">
        <v>14284</v>
      </c>
      <c r="H3117" t="s">
        <v>14285</v>
      </c>
      <c r="I3117" t="s">
        <v>2142</v>
      </c>
      <c r="M3117" t="s">
        <v>14286</v>
      </c>
      <c r="N3117" t="s">
        <v>14287</v>
      </c>
      <c r="O3117" t="s">
        <v>2142</v>
      </c>
      <c r="T3117" t="s">
        <v>14288</v>
      </c>
      <c r="U3117" t="s">
        <v>57</v>
      </c>
      <c r="Z3117">
        <v>2</v>
      </c>
      <c r="AA3117">
        <v>999999</v>
      </c>
      <c r="AE3117" t="s">
        <v>4793</v>
      </c>
      <c r="AF3117" t="s">
        <v>4793</v>
      </c>
      <c r="AG3117" t="s">
        <v>485</v>
      </c>
      <c r="AH3117" t="s">
        <v>4793</v>
      </c>
      <c r="AI3117">
        <v>0</v>
      </c>
      <c r="AJ3117">
        <v>0</v>
      </c>
      <c r="AL3117">
        <v>0</v>
      </c>
      <c r="AM3117">
        <v>0</v>
      </c>
      <c r="AN3117">
        <v>0</v>
      </c>
      <c r="AO3117" t="s">
        <v>51</v>
      </c>
      <c r="AP3117" t="s">
        <v>51</v>
      </c>
      <c r="AQ3117" t="s">
        <v>51</v>
      </c>
      <c r="AR3117" t="s">
        <v>51</v>
      </c>
      <c r="AS3117" t="s">
        <v>51</v>
      </c>
      <c r="AT3117" t="s">
        <v>51</v>
      </c>
      <c r="AU3117" t="s">
        <v>58</v>
      </c>
      <c r="AV3117" t="s">
        <v>1668</v>
      </c>
      <c r="AW3117" t="s">
        <v>919</v>
      </c>
      <c r="AX3117" s="1">
        <v>41425.750813854167</v>
      </c>
      <c r="AY3117" s="1">
        <v>45587.677712581019</v>
      </c>
    </row>
    <row r="3118" spans="1:51" x14ac:dyDescent="0.35">
      <c r="A3118">
        <v>1239</v>
      </c>
      <c r="B3118">
        <v>0</v>
      </c>
      <c r="C3118" t="s">
        <v>51</v>
      </c>
      <c r="D3118" t="s">
        <v>52</v>
      </c>
      <c r="E3118" t="s">
        <v>51</v>
      </c>
      <c r="F3118" t="s">
        <v>51</v>
      </c>
      <c r="G3118" t="s">
        <v>19369</v>
      </c>
      <c r="H3118" t="s">
        <v>14289</v>
      </c>
      <c r="I3118" t="s">
        <v>56</v>
      </c>
      <c r="J3118" t="s">
        <v>5419</v>
      </c>
      <c r="M3118" t="s">
        <v>19369</v>
      </c>
      <c r="N3118" t="s">
        <v>14289</v>
      </c>
      <c r="O3118" t="s">
        <v>56</v>
      </c>
      <c r="U3118" t="s">
        <v>51</v>
      </c>
      <c r="W3118" t="s">
        <v>14290</v>
      </c>
      <c r="X3118" t="s">
        <v>51</v>
      </c>
      <c r="Y3118" t="s">
        <v>14291</v>
      </c>
      <c r="Z3118">
        <v>8</v>
      </c>
      <c r="AA3118" t="s">
        <v>14292</v>
      </c>
      <c r="AD3118" t="s">
        <v>14293</v>
      </c>
      <c r="AE3118" t="s">
        <v>51</v>
      </c>
      <c r="AF3118" t="s">
        <v>5419</v>
      </c>
      <c r="AG3118">
        <v>33770860543</v>
      </c>
      <c r="AH3118" t="s">
        <v>14294</v>
      </c>
      <c r="AI3118">
        <v>0</v>
      </c>
      <c r="AJ3118">
        <v>0</v>
      </c>
      <c r="AL3118">
        <v>0</v>
      </c>
      <c r="AM3118">
        <v>0</v>
      </c>
      <c r="AN3118">
        <v>0</v>
      </c>
      <c r="AO3118" t="s">
        <v>51</v>
      </c>
      <c r="AP3118" t="s">
        <v>51</v>
      </c>
      <c r="AQ3118" t="s">
        <v>51</v>
      </c>
      <c r="AR3118" t="s">
        <v>51</v>
      </c>
      <c r="AS3118" t="s">
        <v>51</v>
      </c>
      <c r="AT3118" t="s">
        <v>51</v>
      </c>
      <c r="AU3118" t="s">
        <v>58</v>
      </c>
      <c r="AV3118" t="s">
        <v>14226</v>
      </c>
      <c r="AW3118" t="s">
        <v>13437</v>
      </c>
      <c r="AX3118" s="1">
        <v>41425.723264120374</v>
      </c>
      <c r="AY3118" s="1">
        <v>41710.628899340278</v>
      </c>
    </row>
    <row r="3119" spans="1:51" x14ac:dyDescent="0.35">
      <c r="A3119">
        <v>1238</v>
      </c>
      <c r="B3119">
        <v>0</v>
      </c>
      <c r="C3119" t="s">
        <v>51</v>
      </c>
      <c r="D3119" t="s">
        <v>52</v>
      </c>
      <c r="E3119" t="s">
        <v>51</v>
      </c>
      <c r="F3119" t="s">
        <v>51</v>
      </c>
      <c r="G3119" t="s">
        <v>14295</v>
      </c>
      <c r="H3119" t="s">
        <v>14296</v>
      </c>
      <c r="I3119" t="s">
        <v>56</v>
      </c>
      <c r="J3119" t="s">
        <v>5419</v>
      </c>
      <c r="T3119" t="s">
        <v>14297</v>
      </c>
      <c r="U3119" t="s">
        <v>51</v>
      </c>
      <c r="X3119" t="s">
        <v>51</v>
      </c>
      <c r="Z3119">
        <v>8</v>
      </c>
      <c r="AE3119" t="s">
        <v>51</v>
      </c>
      <c r="AF3119" t="s">
        <v>5419</v>
      </c>
      <c r="AI3119">
        <v>0</v>
      </c>
      <c r="AJ3119">
        <v>0</v>
      </c>
      <c r="AL3119">
        <v>0</v>
      </c>
      <c r="AM3119">
        <v>0</v>
      </c>
      <c r="AN3119">
        <v>0</v>
      </c>
      <c r="AO3119" t="s">
        <v>51</v>
      </c>
      <c r="AP3119" t="s">
        <v>51</v>
      </c>
      <c r="AQ3119" t="s">
        <v>51</v>
      </c>
      <c r="AR3119" t="s">
        <v>51</v>
      </c>
      <c r="AS3119" t="s">
        <v>51</v>
      </c>
      <c r="AT3119" t="s">
        <v>51</v>
      </c>
      <c r="AU3119" t="s">
        <v>58</v>
      </c>
      <c r="AV3119" t="s">
        <v>1668</v>
      </c>
      <c r="AW3119" t="s">
        <v>51</v>
      </c>
      <c r="AX3119" s="1">
        <v>41424.709453900461</v>
      </c>
      <c r="AY3119" t="s">
        <v>51</v>
      </c>
    </row>
    <row r="3120" spans="1:51" x14ac:dyDescent="0.35">
      <c r="A3120">
        <v>1237</v>
      </c>
      <c r="B3120">
        <v>0</v>
      </c>
      <c r="C3120" t="s">
        <v>51</v>
      </c>
      <c r="D3120" t="s">
        <v>52</v>
      </c>
      <c r="E3120" t="s">
        <v>51</v>
      </c>
      <c r="F3120" t="s">
        <v>51</v>
      </c>
      <c r="G3120" t="s">
        <v>14298</v>
      </c>
      <c r="H3120" t="s">
        <v>14299</v>
      </c>
      <c r="I3120" t="s">
        <v>56</v>
      </c>
      <c r="J3120" t="s">
        <v>5419</v>
      </c>
      <c r="U3120" t="s">
        <v>51</v>
      </c>
      <c r="X3120" t="s">
        <v>51</v>
      </c>
      <c r="Z3120">
        <v>8</v>
      </c>
      <c r="AE3120" t="s">
        <v>51</v>
      </c>
      <c r="AF3120" t="s">
        <v>5419</v>
      </c>
      <c r="AI3120">
        <v>0</v>
      </c>
      <c r="AJ3120">
        <v>0</v>
      </c>
      <c r="AL3120">
        <v>0</v>
      </c>
      <c r="AM3120">
        <v>0</v>
      </c>
      <c r="AN3120">
        <v>0</v>
      </c>
      <c r="AO3120" t="s">
        <v>51</v>
      </c>
      <c r="AP3120" t="s">
        <v>51</v>
      </c>
      <c r="AQ3120" t="s">
        <v>51</v>
      </c>
      <c r="AR3120" t="s">
        <v>51</v>
      </c>
      <c r="AS3120" t="s">
        <v>51</v>
      </c>
      <c r="AT3120" t="s">
        <v>51</v>
      </c>
      <c r="AU3120" t="s">
        <v>58</v>
      </c>
      <c r="AV3120" t="s">
        <v>14226</v>
      </c>
      <c r="AW3120" t="s">
        <v>51</v>
      </c>
      <c r="AX3120" s="1">
        <v>41422.729034490738</v>
      </c>
      <c r="AY3120" t="s">
        <v>51</v>
      </c>
    </row>
    <row r="3121" spans="1:51" x14ac:dyDescent="0.35">
      <c r="A3121">
        <v>1236</v>
      </c>
      <c r="B3121">
        <v>0</v>
      </c>
      <c r="C3121" t="s">
        <v>51</v>
      </c>
      <c r="D3121" t="s">
        <v>85</v>
      </c>
      <c r="E3121" t="s">
        <v>51</v>
      </c>
      <c r="F3121" t="s">
        <v>51</v>
      </c>
      <c r="G3121" t="s">
        <v>14300</v>
      </c>
      <c r="H3121" t="s">
        <v>14301</v>
      </c>
      <c r="I3121" t="s">
        <v>56</v>
      </c>
      <c r="J3121" t="s">
        <v>5419</v>
      </c>
      <c r="T3121" t="s">
        <v>51</v>
      </c>
      <c r="U3121" t="s">
        <v>51</v>
      </c>
      <c r="W3121">
        <v>9822567134</v>
      </c>
      <c r="Z3121">
        <v>8</v>
      </c>
      <c r="AE3121" t="s">
        <v>51</v>
      </c>
      <c r="AF3121" t="s">
        <v>5419</v>
      </c>
      <c r="AI3121">
        <v>0</v>
      </c>
      <c r="AJ3121">
        <v>0</v>
      </c>
      <c r="AL3121">
        <v>0</v>
      </c>
      <c r="AM3121">
        <v>0</v>
      </c>
      <c r="AN3121">
        <v>0</v>
      </c>
      <c r="AO3121" t="s">
        <v>51</v>
      </c>
      <c r="AP3121" t="s">
        <v>51</v>
      </c>
      <c r="AQ3121" t="s">
        <v>51</v>
      </c>
      <c r="AR3121" t="s">
        <v>51</v>
      </c>
      <c r="AS3121" t="s">
        <v>51</v>
      </c>
      <c r="AT3121" t="s">
        <v>51</v>
      </c>
      <c r="AU3121" t="s">
        <v>58</v>
      </c>
      <c r="AV3121" t="s">
        <v>8906</v>
      </c>
      <c r="AW3121" t="s">
        <v>51</v>
      </c>
      <c r="AX3121" s="1">
        <v>41421.619807835646</v>
      </c>
      <c r="AY3121" t="s">
        <v>51</v>
      </c>
    </row>
    <row r="3122" spans="1:51" x14ac:dyDescent="0.35">
      <c r="A3122">
        <v>1235</v>
      </c>
      <c r="B3122">
        <v>0</v>
      </c>
      <c r="C3122" t="s">
        <v>51</v>
      </c>
      <c r="D3122" t="s">
        <v>52</v>
      </c>
      <c r="E3122" t="s">
        <v>51</v>
      </c>
      <c r="F3122" t="s">
        <v>51</v>
      </c>
      <c r="G3122" t="s">
        <v>14302</v>
      </c>
      <c r="H3122" t="s">
        <v>14302</v>
      </c>
      <c r="I3122" t="s">
        <v>56</v>
      </c>
      <c r="J3122" t="s">
        <v>5419</v>
      </c>
      <c r="O3122" t="s">
        <v>56</v>
      </c>
      <c r="S3122">
        <v>9213398673</v>
      </c>
      <c r="T3122" t="s">
        <v>14303</v>
      </c>
      <c r="U3122" t="s">
        <v>51</v>
      </c>
      <c r="X3122" t="s">
        <v>51</v>
      </c>
      <c r="Z3122">
        <v>8</v>
      </c>
      <c r="AE3122" t="s">
        <v>51</v>
      </c>
      <c r="AF3122" t="s">
        <v>5419</v>
      </c>
      <c r="AI3122">
        <v>0</v>
      </c>
      <c r="AJ3122">
        <v>0</v>
      </c>
      <c r="AL3122">
        <v>0</v>
      </c>
      <c r="AM3122">
        <v>0</v>
      </c>
      <c r="AN3122">
        <v>0</v>
      </c>
      <c r="AO3122" t="s">
        <v>51</v>
      </c>
      <c r="AP3122" t="s">
        <v>51</v>
      </c>
      <c r="AQ3122" t="s">
        <v>51</v>
      </c>
      <c r="AR3122" t="s">
        <v>51</v>
      </c>
      <c r="AS3122" t="s">
        <v>51</v>
      </c>
      <c r="AT3122" t="s">
        <v>51</v>
      </c>
      <c r="AU3122" t="s">
        <v>58</v>
      </c>
      <c r="AV3122" t="s">
        <v>1668</v>
      </c>
      <c r="AW3122" t="s">
        <v>51</v>
      </c>
      <c r="AX3122" s="1">
        <v>41418.696282025463</v>
      </c>
      <c r="AY3122" t="s">
        <v>51</v>
      </c>
    </row>
    <row r="3123" spans="1:51" x14ac:dyDescent="0.35">
      <c r="A3123">
        <v>1234</v>
      </c>
      <c r="B3123">
        <v>0</v>
      </c>
      <c r="C3123" t="s">
        <v>51</v>
      </c>
      <c r="D3123" t="s">
        <v>52</v>
      </c>
      <c r="E3123" t="s">
        <v>51</v>
      </c>
      <c r="F3123" t="s">
        <v>51</v>
      </c>
      <c r="G3123" t="s">
        <v>14304</v>
      </c>
      <c r="H3123" t="s">
        <v>14305</v>
      </c>
      <c r="I3123" t="s">
        <v>56</v>
      </c>
      <c r="O3123" t="s">
        <v>56</v>
      </c>
      <c r="Z3123">
        <v>8</v>
      </c>
      <c r="AA3123">
        <v>33</v>
      </c>
      <c r="AE3123" t="s">
        <v>8959</v>
      </c>
      <c r="AF3123" t="s">
        <v>407</v>
      </c>
      <c r="AG3123" t="s">
        <v>7799</v>
      </c>
      <c r="AH3123" t="s">
        <v>8959</v>
      </c>
      <c r="AI3123">
        <v>0</v>
      </c>
      <c r="AJ3123">
        <v>0</v>
      </c>
      <c r="AL3123">
        <v>0</v>
      </c>
      <c r="AM3123">
        <v>0</v>
      </c>
      <c r="AN3123">
        <v>0</v>
      </c>
      <c r="AO3123" t="s">
        <v>51</v>
      </c>
      <c r="AP3123" t="s">
        <v>51</v>
      </c>
      <c r="AQ3123" t="s">
        <v>51</v>
      </c>
      <c r="AR3123" t="s">
        <v>51</v>
      </c>
      <c r="AS3123" t="s">
        <v>51</v>
      </c>
      <c r="AT3123" t="s">
        <v>51</v>
      </c>
      <c r="AU3123" t="s">
        <v>58</v>
      </c>
      <c r="AV3123" t="s">
        <v>14226</v>
      </c>
      <c r="AW3123" t="s">
        <v>196</v>
      </c>
      <c r="AX3123" s="1">
        <v>41417.743521446762</v>
      </c>
      <c r="AY3123" s="1">
        <v>44037.612325150461</v>
      </c>
    </row>
    <row r="3124" spans="1:51" x14ac:dyDescent="0.35">
      <c r="A3124">
        <v>1233</v>
      </c>
      <c r="B3124">
        <v>0</v>
      </c>
      <c r="C3124" t="s">
        <v>51</v>
      </c>
      <c r="D3124" t="s">
        <v>52</v>
      </c>
      <c r="E3124" t="s">
        <v>51</v>
      </c>
      <c r="F3124" t="s">
        <v>51</v>
      </c>
      <c r="G3124" t="s">
        <v>14306</v>
      </c>
      <c r="H3124" t="s">
        <v>14307</v>
      </c>
      <c r="I3124" t="s">
        <v>149</v>
      </c>
      <c r="J3124" t="s">
        <v>5419</v>
      </c>
      <c r="U3124" t="s">
        <v>51</v>
      </c>
      <c r="X3124" t="s">
        <v>51</v>
      </c>
      <c r="Z3124">
        <v>2</v>
      </c>
      <c r="AE3124" t="s">
        <v>51</v>
      </c>
      <c r="AF3124" t="s">
        <v>5419</v>
      </c>
      <c r="AI3124">
        <v>0</v>
      </c>
      <c r="AJ3124">
        <v>0</v>
      </c>
      <c r="AL3124">
        <v>0</v>
      </c>
      <c r="AM3124">
        <v>0</v>
      </c>
      <c r="AN3124">
        <v>0</v>
      </c>
      <c r="AO3124" t="s">
        <v>51</v>
      </c>
      <c r="AP3124" t="s">
        <v>51</v>
      </c>
      <c r="AQ3124" t="s">
        <v>51</v>
      </c>
      <c r="AR3124" t="s">
        <v>51</v>
      </c>
      <c r="AS3124" t="s">
        <v>51</v>
      </c>
      <c r="AT3124" t="s">
        <v>51</v>
      </c>
      <c r="AU3124" t="s">
        <v>58</v>
      </c>
      <c r="AV3124" t="s">
        <v>14226</v>
      </c>
      <c r="AW3124" t="s">
        <v>51</v>
      </c>
      <c r="AX3124" s="1">
        <v>41401.680638888887</v>
      </c>
      <c r="AY3124" t="s">
        <v>51</v>
      </c>
    </row>
    <row r="3125" spans="1:51" x14ac:dyDescent="0.35">
      <c r="A3125">
        <v>1232</v>
      </c>
      <c r="B3125">
        <v>0</v>
      </c>
      <c r="C3125" t="s">
        <v>51</v>
      </c>
      <c r="D3125" t="s">
        <v>85</v>
      </c>
      <c r="E3125" t="s">
        <v>51</v>
      </c>
      <c r="F3125" t="s">
        <v>51</v>
      </c>
      <c r="G3125" t="s">
        <v>14308</v>
      </c>
      <c r="H3125" t="s">
        <v>14309</v>
      </c>
      <c r="I3125" t="s">
        <v>6854</v>
      </c>
      <c r="J3125" t="s">
        <v>5419</v>
      </c>
      <c r="S3125" t="s">
        <v>14310</v>
      </c>
      <c r="T3125" t="s">
        <v>51</v>
      </c>
      <c r="U3125" t="s">
        <v>51</v>
      </c>
      <c r="V3125" t="s">
        <v>14311</v>
      </c>
      <c r="W3125" t="s">
        <v>62</v>
      </c>
      <c r="X3125" t="s">
        <v>14312</v>
      </c>
      <c r="Y3125" t="s">
        <v>14313</v>
      </c>
      <c r="Z3125">
        <v>2</v>
      </c>
      <c r="AE3125" t="s">
        <v>51</v>
      </c>
      <c r="AF3125" t="s">
        <v>5419</v>
      </c>
      <c r="AI3125">
        <v>0</v>
      </c>
      <c r="AJ3125">
        <v>0</v>
      </c>
      <c r="AL3125">
        <v>0</v>
      </c>
      <c r="AM3125">
        <v>0</v>
      </c>
      <c r="AN3125">
        <v>0</v>
      </c>
      <c r="AO3125" t="s">
        <v>51</v>
      </c>
      <c r="AP3125" t="s">
        <v>51</v>
      </c>
      <c r="AQ3125" t="s">
        <v>51</v>
      </c>
      <c r="AR3125" t="s">
        <v>51</v>
      </c>
      <c r="AS3125" t="s">
        <v>51</v>
      </c>
      <c r="AT3125" t="s">
        <v>51</v>
      </c>
      <c r="AU3125" t="s">
        <v>58</v>
      </c>
      <c r="AV3125" t="s">
        <v>8906</v>
      </c>
      <c r="AW3125" t="s">
        <v>51</v>
      </c>
      <c r="AX3125" s="1">
        <v>41401.612820949071</v>
      </c>
      <c r="AY3125" t="s">
        <v>51</v>
      </c>
    </row>
    <row r="3126" spans="1:51" x14ac:dyDescent="0.35">
      <c r="A3126">
        <v>1231</v>
      </c>
      <c r="B3126">
        <v>0</v>
      </c>
      <c r="C3126" t="s">
        <v>51</v>
      </c>
      <c r="D3126" t="s">
        <v>52</v>
      </c>
      <c r="E3126" t="s">
        <v>51</v>
      </c>
      <c r="F3126" t="s">
        <v>51</v>
      </c>
      <c r="G3126" t="s">
        <v>14314</v>
      </c>
      <c r="H3126" t="s">
        <v>14315</v>
      </c>
      <c r="I3126" t="s">
        <v>56</v>
      </c>
      <c r="J3126" t="s">
        <v>5419</v>
      </c>
      <c r="S3126" t="s">
        <v>14316</v>
      </c>
      <c r="U3126" t="s">
        <v>51</v>
      </c>
      <c r="V3126" t="s">
        <v>14317</v>
      </c>
      <c r="X3126" t="s">
        <v>51</v>
      </c>
      <c r="Y3126" t="s">
        <v>14318</v>
      </c>
      <c r="Z3126">
        <v>8</v>
      </c>
      <c r="AE3126" t="s">
        <v>51</v>
      </c>
      <c r="AF3126" t="s">
        <v>5419</v>
      </c>
      <c r="AI3126">
        <v>0</v>
      </c>
      <c r="AJ3126">
        <v>0</v>
      </c>
      <c r="AL3126">
        <v>0</v>
      </c>
      <c r="AM3126">
        <v>0</v>
      </c>
      <c r="AN3126">
        <v>0</v>
      </c>
      <c r="AO3126" t="s">
        <v>51</v>
      </c>
      <c r="AP3126" t="s">
        <v>51</v>
      </c>
      <c r="AQ3126" t="s">
        <v>51</v>
      </c>
      <c r="AR3126" t="s">
        <v>51</v>
      </c>
      <c r="AS3126" t="s">
        <v>51</v>
      </c>
      <c r="AT3126" t="s">
        <v>51</v>
      </c>
      <c r="AU3126" t="s">
        <v>58</v>
      </c>
      <c r="AV3126" t="s">
        <v>14226</v>
      </c>
      <c r="AW3126" t="s">
        <v>51</v>
      </c>
      <c r="AX3126" s="1">
        <v>41393.663557141204</v>
      </c>
      <c r="AY3126" t="s">
        <v>51</v>
      </c>
    </row>
    <row r="3127" spans="1:51" x14ac:dyDescent="0.35">
      <c r="A3127">
        <v>1230</v>
      </c>
      <c r="B3127">
        <v>0</v>
      </c>
      <c r="C3127" t="s">
        <v>51</v>
      </c>
      <c r="D3127" t="s">
        <v>52</v>
      </c>
      <c r="E3127" t="s">
        <v>51</v>
      </c>
      <c r="F3127" t="s">
        <v>51</v>
      </c>
      <c r="G3127" t="s">
        <v>14319</v>
      </c>
      <c r="H3127" t="s">
        <v>14320</v>
      </c>
      <c r="I3127" t="s">
        <v>56</v>
      </c>
      <c r="J3127" t="s">
        <v>5419</v>
      </c>
      <c r="U3127" t="s">
        <v>51</v>
      </c>
      <c r="X3127" t="s">
        <v>51</v>
      </c>
      <c r="Z3127">
        <v>8</v>
      </c>
      <c r="AE3127" t="s">
        <v>51</v>
      </c>
      <c r="AF3127" t="s">
        <v>5419</v>
      </c>
      <c r="AI3127">
        <v>0</v>
      </c>
      <c r="AJ3127">
        <v>0</v>
      </c>
      <c r="AL3127">
        <v>0</v>
      </c>
      <c r="AM3127">
        <v>0</v>
      </c>
      <c r="AN3127">
        <v>0</v>
      </c>
      <c r="AO3127" t="s">
        <v>51</v>
      </c>
      <c r="AP3127" t="s">
        <v>51</v>
      </c>
      <c r="AQ3127" t="s">
        <v>51</v>
      </c>
      <c r="AR3127" t="s">
        <v>51</v>
      </c>
      <c r="AS3127" t="s">
        <v>51</v>
      </c>
      <c r="AT3127" t="s">
        <v>51</v>
      </c>
      <c r="AU3127" t="s">
        <v>58</v>
      </c>
      <c r="AV3127" t="s">
        <v>14226</v>
      </c>
      <c r="AW3127" t="s">
        <v>51</v>
      </c>
      <c r="AX3127" s="1">
        <v>41390.53545949074</v>
      </c>
      <c r="AY3127" t="s">
        <v>51</v>
      </c>
    </row>
    <row r="3128" spans="1:51" x14ac:dyDescent="0.35">
      <c r="A3128">
        <v>1229</v>
      </c>
      <c r="B3128">
        <v>0</v>
      </c>
      <c r="C3128" t="s">
        <v>51</v>
      </c>
      <c r="D3128" t="s">
        <v>52</v>
      </c>
      <c r="E3128" t="s">
        <v>51</v>
      </c>
      <c r="F3128" t="s">
        <v>51</v>
      </c>
      <c r="G3128" t="s">
        <v>14321</v>
      </c>
      <c r="H3128" t="s">
        <v>14322</v>
      </c>
      <c r="I3128" t="s">
        <v>287</v>
      </c>
      <c r="J3128" t="s">
        <v>5419</v>
      </c>
      <c r="M3128" t="s">
        <v>14321</v>
      </c>
      <c r="N3128" t="s">
        <v>14323</v>
      </c>
      <c r="O3128" t="s">
        <v>287</v>
      </c>
      <c r="U3128" t="s">
        <v>51</v>
      </c>
      <c r="X3128" t="s">
        <v>51</v>
      </c>
      <c r="Z3128">
        <v>2</v>
      </c>
      <c r="AE3128" t="s">
        <v>51</v>
      </c>
      <c r="AF3128" t="s">
        <v>5419</v>
      </c>
      <c r="AI3128">
        <v>0</v>
      </c>
      <c r="AJ3128">
        <v>0</v>
      </c>
      <c r="AL3128">
        <v>0</v>
      </c>
      <c r="AM3128">
        <v>0</v>
      </c>
      <c r="AN3128">
        <v>0</v>
      </c>
      <c r="AO3128" t="s">
        <v>51</v>
      </c>
      <c r="AP3128" t="s">
        <v>51</v>
      </c>
      <c r="AQ3128" t="s">
        <v>51</v>
      </c>
      <c r="AR3128" t="s">
        <v>51</v>
      </c>
      <c r="AS3128" t="s">
        <v>51</v>
      </c>
      <c r="AT3128" t="s">
        <v>51</v>
      </c>
      <c r="AU3128" t="s">
        <v>58</v>
      </c>
      <c r="AV3128" t="s">
        <v>14226</v>
      </c>
      <c r="AW3128" t="s">
        <v>51</v>
      </c>
      <c r="AX3128" s="1">
        <v>41387.656551273147</v>
      </c>
      <c r="AY3128" t="s">
        <v>51</v>
      </c>
    </row>
    <row r="3129" spans="1:51" x14ac:dyDescent="0.35">
      <c r="A3129">
        <v>1228</v>
      </c>
      <c r="B3129">
        <v>0</v>
      </c>
      <c r="C3129" t="s">
        <v>51</v>
      </c>
      <c r="D3129" t="s">
        <v>85</v>
      </c>
      <c r="E3129" t="s">
        <v>51</v>
      </c>
      <c r="F3129" t="s">
        <v>51</v>
      </c>
      <c r="G3129" t="s">
        <v>14324</v>
      </c>
      <c r="H3129" t="s">
        <v>14325</v>
      </c>
      <c r="I3129" t="s">
        <v>6854</v>
      </c>
      <c r="J3129" t="s">
        <v>5419</v>
      </c>
      <c r="S3129" t="s">
        <v>14326</v>
      </c>
      <c r="T3129" t="s">
        <v>51</v>
      </c>
      <c r="U3129" t="s">
        <v>51</v>
      </c>
      <c r="V3129" t="s">
        <v>14327</v>
      </c>
      <c r="W3129" t="s">
        <v>62</v>
      </c>
      <c r="X3129" t="s">
        <v>14328</v>
      </c>
      <c r="Y3129" t="s">
        <v>14329</v>
      </c>
      <c r="Z3129">
        <v>2</v>
      </c>
      <c r="AE3129" t="s">
        <v>51</v>
      </c>
      <c r="AF3129" t="s">
        <v>5419</v>
      </c>
      <c r="AI3129">
        <v>0</v>
      </c>
      <c r="AJ3129">
        <v>0</v>
      </c>
      <c r="AL3129">
        <v>0</v>
      </c>
      <c r="AM3129">
        <v>0</v>
      </c>
      <c r="AN3129">
        <v>0</v>
      </c>
      <c r="AO3129" t="s">
        <v>51</v>
      </c>
      <c r="AP3129" t="s">
        <v>51</v>
      </c>
      <c r="AQ3129" t="s">
        <v>51</v>
      </c>
      <c r="AR3129" t="s">
        <v>51</v>
      </c>
      <c r="AS3129" t="s">
        <v>51</v>
      </c>
      <c r="AT3129" t="s">
        <v>51</v>
      </c>
      <c r="AU3129" t="s">
        <v>58</v>
      </c>
      <c r="AV3129" t="s">
        <v>8906</v>
      </c>
      <c r="AW3129" t="s">
        <v>51</v>
      </c>
      <c r="AX3129" s="1">
        <v>41387.427294907407</v>
      </c>
      <c r="AY3129" t="s">
        <v>51</v>
      </c>
    </row>
    <row r="3130" spans="1:51" x14ac:dyDescent="0.35">
      <c r="A3130">
        <v>1227</v>
      </c>
      <c r="B3130">
        <v>0</v>
      </c>
      <c r="C3130" t="s">
        <v>51</v>
      </c>
      <c r="D3130" t="s">
        <v>52</v>
      </c>
      <c r="E3130" t="s">
        <v>51</v>
      </c>
      <c r="F3130" t="s">
        <v>51</v>
      </c>
      <c r="G3130" t="s">
        <v>14330</v>
      </c>
      <c r="H3130" t="s">
        <v>14331</v>
      </c>
      <c r="I3130" t="s">
        <v>3876</v>
      </c>
      <c r="J3130" t="s">
        <v>5419</v>
      </c>
      <c r="U3130" t="s">
        <v>51</v>
      </c>
      <c r="X3130" t="s">
        <v>51</v>
      </c>
      <c r="Z3130">
        <v>2</v>
      </c>
      <c r="AE3130" t="s">
        <v>51</v>
      </c>
      <c r="AF3130" t="s">
        <v>5419</v>
      </c>
      <c r="AI3130">
        <v>0</v>
      </c>
      <c r="AJ3130">
        <v>0</v>
      </c>
      <c r="AL3130">
        <v>0</v>
      </c>
      <c r="AM3130">
        <v>0</v>
      </c>
      <c r="AN3130">
        <v>0</v>
      </c>
      <c r="AO3130" t="s">
        <v>51</v>
      </c>
      <c r="AP3130" t="s">
        <v>51</v>
      </c>
      <c r="AQ3130" t="s">
        <v>51</v>
      </c>
      <c r="AR3130" t="s">
        <v>51</v>
      </c>
      <c r="AS3130" t="s">
        <v>51</v>
      </c>
      <c r="AT3130" t="s">
        <v>51</v>
      </c>
      <c r="AU3130" t="s">
        <v>58</v>
      </c>
      <c r="AV3130" t="s">
        <v>14226</v>
      </c>
      <c r="AW3130" t="s">
        <v>51</v>
      </c>
      <c r="AX3130" s="1">
        <v>41386.469007291664</v>
      </c>
      <c r="AY3130" t="s">
        <v>51</v>
      </c>
    </row>
    <row r="3131" spans="1:51" x14ac:dyDescent="0.35">
      <c r="A3131">
        <v>1226</v>
      </c>
      <c r="B3131">
        <v>0</v>
      </c>
      <c r="C3131" t="s">
        <v>51</v>
      </c>
      <c r="D3131" t="s">
        <v>85</v>
      </c>
      <c r="E3131" t="s">
        <v>51</v>
      </c>
      <c r="F3131" t="s">
        <v>51</v>
      </c>
      <c r="G3131" t="s">
        <v>14332</v>
      </c>
      <c r="H3131" t="s">
        <v>14333</v>
      </c>
      <c r="I3131" t="s">
        <v>56</v>
      </c>
      <c r="J3131" t="s">
        <v>5419</v>
      </c>
      <c r="T3131" t="s">
        <v>51</v>
      </c>
      <c r="U3131" t="s">
        <v>51</v>
      </c>
      <c r="W3131">
        <v>9860002401</v>
      </c>
      <c r="Z3131">
        <v>8</v>
      </c>
      <c r="AE3131" t="s">
        <v>51</v>
      </c>
      <c r="AF3131" t="s">
        <v>5419</v>
      </c>
      <c r="AI3131">
        <v>0</v>
      </c>
      <c r="AJ3131">
        <v>0</v>
      </c>
      <c r="AL3131">
        <v>0</v>
      </c>
      <c r="AM3131">
        <v>0</v>
      </c>
      <c r="AN3131">
        <v>0</v>
      </c>
      <c r="AO3131" t="s">
        <v>51</v>
      </c>
      <c r="AP3131" t="s">
        <v>51</v>
      </c>
      <c r="AQ3131" t="s">
        <v>51</v>
      </c>
      <c r="AR3131" t="s">
        <v>51</v>
      </c>
      <c r="AS3131" t="s">
        <v>51</v>
      </c>
      <c r="AT3131" t="s">
        <v>51</v>
      </c>
      <c r="AU3131" t="s">
        <v>58</v>
      </c>
      <c r="AV3131" t="s">
        <v>8906</v>
      </c>
      <c r="AW3131" t="s">
        <v>51</v>
      </c>
      <c r="AX3131" s="1">
        <v>41384.711579432871</v>
      </c>
      <c r="AY3131" t="s">
        <v>51</v>
      </c>
    </row>
    <row r="3132" spans="1:51" x14ac:dyDescent="0.35">
      <c r="A3132">
        <v>1225</v>
      </c>
      <c r="B3132">
        <v>0</v>
      </c>
      <c r="C3132" t="s">
        <v>51</v>
      </c>
      <c r="D3132" t="s">
        <v>52</v>
      </c>
      <c r="E3132" t="s">
        <v>51</v>
      </c>
      <c r="F3132" t="s">
        <v>51</v>
      </c>
      <c r="G3132" t="s">
        <v>14334</v>
      </c>
      <c r="H3132" t="s">
        <v>14335</v>
      </c>
      <c r="I3132" t="s">
        <v>56</v>
      </c>
      <c r="O3132" t="s">
        <v>56</v>
      </c>
      <c r="S3132" t="s">
        <v>14336</v>
      </c>
      <c r="U3132" t="s">
        <v>57</v>
      </c>
      <c r="V3132" t="s">
        <v>14337</v>
      </c>
      <c r="Y3132" t="s">
        <v>14338</v>
      </c>
      <c r="Z3132">
        <v>8</v>
      </c>
      <c r="AA3132">
        <v>32</v>
      </c>
      <c r="AD3132" t="s">
        <v>14339</v>
      </c>
      <c r="AE3132" t="s">
        <v>1821</v>
      </c>
      <c r="AF3132" t="s">
        <v>1822</v>
      </c>
      <c r="AG3132" t="s">
        <v>14340</v>
      </c>
      <c r="AH3132" t="s">
        <v>1821</v>
      </c>
      <c r="AI3132">
        <v>0</v>
      </c>
      <c r="AJ3132">
        <v>0</v>
      </c>
      <c r="AL3132">
        <v>0</v>
      </c>
      <c r="AM3132">
        <v>0</v>
      </c>
      <c r="AN3132">
        <v>0</v>
      </c>
      <c r="AO3132" t="s">
        <v>51</v>
      </c>
      <c r="AP3132" t="s">
        <v>51</v>
      </c>
      <c r="AQ3132" t="s">
        <v>51</v>
      </c>
      <c r="AR3132" t="s">
        <v>51</v>
      </c>
      <c r="AS3132" t="s">
        <v>51</v>
      </c>
      <c r="AT3132" t="s">
        <v>51</v>
      </c>
      <c r="AU3132" t="s">
        <v>58</v>
      </c>
      <c r="AV3132" t="s">
        <v>14226</v>
      </c>
      <c r="AW3132" t="s">
        <v>4215</v>
      </c>
      <c r="AX3132" s="1">
        <v>41383.464521412039</v>
      </c>
      <c r="AY3132" s="1">
        <v>44232.768785532404</v>
      </c>
    </row>
    <row r="3133" spans="1:51" x14ac:dyDescent="0.35">
      <c r="A3133">
        <v>1224</v>
      </c>
      <c r="B3133">
        <v>0</v>
      </c>
      <c r="C3133" t="s">
        <v>51</v>
      </c>
      <c r="D3133" t="s">
        <v>52</v>
      </c>
      <c r="E3133" t="s">
        <v>51</v>
      </c>
      <c r="F3133" t="s">
        <v>51</v>
      </c>
      <c r="G3133" t="s">
        <v>14341</v>
      </c>
      <c r="H3133" t="s">
        <v>14342</v>
      </c>
      <c r="I3133" t="s">
        <v>56</v>
      </c>
      <c r="J3133" t="s">
        <v>5419</v>
      </c>
      <c r="S3133" t="s">
        <v>14343</v>
      </c>
      <c r="T3133" t="s">
        <v>14344</v>
      </c>
      <c r="U3133" t="s">
        <v>51</v>
      </c>
      <c r="X3133" t="s">
        <v>51</v>
      </c>
      <c r="Y3133" t="s">
        <v>14345</v>
      </c>
      <c r="Z3133">
        <v>8</v>
      </c>
      <c r="AE3133" t="s">
        <v>51</v>
      </c>
      <c r="AF3133" t="s">
        <v>5419</v>
      </c>
      <c r="AG3133">
        <v>7520297394</v>
      </c>
      <c r="AI3133">
        <v>0</v>
      </c>
      <c r="AJ3133">
        <v>0</v>
      </c>
      <c r="AL3133">
        <v>0</v>
      </c>
      <c r="AM3133">
        <v>0</v>
      </c>
      <c r="AN3133">
        <v>0</v>
      </c>
      <c r="AO3133" t="s">
        <v>51</v>
      </c>
      <c r="AP3133" t="s">
        <v>51</v>
      </c>
      <c r="AQ3133" t="s">
        <v>51</v>
      </c>
      <c r="AR3133" t="s">
        <v>51</v>
      </c>
      <c r="AS3133" t="s">
        <v>51</v>
      </c>
      <c r="AT3133" t="s">
        <v>51</v>
      </c>
      <c r="AU3133" t="s">
        <v>58</v>
      </c>
      <c r="AV3133" t="s">
        <v>1668</v>
      </c>
      <c r="AW3133" t="s">
        <v>51</v>
      </c>
      <c r="AX3133" s="1">
        <v>41382.488666203702</v>
      </c>
      <c r="AY3133" t="s">
        <v>51</v>
      </c>
    </row>
    <row r="3134" spans="1:51" x14ac:dyDescent="0.35">
      <c r="A3134">
        <v>1223</v>
      </c>
      <c r="B3134">
        <v>0</v>
      </c>
      <c r="C3134" t="s">
        <v>51</v>
      </c>
      <c r="D3134" t="s">
        <v>52</v>
      </c>
      <c r="E3134" t="s">
        <v>51</v>
      </c>
      <c r="F3134" t="s">
        <v>51</v>
      </c>
      <c r="G3134" t="s">
        <v>14346</v>
      </c>
      <c r="H3134" t="s">
        <v>14347</v>
      </c>
      <c r="I3134" t="s">
        <v>56</v>
      </c>
      <c r="J3134" t="s">
        <v>5419</v>
      </c>
      <c r="O3134" t="s">
        <v>56</v>
      </c>
      <c r="U3134" t="s">
        <v>51</v>
      </c>
      <c r="X3134" t="s">
        <v>51</v>
      </c>
      <c r="Z3134">
        <v>8</v>
      </c>
      <c r="AE3134" t="s">
        <v>51</v>
      </c>
      <c r="AF3134" t="s">
        <v>5419</v>
      </c>
      <c r="AI3134">
        <v>0</v>
      </c>
      <c r="AJ3134">
        <v>0</v>
      </c>
      <c r="AL3134">
        <v>0</v>
      </c>
      <c r="AM3134">
        <v>0</v>
      </c>
      <c r="AN3134">
        <v>0</v>
      </c>
      <c r="AO3134" t="s">
        <v>51</v>
      </c>
      <c r="AP3134" t="s">
        <v>51</v>
      </c>
      <c r="AQ3134" t="s">
        <v>51</v>
      </c>
      <c r="AR3134" t="s">
        <v>51</v>
      </c>
      <c r="AS3134" t="s">
        <v>51</v>
      </c>
      <c r="AT3134" t="s">
        <v>51</v>
      </c>
      <c r="AU3134" t="s">
        <v>58</v>
      </c>
      <c r="AV3134" t="s">
        <v>14226</v>
      </c>
      <c r="AW3134" t="s">
        <v>8906</v>
      </c>
      <c r="AX3134" s="1">
        <v>41381.479520370369</v>
      </c>
      <c r="AY3134" s="1">
        <v>42479.51040309028</v>
      </c>
    </row>
    <row r="3135" spans="1:51" x14ac:dyDescent="0.35">
      <c r="A3135">
        <v>1222</v>
      </c>
      <c r="B3135">
        <v>0</v>
      </c>
      <c r="C3135" t="s">
        <v>51</v>
      </c>
      <c r="D3135" t="s">
        <v>85</v>
      </c>
      <c r="E3135" t="s">
        <v>51</v>
      </c>
      <c r="F3135" t="s">
        <v>51</v>
      </c>
      <c r="G3135" t="s">
        <v>14348</v>
      </c>
      <c r="H3135" t="s">
        <v>14349</v>
      </c>
      <c r="I3135" t="s">
        <v>56</v>
      </c>
      <c r="J3135" t="s">
        <v>5419</v>
      </c>
      <c r="T3135" t="s">
        <v>51</v>
      </c>
      <c r="U3135" t="s">
        <v>51</v>
      </c>
      <c r="W3135">
        <v>91114538111</v>
      </c>
      <c r="Y3135" t="s">
        <v>14350</v>
      </c>
      <c r="Z3135">
        <v>8</v>
      </c>
      <c r="AE3135" t="s">
        <v>51</v>
      </c>
      <c r="AF3135" t="s">
        <v>5419</v>
      </c>
      <c r="AI3135">
        <v>0</v>
      </c>
      <c r="AJ3135">
        <v>0</v>
      </c>
      <c r="AL3135">
        <v>0</v>
      </c>
      <c r="AM3135">
        <v>0</v>
      </c>
      <c r="AN3135">
        <v>0</v>
      </c>
      <c r="AO3135" t="s">
        <v>51</v>
      </c>
      <c r="AP3135" t="s">
        <v>51</v>
      </c>
      <c r="AQ3135" t="s">
        <v>51</v>
      </c>
      <c r="AR3135" t="s">
        <v>51</v>
      </c>
      <c r="AS3135" t="s">
        <v>51</v>
      </c>
      <c r="AT3135" t="s">
        <v>51</v>
      </c>
      <c r="AU3135" t="s">
        <v>58</v>
      </c>
      <c r="AV3135" t="s">
        <v>8671</v>
      </c>
      <c r="AW3135" t="s">
        <v>51</v>
      </c>
      <c r="AX3135" s="1">
        <v>41374.599331712961</v>
      </c>
      <c r="AY3135" t="s">
        <v>51</v>
      </c>
    </row>
    <row r="3136" spans="1:51" x14ac:dyDescent="0.35">
      <c r="A3136">
        <v>1221</v>
      </c>
      <c r="B3136">
        <v>0</v>
      </c>
      <c r="C3136" t="s">
        <v>51</v>
      </c>
      <c r="D3136" t="s">
        <v>52</v>
      </c>
      <c r="E3136" t="s">
        <v>51</v>
      </c>
      <c r="F3136" t="s">
        <v>51</v>
      </c>
      <c r="G3136" t="s">
        <v>14351</v>
      </c>
      <c r="H3136" t="s">
        <v>14352</v>
      </c>
      <c r="I3136" t="s">
        <v>56</v>
      </c>
      <c r="J3136" t="s">
        <v>5419</v>
      </c>
      <c r="S3136" t="s">
        <v>14353</v>
      </c>
      <c r="U3136" t="s">
        <v>51</v>
      </c>
      <c r="X3136" t="s">
        <v>51</v>
      </c>
      <c r="Z3136">
        <v>8</v>
      </c>
      <c r="AE3136" t="s">
        <v>51</v>
      </c>
      <c r="AF3136" t="s">
        <v>5419</v>
      </c>
      <c r="AI3136">
        <v>0</v>
      </c>
      <c r="AJ3136">
        <v>0</v>
      </c>
      <c r="AL3136">
        <v>0</v>
      </c>
      <c r="AM3136">
        <v>0</v>
      </c>
      <c r="AN3136">
        <v>0</v>
      </c>
      <c r="AO3136" t="s">
        <v>51</v>
      </c>
      <c r="AP3136" t="s">
        <v>51</v>
      </c>
      <c r="AQ3136" t="s">
        <v>51</v>
      </c>
      <c r="AR3136" t="s">
        <v>51</v>
      </c>
      <c r="AS3136" t="s">
        <v>51</v>
      </c>
      <c r="AT3136" t="s">
        <v>51</v>
      </c>
      <c r="AU3136" t="s">
        <v>58</v>
      </c>
      <c r="AV3136" t="s">
        <v>1668</v>
      </c>
      <c r="AW3136" t="s">
        <v>8906</v>
      </c>
      <c r="AX3136" s="1">
        <v>41373.721286840278</v>
      </c>
      <c r="AY3136" s="1">
        <v>41479.62345107639</v>
      </c>
    </row>
    <row r="3137" spans="1:51" x14ac:dyDescent="0.35">
      <c r="A3137">
        <v>1220</v>
      </c>
      <c r="B3137">
        <v>0</v>
      </c>
      <c r="C3137" t="s">
        <v>51</v>
      </c>
      <c r="D3137" t="s">
        <v>85</v>
      </c>
      <c r="E3137" t="s">
        <v>51</v>
      </c>
      <c r="F3137" t="s">
        <v>51</v>
      </c>
      <c r="G3137" t="s">
        <v>14354</v>
      </c>
      <c r="H3137" t="s">
        <v>14355</v>
      </c>
      <c r="I3137" t="s">
        <v>56</v>
      </c>
      <c r="T3137" t="s">
        <v>51</v>
      </c>
      <c r="U3137" t="s">
        <v>51</v>
      </c>
      <c r="Z3137">
        <v>8</v>
      </c>
      <c r="AE3137" t="s">
        <v>51</v>
      </c>
      <c r="AI3137">
        <v>0</v>
      </c>
      <c r="AJ3137">
        <v>0</v>
      </c>
      <c r="AL3137">
        <v>0</v>
      </c>
      <c r="AM3137">
        <v>0</v>
      </c>
      <c r="AN3137">
        <v>0</v>
      </c>
      <c r="AO3137" t="s">
        <v>51</v>
      </c>
      <c r="AP3137" t="s">
        <v>51</v>
      </c>
      <c r="AQ3137" t="s">
        <v>51</v>
      </c>
      <c r="AR3137" t="s">
        <v>51</v>
      </c>
      <c r="AS3137" t="s">
        <v>51</v>
      </c>
      <c r="AT3137" t="s">
        <v>51</v>
      </c>
      <c r="AU3137" t="s">
        <v>58</v>
      </c>
      <c r="AV3137" t="s">
        <v>8906</v>
      </c>
      <c r="AW3137" t="s">
        <v>8906</v>
      </c>
      <c r="AX3137" s="1">
        <v>41372.703272534724</v>
      </c>
      <c r="AY3137" s="1">
        <v>41374.40001153935</v>
      </c>
    </row>
    <row r="3138" spans="1:51" x14ac:dyDescent="0.35">
      <c r="A3138">
        <v>1219</v>
      </c>
      <c r="B3138">
        <v>0</v>
      </c>
      <c r="C3138" t="s">
        <v>51</v>
      </c>
      <c r="D3138" t="s">
        <v>52</v>
      </c>
      <c r="E3138" t="s">
        <v>51</v>
      </c>
      <c r="F3138" t="s">
        <v>51</v>
      </c>
      <c r="G3138" t="s">
        <v>14356</v>
      </c>
      <c r="H3138" t="s">
        <v>14357</v>
      </c>
      <c r="I3138" t="s">
        <v>56</v>
      </c>
      <c r="J3138" t="s">
        <v>5419</v>
      </c>
      <c r="U3138" t="s">
        <v>51</v>
      </c>
      <c r="X3138" t="s">
        <v>51</v>
      </c>
      <c r="Z3138">
        <v>8</v>
      </c>
      <c r="AE3138" t="s">
        <v>51</v>
      </c>
      <c r="AF3138" t="s">
        <v>5419</v>
      </c>
      <c r="AI3138">
        <v>0</v>
      </c>
      <c r="AJ3138">
        <v>0</v>
      </c>
      <c r="AL3138">
        <v>0</v>
      </c>
      <c r="AM3138">
        <v>0</v>
      </c>
      <c r="AN3138">
        <v>0</v>
      </c>
      <c r="AO3138" t="s">
        <v>51</v>
      </c>
      <c r="AP3138" t="s">
        <v>51</v>
      </c>
      <c r="AQ3138" t="s">
        <v>51</v>
      </c>
      <c r="AR3138" t="s">
        <v>51</v>
      </c>
      <c r="AS3138" t="s">
        <v>51</v>
      </c>
      <c r="AT3138" t="s">
        <v>51</v>
      </c>
      <c r="AU3138" t="s">
        <v>58</v>
      </c>
      <c r="AV3138" t="s">
        <v>14226</v>
      </c>
      <c r="AW3138" t="s">
        <v>51</v>
      </c>
      <c r="AX3138" s="1">
        <v>41372.547194293984</v>
      </c>
      <c r="AY3138" t="s">
        <v>51</v>
      </c>
    </row>
    <row r="3139" spans="1:51" x14ac:dyDescent="0.35">
      <c r="A3139">
        <v>1218</v>
      </c>
      <c r="B3139">
        <v>0</v>
      </c>
      <c r="C3139" t="s">
        <v>51</v>
      </c>
      <c r="D3139" t="s">
        <v>85</v>
      </c>
      <c r="E3139" t="s">
        <v>51</v>
      </c>
      <c r="F3139" t="s">
        <v>51</v>
      </c>
      <c r="G3139" t="s">
        <v>14358</v>
      </c>
      <c r="H3139" t="s">
        <v>14359</v>
      </c>
      <c r="I3139" t="s">
        <v>56</v>
      </c>
      <c r="J3139" t="s">
        <v>5419</v>
      </c>
      <c r="T3139" t="s">
        <v>51</v>
      </c>
      <c r="U3139" t="s">
        <v>51</v>
      </c>
      <c r="W3139" t="s">
        <v>14360</v>
      </c>
      <c r="Y3139" t="s">
        <v>14361</v>
      </c>
      <c r="Z3139">
        <v>8</v>
      </c>
      <c r="AE3139" t="s">
        <v>51</v>
      </c>
      <c r="AF3139" t="s">
        <v>5419</v>
      </c>
      <c r="AI3139">
        <v>0</v>
      </c>
      <c r="AJ3139">
        <v>0</v>
      </c>
      <c r="AL3139">
        <v>0</v>
      </c>
      <c r="AM3139">
        <v>0</v>
      </c>
      <c r="AN3139">
        <v>0</v>
      </c>
      <c r="AO3139" t="s">
        <v>51</v>
      </c>
      <c r="AP3139" t="s">
        <v>51</v>
      </c>
      <c r="AQ3139" t="s">
        <v>51</v>
      </c>
      <c r="AR3139" t="s">
        <v>51</v>
      </c>
      <c r="AS3139" t="s">
        <v>51</v>
      </c>
      <c r="AT3139" t="s">
        <v>51</v>
      </c>
      <c r="AU3139" t="s">
        <v>58</v>
      </c>
      <c r="AV3139" t="s">
        <v>8906</v>
      </c>
      <c r="AW3139" t="s">
        <v>51</v>
      </c>
      <c r="AX3139" s="1">
        <v>41367.471373379631</v>
      </c>
      <c r="AY3139" t="s">
        <v>51</v>
      </c>
    </row>
    <row r="3140" spans="1:51" x14ac:dyDescent="0.35">
      <c r="A3140">
        <v>1217</v>
      </c>
      <c r="B3140">
        <v>0</v>
      </c>
      <c r="C3140" t="s">
        <v>51</v>
      </c>
      <c r="D3140" t="s">
        <v>52</v>
      </c>
      <c r="E3140" t="s">
        <v>51</v>
      </c>
      <c r="F3140" t="s">
        <v>51</v>
      </c>
      <c r="G3140" t="s">
        <v>19176</v>
      </c>
      <c r="H3140" t="s">
        <v>14362</v>
      </c>
      <c r="I3140" t="s">
        <v>56</v>
      </c>
      <c r="J3140" t="s">
        <v>5419</v>
      </c>
      <c r="U3140" t="s">
        <v>51</v>
      </c>
      <c r="X3140" t="s">
        <v>51</v>
      </c>
      <c r="Z3140">
        <v>8</v>
      </c>
      <c r="AE3140" t="s">
        <v>51</v>
      </c>
      <c r="AF3140" t="s">
        <v>5419</v>
      </c>
      <c r="AI3140">
        <v>0</v>
      </c>
      <c r="AJ3140">
        <v>0</v>
      </c>
      <c r="AL3140">
        <v>0</v>
      </c>
      <c r="AM3140">
        <v>0</v>
      </c>
      <c r="AN3140">
        <v>0</v>
      </c>
      <c r="AO3140" t="s">
        <v>51</v>
      </c>
      <c r="AP3140" t="s">
        <v>51</v>
      </c>
      <c r="AQ3140" t="s">
        <v>51</v>
      </c>
      <c r="AR3140" t="s">
        <v>51</v>
      </c>
      <c r="AS3140" t="s">
        <v>51</v>
      </c>
      <c r="AT3140" t="s">
        <v>51</v>
      </c>
      <c r="AU3140" t="s">
        <v>58</v>
      </c>
      <c r="AV3140" t="s">
        <v>14226</v>
      </c>
      <c r="AW3140" t="s">
        <v>51</v>
      </c>
      <c r="AX3140" s="1">
        <v>41365.678369409725</v>
      </c>
      <c r="AY3140" t="s">
        <v>51</v>
      </c>
    </row>
    <row r="3141" spans="1:51" x14ac:dyDescent="0.35">
      <c r="A3141">
        <v>1216</v>
      </c>
      <c r="B3141">
        <v>0</v>
      </c>
      <c r="C3141" t="s">
        <v>51</v>
      </c>
      <c r="D3141" t="s">
        <v>52</v>
      </c>
      <c r="E3141" t="s">
        <v>51</v>
      </c>
      <c r="F3141" t="s">
        <v>51</v>
      </c>
      <c r="G3141" t="s">
        <v>14363</v>
      </c>
      <c r="H3141" t="s">
        <v>14364</v>
      </c>
      <c r="I3141" t="s">
        <v>56</v>
      </c>
      <c r="J3141" t="s">
        <v>5419</v>
      </c>
      <c r="S3141" t="s">
        <v>14365</v>
      </c>
      <c r="U3141" t="s">
        <v>51</v>
      </c>
      <c r="X3141" t="s">
        <v>51</v>
      </c>
      <c r="Z3141">
        <v>8</v>
      </c>
      <c r="AE3141" t="s">
        <v>51</v>
      </c>
      <c r="AF3141" t="s">
        <v>5419</v>
      </c>
      <c r="AI3141">
        <v>0</v>
      </c>
      <c r="AJ3141">
        <v>0</v>
      </c>
      <c r="AL3141">
        <v>0</v>
      </c>
      <c r="AM3141">
        <v>0</v>
      </c>
      <c r="AN3141">
        <v>0</v>
      </c>
      <c r="AO3141" t="s">
        <v>51</v>
      </c>
      <c r="AP3141" t="s">
        <v>51</v>
      </c>
      <c r="AQ3141" t="s">
        <v>51</v>
      </c>
      <c r="AR3141" t="s">
        <v>51</v>
      </c>
      <c r="AS3141" t="s">
        <v>51</v>
      </c>
      <c r="AT3141" t="s">
        <v>51</v>
      </c>
      <c r="AU3141" t="s">
        <v>58</v>
      </c>
      <c r="AV3141" t="s">
        <v>14226</v>
      </c>
      <c r="AW3141" t="s">
        <v>51</v>
      </c>
      <c r="AX3141" s="1">
        <v>41365.673558564813</v>
      </c>
      <c r="AY3141" t="s">
        <v>51</v>
      </c>
    </row>
    <row r="3142" spans="1:51" x14ac:dyDescent="0.35">
      <c r="A3142">
        <v>1215</v>
      </c>
      <c r="B3142">
        <v>0</v>
      </c>
      <c r="C3142" t="s">
        <v>51</v>
      </c>
      <c r="D3142" t="s">
        <v>85</v>
      </c>
      <c r="E3142">
        <v>3</v>
      </c>
      <c r="F3142" t="s">
        <v>1049</v>
      </c>
      <c r="G3142" t="s">
        <v>14366</v>
      </c>
      <c r="H3142" t="s">
        <v>14367</v>
      </c>
      <c r="I3142" t="s">
        <v>56</v>
      </c>
      <c r="T3142" t="s">
        <v>51</v>
      </c>
      <c r="U3142" t="s">
        <v>51</v>
      </c>
      <c r="W3142" s="2">
        <v>9.7308365298148999E+19</v>
      </c>
      <c r="Y3142" t="s">
        <v>14368</v>
      </c>
      <c r="Z3142">
        <v>8</v>
      </c>
      <c r="AD3142" t="s">
        <v>14369</v>
      </c>
      <c r="AE3142" t="s">
        <v>51</v>
      </c>
      <c r="AG3142" t="s">
        <v>14370</v>
      </c>
      <c r="AH3142" t="s">
        <v>14371</v>
      </c>
      <c r="AI3142">
        <v>0</v>
      </c>
      <c r="AJ3142">
        <v>90</v>
      </c>
      <c r="AL3142">
        <v>0</v>
      </c>
      <c r="AM3142">
        <v>0</v>
      </c>
      <c r="AN3142">
        <v>0</v>
      </c>
      <c r="AO3142" t="s">
        <v>4181</v>
      </c>
      <c r="AP3142" t="s">
        <v>121</v>
      </c>
      <c r="AQ3142" t="s">
        <v>122</v>
      </c>
      <c r="AR3142" t="s">
        <v>123</v>
      </c>
      <c r="AS3142" t="s">
        <v>89</v>
      </c>
      <c r="AT3142" t="s">
        <v>90</v>
      </c>
      <c r="AU3142" t="s">
        <v>58</v>
      </c>
      <c r="AV3142" t="s">
        <v>8906</v>
      </c>
      <c r="AW3142" t="s">
        <v>5181</v>
      </c>
      <c r="AX3142" s="1">
        <v>41364.488827199071</v>
      </c>
      <c r="AY3142" s="1">
        <v>44142.748620752318</v>
      </c>
    </row>
    <row r="3143" spans="1:51" x14ac:dyDescent="0.35">
      <c r="A3143">
        <v>1214</v>
      </c>
      <c r="B3143">
        <v>0</v>
      </c>
      <c r="C3143" t="s">
        <v>51</v>
      </c>
      <c r="D3143" t="s">
        <v>85</v>
      </c>
      <c r="E3143" t="s">
        <v>51</v>
      </c>
      <c r="F3143" t="s">
        <v>51</v>
      </c>
      <c r="G3143" t="s">
        <v>14372</v>
      </c>
      <c r="H3143" t="s">
        <v>14373</v>
      </c>
      <c r="I3143" t="s">
        <v>56</v>
      </c>
      <c r="J3143" t="s">
        <v>5419</v>
      </c>
      <c r="S3143" t="s">
        <v>14374</v>
      </c>
      <c r="T3143" t="s">
        <v>51</v>
      </c>
      <c r="U3143" t="s">
        <v>51</v>
      </c>
      <c r="V3143" t="s">
        <v>62</v>
      </c>
      <c r="W3143">
        <f>91-9326193359</f>
        <v>-9326193268</v>
      </c>
      <c r="Y3143" t="s">
        <v>14375</v>
      </c>
      <c r="Z3143">
        <v>8</v>
      </c>
      <c r="AA3143" t="s">
        <v>14376</v>
      </c>
      <c r="AB3143" t="s">
        <v>14377</v>
      </c>
      <c r="AC3143" t="s">
        <v>14378</v>
      </c>
      <c r="AD3143" t="s">
        <v>14379</v>
      </c>
      <c r="AE3143" t="s">
        <v>51</v>
      </c>
      <c r="AF3143" t="s">
        <v>5419</v>
      </c>
      <c r="AG3143" t="s">
        <v>14380</v>
      </c>
      <c r="AH3143" t="s">
        <v>14381</v>
      </c>
      <c r="AI3143">
        <v>0</v>
      </c>
      <c r="AJ3143">
        <v>0</v>
      </c>
      <c r="AL3143">
        <v>0</v>
      </c>
      <c r="AM3143">
        <v>0</v>
      </c>
      <c r="AN3143">
        <v>0</v>
      </c>
      <c r="AP3143" t="s">
        <v>51</v>
      </c>
      <c r="AQ3143" t="s">
        <v>51</v>
      </c>
      <c r="AR3143" t="s">
        <v>51</v>
      </c>
      <c r="AS3143" t="s">
        <v>51</v>
      </c>
      <c r="AT3143" t="s">
        <v>51</v>
      </c>
      <c r="AU3143" t="s">
        <v>58</v>
      </c>
      <c r="AV3143" t="s">
        <v>8906</v>
      </c>
      <c r="AW3143" t="s">
        <v>5181</v>
      </c>
      <c r="AX3143" s="1">
        <v>41362.771388344911</v>
      </c>
      <c r="AY3143" s="1">
        <v>43581.635260648145</v>
      </c>
    </row>
    <row r="3144" spans="1:51" x14ac:dyDescent="0.35">
      <c r="A3144">
        <v>1213</v>
      </c>
      <c r="B3144">
        <v>0</v>
      </c>
      <c r="C3144" t="s">
        <v>51</v>
      </c>
      <c r="D3144" t="s">
        <v>52</v>
      </c>
      <c r="E3144" t="s">
        <v>51</v>
      </c>
      <c r="F3144" t="s">
        <v>51</v>
      </c>
      <c r="G3144" t="s">
        <v>14382</v>
      </c>
      <c r="H3144" t="s">
        <v>14383</v>
      </c>
      <c r="I3144" t="s">
        <v>56</v>
      </c>
      <c r="J3144" t="s">
        <v>5419</v>
      </c>
      <c r="O3144" t="s">
        <v>416</v>
      </c>
      <c r="S3144" t="s">
        <v>14384</v>
      </c>
      <c r="U3144" t="s">
        <v>51</v>
      </c>
      <c r="V3144" t="s">
        <v>14385</v>
      </c>
      <c r="X3144" t="s">
        <v>51</v>
      </c>
      <c r="Z3144">
        <v>8</v>
      </c>
      <c r="AE3144" t="s">
        <v>51</v>
      </c>
      <c r="AF3144" t="s">
        <v>5419</v>
      </c>
      <c r="AG3144">
        <v>3361561628</v>
      </c>
      <c r="AH3144">
        <v>3361561628</v>
      </c>
      <c r="AI3144">
        <v>0</v>
      </c>
      <c r="AJ3144">
        <v>0</v>
      </c>
      <c r="AL3144">
        <v>0</v>
      </c>
      <c r="AM3144">
        <v>0</v>
      </c>
      <c r="AN3144">
        <v>0</v>
      </c>
      <c r="AO3144" t="s">
        <v>51</v>
      </c>
      <c r="AP3144" t="s">
        <v>51</v>
      </c>
      <c r="AQ3144" t="s">
        <v>51</v>
      </c>
      <c r="AR3144" t="s">
        <v>51</v>
      </c>
      <c r="AS3144" t="s">
        <v>51</v>
      </c>
      <c r="AT3144" t="s">
        <v>51</v>
      </c>
      <c r="AU3144" t="s">
        <v>58</v>
      </c>
      <c r="AV3144" t="s">
        <v>14226</v>
      </c>
      <c r="AW3144" t="s">
        <v>14226</v>
      </c>
      <c r="AX3144" s="1">
        <v>41361.707526388891</v>
      </c>
      <c r="AY3144" s="1">
        <v>41362.629641932872</v>
      </c>
    </row>
    <row r="3145" spans="1:51" x14ac:dyDescent="0.35">
      <c r="A3145">
        <v>1212</v>
      </c>
      <c r="B3145">
        <v>0</v>
      </c>
      <c r="C3145" t="s">
        <v>51</v>
      </c>
      <c r="D3145" t="s">
        <v>52</v>
      </c>
      <c r="E3145" t="s">
        <v>51</v>
      </c>
      <c r="F3145" t="s">
        <v>51</v>
      </c>
      <c r="G3145" t="s">
        <v>14386</v>
      </c>
      <c r="H3145" t="s">
        <v>14387</v>
      </c>
      <c r="I3145" t="s">
        <v>149</v>
      </c>
      <c r="J3145" t="s">
        <v>5419</v>
      </c>
      <c r="S3145" t="s">
        <v>14388</v>
      </c>
      <c r="U3145" t="s">
        <v>51</v>
      </c>
      <c r="W3145" t="s">
        <v>14389</v>
      </c>
      <c r="X3145" t="s">
        <v>51</v>
      </c>
      <c r="Z3145">
        <v>2</v>
      </c>
      <c r="AE3145" t="s">
        <v>51</v>
      </c>
      <c r="AF3145" t="s">
        <v>5419</v>
      </c>
      <c r="AI3145">
        <v>0</v>
      </c>
      <c r="AJ3145">
        <v>0</v>
      </c>
      <c r="AL3145">
        <v>0</v>
      </c>
      <c r="AM3145">
        <v>0</v>
      </c>
      <c r="AN3145">
        <v>0</v>
      </c>
      <c r="AO3145" t="s">
        <v>51</v>
      </c>
      <c r="AP3145" t="s">
        <v>51</v>
      </c>
      <c r="AQ3145" t="s">
        <v>51</v>
      </c>
      <c r="AR3145" t="s">
        <v>51</v>
      </c>
      <c r="AS3145" t="s">
        <v>51</v>
      </c>
      <c r="AT3145" t="s">
        <v>51</v>
      </c>
      <c r="AU3145" t="s">
        <v>58</v>
      </c>
      <c r="AV3145" t="s">
        <v>14226</v>
      </c>
      <c r="AW3145" t="s">
        <v>14226</v>
      </c>
      <c r="AX3145" s="1">
        <v>41359.505299502314</v>
      </c>
      <c r="AY3145" s="1">
        <v>41359.505659178241</v>
      </c>
    </row>
    <row r="3146" spans="1:51" x14ac:dyDescent="0.35">
      <c r="A3146">
        <v>1211</v>
      </c>
      <c r="B3146">
        <v>0</v>
      </c>
      <c r="C3146" t="s">
        <v>51</v>
      </c>
      <c r="D3146" t="s">
        <v>52</v>
      </c>
      <c r="E3146" t="s">
        <v>51</v>
      </c>
      <c r="F3146" t="s">
        <v>51</v>
      </c>
      <c r="G3146" t="s">
        <v>19246</v>
      </c>
      <c r="H3146" t="s">
        <v>19370</v>
      </c>
      <c r="I3146" t="s">
        <v>56</v>
      </c>
      <c r="J3146" t="s">
        <v>5419</v>
      </c>
      <c r="O3146" t="s">
        <v>62</v>
      </c>
      <c r="S3146" t="s">
        <v>14390</v>
      </c>
      <c r="U3146" t="s">
        <v>51</v>
      </c>
      <c r="X3146" t="s">
        <v>51</v>
      </c>
      <c r="Z3146">
        <v>8</v>
      </c>
      <c r="AA3146">
        <v>6</v>
      </c>
      <c r="AE3146" t="s">
        <v>51</v>
      </c>
      <c r="AF3146" t="s">
        <v>5419</v>
      </c>
      <c r="AG3146" t="s">
        <v>869</v>
      </c>
      <c r="AH3146" t="s">
        <v>14391</v>
      </c>
      <c r="AI3146">
        <v>0</v>
      </c>
      <c r="AJ3146">
        <v>0</v>
      </c>
      <c r="AL3146">
        <v>0</v>
      </c>
      <c r="AM3146">
        <v>0</v>
      </c>
      <c r="AN3146">
        <v>0</v>
      </c>
      <c r="AO3146" t="s">
        <v>51</v>
      </c>
      <c r="AP3146" t="s">
        <v>51</v>
      </c>
      <c r="AQ3146" t="s">
        <v>51</v>
      </c>
      <c r="AR3146" t="s">
        <v>51</v>
      </c>
      <c r="AS3146" t="s">
        <v>51</v>
      </c>
      <c r="AT3146" t="s">
        <v>51</v>
      </c>
      <c r="AU3146" t="s">
        <v>58</v>
      </c>
      <c r="AV3146" t="s">
        <v>14226</v>
      </c>
      <c r="AW3146" t="s">
        <v>6927</v>
      </c>
      <c r="AX3146" s="1">
        <v>41359.503358831018</v>
      </c>
      <c r="AY3146" s="1">
        <v>43137.468861805559</v>
      </c>
    </row>
    <row r="3147" spans="1:51" x14ac:dyDescent="0.35">
      <c r="A3147">
        <v>1210</v>
      </c>
      <c r="B3147">
        <v>0</v>
      </c>
      <c r="C3147" t="s">
        <v>51</v>
      </c>
      <c r="D3147" t="s">
        <v>85</v>
      </c>
      <c r="E3147" t="s">
        <v>51</v>
      </c>
      <c r="F3147" t="s">
        <v>51</v>
      </c>
      <c r="G3147" t="s">
        <v>14392</v>
      </c>
      <c r="H3147" t="s">
        <v>14393</v>
      </c>
      <c r="I3147" t="s">
        <v>56</v>
      </c>
      <c r="J3147" t="s">
        <v>5419</v>
      </c>
      <c r="S3147" t="s">
        <v>14394</v>
      </c>
      <c r="T3147" t="s">
        <v>51</v>
      </c>
      <c r="U3147" t="s">
        <v>51</v>
      </c>
      <c r="W3147">
        <v>9730816152</v>
      </c>
      <c r="Y3147" t="s">
        <v>14395</v>
      </c>
      <c r="Z3147">
        <v>8</v>
      </c>
      <c r="AE3147" t="s">
        <v>51</v>
      </c>
      <c r="AF3147" t="s">
        <v>5419</v>
      </c>
      <c r="AI3147">
        <v>0</v>
      </c>
      <c r="AJ3147">
        <v>0</v>
      </c>
      <c r="AL3147">
        <v>0</v>
      </c>
      <c r="AM3147">
        <v>0</v>
      </c>
      <c r="AN3147">
        <v>0</v>
      </c>
      <c r="AO3147" t="s">
        <v>51</v>
      </c>
      <c r="AP3147" t="s">
        <v>51</v>
      </c>
      <c r="AQ3147" t="s">
        <v>51</v>
      </c>
      <c r="AR3147" t="s">
        <v>51</v>
      </c>
      <c r="AS3147" t="s">
        <v>51</v>
      </c>
      <c r="AT3147" t="s">
        <v>51</v>
      </c>
      <c r="AU3147" t="s">
        <v>58</v>
      </c>
      <c r="AV3147" t="s">
        <v>13449</v>
      </c>
      <c r="AW3147" t="s">
        <v>51</v>
      </c>
      <c r="AX3147" s="1">
        <v>41355.748889930554</v>
      </c>
      <c r="AY3147" t="s">
        <v>51</v>
      </c>
    </row>
    <row r="3148" spans="1:51" x14ac:dyDescent="0.35">
      <c r="A3148">
        <v>1209</v>
      </c>
      <c r="B3148">
        <v>0</v>
      </c>
      <c r="C3148" t="s">
        <v>51</v>
      </c>
      <c r="D3148" t="s">
        <v>85</v>
      </c>
      <c r="E3148" t="s">
        <v>51</v>
      </c>
      <c r="F3148" t="s">
        <v>51</v>
      </c>
      <c r="G3148" t="s">
        <v>14396</v>
      </c>
      <c r="H3148" t="s">
        <v>14397</v>
      </c>
      <c r="I3148" t="s">
        <v>56</v>
      </c>
      <c r="S3148" t="s">
        <v>14398</v>
      </c>
      <c r="T3148" t="s">
        <v>51</v>
      </c>
      <c r="U3148" t="s">
        <v>51</v>
      </c>
      <c r="W3148">
        <v>9890999222</v>
      </c>
      <c r="Y3148" t="s">
        <v>4697</v>
      </c>
      <c r="Z3148">
        <v>8</v>
      </c>
      <c r="AE3148" t="s">
        <v>51</v>
      </c>
      <c r="AI3148">
        <v>0</v>
      </c>
      <c r="AJ3148">
        <v>0</v>
      </c>
      <c r="AL3148">
        <v>0</v>
      </c>
      <c r="AM3148">
        <v>0</v>
      </c>
      <c r="AN3148">
        <v>0</v>
      </c>
      <c r="AO3148" t="s">
        <v>51</v>
      </c>
      <c r="AP3148" t="s">
        <v>51</v>
      </c>
      <c r="AQ3148" t="s">
        <v>51</v>
      </c>
      <c r="AR3148" t="s">
        <v>51</v>
      </c>
      <c r="AS3148" t="s">
        <v>51</v>
      </c>
      <c r="AT3148" t="s">
        <v>51</v>
      </c>
      <c r="AU3148" t="s">
        <v>58</v>
      </c>
      <c r="AV3148" t="s">
        <v>8906</v>
      </c>
      <c r="AW3148" t="s">
        <v>8906</v>
      </c>
      <c r="AX3148" s="1">
        <v>41354.697205706019</v>
      </c>
      <c r="AY3148" s="1">
        <v>41354.750914849537</v>
      </c>
    </row>
    <row r="3149" spans="1:51" x14ac:dyDescent="0.35">
      <c r="A3149">
        <v>1208</v>
      </c>
      <c r="B3149">
        <v>0</v>
      </c>
      <c r="C3149" t="s">
        <v>51</v>
      </c>
      <c r="D3149" t="s">
        <v>85</v>
      </c>
      <c r="E3149" t="s">
        <v>51</v>
      </c>
      <c r="F3149" t="s">
        <v>51</v>
      </c>
      <c r="G3149" t="s">
        <v>14399</v>
      </c>
      <c r="H3149" t="s">
        <v>14400</v>
      </c>
      <c r="I3149" t="s">
        <v>287</v>
      </c>
      <c r="J3149" t="s">
        <v>14401</v>
      </c>
      <c r="S3149" t="s">
        <v>14402</v>
      </c>
      <c r="T3149" t="s">
        <v>51</v>
      </c>
      <c r="U3149" t="s">
        <v>51</v>
      </c>
      <c r="V3149" t="s">
        <v>14403</v>
      </c>
      <c r="X3149" t="s">
        <v>14404</v>
      </c>
      <c r="Y3149" t="s">
        <v>14405</v>
      </c>
      <c r="Z3149">
        <v>1</v>
      </c>
      <c r="AE3149" t="s">
        <v>51</v>
      </c>
      <c r="AF3149" t="s">
        <v>14401</v>
      </c>
      <c r="AI3149">
        <v>0</v>
      </c>
      <c r="AJ3149">
        <v>0</v>
      </c>
      <c r="AL3149">
        <v>0</v>
      </c>
      <c r="AM3149">
        <v>0</v>
      </c>
      <c r="AN3149">
        <v>0</v>
      </c>
      <c r="AO3149" t="s">
        <v>51</v>
      </c>
      <c r="AP3149" t="s">
        <v>51</v>
      </c>
      <c r="AQ3149" t="s">
        <v>51</v>
      </c>
      <c r="AR3149" t="s">
        <v>51</v>
      </c>
      <c r="AS3149" t="s">
        <v>51</v>
      </c>
      <c r="AT3149" t="s">
        <v>51</v>
      </c>
      <c r="AU3149" t="s">
        <v>58</v>
      </c>
      <c r="AV3149" t="s">
        <v>8906</v>
      </c>
      <c r="AW3149" t="s">
        <v>8906</v>
      </c>
      <c r="AX3149" s="1">
        <v>41351.391336574074</v>
      </c>
      <c r="AY3149" s="1">
        <v>41351.48641542824</v>
      </c>
    </row>
    <row r="3150" spans="1:51" x14ac:dyDescent="0.35">
      <c r="A3150">
        <v>1207</v>
      </c>
      <c r="B3150">
        <v>0</v>
      </c>
      <c r="C3150" t="s">
        <v>51</v>
      </c>
      <c r="D3150" t="s">
        <v>85</v>
      </c>
      <c r="E3150" t="s">
        <v>51</v>
      </c>
      <c r="F3150" t="s">
        <v>51</v>
      </c>
      <c r="G3150" t="s">
        <v>14406</v>
      </c>
      <c r="H3150" t="s">
        <v>14407</v>
      </c>
      <c r="I3150" t="s">
        <v>14408</v>
      </c>
      <c r="J3150" t="s">
        <v>5419</v>
      </c>
      <c r="S3150">
        <v>201018069993</v>
      </c>
      <c r="T3150" t="s">
        <v>51</v>
      </c>
      <c r="U3150" t="s">
        <v>51</v>
      </c>
      <c r="V3150">
        <v>20222722959</v>
      </c>
      <c r="W3150">
        <v>1018069993</v>
      </c>
      <c r="X3150" t="s">
        <v>14409</v>
      </c>
      <c r="Y3150" t="s">
        <v>14410</v>
      </c>
      <c r="Z3150">
        <v>2</v>
      </c>
      <c r="AE3150" t="s">
        <v>51</v>
      </c>
      <c r="AF3150" t="s">
        <v>5419</v>
      </c>
      <c r="AI3150">
        <v>0</v>
      </c>
      <c r="AJ3150">
        <v>0</v>
      </c>
      <c r="AL3150">
        <v>0</v>
      </c>
      <c r="AM3150">
        <v>0</v>
      </c>
      <c r="AN3150">
        <v>0</v>
      </c>
      <c r="AO3150" t="s">
        <v>51</v>
      </c>
      <c r="AP3150" t="s">
        <v>51</v>
      </c>
      <c r="AQ3150" t="s">
        <v>51</v>
      </c>
      <c r="AR3150" t="s">
        <v>51</v>
      </c>
      <c r="AS3150" t="s">
        <v>51</v>
      </c>
      <c r="AT3150" t="s">
        <v>51</v>
      </c>
      <c r="AU3150" t="s">
        <v>58</v>
      </c>
      <c r="AV3150" t="s">
        <v>8906</v>
      </c>
      <c r="AW3150" t="s">
        <v>51</v>
      </c>
      <c r="AX3150" s="1">
        <v>41348.711493206021</v>
      </c>
      <c r="AY3150" t="s">
        <v>51</v>
      </c>
    </row>
    <row r="3151" spans="1:51" x14ac:dyDescent="0.35">
      <c r="A3151">
        <v>1206</v>
      </c>
      <c r="B3151">
        <v>0</v>
      </c>
      <c r="C3151" t="s">
        <v>51</v>
      </c>
      <c r="D3151" t="s">
        <v>85</v>
      </c>
      <c r="E3151" t="s">
        <v>51</v>
      </c>
      <c r="F3151" t="s">
        <v>51</v>
      </c>
      <c r="G3151" t="s">
        <v>19371</v>
      </c>
      <c r="H3151" t="s">
        <v>14411</v>
      </c>
      <c r="I3151" t="s">
        <v>56</v>
      </c>
      <c r="J3151" t="s">
        <v>5419</v>
      </c>
      <c r="S3151" t="s">
        <v>14412</v>
      </c>
      <c r="T3151" t="s">
        <v>51</v>
      </c>
      <c r="U3151" t="s">
        <v>51</v>
      </c>
      <c r="V3151">
        <v>23804608</v>
      </c>
      <c r="W3151" t="s">
        <v>14413</v>
      </c>
      <c r="X3151" t="s">
        <v>14414</v>
      </c>
      <c r="Y3151" t="s">
        <v>14415</v>
      </c>
      <c r="Z3151">
        <v>8</v>
      </c>
      <c r="AE3151" t="s">
        <v>51</v>
      </c>
      <c r="AF3151" t="s">
        <v>5419</v>
      </c>
      <c r="AI3151">
        <v>0</v>
      </c>
      <c r="AJ3151">
        <v>0</v>
      </c>
      <c r="AL3151">
        <v>0</v>
      </c>
      <c r="AM3151">
        <v>0</v>
      </c>
      <c r="AN3151">
        <v>0</v>
      </c>
      <c r="AO3151" t="s">
        <v>51</v>
      </c>
      <c r="AP3151" t="s">
        <v>51</v>
      </c>
      <c r="AQ3151" t="s">
        <v>51</v>
      </c>
      <c r="AR3151" t="s">
        <v>51</v>
      </c>
      <c r="AS3151" t="s">
        <v>51</v>
      </c>
      <c r="AT3151" t="s">
        <v>51</v>
      </c>
      <c r="AU3151" t="s">
        <v>58</v>
      </c>
      <c r="AV3151" t="s">
        <v>8906</v>
      </c>
      <c r="AW3151" t="s">
        <v>51</v>
      </c>
      <c r="AX3151" s="1">
        <v>41348.442161805557</v>
      </c>
      <c r="AY3151" t="s">
        <v>51</v>
      </c>
    </row>
    <row r="3152" spans="1:51" x14ac:dyDescent="0.35">
      <c r="A3152">
        <v>1205</v>
      </c>
      <c r="B3152">
        <v>0</v>
      </c>
      <c r="C3152" t="s">
        <v>51</v>
      </c>
      <c r="D3152" t="s">
        <v>52</v>
      </c>
      <c r="E3152" t="s">
        <v>51</v>
      </c>
      <c r="F3152" t="s">
        <v>51</v>
      </c>
      <c r="G3152" t="s">
        <v>19372</v>
      </c>
      <c r="H3152" t="s">
        <v>14416</v>
      </c>
      <c r="I3152" t="s">
        <v>56</v>
      </c>
      <c r="J3152" t="s">
        <v>5419</v>
      </c>
      <c r="U3152" t="s">
        <v>51</v>
      </c>
      <c r="X3152" t="s">
        <v>51</v>
      </c>
      <c r="Z3152">
        <v>8</v>
      </c>
      <c r="AE3152" t="s">
        <v>51</v>
      </c>
      <c r="AF3152" t="s">
        <v>5419</v>
      </c>
      <c r="AI3152">
        <v>0</v>
      </c>
      <c r="AJ3152">
        <v>0</v>
      </c>
      <c r="AL3152">
        <v>0</v>
      </c>
      <c r="AM3152">
        <v>0</v>
      </c>
      <c r="AN3152">
        <v>0</v>
      </c>
      <c r="AO3152" t="s">
        <v>51</v>
      </c>
      <c r="AP3152" t="s">
        <v>51</v>
      </c>
      <c r="AQ3152" t="s">
        <v>51</v>
      </c>
      <c r="AR3152" t="s">
        <v>51</v>
      </c>
      <c r="AS3152" t="s">
        <v>51</v>
      </c>
      <c r="AT3152" t="s">
        <v>51</v>
      </c>
      <c r="AU3152" t="s">
        <v>58</v>
      </c>
      <c r="AV3152" t="s">
        <v>14226</v>
      </c>
      <c r="AW3152" t="s">
        <v>51</v>
      </c>
      <c r="AX3152" s="1">
        <v>41347.473423923613</v>
      </c>
      <c r="AY3152" t="s">
        <v>51</v>
      </c>
    </row>
    <row r="3153" spans="1:51" x14ac:dyDescent="0.35">
      <c r="A3153">
        <v>1204</v>
      </c>
      <c r="B3153">
        <v>0</v>
      </c>
      <c r="C3153" t="s">
        <v>51</v>
      </c>
      <c r="D3153" t="s">
        <v>52</v>
      </c>
      <c r="E3153" t="s">
        <v>51</v>
      </c>
      <c r="F3153" t="s">
        <v>51</v>
      </c>
      <c r="G3153" t="s">
        <v>14417</v>
      </c>
      <c r="H3153" t="s">
        <v>14418</v>
      </c>
      <c r="I3153" t="s">
        <v>14419</v>
      </c>
      <c r="J3153" t="s">
        <v>5419</v>
      </c>
      <c r="S3153" t="s">
        <v>14420</v>
      </c>
      <c r="U3153" t="s">
        <v>51</v>
      </c>
      <c r="X3153" t="s">
        <v>51</v>
      </c>
      <c r="Z3153">
        <v>2</v>
      </c>
      <c r="AE3153" t="s">
        <v>51</v>
      </c>
      <c r="AF3153" t="s">
        <v>5419</v>
      </c>
      <c r="AI3153">
        <v>0</v>
      </c>
      <c r="AJ3153">
        <v>0</v>
      </c>
      <c r="AL3153">
        <v>0</v>
      </c>
      <c r="AM3153">
        <v>0</v>
      </c>
      <c r="AN3153">
        <v>0</v>
      </c>
      <c r="AO3153" t="s">
        <v>51</v>
      </c>
      <c r="AP3153" t="s">
        <v>51</v>
      </c>
      <c r="AQ3153" t="s">
        <v>51</v>
      </c>
      <c r="AR3153" t="s">
        <v>51</v>
      </c>
      <c r="AS3153" t="s">
        <v>51</v>
      </c>
      <c r="AT3153" t="s">
        <v>51</v>
      </c>
      <c r="AU3153" t="s">
        <v>58</v>
      </c>
      <c r="AV3153" t="s">
        <v>14226</v>
      </c>
      <c r="AW3153" t="s">
        <v>51</v>
      </c>
      <c r="AX3153" s="1">
        <v>41346.701373148149</v>
      </c>
      <c r="AY3153" t="s">
        <v>51</v>
      </c>
    </row>
    <row r="3154" spans="1:51" x14ac:dyDescent="0.35">
      <c r="A3154">
        <v>1203</v>
      </c>
      <c r="B3154">
        <v>0</v>
      </c>
      <c r="C3154" t="s">
        <v>51</v>
      </c>
      <c r="D3154" t="s">
        <v>85</v>
      </c>
      <c r="E3154" t="s">
        <v>51</v>
      </c>
      <c r="F3154" t="s">
        <v>51</v>
      </c>
      <c r="G3154" t="s">
        <v>14421</v>
      </c>
      <c r="H3154" t="s">
        <v>14422</v>
      </c>
      <c r="I3154" t="s">
        <v>56</v>
      </c>
      <c r="J3154" t="s">
        <v>5419</v>
      </c>
      <c r="S3154">
        <v>25003291580</v>
      </c>
      <c r="T3154" t="s">
        <v>51</v>
      </c>
      <c r="U3154" t="s">
        <v>51</v>
      </c>
      <c r="W3154" t="s">
        <v>14423</v>
      </c>
      <c r="Y3154" t="s">
        <v>14424</v>
      </c>
      <c r="Z3154">
        <v>8</v>
      </c>
      <c r="AE3154" t="s">
        <v>51</v>
      </c>
      <c r="AF3154" t="s">
        <v>5419</v>
      </c>
      <c r="AI3154">
        <v>0</v>
      </c>
      <c r="AJ3154">
        <v>0</v>
      </c>
      <c r="AL3154">
        <v>0</v>
      </c>
      <c r="AM3154">
        <v>0</v>
      </c>
      <c r="AN3154">
        <v>0</v>
      </c>
      <c r="AO3154" t="s">
        <v>51</v>
      </c>
      <c r="AP3154" t="s">
        <v>51</v>
      </c>
      <c r="AQ3154" t="s">
        <v>51</v>
      </c>
      <c r="AR3154" t="s">
        <v>51</v>
      </c>
      <c r="AS3154" t="s">
        <v>51</v>
      </c>
      <c r="AT3154" t="s">
        <v>51</v>
      </c>
      <c r="AU3154" t="s">
        <v>58</v>
      </c>
      <c r="AV3154" t="s">
        <v>8906</v>
      </c>
      <c r="AW3154" t="s">
        <v>51</v>
      </c>
      <c r="AX3154" s="1">
        <v>41340.723183217589</v>
      </c>
      <c r="AY3154" t="s">
        <v>51</v>
      </c>
    </row>
    <row r="3155" spans="1:51" x14ac:dyDescent="0.35">
      <c r="A3155">
        <v>1202</v>
      </c>
      <c r="B3155">
        <v>0</v>
      </c>
      <c r="C3155" t="s">
        <v>51</v>
      </c>
      <c r="D3155" t="s">
        <v>52</v>
      </c>
      <c r="E3155" t="s">
        <v>51</v>
      </c>
      <c r="F3155" t="s">
        <v>51</v>
      </c>
      <c r="G3155" t="s">
        <v>14425</v>
      </c>
      <c r="H3155" t="s">
        <v>14426</v>
      </c>
      <c r="I3155" t="s">
        <v>56</v>
      </c>
      <c r="J3155" t="s">
        <v>5419</v>
      </c>
      <c r="U3155" t="s">
        <v>51</v>
      </c>
      <c r="X3155" t="s">
        <v>51</v>
      </c>
      <c r="Z3155">
        <v>8</v>
      </c>
      <c r="AE3155" t="s">
        <v>51</v>
      </c>
      <c r="AF3155" t="s">
        <v>5419</v>
      </c>
      <c r="AI3155">
        <v>0</v>
      </c>
      <c r="AJ3155">
        <v>0</v>
      </c>
      <c r="AL3155">
        <v>0</v>
      </c>
      <c r="AM3155">
        <v>0</v>
      </c>
      <c r="AN3155">
        <v>0</v>
      </c>
      <c r="AO3155" t="s">
        <v>51</v>
      </c>
      <c r="AP3155" t="s">
        <v>51</v>
      </c>
      <c r="AQ3155" t="s">
        <v>51</v>
      </c>
      <c r="AR3155" t="s">
        <v>51</v>
      </c>
      <c r="AS3155" t="s">
        <v>51</v>
      </c>
      <c r="AT3155" t="s">
        <v>51</v>
      </c>
      <c r="AU3155" t="s">
        <v>58</v>
      </c>
      <c r="AV3155" t="s">
        <v>14226</v>
      </c>
      <c r="AW3155" t="s">
        <v>51</v>
      </c>
      <c r="AX3155" s="1">
        <v>41334.466188692131</v>
      </c>
      <c r="AY3155" t="s">
        <v>51</v>
      </c>
    </row>
    <row r="3156" spans="1:51" x14ac:dyDescent="0.35">
      <c r="A3156">
        <v>1201</v>
      </c>
      <c r="B3156">
        <v>0</v>
      </c>
      <c r="C3156" t="s">
        <v>51</v>
      </c>
      <c r="D3156" t="s">
        <v>52</v>
      </c>
      <c r="E3156" t="s">
        <v>51</v>
      </c>
      <c r="F3156" t="s">
        <v>51</v>
      </c>
      <c r="G3156" t="s">
        <v>14427</v>
      </c>
      <c r="H3156" t="s">
        <v>14428</v>
      </c>
      <c r="I3156" t="s">
        <v>56</v>
      </c>
      <c r="J3156" t="s">
        <v>5419</v>
      </c>
      <c r="O3156" t="s">
        <v>56</v>
      </c>
      <c r="S3156" t="s">
        <v>14429</v>
      </c>
      <c r="U3156" t="s">
        <v>51</v>
      </c>
      <c r="V3156" t="s">
        <v>14430</v>
      </c>
      <c r="X3156" t="s">
        <v>51</v>
      </c>
      <c r="Z3156">
        <v>8</v>
      </c>
      <c r="AA3156">
        <v>33</v>
      </c>
      <c r="AC3156" t="s">
        <v>14431</v>
      </c>
      <c r="AD3156" t="s">
        <v>1392</v>
      </c>
      <c r="AE3156" t="s">
        <v>51</v>
      </c>
      <c r="AF3156" t="s">
        <v>5419</v>
      </c>
      <c r="AG3156" t="s">
        <v>1036</v>
      </c>
      <c r="AH3156" t="s">
        <v>14432</v>
      </c>
      <c r="AI3156">
        <v>0</v>
      </c>
      <c r="AJ3156">
        <v>0</v>
      </c>
      <c r="AL3156">
        <v>0</v>
      </c>
      <c r="AM3156">
        <v>0</v>
      </c>
      <c r="AN3156">
        <v>0</v>
      </c>
      <c r="AO3156" t="s">
        <v>51</v>
      </c>
      <c r="AP3156" t="s">
        <v>51</v>
      </c>
      <c r="AQ3156" t="s">
        <v>51</v>
      </c>
      <c r="AR3156" t="s">
        <v>51</v>
      </c>
      <c r="AS3156" t="s">
        <v>51</v>
      </c>
      <c r="AT3156" t="s">
        <v>51</v>
      </c>
      <c r="AU3156" t="s">
        <v>58</v>
      </c>
      <c r="AV3156" t="s">
        <v>14226</v>
      </c>
      <c r="AW3156" t="s">
        <v>6927</v>
      </c>
      <c r="AX3156" s="1">
        <v>41333.429392905091</v>
      </c>
      <c r="AY3156" s="1">
        <v>43025.496362384256</v>
      </c>
    </row>
    <row r="3157" spans="1:51" x14ac:dyDescent="0.35">
      <c r="A3157">
        <v>1200</v>
      </c>
      <c r="B3157">
        <v>0</v>
      </c>
      <c r="C3157" t="s">
        <v>51</v>
      </c>
      <c r="D3157" t="s">
        <v>85</v>
      </c>
      <c r="E3157">
        <v>0</v>
      </c>
      <c r="G3157" t="s">
        <v>14433</v>
      </c>
      <c r="H3157" t="s">
        <v>14434</v>
      </c>
      <c r="I3157" t="s">
        <v>56</v>
      </c>
      <c r="S3157">
        <v>2026931119</v>
      </c>
      <c r="T3157" t="s">
        <v>51</v>
      </c>
      <c r="U3157" t="s">
        <v>51</v>
      </c>
      <c r="W3157">
        <v>9325152352</v>
      </c>
      <c r="Z3157">
        <v>8</v>
      </c>
      <c r="AE3157" t="s">
        <v>51</v>
      </c>
      <c r="AF3157" t="s">
        <v>51</v>
      </c>
      <c r="AI3157">
        <v>0</v>
      </c>
      <c r="AJ3157">
        <v>0</v>
      </c>
      <c r="AL3157">
        <v>0</v>
      </c>
      <c r="AM3157">
        <v>0</v>
      </c>
      <c r="AN3157">
        <v>0</v>
      </c>
      <c r="AU3157" t="s">
        <v>58</v>
      </c>
      <c r="AV3157" t="s">
        <v>13603</v>
      </c>
      <c r="AW3157" t="s">
        <v>4028</v>
      </c>
      <c r="AX3157" s="1">
        <v>41332.684231053237</v>
      </c>
      <c r="AY3157" s="1">
        <v>44690.661477662034</v>
      </c>
    </row>
    <row r="3158" spans="1:51" x14ac:dyDescent="0.35">
      <c r="A3158">
        <v>1199</v>
      </c>
      <c r="B3158">
        <v>0</v>
      </c>
      <c r="C3158" t="s">
        <v>51</v>
      </c>
      <c r="D3158" t="s">
        <v>52</v>
      </c>
      <c r="E3158" t="s">
        <v>51</v>
      </c>
      <c r="F3158" t="s">
        <v>51</v>
      </c>
      <c r="G3158" t="s">
        <v>19373</v>
      </c>
      <c r="H3158" t="s">
        <v>14435</v>
      </c>
      <c r="I3158" t="s">
        <v>56</v>
      </c>
      <c r="J3158" t="s">
        <v>5419</v>
      </c>
      <c r="O3158" t="s">
        <v>416</v>
      </c>
      <c r="U3158" t="s">
        <v>51</v>
      </c>
      <c r="X3158" t="s">
        <v>51</v>
      </c>
      <c r="Z3158">
        <v>8</v>
      </c>
      <c r="AE3158" t="s">
        <v>51</v>
      </c>
      <c r="AF3158" t="s">
        <v>5419</v>
      </c>
      <c r="AI3158">
        <v>0</v>
      </c>
      <c r="AJ3158">
        <v>0</v>
      </c>
      <c r="AL3158">
        <v>0</v>
      </c>
      <c r="AM3158">
        <v>0</v>
      </c>
      <c r="AN3158">
        <v>0</v>
      </c>
      <c r="AO3158" t="s">
        <v>51</v>
      </c>
      <c r="AP3158" t="s">
        <v>51</v>
      </c>
      <c r="AQ3158" t="s">
        <v>51</v>
      </c>
      <c r="AR3158" t="s">
        <v>51</v>
      </c>
      <c r="AS3158" t="s">
        <v>51</v>
      </c>
      <c r="AT3158" t="s">
        <v>51</v>
      </c>
      <c r="AU3158" t="s">
        <v>58</v>
      </c>
      <c r="AV3158" t="s">
        <v>14226</v>
      </c>
      <c r="AW3158" t="s">
        <v>14226</v>
      </c>
      <c r="AX3158" s="1">
        <v>41330.546877002314</v>
      </c>
      <c r="AY3158" s="1">
        <v>41330.547876886572</v>
      </c>
    </row>
    <row r="3159" spans="1:51" x14ac:dyDescent="0.35">
      <c r="A3159">
        <v>1198</v>
      </c>
      <c r="B3159">
        <v>0</v>
      </c>
      <c r="C3159" t="s">
        <v>51</v>
      </c>
      <c r="D3159" t="s">
        <v>52</v>
      </c>
      <c r="E3159" t="s">
        <v>51</v>
      </c>
      <c r="F3159" t="s">
        <v>51</v>
      </c>
      <c r="G3159" t="s">
        <v>14436</v>
      </c>
      <c r="H3159" t="s">
        <v>14437</v>
      </c>
      <c r="I3159" t="s">
        <v>56</v>
      </c>
      <c r="J3159" t="s">
        <v>5419</v>
      </c>
      <c r="U3159" t="s">
        <v>51</v>
      </c>
      <c r="X3159" t="s">
        <v>51</v>
      </c>
      <c r="Z3159">
        <v>8</v>
      </c>
      <c r="AE3159" t="s">
        <v>51</v>
      </c>
      <c r="AF3159" t="s">
        <v>5419</v>
      </c>
      <c r="AI3159">
        <v>0</v>
      </c>
      <c r="AJ3159">
        <v>0</v>
      </c>
      <c r="AL3159">
        <v>0</v>
      </c>
      <c r="AM3159">
        <v>0</v>
      </c>
      <c r="AN3159">
        <v>0</v>
      </c>
      <c r="AO3159" t="s">
        <v>51</v>
      </c>
      <c r="AP3159" t="s">
        <v>51</v>
      </c>
      <c r="AQ3159" t="s">
        <v>51</v>
      </c>
      <c r="AR3159" t="s">
        <v>51</v>
      </c>
      <c r="AS3159" t="s">
        <v>51</v>
      </c>
      <c r="AT3159" t="s">
        <v>51</v>
      </c>
      <c r="AU3159" t="s">
        <v>58</v>
      </c>
      <c r="AV3159" t="s">
        <v>14226</v>
      </c>
      <c r="AW3159" t="s">
        <v>51</v>
      </c>
      <c r="AX3159" s="1">
        <v>41330.545650844906</v>
      </c>
      <c r="AY3159" t="s">
        <v>51</v>
      </c>
    </row>
    <row r="3160" spans="1:51" x14ac:dyDescent="0.35">
      <c r="A3160">
        <v>1197</v>
      </c>
      <c r="B3160">
        <v>0</v>
      </c>
      <c r="C3160" t="s">
        <v>51</v>
      </c>
      <c r="D3160" t="s">
        <v>52</v>
      </c>
      <c r="E3160" t="s">
        <v>51</v>
      </c>
      <c r="F3160" t="s">
        <v>51</v>
      </c>
      <c r="G3160" t="s">
        <v>14438</v>
      </c>
      <c r="H3160" t="s">
        <v>14439</v>
      </c>
      <c r="I3160" t="s">
        <v>56</v>
      </c>
      <c r="O3160" t="s">
        <v>62</v>
      </c>
      <c r="U3160" t="s">
        <v>57</v>
      </c>
      <c r="Z3160">
        <v>8</v>
      </c>
      <c r="AA3160">
        <v>23</v>
      </c>
      <c r="AE3160" t="s">
        <v>14440</v>
      </c>
      <c r="AF3160" t="s">
        <v>128</v>
      </c>
      <c r="AG3160" t="s">
        <v>14441</v>
      </c>
      <c r="AH3160" t="s">
        <v>14440</v>
      </c>
      <c r="AI3160">
        <v>0</v>
      </c>
      <c r="AJ3160">
        <v>0</v>
      </c>
      <c r="AL3160">
        <v>0</v>
      </c>
      <c r="AM3160">
        <v>0</v>
      </c>
      <c r="AN3160">
        <v>0</v>
      </c>
      <c r="AO3160" t="s">
        <v>51</v>
      </c>
      <c r="AP3160" t="s">
        <v>51</v>
      </c>
      <c r="AQ3160" t="s">
        <v>51</v>
      </c>
      <c r="AR3160" t="s">
        <v>51</v>
      </c>
      <c r="AS3160" t="s">
        <v>51</v>
      </c>
      <c r="AT3160" t="s">
        <v>51</v>
      </c>
      <c r="AU3160" t="s">
        <v>58</v>
      </c>
      <c r="AV3160" t="s">
        <v>14226</v>
      </c>
      <c r="AW3160" t="s">
        <v>196</v>
      </c>
      <c r="AX3160" s="1">
        <v>41330.543366631944</v>
      </c>
      <c r="AY3160" s="1">
        <v>44310.583143946758</v>
      </c>
    </row>
    <row r="3161" spans="1:51" x14ac:dyDescent="0.35">
      <c r="A3161">
        <v>1196</v>
      </c>
      <c r="B3161">
        <v>0</v>
      </c>
      <c r="C3161" t="s">
        <v>51</v>
      </c>
      <c r="D3161" t="s">
        <v>85</v>
      </c>
      <c r="E3161" t="s">
        <v>51</v>
      </c>
      <c r="F3161" t="s">
        <v>51</v>
      </c>
      <c r="G3161" t="s">
        <v>14442</v>
      </c>
      <c r="H3161" t="s">
        <v>14443</v>
      </c>
      <c r="I3161" t="s">
        <v>56</v>
      </c>
      <c r="J3161" t="s">
        <v>5419</v>
      </c>
      <c r="S3161" t="s">
        <v>14444</v>
      </c>
      <c r="T3161" t="s">
        <v>51</v>
      </c>
      <c r="U3161" t="s">
        <v>51</v>
      </c>
      <c r="W3161">
        <v>9422501967</v>
      </c>
      <c r="Y3161" t="s">
        <v>14445</v>
      </c>
      <c r="Z3161">
        <v>8</v>
      </c>
      <c r="AE3161" t="s">
        <v>51</v>
      </c>
      <c r="AF3161" t="s">
        <v>5419</v>
      </c>
      <c r="AI3161">
        <v>0</v>
      </c>
      <c r="AJ3161">
        <v>0</v>
      </c>
      <c r="AL3161">
        <v>0</v>
      </c>
      <c r="AM3161">
        <v>0</v>
      </c>
      <c r="AN3161">
        <v>0</v>
      </c>
      <c r="AO3161" t="s">
        <v>51</v>
      </c>
      <c r="AP3161" t="s">
        <v>51</v>
      </c>
      <c r="AQ3161" t="s">
        <v>51</v>
      </c>
      <c r="AR3161" t="s">
        <v>51</v>
      </c>
      <c r="AS3161" t="s">
        <v>51</v>
      </c>
      <c r="AT3161" t="s">
        <v>51</v>
      </c>
      <c r="AU3161" t="s">
        <v>58</v>
      </c>
      <c r="AV3161" t="s">
        <v>8671</v>
      </c>
      <c r="AW3161" t="s">
        <v>51</v>
      </c>
      <c r="AX3161" s="1">
        <v>41328.626862152778</v>
      </c>
      <c r="AY3161" t="s">
        <v>51</v>
      </c>
    </row>
    <row r="3162" spans="1:51" x14ac:dyDescent="0.35">
      <c r="A3162">
        <v>1195</v>
      </c>
      <c r="B3162">
        <v>0</v>
      </c>
      <c r="C3162" t="s">
        <v>51</v>
      </c>
      <c r="D3162" t="s">
        <v>52</v>
      </c>
      <c r="E3162" t="s">
        <v>51</v>
      </c>
      <c r="F3162" t="s">
        <v>51</v>
      </c>
      <c r="G3162" t="s">
        <v>14446</v>
      </c>
      <c r="H3162" t="s">
        <v>14447</v>
      </c>
      <c r="I3162" t="s">
        <v>56</v>
      </c>
      <c r="J3162" t="s">
        <v>5419</v>
      </c>
      <c r="M3162" t="s">
        <v>3249</v>
      </c>
      <c r="N3162" t="s">
        <v>14448</v>
      </c>
      <c r="O3162" t="s">
        <v>56</v>
      </c>
      <c r="U3162" t="s">
        <v>51</v>
      </c>
      <c r="X3162" t="s">
        <v>51</v>
      </c>
      <c r="Z3162">
        <v>8</v>
      </c>
      <c r="AE3162" t="s">
        <v>51</v>
      </c>
      <c r="AF3162" t="s">
        <v>5419</v>
      </c>
      <c r="AI3162">
        <v>0</v>
      </c>
      <c r="AJ3162">
        <v>0</v>
      </c>
      <c r="AL3162">
        <v>0</v>
      </c>
      <c r="AM3162">
        <v>0</v>
      </c>
      <c r="AN3162">
        <v>0</v>
      </c>
      <c r="AO3162" t="s">
        <v>51</v>
      </c>
      <c r="AP3162" t="s">
        <v>51</v>
      </c>
      <c r="AQ3162" t="s">
        <v>51</v>
      </c>
      <c r="AR3162" t="s">
        <v>51</v>
      </c>
      <c r="AS3162" t="s">
        <v>51</v>
      </c>
      <c r="AT3162" t="s">
        <v>51</v>
      </c>
      <c r="AU3162" t="s">
        <v>58</v>
      </c>
      <c r="AV3162" t="s">
        <v>14226</v>
      </c>
      <c r="AW3162" t="s">
        <v>14226</v>
      </c>
      <c r="AX3162" s="1">
        <v>41325.509253819444</v>
      </c>
      <c r="AY3162" s="1">
        <v>41421.716823877316</v>
      </c>
    </row>
    <row r="3163" spans="1:51" x14ac:dyDescent="0.35">
      <c r="A3163">
        <v>1194</v>
      </c>
      <c r="B3163">
        <v>0</v>
      </c>
      <c r="C3163" t="s">
        <v>51</v>
      </c>
      <c r="D3163" t="s">
        <v>85</v>
      </c>
      <c r="E3163" t="s">
        <v>51</v>
      </c>
      <c r="F3163" t="s">
        <v>51</v>
      </c>
      <c r="G3163" t="s">
        <v>14449</v>
      </c>
      <c r="H3163" t="s">
        <v>14450</v>
      </c>
      <c r="I3163" t="s">
        <v>8798</v>
      </c>
      <c r="J3163" t="s">
        <v>5419</v>
      </c>
      <c r="S3163" t="s">
        <v>14451</v>
      </c>
      <c r="T3163" t="s">
        <v>51</v>
      </c>
      <c r="U3163" t="s">
        <v>51</v>
      </c>
      <c r="V3163" t="s">
        <v>14452</v>
      </c>
      <c r="W3163" t="s">
        <v>14453</v>
      </c>
      <c r="Y3163" t="s">
        <v>14454</v>
      </c>
      <c r="Z3163">
        <v>2</v>
      </c>
      <c r="AE3163" t="s">
        <v>51</v>
      </c>
      <c r="AF3163" t="s">
        <v>5419</v>
      </c>
      <c r="AI3163">
        <v>0</v>
      </c>
      <c r="AJ3163">
        <v>0</v>
      </c>
      <c r="AL3163">
        <v>0</v>
      </c>
      <c r="AM3163">
        <v>0</v>
      </c>
      <c r="AN3163">
        <v>0</v>
      </c>
      <c r="AP3163" t="s">
        <v>51</v>
      </c>
      <c r="AQ3163" t="s">
        <v>51</v>
      </c>
      <c r="AR3163" t="s">
        <v>51</v>
      </c>
      <c r="AS3163" t="s">
        <v>51</v>
      </c>
      <c r="AT3163" t="s">
        <v>51</v>
      </c>
      <c r="AU3163" t="s">
        <v>58</v>
      </c>
      <c r="AV3163" t="s">
        <v>8906</v>
      </c>
      <c r="AW3163" t="s">
        <v>4028</v>
      </c>
      <c r="AX3163" s="1">
        <v>41319.680554976854</v>
      </c>
      <c r="AY3163" s="1">
        <v>43686.682830937498</v>
      </c>
    </row>
    <row r="3164" spans="1:51" x14ac:dyDescent="0.35">
      <c r="A3164">
        <v>1193</v>
      </c>
      <c r="B3164">
        <v>0</v>
      </c>
      <c r="C3164" t="s">
        <v>51</v>
      </c>
      <c r="D3164" t="s">
        <v>52</v>
      </c>
      <c r="E3164" t="s">
        <v>51</v>
      </c>
      <c r="F3164" t="s">
        <v>51</v>
      </c>
      <c r="G3164" t="s">
        <v>14455</v>
      </c>
      <c r="H3164" t="s">
        <v>14456</v>
      </c>
      <c r="I3164" t="s">
        <v>56</v>
      </c>
      <c r="O3164" t="s">
        <v>62</v>
      </c>
      <c r="S3164">
        <v>9099006525</v>
      </c>
      <c r="U3164" t="s">
        <v>202</v>
      </c>
      <c r="Z3164">
        <v>8</v>
      </c>
      <c r="AA3164">
        <v>24</v>
      </c>
      <c r="AD3164" t="s">
        <v>12474</v>
      </c>
      <c r="AE3164" t="s">
        <v>14457</v>
      </c>
      <c r="AF3164" t="s">
        <v>2825</v>
      </c>
      <c r="AG3164" t="s">
        <v>12475</v>
      </c>
      <c r="AH3164" t="s">
        <v>14457</v>
      </c>
      <c r="AI3164">
        <v>0</v>
      </c>
      <c r="AJ3164">
        <v>0</v>
      </c>
      <c r="AL3164">
        <v>0</v>
      </c>
      <c r="AM3164">
        <v>0</v>
      </c>
      <c r="AN3164">
        <v>0</v>
      </c>
      <c r="AO3164" t="s">
        <v>51</v>
      </c>
      <c r="AP3164" t="s">
        <v>51</v>
      </c>
      <c r="AQ3164" t="s">
        <v>51</v>
      </c>
      <c r="AR3164" t="s">
        <v>51</v>
      </c>
      <c r="AS3164" t="s">
        <v>51</v>
      </c>
      <c r="AT3164" t="s">
        <v>51</v>
      </c>
      <c r="AU3164" t="s">
        <v>58</v>
      </c>
      <c r="AV3164" t="s">
        <v>14226</v>
      </c>
      <c r="AW3164" t="s">
        <v>196</v>
      </c>
      <c r="AX3164" s="1">
        <v>41319.509063576392</v>
      </c>
      <c r="AY3164" s="1">
        <v>44574.610962268518</v>
      </c>
    </row>
    <row r="3165" spans="1:51" x14ac:dyDescent="0.35">
      <c r="A3165">
        <v>1192</v>
      </c>
      <c r="B3165">
        <v>0</v>
      </c>
      <c r="C3165" t="s">
        <v>51</v>
      </c>
      <c r="D3165" t="s">
        <v>52</v>
      </c>
      <c r="E3165" t="s">
        <v>51</v>
      </c>
      <c r="F3165" t="s">
        <v>51</v>
      </c>
      <c r="G3165" t="s">
        <v>14458</v>
      </c>
      <c r="H3165" t="s">
        <v>14459</v>
      </c>
      <c r="I3165" t="s">
        <v>56</v>
      </c>
      <c r="J3165" t="s">
        <v>5419</v>
      </c>
      <c r="O3165" t="s">
        <v>416</v>
      </c>
      <c r="S3165" t="s">
        <v>14460</v>
      </c>
      <c r="U3165" t="s">
        <v>51</v>
      </c>
      <c r="V3165" t="s">
        <v>14461</v>
      </c>
      <c r="X3165" t="s">
        <v>51</v>
      </c>
      <c r="Z3165">
        <v>8</v>
      </c>
      <c r="AA3165" t="s">
        <v>14462</v>
      </c>
      <c r="AB3165" t="s">
        <v>9985</v>
      </c>
      <c r="AC3165" t="s">
        <v>14463</v>
      </c>
      <c r="AD3165" t="s">
        <v>866</v>
      </c>
      <c r="AE3165" t="s">
        <v>51</v>
      </c>
      <c r="AF3165" t="s">
        <v>5419</v>
      </c>
      <c r="AG3165" t="s">
        <v>14464</v>
      </c>
      <c r="AH3165" t="s">
        <v>14465</v>
      </c>
      <c r="AI3165">
        <v>0</v>
      </c>
      <c r="AJ3165">
        <v>0</v>
      </c>
      <c r="AL3165">
        <v>0</v>
      </c>
      <c r="AM3165">
        <v>0</v>
      </c>
      <c r="AN3165">
        <v>0</v>
      </c>
      <c r="AO3165" t="s">
        <v>51</v>
      </c>
      <c r="AP3165" t="s">
        <v>51</v>
      </c>
      <c r="AQ3165" t="s">
        <v>51</v>
      </c>
      <c r="AR3165" t="s">
        <v>51</v>
      </c>
      <c r="AS3165" t="s">
        <v>51</v>
      </c>
      <c r="AT3165" t="s">
        <v>51</v>
      </c>
      <c r="AU3165" t="s">
        <v>58</v>
      </c>
      <c r="AV3165" t="s">
        <v>14226</v>
      </c>
      <c r="AW3165" t="s">
        <v>14226</v>
      </c>
      <c r="AX3165" s="1">
        <v>41319.473644363425</v>
      </c>
      <c r="AY3165" s="1">
        <v>41319.475344826387</v>
      </c>
    </row>
    <row r="3166" spans="1:51" x14ac:dyDescent="0.35">
      <c r="A3166">
        <v>1191</v>
      </c>
      <c r="B3166">
        <v>0</v>
      </c>
      <c r="C3166" t="s">
        <v>51</v>
      </c>
      <c r="D3166" t="s">
        <v>52</v>
      </c>
      <c r="E3166" t="s">
        <v>51</v>
      </c>
      <c r="F3166" t="s">
        <v>51</v>
      </c>
      <c r="G3166" t="s">
        <v>14466</v>
      </c>
      <c r="H3166" t="s">
        <v>14467</v>
      </c>
      <c r="I3166" t="s">
        <v>287</v>
      </c>
      <c r="J3166" t="s">
        <v>5419</v>
      </c>
      <c r="U3166" t="s">
        <v>51</v>
      </c>
      <c r="X3166" t="s">
        <v>51</v>
      </c>
      <c r="Z3166">
        <v>12</v>
      </c>
      <c r="AE3166" t="s">
        <v>51</v>
      </c>
      <c r="AF3166" t="s">
        <v>5419</v>
      </c>
      <c r="AI3166">
        <v>0</v>
      </c>
      <c r="AJ3166">
        <v>0</v>
      </c>
      <c r="AL3166">
        <v>0</v>
      </c>
      <c r="AM3166">
        <v>0</v>
      </c>
      <c r="AN3166">
        <v>0</v>
      </c>
      <c r="AO3166" t="s">
        <v>51</v>
      </c>
      <c r="AP3166" t="s">
        <v>51</v>
      </c>
      <c r="AQ3166" t="s">
        <v>51</v>
      </c>
      <c r="AR3166" t="s">
        <v>51</v>
      </c>
      <c r="AS3166" t="s">
        <v>51</v>
      </c>
      <c r="AT3166" t="s">
        <v>51</v>
      </c>
      <c r="AU3166" t="s">
        <v>58</v>
      </c>
      <c r="AV3166" t="s">
        <v>14226</v>
      </c>
      <c r="AW3166" t="s">
        <v>51</v>
      </c>
      <c r="AX3166" s="1">
        <v>41316.706585763888</v>
      </c>
      <c r="AY3166" t="s">
        <v>51</v>
      </c>
    </row>
    <row r="3167" spans="1:51" x14ac:dyDescent="0.35">
      <c r="A3167">
        <v>1190</v>
      </c>
      <c r="B3167">
        <v>0</v>
      </c>
      <c r="C3167" t="s">
        <v>51</v>
      </c>
      <c r="D3167" t="s">
        <v>52</v>
      </c>
      <c r="E3167" t="s">
        <v>51</v>
      </c>
      <c r="F3167" t="s">
        <v>51</v>
      </c>
      <c r="G3167" t="s">
        <v>14468</v>
      </c>
      <c r="H3167" t="s">
        <v>14469</v>
      </c>
      <c r="I3167" t="s">
        <v>56</v>
      </c>
      <c r="J3167" t="s">
        <v>5419</v>
      </c>
      <c r="S3167" t="s">
        <v>14470</v>
      </c>
      <c r="U3167" t="s">
        <v>51</v>
      </c>
      <c r="V3167" t="s">
        <v>14471</v>
      </c>
      <c r="X3167" t="s">
        <v>51</v>
      </c>
      <c r="Y3167" t="s">
        <v>14472</v>
      </c>
      <c r="Z3167">
        <v>8</v>
      </c>
      <c r="AA3167" t="s">
        <v>9886</v>
      </c>
      <c r="AE3167" t="s">
        <v>51</v>
      </c>
      <c r="AF3167" t="s">
        <v>5419</v>
      </c>
      <c r="AG3167">
        <v>33951080052</v>
      </c>
      <c r="AH3167" t="s">
        <v>14473</v>
      </c>
      <c r="AI3167">
        <v>0</v>
      </c>
      <c r="AJ3167">
        <v>0</v>
      </c>
      <c r="AL3167">
        <v>0</v>
      </c>
      <c r="AM3167">
        <v>0</v>
      </c>
      <c r="AN3167">
        <v>0</v>
      </c>
      <c r="AO3167" t="s">
        <v>51</v>
      </c>
      <c r="AP3167" t="s">
        <v>51</v>
      </c>
      <c r="AQ3167" t="s">
        <v>51</v>
      </c>
      <c r="AR3167" t="s">
        <v>51</v>
      </c>
      <c r="AS3167" t="s">
        <v>51</v>
      </c>
      <c r="AT3167" t="s">
        <v>51</v>
      </c>
      <c r="AU3167" t="s">
        <v>58</v>
      </c>
      <c r="AV3167" t="s">
        <v>14226</v>
      </c>
      <c r="AW3167" t="s">
        <v>51</v>
      </c>
      <c r="AX3167" s="1">
        <v>41313.497800578705</v>
      </c>
      <c r="AY3167" t="s">
        <v>51</v>
      </c>
    </row>
    <row r="3168" spans="1:51" x14ac:dyDescent="0.35">
      <c r="A3168">
        <v>1189</v>
      </c>
      <c r="B3168">
        <v>0</v>
      </c>
      <c r="C3168" t="s">
        <v>51</v>
      </c>
      <c r="D3168" t="s">
        <v>52</v>
      </c>
      <c r="E3168" t="s">
        <v>51</v>
      </c>
      <c r="F3168" t="s">
        <v>51</v>
      </c>
      <c r="G3168" t="s">
        <v>14474</v>
      </c>
      <c r="H3168" t="s">
        <v>14475</v>
      </c>
      <c r="I3168" t="s">
        <v>56</v>
      </c>
      <c r="J3168" t="s">
        <v>5419</v>
      </c>
      <c r="O3168" t="s">
        <v>416</v>
      </c>
      <c r="U3168" t="s">
        <v>51</v>
      </c>
      <c r="X3168" t="s">
        <v>51</v>
      </c>
      <c r="Z3168">
        <v>8</v>
      </c>
      <c r="AE3168" t="s">
        <v>51</v>
      </c>
      <c r="AF3168" t="s">
        <v>5419</v>
      </c>
      <c r="AI3168">
        <v>0</v>
      </c>
      <c r="AJ3168">
        <v>0</v>
      </c>
      <c r="AL3168">
        <v>0</v>
      </c>
      <c r="AM3168">
        <v>0</v>
      </c>
      <c r="AN3168">
        <v>0</v>
      </c>
      <c r="AO3168" t="s">
        <v>51</v>
      </c>
      <c r="AP3168" t="s">
        <v>51</v>
      </c>
      <c r="AQ3168" t="s">
        <v>51</v>
      </c>
      <c r="AR3168" t="s">
        <v>51</v>
      </c>
      <c r="AS3168" t="s">
        <v>51</v>
      </c>
      <c r="AT3168" t="s">
        <v>51</v>
      </c>
      <c r="AU3168" t="s">
        <v>58</v>
      </c>
      <c r="AV3168" t="s">
        <v>14226</v>
      </c>
      <c r="AW3168" t="s">
        <v>14226</v>
      </c>
      <c r="AX3168" s="1">
        <v>41311.49913271991</v>
      </c>
      <c r="AY3168" s="1">
        <v>41311.501936539353</v>
      </c>
    </row>
    <row r="3169" spans="1:51" x14ac:dyDescent="0.35">
      <c r="A3169">
        <v>1188</v>
      </c>
      <c r="B3169">
        <v>0</v>
      </c>
      <c r="C3169" t="s">
        <v>51</v>
      </c>
      <c r="D3169" t="s">
        <v>52</v>
      </c>
      <c r="E3169" t="s">
        <v>51</v>
      </c>
      <c r="F3169" t="s">
        <v>51</v>
      </c>
      <c r="G3169" t="s">
        <v>12886</v>
      </c>
      <c r="H3169" t="s">
        <v>14476</v>
      </c>
      <c r="I3169" t="s">
        <v>56</v>
      </c>
      <c r="J3169" t="s">
        <v>5419</v>
      </c>
      <c r="O3169" t="s">
        <v>416</v>
      </c>
      <c r="U3169" t="s">
        <v>51</v>
      </c>
      <c r="X3169" t="s">
        <v>51</v>
      </c>
      <c r="Z3169">
        <v>8</v>
      </c>
      <c r="AE3169" t="s">
        <v>51</v>
      </c>
      <c r="AF3169" t="s">
        <v>5419</v>
      </c>
      <c r="AI3169">
        <v>0</v>
      </c>
      <c r="AJ3169">
        <v>0</v>
      </c>
      <c r="AL3169">
        <v>0</v>
      </c>
      <c r="AM3169">
        <v>0</v>
      </c>
      <c r="AN3169">
        <v>0</v>
      </c>
      <c r="AO3169" t="s">
        <v>51</v>
      </c>
      <c r="AP3169" t="s">
        <v>51</v>
      </c>
      <c r="AQ3169" t="s">
        <v>51</v>
      </c>
      <c r="AR3169" t="s">
        <v>51</v>
      </c>
      <c r="AS3169" t="s">
        <v>51</v>
      </c>
      <c r="AT3169" t="s">
        <v>51</v>
      </c>
      <c r="AU3169" t="s">
        <v>58</v>
      </c>
      <c r="AV3169" t="s">
        <v>14226</v>
      </c>
      <c r="AW3169" t="s">
        <v>14226</v>
      </c>
      <c r="AX3169" s="1">
        <v>41311.493631400466</v>
      </c>
      <c r="AY3169" s="1">
        <v>41461.745177002318</v>
      </c>
    </row>
    <row r="3170" spans="1:51" x14ac:dyDescent="0.35">
      <c r="A3170">
        <v>1187</v>
      </c>
      <c r="B3170">
        <v>0</v>
      </c>
      <c r="C3170" t="s">
        <v>51</v>
      </c>
      <c r="D3170" t="s">
        <v>85</v>
      </c>
      <c r="E3170" t="s">
        <v>51</v>
      </c>
      <c r="F3170" t="s">
        <v>51</v>
      </c>
      <c r="G3170" t="s">
        <v>14477</v>
      </c>
      <c r="H3170" t="s">
        <v>14478</v>
      </c>
      <c r="I3170" t="s">
        <v>56</v>
      </c>
      <c r="J3170" t="s">
        <v>5419</v>
      </c>
      <c r="S3170" t="s">
        <v>14479</v>
      </c>
      <c r="T3170" t="s">
        <v>51</v>
      </c>
      <c r="U3170" t="s">
        <v>51</v>
      </c>
      <c r="V3170" t="s">
        <v>14479</v>
      </c>
      <c r="W3170" t="s">
        <v>14480</v>
      </c>
      <c r="X3170" t="s">
        <v>62</v>
      </c>
      <c r="Y3170" t="s">
        <v>14481</v>
      </c>
      <c r="Z3170">
        <v>8</v>
      </c>
      <c r="AD3170" t="s">
        <v>14482</v>
      </c>
      <c r="AE3170" t="s">
        <v>51</v>
      </c>
      <c r="AF3170" t="s">
        <v>5419</v>
      </c>
      <c r="AG3170" t="s">
        <v>14483</v>
      </c>
      <c r="AH3170" t="s">
        <v>14483</v>
      </c>
      <c r="AI3170">
        <v>0</v>
      </c>
      <c r="AJ3170">
        <v>0</v>
      </c>
      <c r="AL3170">
        <v>0</v>
      </c>
      <c r="AM3170">
        <v>0</v>
      </c>
      <c r="AN3170">
        <v>0</v>
      </c>
      <c r="AO3170" t="s">
        <v>51</v>
      </c>
      <c r="AP3170" t="s">
        <v>51</v>
      </c>
      <c r="AQ3170" t="s">
        <v>51</v>
      </c>
      <c r="AR3170" t="s">
        <v>51</v>
      </c>
      <c r="AS3170" t="s">
        <v>51</v>
      </c>
      <c r="AT3170" t="s">
        <v>51</v>
      </c>
      <c r="AU3170" t="s">
        <v>58</v>
      </c>
      <c r="AV3170" t="s">
        <v>8906</v>
      </c>
      <c r="AW3170" t="s">
        <v>51</v>
      </c>
      <c r="AX3170" s="1">
        <v>41310.722653240744</v>
      </c>
      <c r="AY3170" t="s">
        <v>51</v>
      </c>
    </row>
    <row r="3171" spans="1:51" x14ac:dyDescent="0.35">
      <c r="A3171">
        <v>1186</v>
      </c>
      <c r="B3171">
        <v>0</v>
      </c>
      <c r="C3171" t="s">
        <v>51</v>
      </c>
      <c r="D3171" t="s">
        <v>64</v>
      </c>
      <c r="E3171" t="s">
        <v>51</v>
      </c>
      <c r="F3171" t="s">
        <v>51</v>
      </c>
      <c r="G3171" t="s">
        <v>14484</v>
      </c>
      <c r="H3171" t="s">
        <v>14485</v>
      </c>
      <c r="I3171" t="s">
        <v>56</v>
      </c>
      <c r="O3171" t="s">
        <v>56</v>
      </c>
      <c r="S3171" t="s">
        <v>14486</v>
      </c>
      <c r="U3171" t="s">
        <v>51</v>
      </c>
      <c r="V3171" t="s">
        <v>14487</v>
      </c>
      <c r="Z3171">
        <v>8</v>
      </c>
      <c r="AA3171">
        <v>27</v>
      </c>
      <c r="AE3171" t="s">
        <v>4595</v>
      </c>
      <c r="AF3171" t="s">
        <v>280</v>
      </c>
      <c r="AG3171" t="s">
        <v>4402</v>
      </c>
      <c r="AH3171" t="s">
        <v>4595</v>
      </c>
      <c r="AI3171">
        <v>0</v>
      </c>
      <c r="AJ3171">
        <v>0</v>
      </c>
      <c r="AL3171">
        <v>0</v>
      </c>
      <c r="AM3171">
        <v>0</v>
      </c>
      <c r="AN3171">
        <v>0</v>
      </c>
      <c r="AO3171" t="s">
        <v>51</v>
      </c>
      <c r="AP3171" t="s">
        <v>51</v>
      </c>
      <c r="AQ3171" t="s">
        <v>51</v>
      </c>
      <c r="AR3171" t="s">
        <v>51</v>
      </c>
      <c r="AS3171" t="s">
        <v>51</v>
      </c>
      <c r="AT3171" t="s">
        <v>51</v>
      </c>
      <c r="AU3171" t="s">
        <v>58</v>
      </c>
      <c r="AV3171" t="s">
        <v>14226</v>
      </c>
      <c r="AW3171" t="s">
        <v>4215</v>
      </c>
      <c r="AX3171" s="1">
        <v>41305.44737303241</v>
      </c>
      <c r="AY3171" s="1">
        <v>43375.64492337963</v>
      </c>
    </row>
    <row r="3172" spans="1:51" x14ac:dyDescent="0.35">
      <c r="A3172">
        <v>1185</v>
      </c>
      <c r="B3172">
        <v>0</v>
      </c>
      <c r="C3172" t="s">
        <v>51</v>
      </c>
      <c r="D3172" t="s">
        <v>85</v>
      </c>
      <c r="E3172" t="s">
        <v>51</v>
      </c>
      <c r="F3172" t="s">
        <v>51</v>
      </c>
      <c r="G3172" t="s">
        <v>14488</v>
      </c>
      <c r="H3172" t="s">
        <v>14489</v>
      </c>
      <c r="I3172" t="s">
        <v>2142</v>
      </c>
      <c r="S3172" t="s">
        <v>14490</v>
      </c>
      <c r="T3172" t="s">
        <v>51</v>
      </c>
      <c r="U3172" t="s">
        <v>51</v>
      </c>
      <c r="Z3172">
        <v>2</v>
      </c>
      <c r="AE3172" t="s">
        <v>51</v>
      </c>
      <c r="AI3172">
        <v>0</v>
      </c>
      <c r="AJ3172">
        <v>0</v>
      </c>
      <c r="AL3172">
        <v>0</v>
      </c>
      <c r="AM3172">
        <v>0</v>
      </c>
      <c r="AN3172">
        <v>0</v>
      </c>
      <c r="AO3172" t="s">
        <v>120</v>
      </c>
      <c r="AP3172" t="s">
        <v>51</v>
      </c>
      <c r="AQ3172" t="s">
        <v>51</v>
      </c>
      <c r="AR3172" t="s">
        <v>51</v>
      </c>
      <c r="AS3172" t="s">
        <v>51</v>
      </c>
      <c r="AT3172" t="s">
        <v>51</v>
      </c>
      <c r="AU3172" t="s">
        <v>58</v>
      </c>
      <c r="AV3172" t="s">
        <v>8906</v>
      </c>
      <c r="AW3172" t="s">
        <v>4028</v>
      </c>
      <c r="AX3172" s="1">
        <v>41302.645395335647</v>
      </c>
      <c r="AY3172" s="1">
        <v>41964.713648495373</v>
      </c>
    </row>
    <row r="3173" spans="1:51" x14ac:dyDescent="0.35">
      <c r="A3173">
        <v>1184</v>
      </c>
      <c r="B3173">
        <v>0</v>
      </c>
      <c r="C3173" t="s">
        <v>51</v>
      </c>
      <c r="D3173" t="s">
        <v>85</v>
      </c>
      <c r="E3173">
        <v>0</v>
      </c>
      <c r="G3173" t="s">
        <v>14491</v>
      </c>
      <c r="H3173" t="s">
        <v>14492</v>
      </c>
      <c r="I3173" t="s">
        <v>149</v>
      </c>
      <c r="S3173" t="s">
        <v>62</v>
      </c>
      <c r="T3173" t="s">
        <v>51</v>
      </c>
      <c r="U3173" t="s">
        <v>51</v>
      </c>
      <c r="W3173" t="s">
        <v>14493</v>
      </c>
      <c r="Y3173" t="s">
        <v>14494</v>
      </c>
      <c r="Z3173">
        <v>2</v>
      </c>
      <c r="AA3173" t="s">
        <v>62</v>
      </c>
      <c r="AB3173" t="s">
        <v>62</v>
      </c>
      <c r="AC3173" t="s">
        <v>62</v>
      </c>
      <c r="AD3173" t="s">
        <v>62</v>
      </c>
      <c r="AE3173" t="s">
        <v>51</v>
      </c>
      <c r="AG3173" t="s">
        <v>62</v>
      </c>
      <c r="AI3173">
        <v>0</v>
      </c>
      <c r="AJ3173">
        <v>0</v>
      </c>
      <c r="AL3173">
        <v>0</v>
      </c>
      <c r="AM3173">
        <v>0</v>
      </c>
      <c r="AN3173">
        <v>0</v>
      </c>
      <c r="AO3173" t="s">
        <v>2173</v>
      </c>
      <c r="AP3173" t="s">
        <v>121</v>
      </c>
      <c r="AQ3173" t="s">
        <v>487</v>
      </c>
      <c r="AS3173" t="s">
        <v>89</v>
      </c>
      <c r="AT3173" t="s">
        <v>90</v>
      </c>
      <c r="AU3173" t="s">
        <v>58</v>
      </c>
      <c r="AV3173" t="s">
        <v>14226</v>
      </c>
      <c r="AW3173" t="s">
        <v>4028</v>
      </c>
      <c r="AX3173" s="1">
        <v>41302.473674039349</v>
      </c>
      <c r="AY3173" s="1">
        <v>44266.831715972221</v>
      </c>
    </row>
    <row r="3174" spans="1:51" x14ac:dyDescent="0.35">
      <c r="A3174">
        <v>1183</v>
      </c>
      <c r="B3174">
        <v>0</v>
      </c>
      <c r="C3174" t="s">
        <v>51</v>
      </c>
      <c r="D3174" t="s">
        <v>52</v>
      </c>
      <c r="E3174" t="s">
        <v>51</v>
      </c>
      <c r="F3174" t="s">
        <v>51</v>
      </c>
      <c r="G3174" t="s">
        <v>19374</v>
      </c>
      <c r="H3174" t="s">
        <v>14495</v>
      </c>
      <c r="I3174" t="s">
        <v>56</v>
      </c>
      <c r="M3174" t="s">
        <v>19375</v>
      </c>
      <c r="N3174" t="s">
        <v>14495</v>
      </c>
      <c r="O3174" t="s">
        <v>56</v>
      </c>
      <c r="Z3174">
        <v>8</v>
      </c>
      <c r="AA3174">
        <v>29</v>
      </c>
      <c r="AE3174" t="s">
        <v>14496</v>
      </c>
      <c r="AF3174" t="s">
        <v>77</v>
      </c>
      <c r="AG3174" t="s">
        <v>4057</v>
      </c>
      <c r="AH3174" t="s">
        <v>14496</v>
      </c>
      <c r="AI3174">
        <v>0</v>
      </c>
      <c r="AJ3174">
        <v>0</v>
      </c>
      <c r="AL3174">
        <v>0</v>
      </c>
      <c r="AM3174">
        <v>0</v>
      </c>
      <c r="AN3174">
        <v>0</v>
      </c>
      <c r="AO3174" t="s">
        <v>51</v>
      </c>
      <c r="AP3174" t="s">
        <v>51</v>
      </c>
      <c r="AQ3174" t="s">
        <v>51</v>
      </c>
      <c r="AR3174" t="s">
        <v>51</v>
      </c>
      <c r="AS3174" t="s">
        <v>51</v>
      </c>
      <c r="AT3174" t="s">
        <v>51</v>
      </c>
      <c r="AU3174" t="s">
        <v>58</v>
      </c>
      <c r="AV3174" t="s">
        <v>14226</v>
      </c>
      <c r="AW3174" t="s">
        <v>6927</v>
      </c>
      <c r="AX3174" s="1">
        <v>41302.466758912036</v>
      </c>
      <c r="AY3174" s="1">
        <v>43549.688447488428</v>
      </c>
    </row>
    <row r="3175" spans="1:51" x14ac:dyDescent="0.35">
      <c r="A3175">
        <v>1182</v>
      </c>
      <c r="B3175">
        <v>0</v>
      </c>
      <c r="C3175" t="s">
        <v>51</v>
      </c>
      <c r="D3175" t="s">
        <v>52</v>
      </c>
      <c r="E3175" t="s">
        <v>51</v>
      </c>
      <c r="F3175" t="s">
        <v>51</v>
      </c>
      <c r="G3175" t="s">
        <v>3409</v>
      </c>
      <c r="H3175" t="s">
        <v>19376</v>
      </c>
      <c r="I3175" t="s">
        <v>56</v>
      </c>
      <c r="O3175" t="s">
        <v>416</v>
      </c>
      <c r="S3175" t="s">
        <v>14497</v>
      </c>
      <c r="U3175" t="s">
        <v>57</v>
      </c>
      <c r="V3175" t="s">
        <v>14498</v>
      </c>
      <c r="Z3175">
        <v>8</v>
      </c>
      <c r="AA3175">
        <v>27</v>
      </c>
      <c r="AE3175" t="s">
        <v>8039</v>
      </c>
      <c r="AF3175" t="s">
        <v>143</v>
      </c>
      <c r="AG3175" t="s">
        <v>1111</v>
      </c>
      <c r="AH3175" t="s">
        <v>8039</v>
      </c>
      <c r="AI3175">
        <v>0</v>
      </c>
      <c r="AJ3175">
        <v>0</v>
      </c>
      <c r="AL3175">
        <v>0</v>
      </c>
      <c r="AM3175">
        <v>0</v>
      </c>
      <c r="AN3175">
        <v>0</v>
      </c>
      <c r="AO3175" t="s">
        <v>51</v>
      </c>
      <c r="AP3175" t="s">
        <v>51</v>
      </c>
      <c r="AQ3175" t="s">
        <v>51</v>
      </c>
      <c r="AR3175" t="s">
        <v>51</v>
      </c>
      <c r="AS3175" t="s">
        <v>51</v>
      </c>
      <c r="AT3175" t="s">
        <v>51</v>
      </c>
      <c r="AU3175" t="s">
        <v>58</v>
      </c>
      <c r="AV3175" t="s">
        <v>14226</v>
      </c>
      <c r="AW3175" t="s">
        <v>196</v>
      </c>
      <c r="AX3175" s="1">
        <v>41299.487114965275</v>
      </c>
      <c r="AY3175" s="1">
        <v>43698.512990358795</v>
      </c>
    </row>
    <row r="3176" spans="1:51" x14ac:dyDescent="0.35">
      <c r="A3176">
        <v>1181</v>
      </c>
      <c r="B3176">
        <v>0</v>
      </c>
      <c r="C3176" t="s">
        <v>51</v>
      </c>
      <c r="D3176" t="s">
        <v>85</v>
      </c>
      <c r="E3176" t="s">
        <v>51</v>
      </c>
      <c r="F3176" t="s">
        <v>51</v>
      </c>
      <c r="G3176" t="s">
        <v>14499</v>
      </c>
      <c r="H3176" t="s">
        <v>14500</v>
      </c>
      <c r="I3176" t="s">
        <v>56</v>
      </c>
      <c r="J3176" t="s">
        <v>5419</v>
      </c>
      <c r="T3176" t="s">
        <v>51</v>
      </c>
      <c r="U3176" t="s">
        <v>51</v>
      </c>
      <c r="Y3176" t="s">
        <v>14501</v>
      </c>
      <c r="Z3176">
        <v>8</v>
      </c>
      <c r="AE3176" t="s">
        <v>51</v>
      </c>
      <c r="AF3176" t="s">
        <v>5419</v>
      </c>
      <c r="AI3176">
        <v>0</v>
      </c>
      <c r="AJ3176">
        <v>0</v>
      </c>
      <c r="AL3176">
        <v>0</v>
      </c>
      <c r="AM3176">
        <v>0</v>
      </c>
      <c r="AN3176">
        <v>0</v>
      </c>
      <c r="AO3176" t="s">
        <v>51</v>
      </c>
      <c r="AP3176" t="s">
        <v>51</v>
      </c>
      <c r="AQ3176" t="s">
        <v>51</v>
      </c>
      <c r="AR3176" t="s">
        <v>51</v>
      </c>
      <c r="AS3176" t="s">
        <v>51</v>
      </c>
      <c r="AT3176" t="s">
        <v>51</v>
      </c>
      <c r="AU3176" t="s">
        <v>58</v>
      </c>
      <c r="AV3176" t="s">
        <v>13603</v>
      </c>
      <c r="AW3176" t="s">
        <v>51</v>
      </c>
      <c r="AX3176" s="1">
        <v>41295.519298842592</v>
      </c>
      <c r="AY3176" t="s">
        <v>51</v>
      </c>
    </row>
    <row r="3177" spans="1:51" x14ac:dyDescent="0.35">
      <c r="A3177">
        <v>1180</v>
      </c>
      <c r="B3177">
        <v>0</v>
      </c>
      <c r="C3177" t="s">
        <v>51</v>
      </c>
      <c r="D3177" t="s">
        <v>52</v>
      </c>
      <c r="E3177" t="s">
        <v>51</v>
      </c>
      <c r="F3177" t="s">
        <v>51</v>
      </c>
      <c r="G3177" t="s">
        <v>14502</v>
      </c>
      <c r="H3177" t="s">
        <v>14503</v>
      </c>
      <c r="I3177" t="s">
        <v>56</v>
      </c>
      <c r="O3177" t="s">
        <v>56</v>
      </c>
      <c r="S3177" t="s">
        <v>5997</v>
      </c>
      <c r="U3177" t="s">
        <v>57</v>
      </c>
      <c r="W3177">
        <v>8733825688</v>
      </c>
      <c r="Y3177" t="s">
        <v>7104</v>
      </c>
      <c r="Z3177">
        <v>8</v>
      </c>
      <c r="AA3177">
        <v>24</v>
      </c>
      <c r="AD3177" t="s">
        <v>5739</v>
      </c>
      <c r="AE3177" t="s">
        <v>578</v>
      </c>
      <c r="AF3177" t="s">
        <v>407</v>
      </c>
      <c r="AG3177" t="s">
        <v>5999</v>
      </c>
      <c r="AH3177" t="s">
        <v>578</v>
      </c>
      <c r="AI3177">
        <v>0</v>
      </c>
      <c r="AJ3177">
        <v>0</v>
      </c>
      <c r="AL3177">
        <v>0</v>
      </c>
      <c r="AM3177">
        <v>0</v>
      </c>
      <c r="AN3177">
        <v>0</v>
      </c>
      <c r="AO3177" t="s">
        <v>51</v>
      </c>
      <c r="AP3177" t="s">
        <v>51</v>
      </c>
      <c r="AQ3177" t="s">
        <v>51</v>
      </c>
      <c r="AR3177" t="s">
        <v>51</v>
      </c>
      <c r="AS3177" t="s">
        <v>51</v>
      </c>
      <c r="AT3177" t="s">
        <v>51</v>
      </c>
      <c r="AU3177" t="s">
        <v>58</v>
      </c>
      <c r="AV3177" t="s">
        <v>14226</v>
      </c>
      <c r="AW3177" t="s">
        <v>4215</v>
      </c>
      <c r="AX3177" s="1">
        <v>41295.464069293979</v>
      </c>
      <c r="AY3177" s="1">
        <v>43867.74192349537</v>
      </c>
    </row>
    <row r="3178" spans="1:51" x14ac:dyDescent="0.35">
      <c r="A3178">
        <v>1179</v>
      </c>
      <c r="B3178">
        <v>0</v>
      </c>
      <c r="C3178" t="s">
        <v>51</v>
      </c>
      <c r="D3178" t="s">
        <v>85</v>
      </c>
      <c r="E3178" t="s">
        <v>51</v>
      </c>
      <c r="F3178" t="s">
        <v>51</v>
      </c>
      <c r="G3178" t="s">
        <v>14504</v>
      </c>
      <c r="H3178" t="s">
        <v>19377</v>
      </c>
      <c r="I3178" t="s">
        <v>56</v>
      </c>
      <c r="J3178" t="s">
        <v>5419</v>
      </c>
      <c r="T3178" t="s">
        <v>51</v>
      </c>
      <c r="U3178" t="s">
        <v>51</v>
      </c>
      <c r="W3178">
        <v>9415628573</v>
      </c>
      <c r="Y3178" t="s">
        <v>14505</v>
      </c>
      <c r="Z3178">
        <v>8</v>
      </c>
      <c r="AA3178">
        <v>11</v>
      </c>
      <c r="AB3178">
        <v>11</v>
      </c>
      <c r="AC3178" t="s">
        <v>14506</v>
      </c>
      <c r="AE3178" t="s">
        <v>51</v>
      </c>
      <c r="AF3178" t="s">
        <v>5419</v>
      </c>
      <c r="AI3178">
        <v>0</v>
      </c>
      <c r="AJ3178">
        <v>0</v>
      </c>
      <c r="AL3178">
        <v>0</v>
      </c>
      <c r="AM3178">
        <v>0</v>
      </c>
      <c r="AN3178">
        <v>0</v>
      </c>
      <c r="AO3178" t="s">
        <v>51</v>
      </c>
      <c r="AP3178" t="s">
        <v>51</v>
      </c>
      <c r="AQ3178" t="s">
        <v>51</v>
      </c>
      <c r="AR3178" t="s">
        <v>51</v>
      </c>
      <c r="AS3178" t="s">
        <v>51</v>
      </c>
      <c r="AT3178" t="s">
        <v>51</v>
      </c>
      <c r="AU3178" t="s">
        <v>58</v>
      </c>
      <c r="AV3178" t="s">
        <v>13449</v>
      </c>
      <c r="AW3178" t="s">
        <v>51</v>
      </c>
      <c r="AX3178" s="1">
        <v>41294.490624039354</v>
      </c>
      <c r="AY3178" t="s">
        <v>51</v>
      </c>
    </row>
    <row r="3179" spans="1:51" x14ac:dyDescent="0.35">
      <c r="A3179">
        <v>1178</v>
      </c>
      <c r="B3179">
        <v>0</v>
      </c>
      <c r="C3179" t="s">
        <v>51</v>
      </c>
      <c r="D3179" t="s">
        <v>52</v>
      </c>
      <c r="E3179" t="s">
        <v>51</v>
      </c>
      <c r="F3179" t="s">
        <v>51</v>
      </c>
      <c r="G3179" t="s">
        <v>14507</v>
      </c>
      <c r="H3179" t="s">
        <v>14508</v>
      </c>
      <c r="I3179" t="s">
        <v>56</v>
      </c>
      <c r="J3179" t="s">
        <v>5419</v>
      </c>
      <c r="M3179" t="s">
        <v>14507</v>
      </c>
      <c r="N3179" t="s">
        <v>14508</v>
      </c>
      <c r="O3179" t="s">
        <v>56</v>
      </c>
      <c r="U3179" t="s">
        <v>51</v>
      </c>
      <c r="X3179" t="s">
        <v>51</v>
      </c>
      <c r="Z3179">
        <v>8</v>
      </c>
      <c r="AA3179" t="s">
        <v>14509</v>
      </c>
      <c r="AB3179" t="s">
        <v>14510</v>
      </c>
      <c r="AC3179" t="s">
        <v>14510</v>
      </c>
      <c r="AD3179" t="s">
        <v>14511</v>
      </c>
      <c r="AE3179" t="s">
        <v>51</v>
      </c>
      <c r="AF3179" t="s">
        <v>5419</v>
      </c>
      <c r="AH3179">
        <v>750074</v>
      </c>
      <c r="AI3179">
        <v>0</v>
      </c>
      <c r="AJ3179">
        <v>0</v>
      </c>
      <c r="AL3179">
        <v>0</v>
      </c>
      <c r="AM3179">
        <v>0</v>
      </c>
      <c r="AN3179">
        <v>0</v>
      </c>
      <c r="AO3179" t="s">
        <v>51</v>
      </c>
      <c r="AP3179" t="s">
        <v>51</v>
      </c>
      <c r="AQ3179" t="s">
        <v>51</v>
      </c>
      <c r="AR3179" t="s">
        <v>51</v>
      </c>
      <c r="AS3179" t="s">
        <v>51</v>
      </c>
      <c r="AT3179" t="s">
        <v>51</v>
      </c>
      <c r="AU3179" t="s">
        <v>58</v>
      </c>
      <c r="AV3179" t="s">
        <v>14226</v>
      </c>
      <c r="AW3179" t="s">
        <v>51</v>
      </c>
      <c r="AX3179" s="1">
        <v>41293.501654131942</v>
      </c>
      <c r="AY3179" t="s">
        <v>51</v>
      </c>
    </row>
    <row r="3180" spans="1:51" x14ac:dyDescent="0.35">
      <c r="A3180">
        <v>1177</v>
      </c>
      <c r="B3180">
        <v>0</v>
      </c>
      <c r="C3180" t="s">
        <v>51</v>
      </c>
      <c r="D3180" t="s">
        <v>85</v>
      </c>
      <c r="E3180" t="s">
        <v>51</v>
      </c>
      <c r="F3180" t="s">
        <v>51</v>
      </c>
      <c r="G3180" t="s">
        <v>14512</v>
      </c>
      <c r="H3180" t="s">
        <v>14513</v>
      </c>
      <c r="I3180" t="s">
        <v>56</v>
      </c>
      <c r="J3180" t="s">
        <v>5419</v>
      </c>
      <c r="S3180" t="s">
        <v>14514</v>
      </c>
      <c r="T3180" t="s">
        <v>51</v>
      </c>
      <c r="U3180" t="s">
        <v>51</v>
      </c>
      <c r="W3180">
        <v>9833671222</v>
      </c>
      <c r="Y3180" t="s">
        <v>14515</v>
      </c>
      <c r="Z3180">
        <v>8</v>
      </c>
      <c r="AE3180" t="s">
        <v>51</v>
      </c>
      <c r="AF3180" t="s">
        <v>5419</v>
      </c>
      <c r="AI3180">
        <v>0</v>
      </c>
      <c r="AJ3180">
        <v>0</v>
      </c>
      <c r="AL3180">
        <v>0</v>
      </c>
      <c r="AM3180">
        <v>0</v>
      </c>
      <c r="AN3180">
        <v>0</v>
      </c>
      <c r="AO3180" t="s">
        <v>51</v>
      </c>
      <c r="AP3180" t="s">
        <v>51</v>
      </c>
      <c r="AQ3180" t="s">
        <v>51</v>
      </c>
      <c r="AR3180" t="s">
        <v>51</v>
      </c>
      <c r="AS3180" t="s">
        <v>51</v>
      </c>
      <c r="AT3180" t="s">
        <v>51</v>
      </c>
      <c r="AU3180" t="s">
        <v>58</v>
      </c>
      <c r="AV3180" t="s">
        <v>8906</v>
      </c>
      <c r="AW3180" t="s">
        <v>8906</v>
      </c>
      <c r="AX3180" s="1">
        <v>41293.488916122682</v>
      </c>
      <c r="AY3180" s="1">
        <v>41293.489295370367</v>
      </c>
    </row>
    <row r="3181" spans="1:51" x14ac:dyDescent="0.35">
      <c r="A3181">
        <v>1175</v>
      </c>
      <c r="B3181">
        <v>0</v>
      </c>
      <c r="C3181" t="s">
        <v>51</v>
      </c>
      <c r="D3181" t="s">
        <v>52</v>
      </c>
      <c r="E3181" t="s">
        <v>51</v>
      </c>
      <c r="F3181" t="s">
        <v>51</v>
      </c>
      <c r="G3181" t="s">
        <v>14516</v>
      </c>
      <c r="H3181" t="s">
        <v>14517</v>
      </c>
      <c r="I3181" t="s">
        <v>56</v>
      </c>
      <c r="J3181" t="s">
        <v>5419</v>
      </c>
      <c r="U3181" t="s">
        <v>51</v>
      </c>
      <c r="X3181" t="s">
        <v>51</v>
      </c>
      <c r="Z3181">
        <v>8</v>
      </c>
      <c r="AE3181" t="s">
        <v>51</v>
      </c>
      <c r="AF3181" t="s">
        <v>5419</v>
      </c>
      <c r="AI3181">
        <v>0</v>
      </c>
      <c r="AJ3181">
        <v>0</v>
      </c>
      <c r="AL3181">
        <v>0</v>
      </c>
      <c r="AM3181">
        <v>0</v>
      </c>
      <c r="AN3181">
        <v>0</v>
      </c>
      <c r="AO3181" t="s">
        <v>51</v>
      </c>
      <c r="AP3181" t="s">
        <v>51</v>
      </c>
      <c r="AQ3181" t="s">
        <v>51</v>
      </c>
      <c r="AR3181" t="s">
        <v>51</v>
      </c>
      <c r="AS3181" t="s">
        <v>51</v>
      </c>
      <c r="AT3181" t="s">
        <v>51</v>
      </c>
      <c r="AU3181" t="s">
        <v>58</v>
      </c>
      <c r="AV3181" t="s">
        <v>14226</v>
      </c>
      <c r="AW3181" t="s">
        <v>51</v>
      </c>
      <c r="AX3181" s="1">
        <v>41286.681948067133</v>
      </c>
      <c r="AY3181" t="s">
        <v>51</v>
      </c>
    </row>
    <row r="3182" spans="1:51" x14ac:dyDescent="0.35">
      <c r="A3182">
        <v>1174</v>
      </c>
      <c r="B3182">
        <v>0</v>
      </c>
      <c r="C3182" t="s">
        <v>51</v>
      </c>
      <c r="D3182" t="s">
        <v>85</v>
      </c>
      <c r="E3182" t="s">
        <v>51</v>
      </c>
      <c r="F3182" t="s">
        <v>51</v>
      </c>
      <c r="G3182" t="s">
        <v>14518</v>
      </c>
      <c r="H3182" t="s">
        <v>14519</v>
      </c>
      <c r="I3182" t="s">
        <v>56</v>
      </c>
      <c r="J3182" t="s">
        <v>12495</v>
      </c>
      <c r="S3182" t="s">
        <v>14520</v>
      </c>
      <c r="T3182" t="s">
        <v>51</v>
      </c>
      <c r="U3182" t="s">
        <v>51</v>
      </c>
      <c r="V3182" t="s">
        <v>14521</v>
      </c>
      <c r="W3182">
        <v>9545556185</v>
      </c>
      <c r="X3182" t="s">
        <v>14522</v>
      </c>
      <c r="Y3182" t="s">
        <v>14523</v>
      </c>
      <c r="Z3182">
        <v>8</v>
      </c>
      <c r="AA3182" t="s">
        <v>14524</v>
      </c>
      <c r="AB3182" t="s">
        <v>1991</v>
      </c>
      <c r="AC3182" t="s">
        <v>1991</v>
      </c>
      <c r="AD3182" t="s">
        <v>14525</v>
      </c>
      <c r="AE3182" t="s">
        <v>51</v>
      </c>
      <c r="AF3182" t="s">
        <v>12495</v>
      </c>
      <c r="AG3182" t="s">
        <v>14526</v>
      </c>
      <c r="AH3182">
        <v>27080336785</v>
      </c>
      <c r="AI3182">
        <v>0</v>
      </c>
      <c r="AJ3182">
        <v>0</v>
      </c>
      <c r="AL3182">
        <v>0</v>
      </c>
      <c r="AM3182">
        <v>0</v>
      </c>
      <c r="AN3182">
        <v>0</v>
      </c>
      <c r="AO3182" t="s">
        <v>51</v>
      </c>
      <c r="AP3182" t="s">
        <v>51</v>
      </c>
      <c r="AQ3182" t="s">
        <v>51</v>
      </c>
      <c r="AR3182" t="s">
        <v>51</v>
      </c>
      <c r="AS3182" t="s">
        <v>51</v>
      </c>
      <c r="AT3182" t="s">
        <v>51</v>
      </c>
      <c r="AU3182" t="s">
        <v>58</v>
      </c>
      <c r="AV3182" t="s">
        <v>8906</v>
      </c>
      <c r="AW3182" t="s">
        <v>8906</v>
      </c>
      <c r="AX3182" s="1">
        <v>41283.734798576392</v>
      </c>
      <c r="AY3182" s="1">
        <v>41466.612847256947</v>
      </c>
    </row>
    <row r="3183" spans="1:51" x14ac:dyDescent="0.35">
      <c r="A3183">
        <v>1173</v>
      </c>
      <c r="B3183">
        <v>0</v>
      </c>
      <c r="C3183" t="s">
        <v>51</v>
      </c>
      <c r="D3183" t="s">
        <v>85</v>
      </c>
      <c r="E3183" t="s">
        <v>51</v>
      </c>
      <c r="F3183" t="s">
        <v>51</v>
      </c>
      <c r="G3183" t="s">
        <v>14527</v>
      </c>
      <c r="H3183" t="s">
        <v>14528</v>
      </c>
      <c r="I3183" t="s">
        <v>56</v>
      </c>
      <c r="S3183" t="s">
        <v>14529</v>
      </c>
      <c r="T3183" t="s">
        <v>51</v>
      </c>
      <c r="U3183" t="s">
        <v>51</v>
      </c>
      <c r="Y3183" t="s">
        <v>14530</v>
      </c>
      <c r="Z3183">
        <v>8</v>
      </c>
      <c r="AE3183" t="s">
        <v>51</v>
      </c>
      <c r="AI3183">
        <v>0</v>
      </c>
      <c r="AJ3183">
        <v>0</v>
      </c>
      <c r="AL3183">
        <v>0</v>
      </c>
      <c r="AM3183">
        <v>0</v>
      </c>
      <c r="AN3183">
        <v>0</v>
      </c>
      <c r="AO3183" t="s">
        <v>51</v>
      </c>
      <c r="AP3183" t="s">
        <v>51</v>
      </c>
      <c r="AQ3183" t="s">
        <v>51</v>
      </c>
      <c r="AR3183" t="s">
        <v>51</v>
      </c>
      <c r="AS3183" t="s">
        <v>51</v>
      </c>
      <c r="AT3183" t="s">
        <v>51</v>
      </c>
      <c r="AU3183" t="s">
        <v>58</v>
      </c>
      <c r="AV3183" t="s">
        <v>8906</v>
      </c>
      <c r="AW3183" t="s">
        <v>8906</v>
      </c>
      <c r="AX3183" s="1">
        <v>41279.65068903935</v>
      </c>
      <c r="AY3183" s="1">
        <v>41279.653128275466</v>
      </c>
    </row>
    <row r="3184" spans="1:51" x14ac:dyDescent="0.35">
      <c r="A3184">
        <v>1172</v>
      </c>
      <c r="B3184">
        <v>0</v>
      </c>
      <c r="C3184" t="s">
        <v>51</v>
      </c>
      <c r="D3184" t="s">
        <v>85</v>
      </c>
      <c r="E3184">
        <v>3</v>
      </c>
      <c r="F3184" t="s">
        <v>1049</v>
      </c>
      <c r="G3184" t="s">
        <v>14531</v>
      </c>
      <c r="H3184" t="s">
        <v>14532</v>
      </c>
      <c r="I3184" t="s">
        <v>56</v>
      </c>
      <c r="J3184" t="s">
        <v>5419</v>
      </c>
      <c r="S3184">
        <v>2032608725</v>
      </c>
      <c r="T3184" t="s">
        <v>51</v>
      </c>
      <c r="U3184" t="s">
        <v>51</v>
      </c>
      <c r="W3184">
        <v>9860028805</v>
      </c>
      <c r="Y3184" t="s">
        <v>14533</v>
      </c>
      <c r="Z3184">
        <v>8</v>
      </c>
      <c r="AA3184" t="s">
        <v>631</v>
      </c>
      <c r="AC3184" t="s">
        <v>631</v>
      </c>
      <c r="AD3184" t="s">
        <v>631</v>
      </c>
      <c r="AE3184" t="s">
        <v>51</v>
      </c>
      <c r="AF3184" t="s">
        <v>5419</v>
      </c>
      <c r="AG3184" t="s">
        <v>631</v>
      </c>
      <c r="AH3184" t="s">
        <v>631</v>
      </c>
      <c r="AI3184">
        <v>0</v>
      </c>
      <c r="AJ3184">
        <v>0</v>
      </c>
      <c r="AL3184">
        <v>0</v>
      </c>
      <c r="AM3184">
        <v>0</v>
      </c>
      <c r="AN3184">
        <v>0</v>
      </c>
      <c r="AO3184" t="s">
        <v>14534</v>
      </c>
      <c r="AP3184" t="s">
        <v>51</v>
      </c>
      <c r="AQ3184" t="s">
        <v>51</v>
      </c>
      <c r="AR3184" t="s">
        <v>51</v>
      </c>
      <c r="AS3184" t="s">
        <v>51</v>
      </c>
      <c r="AT3184" t="s">
        <v>51</v>
      </c>
      <c r="AU3184" t="s">
        <v>58</v>
      </c>
      <c r="AV3184" t="s">
        <v>13449</v>
      </c>
      <c r="AW3184" t="s">
        <v>5181</v>
      </c>
      <c r="AX3184" s="1">
        <v>41275.615561342594</v>
      </c>
      <c r="AY3184" s="1">
        <v>43866.616856712964</v>
      </c>
    </row>
    <row r="3185" spans="1:51" x14ac:dyDescent="0.35">
      <c r="A3185">
        <v>1171</v>
      </c>
      <c r="B3185">
        <v>0</v>
      </c>
      <c r="C3185" t="s">
        <v>51</v>
      </c>
      <c r="D3185" t="s">
        <v>85</v>
      </c>
      <c r="E3185" t="s">
        <v>51</v>
      </c>
      <c r="F3185" t="s">
        <v>51</v>
      </c>
      <c r="G3185" t="s">
        <v>14535</v>
      </c>
      <c r="H3185" t="s">
        <v>14536</v>
      </c>
      <c r="I3185" t="s">
        <v>56</v>
      </c>
      <c r="S3185" t="s">
        <v>14537</v>
      </c>
      <c r="T3185" t="s">
        <v>51</v>
      </c>
      <c r="U3185" t="s">
        <v>51</v>
      </c>
      <c r="V3185" t="s">
        <v>14538</v>
      </c>
      <c r="W3185">
        <v>98220024911</v>
      </c>
      <c r="Y3185" t="s">
        <v>14539</v>
      </c>
      <c r="Z3185">
        <v>8</v>
      </c>
      <c r="AA3185" t="s">
        <v>14540</v>
      </c>
      <c r="AB3185" t="s">
        <v>10448</v>
      </c>
      <c r="AC3185" t="s">
        <v>14541</v>
      </c>
      <c r="AD3185" t="s">
        <v>14542</v>
      </c>
      <c r="AE3185" t="s">
        <v>51</v>
      </c>
      <c r="AG3185" t="s">
        <v>14543</v>
      </c>
      <c r="AH3185" t="s">
        <v>14544</v>
      </c>
      <c r="AI3185">
        <v>0</v>
      </c>
      <c r="AJ3185">
        <v>0</v>
      </c>
      <c r="AL3185">
        <v>0</v>
      </c>
      <c r="AM3185">
        <v>0</v>
      </c>
      <c r="AN3185">
        <v>0</v>
      </c>
      <c r="AO3185" t="s">
        <v>51</v>
      </c>
      <c r="AP3185" t="s">
        <v>51</v>
      </c>
      <c r="AQ3185" t="s">
        <v>51</v>
      </c>
      <c r="AR3185" t="s">
        <v>51</v>
      </c>
      <c r="AS3185" t="s">
        <v>51</v>
      </c>
      <c r="AT3185" t="s">
        <v>51</v>
      </c>
      <c r="AU3185" t="s">
        <v>58</v>
      </c>
      <c r="AV3185" t="s">
        <v>8906</v>
      </c>
      <c r="AW3185" t="s">
        <v>8906</v>
      </c>
      <c r="AX3185" s="1">
        <v>41271.519457870367</v>
      </c>
      <c r="AY3185" s="1">
        <v>41271.650628043979</v>
      </c>
    </row>
    <row r="3186" spans="1:51" x14ac:dyDescent="0.35">
      <c r="A3186">
        <v>1170</v>
      </c>
      <c r="B3186">
        <v>0</v>
      </c>
      <c r="C3186" t="s">
        <v>51</v>
      </c>
      <c r="D3186" t="s">
        <v>52</v>
      </c>
      <c r="E3186" t="s">
        <v>51</v>
      </c>
      <c r="F3186" t="s">
        <v>51</v>
      </c>
      <c r="G3186" t="s">
        <v>14545</v>
      </c>
      <c r="H3186" t="s">
        <v>14546</v>
      </c>
      <c r="I3186" t="s">
        <v>56</v>
      </c>
      <c r="J3186" t="s">
        <v>5419</v>
      </c>
      <c r="U3186" t="s">
        <v>51</v>
      </c>
      <c r="X3186" t="s">
        <v>51</v>
      </c>
      <c r="Z3186">
        <v>8</v>
      </c>
      <c r="AE3186" t="s">
        <v>51</v>
      </c>
      <c r="AF3186" t="s">
        <v>5419</v>
      </c>
      <c r="AI3186">
        <v>0</v>
      </c>
      <c r="AJ3186">
        <v>0</v>
      </c>
      <c r="AL3186">
        <v>0</v>
      </c>
      <c r="AM3186">
        <v>0</v>
      </c>
      <c r="AN3186">
        <v>0</v>
      </c>
      <c r="AO3186" t="s">
        <v>51</v>
      </c>
      <c r="AP3186" t="s">
        <v>51</v>
      </c>
      <c r="AQ3186" t="s">
        <v>51</v>
      </c>
      <c r="AR3186" t="s">
        <v>51</v>
      </c>
      <c r="AS3186" t="s">
        <v>51</v>
      </c>
      <c r="AT3186" t="s">
        <v>51</v>
      </c>
      <c r="AU3186" t="s">
        <v>58</v>
      </c>
      <c r="AV3186" t="s">
        <v>14226</v>
      </c>
      <c r="AW3186" t="s">
        <v>51</v>
      </c>
      <c r="AX3186" s="1">
        <v>41270.665075266203</v>
      </c>
      <c r="AY3186" t="s">
        <v>51</v>
      </c>
    </row>
    <row r="3187" spans="1:51" x14ac:dyDescent="0.35">
      <c r="A3187">
        <v>1169</v>
      </c>
      <c r="B3187">
        <v>0</v>
      </c>
      <c r="C3187" t="s">
        <v>51</v>
      </c>
      <c r="D3187" t="s">
        <v>52</v>
      </c>
      <c r="E3187" t="s">
        <v>51</v>
      </c>
      <c r="F3187" t="s">
        <v>51</v>
      </c>
      <c r="G3187" t="s">
        <v>14547</v>
      </c>
      <c r="H3187" t="s">
        <v>14548</v>
      </c>
      <c r="I3187" t="s">
        <v>287</v>
      </c>
      <c r="J3187" t="s">
        <v>5419</v>
      </c>
      <c r="S3187" t="s">
        <v>14549</v>
      </c>
      <c r="U3187" t="s">
        <v>51</v>
      </c>
      <c r="V3187" t="s">
        <v>14550</v>
      </c>
      <c r="X3187" t="s">
        <v>51</v>
      </c>
      <c r="Z3187">
        <v>2</v>
      </c>
      <c r="AE3187" t="s">
        <v>51</v>
      </c>
      <c r="AF3187" t="s">
        <v>5419</v>
      </c>
      <c r="AI3187">
        <v>0</v>
      </c>
      <c r="AJ3187">
        <v>0</v>
      </c>
      <c r="AL3187">
        <v>0</v>
      </c>
      <c r="AM3187">
        <v>0</v>
      </c>
      <c r="AN3187">
        <v>0</v>
      </c>
      <c r="AO3187" t="s">
        <v>51</v>
      </c>
      <c r="AP3187" t="s">
        <v>51</v>
      </c>
      <c r="AQ3187" t="s">
        <v>51</v>
      </c>
      <c r="AR3187" t="s">
        <v>51</v>
      </c>
      <c r="AS3187" t="s">
        <v>51</v>
      </c>
      <c r="AT3187" t="s">
        <v>51</v>
      </c>
      <c r="AU3187" t="s">
        <v>58</v>
      </c>
      <c r="AV3187" t="s">
        <v>14226</v>
      </c>
      <c r="AW3187" t="s">
        <v>51</v>
      </c>
      <c r="AX3187" s="1">
        <v>41268.697213425927</v>
      </c>
      <c r="AY3187" t="s">
        <v>51</v>
      </c>
    </row>
    <row r="3188" spans="1:51" x14ac:dyDescent="0.35">
      <c r="A3188">
        <v>1168</v>
      </c>
      <c r="B3188">
        <v>0</v>
      </c>
      <c r="C3188" t="s">
        <v>51</v>
      </c>
      <c r="D3188" t="s">
        <v>52</v>
      </c>
      <c r="E3188" t="s">
        <v>51</v>
      </c>
      <c r="F3188" t="s">
        <v>51</v>
      </c>
      <c r="G3188" t="s">
        <v>14551</v>
      </c>
      <c r="H3188" t="s">
        <v>14552</v>
      </c>
      <c r="I3188" t="s">
        <v>56</v>
      </c>
      <c r="J3188" t="s">
        <v>5419</v>
      </c>
      <c r="M3188" t="s">
        <v>14551</v>
      </c>
      <c r="N3188" t="s">
        <v>14552</v>
      </c>
      <c r="O3188" t="s">
        <v>56</v>
      </c>
      <c r="U3188" t="s">
        <v>51</v>
      </c>
      <c r="X3188" t="s">
        <v>51</v>
      </c>
      <c r="Z3188">
        <v>8</v>
      </c>
      <c r="AE3188" t="s">
        <v>51</v>
      </c>
      <c r="AF3188" t="s">
        <v>5419</v>
      </c>
      <c r="AG3188" t="s">
        <v>14553</v>
      </c>
      <c r="AH3188" t="s">
        <v>14553</v>
      </c>
      <c r="AI3188">
        <v>0</v>
      </c>
      <c r="AJ3188">
        <v>0</v>
      </c>
      <c r="AL3188">
        <v>0</v>
      </c>
      <c r="AM3188">
        <v>0</v>
      </c>
      <c r="AN3188">
        <v>0</v>
      </c>
      <c r="AO3188" t="s">
        <v>51</v>
      </c>
      <c r="AP3188" t="s">
        <v>51</v>
      </c>
      <c r="AQ3188" t="s">
        <v>51</v>
      </c>
      <c r="AR3188" t="s">
        <v>51</v>
      </c>
      <c r="AS3188" t="s">
        <v>51</v>
      </c>
      <c r="AT3188" t="s">
        <v>51</v>
      </c>
      <c r="AU3188" t="s">
        <v>58</v>
      </c>
      <c r="AV3188" t="s">
        <v>14226</v>
      </c>
      <c r="AW3188" t="s">
        <v>51</v>
      </c>
      <c r="AX3188" s="1">
        <v>41268.694637650464</v>
      </c>
      <c r="AY3188" t="s">
        <v>51</v>
      </c>
    </row>
    <row r="3189" spans="1:51" x14ac:dyDescent="0.35">
      <c r="A3189">
        <v>1167</v>
      </c>
      <c r="B3189">
        <v>0</v>
      </c>
      <c r="C3189" t="s">
        <v>51</v>
      </c>
      <c r="D3189" t="s">
        <v>85</v>
      </c>
      <c r="E3189" t="s">
        <v>51</v>
      </c>
      <c r="F3189" t="s">
        <v>51</v>
      </c>
      <c r="G3189" t="s">
        <v>19378</v>
      </c>
      <c r="H3189" t="s">
        <v>14554</v>
      </c>
      <c r="I3189" t="s">
        <v>56</v>
      </c>
      <c r="S3189" t="s">
        <v>14555</v>
      </c>
      <c r="T3189" t="s">
        <v>51</v>
      </c>
      <c r="U3189" t="s">
        <v>51</v>
      </c>
      <c r="V3189" t="s">
        <v>14556</v>
      </c>
      <c r="W3189">
        <v>9822446290</v>
      </c>
      <c r="X3189" t="s">
        <v>14557</v>
      </c>
      <c r="Y3189" t="s">
        <v>14558</v>
      </c>
      <c r="Z3189">
        <v>8</v>
      </c>
      <c r="AE3189" t="s">
        <v>51</v>
      </c>
      <c r="AI3189">
        <v>0</v>
      </c>
      <c r="AJ3189">
        <v>0</v>
      </c>
      <c r="AL3189">
        <v>0</v>
      </c>
      <c r="AM3189">
        <v>0</v>
      </c>
      <c r="AN3189">
        <v>0</v>
      </c>
      <c r="AO3189" t="s">
        <v>51</v>
      </c>
      <c r="AP3189" t="s">
        <v>51</v>
      </c>
      <c r="AQ3189" t="s">
        <v>51</v>
      </c>
      <c r="AR3189" t="s">
        <v>51</v>
      </c>
      <c r="AS3189" t="s">
        <v>51</v>
      </c>
      <c r="AT3189" t="s">
        <v>51</v>
      </c>
      <c r="AU3189" t="s">
        <v>58</v>
      </c>
      <c r="AV3189" t="s">
        <v>8906</v>
      </c>
      <c r="AW3189" t="s">
        <v>13449</v>
      </c>
      <c r="AX3189" s="1">
        <v>41265.661840162036</v>
      </c>
      <c r="AY3189" s="1">
        <v>41291.655256099541</v>
      </c>
    </row>
    <row r="3190" spans="1:51" x14ac:dyDescent="0.35">
      <c r="A3190">
        <v>1166</v>
      </c>
      <c r="B3190">
        <v>0</v>
      </c>
      <c r="C3190" t="s">
        <v>51</v>
      </c>
      <c r="D3190" t="s">
        <v>85</v>
      </c>
      <c r="E3190" t="s">
        <v>51</v>
      </c>
      <c r="F3190" t="s">
        <v>51</v>
      </c>
      <c r="G3190" t="s">
        <v>14559</v>
      </c>
      <c r="H3190" t="s">
        <v>14560</v>
      </c>
      <c r="I3190" t="s">
        <v>56</v>
      </c>
      <c r="J3190" t="s">
        <v>12495</v>
      </c>
      <c r="S3190" t="s">
        <v>14561</v>
      </c>
      <c r="T3190" t="s">
        <v>51</v>
      </c>
      <c r="U3190" t="s">
        <v>51</v>
      </c>
      <c r="V3190" t="s">
        <v>14562</v>
      </c>
      <c r="W3190">
        <v>9987262230</v>
      </c>
      <c r="Y3190" t="s">
        <v>14563</v>
      </c>
      <c r="Z3190">
        <v>8</v>
      </c>
      <c r="AA3190" t="s">
        <v>14564</v>
      </c>
      <c r="AB3190" t="s">
        <v>14565</v>
      </c>
      <c r="AC3190" t="s">
        <v>14566</v>
      </c>
      <c r="AD3190" t="s">
        <v>14567</v>
      </c>
      <c r="AE3190" t="s">
        <v>51</v>
      </c>
      <c r="AF3190" t="s">
        <v>12495</v>
      </c>
      <c r="AH3190" t="s">
        <v>14568</v>
      </c>
      <c r="AI3190">
        <v>0</v>
      </c>
      <c r="AJ3190">
        <v>0</v>
      </c>
      <c r="AL3190">
        <v>0</v>
      </c>
      <c r="AM3190">
        <v>0</v>
      </c>
      <c r="AN3190">
        <v>0</v>
      </c>
      <c r="AO3190" t="s">
        <v>51</v>
      </c>
      <c r="AP3190" t="s">
        <v>51</v>
      </c>
      <c r="AQ3190" t="s">
        <v>51</v>
      </c>
      <c r="AR3190" t="s">
        <v>51</v>
      </c>
      <c r="AS3190" t="s">
        <v>51</v>
      </c>
      <c r="AT3190" t="s">
        <v>51</v>
      </c>
      <c r="AU3190" t="s">
        <v>58</v>
      </c>
      <c r="AV3190" t="s">
        <v>8906</v>
      </c>
      <c r="AW3190" t="s">
        <v>8906</v>
      </c>
      <c r="AX3190" s="1">
        <v>41265.658313506945</v>
      </c>
      <c r="AY3190" s="1">
        <v>41270.687213854166</v>
      </c>
    </row>
    <row r="3191" spans="1:51" x14ac:dyDescent="0.35">
      <c r="A3191">
        <v>1165</v>
      </c>
      <c r="B3191">
        <v>0</v>
      </c>
      <c r="C3191" t="s">
        <v>51</v>
      </c>
      <c r="D3191" t="s">
        <v>85</v>
      </c>
      <c r="E3191" t="s">
        <v>51</v>
      </c>
      <c r="F3191" t="s">
        <v>51</v>
      </c>
      <c r="G3191" t="s">
        <v>14569</v>
      </c>
      <c r="H3191" t="s">
        <v>14570</v>
      </c>
      <c r="I3191" t="s">
        <v>56</v>
      </c>
      <c r="J3191" t="s">
        <v>12495</v>
      </c>
      <c r="S3191" t="s">
        <v>14571</v>
      </c>
      <c r="T3191" t="s">
        <v>51</v>
      </c>
      <c r="U3191" t="s">
        <v>51</v>
      </c>
      <c r="V3191" t="s">
        <v>14572</v>
      </c>
      <c r="W3191">
        <v>9822053375</v>
      </c>
      <c r="Y3191" t="s">
        <v>13682</v>
      </c>
      <c r="Z3191">
        <v>8</v>
      </c>
      <c r="AA3191" t="s">
        <v>14573</v>
      </c>
      <c r="AB3191" t="s">
        <v>14574</v>
      </c>
      <c r="AC3191" t="s">
        <v>14575</v>
      </c>
      <c r="AD3191" t="s">
        <v>14576</v>
      </c>
      <c r="AE3191" t="s">
        <v>51</v>
      </c>
      <c r="AF3191" t="s">
        <v>12495</v>
      </c>
      <c r="AG3191" t="s">
        <v>14577</v>
      </c>
      <c r="AH3191" t="s">
        <v>14577</v>
      </c>
      <c r="AI3191">
        <v>0</v>
      </c>
      <c r="AJ3191">
        <v>0</v>
      </c>
      <c r="AL3191">
        <v>0</v>
      </c>
      <c r="AM3191">
        <v>0</v>
      </c>
      <c r="AN3191">
        <v>0</v>
      </c>
      <c r="AO3191" t="s">
        <v>51</v>
      </c>
      <c r="AP3191" t="s">
        <v>51</v>
      </c>
      <c r="AQ3191" t="s">
        <v>51</v>
      </c>
      <c r="AR3191" t="s">
        <v>51</v>
      </c>
      <c r="AS3191" t="s">
        <v>51</v>
      </c>
      <c r="AT3191" t="s">
        <v>51</v>
      </c>
      <c r="AU3191" t="s">
        <v>58</v>
      </c>
      <c r="AV3191" t="s">
        <v>8906</v>
      </c>
      <c r="AW3191" t="s">
        <v>8906</v>
      </c>
      <c r="AX3191" s="1">
        <v>41265.656698379629</v>
      </c>
      <c r="AY3191" s="1">
        <v>41466.614731678237</v>
      </c>
    </row>
    <row r="3192" spans="1:51" x14ac:dyDescent="0.35">
      <c r="A3192">
        <v>1164</v>
      </c>
      <c r="B3192">
        <v>0</v>
      </c>
      <c r="C3192" t="s">
        <v>51</v>
      </c>
      <c r="D3192" t="s">
        <v>52</v>
      </c>
      <c r="E3192" t="s">
        <v>51</v>
      </c>
      <c r="F3192" t="s">
        <v>51</v>
      </c>
      <c r="G3192" t="s">
        <v>19379</v>
      </c>
      <c r="H3192" t="s">
        <v>14578</v>
      </c>
      <c r="I3192" t="s">
        <v>56</v>
      </c>
      <c r="J3192" t="s">
        <v>5419</v>
      </c>
      <c r="U3192" t="s">
        <v>51</v>
      </c>
      <c r="X3192" t="s">
        <v>51</v>
      </c>
      <c r="Z3192">
        <v>8</v>
      </c>
      <c r="AE3192" t="s">
        <v>51</v>
      </c>
      <c r="AF3192" t="s">
        <v>5419</v>
      </c>
      <c r="AI3192">
        <v>0</v>
      </c>
      <c r="AJ3192">
        <v>0</v>
      </c>
      <c r="AL3192">
        <v>0</v>
      </c>
      <c r="AM3192">
        <v>0</v>
      </c>
      <c r="AN3192">
        <v>0</v>
      </c>
      <c r="AO3192" t="s">
        <v>51</v>
      </c>
      <c r="AP3192" t="s">
        <v>51</v>
      </c>
      <c r="AQ3192" t="s">
        <v>51</v>
      </c>
      <c r="AR3192" t="s">
        <v>51</v>
      </c>
      <c r="AS3192" t="s">
        <v>51</v>
      </c>
      <c r="AT3192" t="s">
        <v>51</v>
      </c>
      <c r="AU3192" t="s">
        <v>58</v>
      </c>
      <c r="AV3192" t="s">
        <v>14226</v>
      </c>
      <c r="AW3192" t="s">
        <v>51</v>
      </c>
      <c r="AX3192" s="1">
        <v>41265.608481712959</v>
      </c>
      <c r="AY3192" t="s">
        <v>51</v>
      </c>
    </row>
    <row r="3193" spans="1:51" x14ac:dyDescent="0.35">
      <c r="A3193">
        <v>1163</v>
      </c>
      <c r="B3193">
        <v>0</v>
      </c>
      <c r="C3193" t="s">
        <v>51</v>
      </c>
      <c r="D3193" t="s">
        <v>52</v>
      </c>
      <c r="E3193" t="s">
        <v>51</v>
      </c>
      <c r="F3193" t="s">
        <v>51</v>
      </c>
      <c r="G3193" t="s">
        <v>14579</v>
      </c>
      <c r="H3193" t="s">
        <v>14580</v>
      </c>
      <c r="I3193" t="s">
        <v>56</v>
      </c>
      <c r="J3193" t="s">
        <v>5419</v>
      </c>
      <c r="U3193" t="s">
        <v>51</v>
      </c>
      <c r="X3193" t="s">
        <v>51</v>
      </c>
      <c r="Z3193">
        <v>8</v>
      </c>
      <c r="AE3193" t="s">
        <v>51</v>
      </c>
      <c r="AF3193" t="s">
        <v>5419</v>
      </c>
      <c r="AG3193" t="s">
        <v>14581</v>
      </c>
      <c r="AH3193" t="s">
        <v>14582</v>
      </c>
      <c r="AI3193">
        <v>0</v>
      </c>
      <c r="AJ3193">
        <v>0</v>
      </c>
      <c r="AL3193">
        <v>0</v>
      </c>
      <c r="AM3193">
        <v>0</v>
      </c>
      <c r="AN3193">
        <v>0</v>
      </c>
      <c r="AO3193" t="s">
        <v>51</v>
      </c>
      <c r="AP3193" t="s">
        <v>51</v>
      </c>
      <c r="AQ3193" t="s">
        <v>51</v>
      </c>
      <c r="AR3193" t="s">
        <v>51</v>
      </c>
      <c r="AS3193" t="s">
        <v>51</v>
      </c>
      <c r="AT3193" t="s">
        <v>51</v>
      </c>
      <c r="AU3193" t="s">
        <v>58</v>
      </c>
      <c r="AV3193" t="s">
        <v>14226</v>
      </c>
      <c r="AW3193" t="s">
        <v>51</v>
      </c>
      <c r="AX3193" s="1">
        <v>41264.48163440972</v>
      </c>
      <c r="AY3193" t="s">
        <v>51</v>
      </c>
    </row>
    <row r="3194" spans="1:51" x14ac:dyDescent="0.35">
      <c r="A3194">
        <v>1162</v>
      </c>
      <c r="B3194">
        <v>0</v>
      </c>
      <c r="C3194" t="s">
        <v>51</v>
      </c>
      <c r="D3194" t="s">
        <v>52</v>
      </c>
      <c r="E3194" t="s">
        <v>51</v>
      </c>
      <c r="F3194" t="s">
        <v>51</v>
      </c>
      <c r="G3194" t="s">
        <v>14583</v>
      </c>
      <c r="H3194" t="s">
        <v>14584</v>
      </c>
      <c r="I3194" t="s">
        <v>2142</v>
      </c>
      <c r="J3194" t="s">
        <v>5419</v>
      </c>
      <c r="S3194" t="s">
        <v>9096</v>
      </c>
      <c r="U3194" t="s">
        <v>51</v>
      </c>
      <c r="V3194" t="s">
        <v>14585</v>
      </c>
      <c r="X3194" t="s">
        <v>51</v>
      </c>
      <c r="Y3194" t="s">
        <v>14586</v>
      </c>
      <c r="Z3194">
        <v>2</v>
      </c>
      <c r="AE3194" t="s">
        <v>51</v>
      </c>
      <c r="AF3194" t="s">
        <v>5419</v>
      </c>
      <c r="AI3194">
        <v>0</v>
      </c>
      <c r="AJ3194">
        <v>0</v>
      </c>
      <c r="AL3194">
        <v>0</v>
      </c>
      <c r="AM3194">
        <v>0</v>
      </c>
      <c r="AN3194">
        <v>0</v>
      </c>
      <c r="AO3194" t="s">
        <v>51</v>
      </c>
      <c r="AP3194" t="s">
        <v>51</v>
      </c>
      <c r="AQ3194" t="s">
        <v>51</v>
      </c>
      <c r="AR3194" t="s">
        <v>51</v>
      </c>
      <c r="AS3194" t="s">
        <v>51</v>
      </c>
      <c r="AT3194" t="s">
        <v>51</v>
      </c>
      <c r="AU3194" t="s">
        <v>58</v>
      </c>
      <c r="AV3194" t="s">
        <v>14226</v>
      </c>
      <c r="AW3194" t="s">
        <v>51</v>
      </c>
      <c r="AX3194" s="1">
        <v>41264.470794212961</v>
      </c>
      <c r="AY3194" t="s">
        <v>51</v>
      </c>
    </row>
    <row r="3195" spans="1:51" x14ac:dyDescent="0.35">
      <c r="A3195">
        <v>1161</v>
      </c>
      <c r="B3195">
        <v>0</v>
      </c>
      <c r="C3195" t="s">
        <v>51</v>
      </c>
      <c r="D3195" t="s">
        <v>52</v>
      </c>
      <c r="E3195" t="s">
        <v>51</v>
      </c>
      <c r="F3195" t="s">
        <v>51</v>
      </c>
      <c r="G3195" t="s">
        <v>14587</v>
      </c>
      <c r="H3195" t="s">
        <v>14588</v>
      </c>
      <c r="I3195" t="s">
        <v>56</v>
      </c>
      <c r="J3195" t="s">
        <v>5419</v>
      </c>
      <c r="M3195" t="s">
        <v>14589</v>
      </c>
      <c r="N3195" t="s">
        <v>14590</v>
      </c>
      <c r="U3195" t="s">
        <v>51</v>
      </c>
      <c r="X3195" t="s">
        <v>51</v>
      </c>
      <c r="Z3195">
        <v>8</v>
      </c>
      <c r="AE3195" t="s">
        <v>51</v>
      </c>
      <c r="AF3195" t="s">
        <v>5419</v>
      </c>
      <c r="AH3195" t="s">
        <v>14591</v>
      </c>
      <c r="AI3195">
        <v>0</v>
      </c>
      <c r="AJ3195">
        <v>0</v>
      </c>
      <c r="AL3195">
        <v>0</v>
      </c>
      <c r="AM3195">
        <v>0</v>
      </c>
      <c r="AN3195">
        <v>0</v>
      </c>
      <c r="AO3195" t="s">
        <v>51</v>
      </c>
      <c r="AP3195" t="s">
        <v>51</v>
      </c>
      <c r="AQ3195" t="s">
        <v>51</v>
      </c>
      <c r="AR3195" t="s">
        <v>51</v>
      </c>
      <c r="AS3195" t="s">
        <v>51</v>
      </c>
      <c r="AT3195" t="s">
        <v>51</v>
      </c>
      <c r="AU3195" t="s">
        <v>58</v>
      </c>
      <c r="AV3195" t="s">
        <v>14226</v>
      </c>
      <c r="AW3195" t="s">
        <v>51</v>
      </c>
      <c r="AX3195" s="1">
        <v>41262.652214120368</v>
      </c>
      <c r="AY3195" t="s">
        <v>51</v>
      </c>
    </row>
    <row r="3196" spans="1:51" x14ac:dyDescent="0.35">
      <c r="A3196">
        <v>1160</v>
      </c>
      <c r="B3196">
        <v>0</v>
      </c>
      <c r="C3196" t="s">
        <v>51</v>
      </c>
      <c r="D3196" t="s">
        <v>52</v>
      </c>
      <c r="E3196" t="s">
        <v>51</v>
      </c>
      <c r="F3196" t="s">
        <v>51</v>
      </c>
      <c r="G3196" t="s">
        <v>12153</v>
      </c>
      <c r="H3196" t="s">
        <v>14592</v>
      </c>
      <c r="I3196" t="s">
        <v>56</v>
      </c>
      <c r="J3196" t="s">
        <v>5419</v>
      </c>
      <c r="O3196" t="s">
        <v>416</v>
      </c>
      <c r="S3196" t="s">
        <v>14593</v>
      </c>
      <c r="U3196" t="s">
        <v>51</v>
      </c>
      <c r="V3196" t="s">
        <v>14594</v>
      </c>
      <c r="X3196" t="s">
        <v>51</v>
      </c>
      <c r="Z3196">
        <v>8</v>
      </c>
      <c r="AA3196" t="s">
        <v>10415</v>
      </c>
      <c r="AE3196" t="s">
        <v>51</v>
      </c>
      <c r="AF3196" t="s">
        <v>5419</v>
      </c>
      <c r="AH3196">
        <v>24691900028</v>
      </c>
      <c r="AI3196">
        <v>0</v>
      </c>
      <c r="AJ3196">
        <v>0</v>
      </c>
      <c r="AL3196">
        <v>0</v>
      </c>
      <c r="AM3196">
        <v>0</v>
      </c>
      <c r="AN3196">
        <v>0</v>
      </c>
      <c r="AO3196" t="s">
        <v>51</v>
      </c>
      <c r="AP3196" t="s">
        <v>51</v>
      </c>
      <c r="AQ3196" t="s">
        <v>51</v>
      </c>
      <c r="AR3196" t="s">
        <v>51</v>
      </c>
      <c r="AS3196" t="s">
        <v>51</v>
      </c>
      <c r="AT3196" t="s">
        <v>51</v>
      </c>
      <c r="AU3196" t="s">
        <v>58</v>
      </c>
      <c r="AV3196" t="s">
        <v>14226</v>
      </c>
      <c r="AW3196" t="s">
        <v>14226</v>
      </c>
      <c r="AX3196" s="1">
        <v>41260.474579780093</v>
      </c>
      <c r="AY3196" s="1">
        <v>41260.477189201389</v>
      </c>
    </row>
    <row r="3197" spans="1:51" x14ac:dyDescent="0.35">
      <c r="A3197">
        <v>1159</v>
      </c>
      <c r="B3197">
        <v>0</v>
      </c>
      <c r="C3197" t="s">
        <v>51</v>
      </c>
      <c r="D3197" t="s">
        <v>52</v>
      </c>
      <c r="E3197" t="s">
        <v>51</v>
      </c>
      <c r="F3197" t="s">
        <v>51</v>
      </c>
      <c r="G3197" t="s">
        <v>7203</v>
      </c>
      <c r="H3197" t="s">
        <v>14595</v>
      </c>
      <c r="I3197" t="s">
        <v>56</v>
      </c>
      <c r="J3197" t="s">
        <v>5419</v>
      </c>
      <c r="M3197" t="s">
        <v>14596</v>
      </c>
      <c r="N3197" t="s">
        <v>14595</v>
      </c>
      <c r="O3197" t="s">
        <v>56</v>
      </c>
      <c r="U3197" t="s">
        <v>51</v>
      </c>
      <c r="X3197" t="s">
        <v>51</v>
      </c>
      <c r="Z3197">
        <v>8</v>
      </c>
      <c r="AE3197" t="s">
        <v>51</v>
      </c>
      <c r="AF3197" t="s">
        <v>5419</v>
      </c>
      <c r="AI3197">
        <v>0</v>
      </c>
      <c r="AJ3197">
        <v>0</v>
      </c>
      <c r="AL3197">
        <v>0</v>
      </c>
      <c r="AM3197">
        <v>0</v>
      </c>
      <c r="AN3197">
        <v>0</v>
      </c>
      <c r="AO3197" t="s">
        <v>51</v>
      </c>
      <c r="AP3197" t="s">
        <v>51</v>
      </c>
      <c r="AQ3197" t="s">
        <v>51</v>
      </c>
      <c r="AR3197" t="s">
        <v>51</v>
      </c>
      <c r="AS3197" t="s">
        <v>51</v>
      </c>
      <c r="AT3197" t="s">
        <v>51</v>
      </c>
      <c r="AU3197" t="s">
        <v>58</v>
      </c>
      <c r="AV3197" t="s">
        <v>14226</v>
      </c>
      <c r="AW3197" t="s">
        <v>14226</v>
      </c>
      <c r="AX3197" s="1">
        <v>41258.69623321759</v>
      </c>
      <c r="AY3197" s="1">
        <v>41258.697191550928</v>
      </c>
    </row>
    <row r="3198" spans="1:51" x14ac:dyDescent="0.35">
      <c r="A3198">
        <v>1158</v>
      </c>
      <c r="B3198">
        <v>0</v>
      </c>
      <c r="C3198" t="s">
        <v>51</v>
      </c>
      <c r="D3198" t="s">
        <v>85</v>
      </c>
      <c r="E3198" t="s">
        <v>51</v>
      </c>
      <c r="F3198" t="s">
        <v>51</v>
      </c>
      <c r="G3198" t="s">
        <v>19380</v>
      </c>
      <c r="H3198" t="s">
        <v>14597</v>
      </c>
      <c r="I3198" t="s">
        <v>56</v>
      </c>
      <c r="J3198" t="s">
        <v>14598</v>
      </c>
      <c r="S3198" t="s">
        <v>14599</v>
      </c>
      <c r="T3198" t="s">
        <v>51</v>
      </c>
      <c r="U3198" t="s">
        <v>51</v>
      </c>
      <c r="V3198" t="s">
        <v>14600</v>
      </c>
      <c r="W3198">
        <v>9867791824</v>
      </c>
      <c r="Y3198" t="s">
        <v>14601</v>
      </c>
      <c r="Z3198">
        <v>8</v>
      </c>
      <c r="AA3198" t="s">
        <v>14602</v>
      </c>
      <c r="AB3198" t="s">
        <v>14603</v>
      </c>
      <c r="AC3198" t="s">
        <v>14603</v>
      </c>
      <c r="AD3198" t="s">
        <v>14604</v>
      </c>
      <c r="AE3198" t="s">
        <v>51</v>
      </c>
      <c r="AF3198" t="s">
        <v>14598</v>
      </c>
      <c r="AG3198" t="s">
        <v>14605</v>
      </c>
      <c r="AH3198" t="s">
        <v>14606</v>
      </c>
      <c r="AI3198">
        <v>0</v>
      </c>
      <c r="AJ3198">
        <v>0</v>
      </c>
      <c r="AL3198">
        <v>0</v>
      </c>
      <c r="AM3198">
        <v>0</v>
      </c>
      <c r="AN3198">
        <v>0</v>
      </c>
      <c r="AO3198" t="s">
        <v>51</v>
      </c>
      <c r="AP3198" t="s">
        <v>51</v>
      </c>
      <c r="AQ3198" t="s">
        <v>51</v>
      </c>
      <c r="AR3198" t="s">
        <v>51</v>
      </c>
      <c r="AS3198" t="s">
        <v>51</v>
      </c>
      <c r="AT3198" t="s">
        <v>51</v>
      </c>
      <c r="AU3198" t="s">
        <v>58</v>
      </c>
      <c r="AV3198" t="s">
        <v>8906</v>
      </c>
      <c r="AW3198" t="s">
        <v>8906</v>
      </c>
      <c r="AX3198" s="1">
        <v>41257.708877893521</v>
      </c>
      <c r="AY3198" s="1">
        <v>41466.616354745369</v>
      </c>
    </row>
    <row r="3199" spans="1:51" x14ac:dyDescent="0.35">
      <c r="A3199">
        <v>1157</v>
      </c>
      <c r="B3199">
        <v>0</v>
      </c>
      <c r="C3199" t="s">
        <v>51</v>
      </c>
      <c r="D3199" t="s">
        <v>52</v>
      </c>
      <c r="E3199" t="s">
        <v>51</v>
      </c>
      <c r="F3199" t="s">
        <v>51</v>
      </c>
      <c r="G3199" t="s">
        <v>14607</v>
      </c>
      <c r="H3199" t="s">
        <v>14608</v>
      </c>
      <c r="I3199" t="s">
        <v>56</v>
      </c>
      <c r="J3199" t="s">
        <v>5419</v>
      </c>
      <c r="O3199" t="s">
        <v>416</v>
      </c>
      <c r="U3199" t="s">
        <v>51</v>
      </c>
      <c r="X3199" t="s">
        <v>51</v>
      </c>
      <c r="Z3199">
        <v>8</v>
      </c>
      <c r="AA3199">
        <v>9</v>
      </c>
      <c r="AE3199" t="s">
        <v>51</v>
      </c>
      <c r="AF3199" t="s">
        <v>5419</v>
      </c>
      <c r="AG3199" t="s">
        <v>1216</v>
      </c>
      <c r="AI3199">
        <v>0</v>
      </c>
      <c r="AJ3199">
        <v>0</v>
      </c>
      <c r="AL3199">
        <v>0</v>
      </c>
      <c r="AM3199">
        <v>0</v>
      </c>
      <c r="AN3199">
        <v>0</v>
      </c>
      <c r="AO3199" t="s">
        <v>51</v>
      </c>
      <c r="AP3199" t="s">
        <v>51</v>
      </c>
      <c r="AQ3199" t="s">
        <v>51</v>
      </c>
      <c r="AR3199" t="s">
        <v>51</v>
      </c>
      <c r="AS3199" t="s">
        <v>51</v>
      </c>
      <c r="AT3199" t="s">
        <v>51</v>
      </c>
      <c r="AU3199" t="s">
        <v>58</v>
      </c>
      <c r="AV3199" t="s">
        <v>14226</v>
      </c>
      <c r="AW3199" t="s">
        <v>6927</v>
      </c>
      <c r="AX3199" s="1">
        <v>41257.6582724537</v>
      </c>
      <c r="AY3199" s="1">
        <v>43272.395879050928</v>
      </c>
    </row>
    <row r="3200" spans="1:51" x14ac:dyDescent="0.35">
      <c r="A3200">
        <v>1156</v>
      </c>
      <c r="B3200">
        <v>0</v>
      </c>
      <c r="C3200" t="s">
        <v>51</v>
      </c>
      <c r="D3200" t="s">
        <v>85</v>
      </c>
      <c r="E3200" t="s">
        <v>51</v>
      </c>
      <c r="F3200" t="s">
        <v>51</v>
      </c>
      <c r="G3200" t="s">
        <v>14609</v>
      </c>
      <c r="H3200" t="s">
        <v>14610</v>
      </c>
      <c r="I3200" t="s">
        <v>56</v>
      </c>
      <c r="J3200" t="s">
        <v>5419</v>
      </c>
      <c r="S3200" t="s">
        <v>14611</v>
      </c>
      <c r="T3200" t="s">
        <v>51</v>
      </c>
      <c r="U3200" t="s">
        <v>51</v>
      </c>
      <c r="V3200" t="s">
        <v>14612</v>
      </c>
      <c r="W3200">
        <v>9822091649</v>
      </c>
      <c r="Y3200" t="s">
        <v>14613</v>
      </c>
      <c r="Z3200">
        <v>8</v>
      </c>
      <c r="AE3200" t="s">
        <v>51</v>
      </c>
      <c r="AF3200" t="s">
        <v>5419</v>
      </c>
      <c r="AI3200">
        <v>0</v>
      </c>
      <c r="AJ3200">
        <v>0</v>
      </c>
      <c r="AL3200">
        <v>0</v>
      </c>
      <c r="AM3200">
        <v>0</v>
      </c>
      <c r="AN3200">
        <v>0</v>
      </c>
      <c r="AO3200" t="s">
        <v>51</v>
      </c>
      <c r="AP3200" t="s">
        <v>51</v>
      </c>
      <c r="AQ3200" t="s">
        <v>51</v>
      </c>
      <c r="AR3200" t="s">
        <v>51</v>
      </c>
      <c r="AS3200" t="s">
        <v>51</v>
      </c>
      <c r="AT3200" t="s">
        <v>51</v>
      </c>
      <c r="AU3200" t="s">
        <v>58</v>
      </c>
      <c r="AV3200" t="s">
        <v>8906</v>
      </c>
      <c r="AW3200" t="s">
        <v>51</v>
      </c>
      <c r="AX3200" s="1">
        <v>41256.54087986111</v>
      </c>
      <c r="AY3200" t="s">
        <v>51</v>
      </c>
    </row>
    <row r="3201" spans="1:51" x14ac:dyDescent="0.35">
      <c r="A3201">
        <v>1155</v>
      </c>
      <c r="B3201">
        <v>0</v>
      </c>
      <c r="C3201" t="s">
        <v>51</v>
      </c>
      <c r="D3201" t="s">
        <v>52</v>
      </c>
      <c r="E3201" t="s">
        <v>51</v>
      </c>
      <c r="F3201" t="s">
        <v>51</v>
      </c>
      <c r="G3201" t="s">
        <v>14614</v>
      </c>
      <c r="H3201" t="s">
        <v>14615</v>
      </c>
      <c r="I3201" t="s">
        <v>56</v>
      </c>
      <c r="J3201" t="s">
        <v>5419</v>
      </c>
      <c r="M3201" t="s">
        <v>14614</v>
      </c>
      <c r="N3201" t="s">
        <v>14615</v>
      </c>
      <c r="O3201" t="s">
        <v>56</v>
      </c>
      <c r="S3201">
        <f>91-22-27403300</f>
        <v>-27403231</v>
      </c>
      <c r="U3201" t="s">
        <v>51</v>
      </c>
      <c r="V3201">
        <f>91-22-27410664</f>
        <v>-27410595</v>
      </c>
      <c r="X3201" t="s">
        <v>51</v>
      </c>
      <c r="Z3201">
        <v>8</v>
      </c>
      <c r="AA3201" t="s">
        <v>14616</v>
      </c>
      <c r="AE3201" t="s">
        <v>51</v>
      </c>
      <c r="AF3201" t="s">
        <v>5419</v>
      </c>
      <c r="AG3201" t="s">
        <v>14617</v>
      </c>
      <c r="AH3201" t="s">
        <v>14618</v>
      </c>
      <c r="AI3201">
        <v>0</v>
      </c>
      <c r="AJ3201">
        <v>0</v>
      </c>
      <c r="AL3201">
        <v>0</v>
      </c>
      <c r="AM3201">
        <v>0</v>
      </c>
      <c r="AN3201">
        <v>0</v>
      </c>
      <c r="AO3201" t="s">
        <v>51</v>
      </c>
      <c r="AP3201" t="s">
        <v>51</v>
      </c>
      <c r="AQ3201" t="s">
        <v>51</v>
      </c>
      <c r="AR3201" t="s">
        <v>51</v>
      </c>
      <c r="AS3201" t="s">
        <v>51</v>
      </c>
      <c r="AT3201" t="s">
        <v>51</v>
      </c>
      <c r="AU3201" t="s">
        <v>58</v>
      </c>
      <c r="AV3201" t="s">
        <v>14226</v>
      </c>
      <c r="AW3201" t="s">
        <v>51</v>
      </c>
      <c r="AX3201" s="1">
        <v>41256.511814502315</v>
      </c>
      <c r="AY3201" t="s">
        <v>51</v>
      </c>
    </row>
    <row r="3202" spans="1:51" x14ac:dyDescent="0.35">
      <c r="A3202">
        <v>1154</v>
      </c>
      <c r="B3202">
        <v>0</v>
      </c>
      <c r="C3202" t="s">
        <v>51</v>
      </c>
      <c r="D3202" t="s">
        <v>85</v>
      </c>
      <c r="E3202" t="s">
        <v>51</v>
      </c>
      <c r="F3202" t="s">
        <v>51</v>
      </c>
      <c r="G3202" t="s">
        <v>14619</v>
      </c>
      <c r="H3202" t="s">
        <v>14620</v>
      </c>
      <c r="I3202" t="s">
        <v>287</v>
      </c>
      <c r="J3202" t="s">
        <v>5419</v>
      </c>
      <c r="S3202" t="s">
        <v>14621</v>
      </c>
      <c r="T3202" t="s">
        <v>51</v>
      </c>
      <c r="U3202" t="s">
        <v>51</v>
      </c>
      <c r="X3202" t="s">
        <v>14622</v>
      </c>
      <c r="Y3202" t="s">
        <v>10818</v>
      </c>
      <c r="Z3202">
        <v>2</v>
      </c>
      <c r="AE3202" t="s">
        <v>51</v>
      </c>
      <c r="AF3202" t="s">
        <v>5419</v>
      </c>
      <c r="AI3202">
        <v>0</v>
      </c>
      <c r="AJ3202">
        <v>0</v>
      </c>
      <c r="AL3202">
        <v>0</v>
      </c>
      <c r="AM3202">
        <v>0</v>
      </c>
      <c r="AN3202">
        <v>0</v>
      </c>
      <c r="AO3202" t="s">
        <v>51</v>
      </c>
      <c r="AP3202" t="s">
        <v>51</v>
      </c>
      <c r="AQ3202" t="s">
        <v>51</v>
      </c>
      <c r="AR3202" t="s">
        <v>51</v>
      </c>
      <c r="AS3202" t="s">
        <v>51</v>
      </c>
      <c r="AT3202" t="s">
        <v>51</v>
      </c>
      <c r="AU3202" t="s">
        <v>58</v>
      </c>
      <c r="AV3202" t="s">
        <v>8906</v>
      </c>
      <c r="AW3202" t="s">
        <v>8906</v>
      </c>
      <c r="AX3202" s="1">
        <v>41250.701899155094</v>
      </c>
      <c r="AY3202" s="1">
        <v>41250.74453113426</v>
      </c>
    </row>
    <row r="3203" spans="1:51" x14ac:dyDescent="0.35">
      <c r="A3203">
        <v>1153</v>
      </c>
      <c r="B3203">
        <v>0</v>
      </c>
      <c r="C3203" t="s">
        <v>51</v>
      </c>
      <c r="D3203" t="s">
        <v>52</v>
      </c>
      <c r="E3203" t="s">
        <v>51</v>
      </c>
      <c r="F3203" t="s">
        <v>51</v>
      </c>
      <c r="G3203" t="s">
        <v>14623</v>
      </c>
      <c r="H3203" t="s">
        <v>14624</v>
      </c>
      <c r="I3203" t="s">
        <v>56</v>
      </c>
      <c r="J3203" t="s">
        <v>5419</v>
      </c>
      <c r="U3203" t="s">
        <v>51</v>
      </c>
      <c r="X3203" t="s">
        <v>51</v>
      </c>
      <c r="Z3203">
        <v>8</v>
      </c>
      <c r="AE3203" t="s">
        <v>51</v>
      </c>
      <c r="AF3203" t="s">
        <v>5419</v>
      </c>
      <c r="AI3203">
        <v>0</v>
      </c>
      <c r="AJ3203">
        <v>0</v>
      </c>
      <c r="AL3203">
        <v>0</v>
      </c>
      <c r="AM3203">
        <v>0</v>
      </c>
      <c r="AN3203">
        <v>0</v>
      </c>
      <c r="AO3203" t="s">
        <v>51</v>
      </c>
      <c r="AP3203" t="s">
        <v>51</v>
      </c>
      <c r="AQ3203" t="s">
        <v>51</v>
      </c>
      <c r="AR3203" t="s">
        <v>51</v>
      </c>
      <c r="AS3203" t="s">
        <v>51</v>
      </c>
      <c r="AT3203" t="s">
        <v>51</v>
      </c>
      <c r="AU3203" t="s">
        <v>58</v>
      </c>
      <c r="AV3203" t="s">
        <v>14226</v>
      </c>
      <c r="AW3203" t="s">
        <v>51</v>
      </c>
      <c r="AX3203" s="1">
        <v>41250.495150891205</v>
      </c>
      <c r="AY3203" t="s">
        <v>51</v>
      </c>
    </row>
    <row r="3204" spans="1:51" x14ac:dyDescent="0.35">
      <c r="A3204">
        <v>1152</v>
      </c>
      <c r="B3204">
        <v>0</v>
      </c>
      <c r="C3204" t="s">
        <v>51</v>
      </c>
      <c r="D3204" t="s">
        <v>52</v>
      </c>
      <c r="E3204" t="s">
        <v>51</v>
      </c>
      <c r="F3204" t="s">
        <v>51</v>
      </c>
      <c r="G3204" t="s">
        <v>14625</v>
      </c>
      <c r="H3204" t="s">
        <v>14626</v>
      </c>
      <c r="I3204" t="s">
        <v>56</v>
      </c>
      <c r="M3204" t="s">
        <v>14625</v>
      </c>
      <c r="N3204" t="s">
        <v>14626</v>
      </c>
      <c r="O3204" t="s">
        <v>56</v>
      </c>
      <c r="S3204" t="s">
        <v>62</v>
      </c>
      <c r="T3204" t="s">
        <v>11269</v>
      </c>
      <c r="U3204" t="s">
        <v>202</v>
      </c>
      <c r="V3204" t="s">
        <v>62</v>
      </c>
      <c r="W3204">
        <v>9971670489</v>
      </c>
      <c r="Y3204" t="s">
        <v>11862</v>
      </c>
      <c r="Z3204">
        <v>8</v>
      </c>
      <c r="AA3204">
        <v>9</v>
      </c>
      <c r="AB3204" t="s">
        <v>62</v>
      </c>
      <c r="AC3204" t="s">
        <v>62</v>
      </c>
      <c r="AD3204" t="s">
        <v>1215</v>
      </c>
      <c r="AE3204" t="s">
        <v>3269</v>
      </c>
      <c r="AF3204" t="s">
        <v>376</v>
      </c>
      <c r="AG3204" t="s">
        <v>1216</v>
      </c>
      <c r="AH3204" t="s">
        <v>3269</v>
      </c>
      <c r="AI3204">
        <v>0</v>
      </c>
      <c r="AJ3204">
        <v>0</v>
      </c>
      <c r="AL3204">
        <v>0</v>
      </c>
      <c r="AM3204">
        <v>0</v>
      </c>
      <c r="AN3204">
        <v>0</v>
      </c>
      <c r="AO3204" t="s">
        <v>51</v>
      </c>
      <c r="AP3204" t="s">
        <v>51</v>
      </c>
      <c r="AQ3204" t="s">
        <v>51</v>
      </c>
      <c r="AR3204" t="s">
        <v>51</v>
      </c>
      <c r="AS3204" t="s">
        <v>51</v>
      </c>
      <c r="AT3204" t="s">
        <v>51</v>
      </c>
      <c r="AU3204" t="s">
        <v>58</v>
      </c>
      <c r="AV3204" t="s">
        <v>14226</v>
      </c>
      <c r="AW3204" t="s">
        <v>196</v>
      </c>
      <c r="AX3204" s="1">
        <v>41248.487666863424</v>
      </c>
      <c r="AY3204" s="1">
        <v>45057.683762418979</v>
      </c>
    </row>
    <row r="3205" spans="1:51" x14ac:dyDescent="0.35">
      <c r="A3205">
        <v>1151</v>
      </c>
      <c r="B3205">
        <v>0</v>
      </c>
      <c r="C3205" t="s">
        <v>51</v>
      </c>
      <c r="D3205" t="s">
        <v>52</v>
      </c>
      <c r="E3205" t="s">
        <v>51</v>
      </c>
      <c r="F3205" t="s">
        <v>51</v>
      </c>
      <c r="G3205" t="s">
        <v>14627</v>
      </c>
      <c r="H3205" t="s">
        <v>14628</v>
      </c>
      <c r="I3205" t="s">
        <v>56</v>
      </c>
      <c r="J3205" t="s">
        <v>5419</v>
      </c>
      <c r="U3205" t="s">
        <v>51</v>
      </c>
      <c r="X3205" t="s">
        <v>51</v>
      </c>
      <c r="Z3205">
        <v>8</v>
      </c>
      <c r="AE3205" t="s">
        <v>51</v>
      </c>
      <c r="AF3205" t="s">
        <v>5419</v>
      </c>
      <c r="AI3205">
        <v>0</v>
      </c>
      <c r="AJ3205">
        <v>0</v>
      </c>
      <c r="AL3205">
        <v>0</v>
      </c>
      <c r="AM3205">
        <v>0</v>
      </c>
      <c r="AN3205">
        <v>0</v>
      </c>
      <c r="AO3205" t="s">
        <v>51</v>
      </c>
      <c r="AP3205" t="s">
        <v>51</v>
      </c>
      <c r="AQ3205" t="s">
        <v>51</v>
      </c>
      <c r="AR3205" t="s">
        <v>51</v>
      </c>
      <c r="AS3205" t="s">
        <v>51</v>
      </c>
      <c r="AT3205" t="s">
        <v>51</v>
      </c>
      <c r="AU3205" t="s">
        <v>58</v>
      </c>
      <c r="AV3205" t="s">
        <v>14226</v>
      </c>
      <c r="AW3205" t="s">
        <v>51</v>
      </c>
      <c r="AX3205" s="1">
        <v>41248.485143900463</v>
      </c>
      <c r="AY3205" t="s">
        <v>51</v>
      </c>
    </row>
    <row r="3206" spans="1:51" x14ac:dyDescent="0.35">
      <c r="A3206">
        <v>1150</v>
      </c>
      <c r="B3206">
        <v>0</v>
      </c>
      <c r="C3206" t="s">
        <v>51</v>
      </c>
      <c r="D3206" t="s">
        <v>85</v>
      </c>
      <c r="E3206" t="s">
        <v>51</v>
      </c>
      <c r="F3206" t="s">
        <v>51</v>
      </c>
      <c r="G3206" t="s">
        <v>14629</v>
      </c>
      <c r="H3206" t="s">
        <v>14630</v>
      </c>
      <c r="I3206" t="s">
        <v>56</v>
      </c>
      <c r="J3206" t="s">
        <v>12495</v>
      </c>
      <c r="S3206">
        <f>91-22-66581601</f>
        <v>-66581532</v>
      </c>
      <c r="T3206" t="s">
        <v>51</v>
      </c>
      <c r="U3206" t="s">
        <v>51</v>
      </c>
      <c r="V3206">
        <f>91-22-66381576</f>
        <v>-66381507</v>
      </c>
      <c r="W3206" t="s">
        <v>14631</v>
      </c>
      <c r="X3206" t="s">
        <v>14632</v>
      </c>
      <c r="Y3206" t="s">
        <v>14633</v>
      </c>
      <c r="Z3206">
        <v>8</v>
      </c>
      <c r="AD3206" t="s">
        <v>14634</v>
      </c>
      <c r="AE3206" t="s">
        <v>51</v>
      </c>
      <c r="AF3206" t="s">
        <v>12495</v>
      </c>
      <c r="AH3206" t="s">
        <v>14635</v>
      </c>
      <c r="AI3206">
        <v>0</v>
      </c>
      <c r="AJ3206">
        <v>0</v>
      </c>
      <c r="AL3206">
        <v>0</v>
      </c>
      <c r="AM3206">
        <v>0</v>
      </c>
      <c r="AN3206">
        <v>0</v>
      </c>
      <c r="AO3206" t="s">
        <v>51</v>
      </c>
      <c r="AP3206" t="s">
        <v>51</v>
      </c>
      <c r="AQ3206" t="s">
        <v>51</v>
      </c>
      <c r="AR3206" t="s">
        <v>51</v>
      </c>
      <c r="AS3206" t="s">
        <v>51</v>
      </c>
      <c r="AT3206" t="s">
        <v>51</v>
      </c>
      <c r="AU3206" t="s">
        <v>58</v>
      </c>
      <c r="AV3206" t="s">
        <v>8906</v>
      </c>
      <c r="AW3206" t="s">
        <v>4028</v>
      </c>
      <c r="AX3206" s="1">
        <v>41246.683503472224</v>
      </c>
      <c r="AY3206" s="1">
        <v>41688.428064583335</v>
      </c>
    </row>
    <row r="3207" spans="1:51" x14ac:dyDescent="0.35">
      <c r="A3207">
        <v>1149</v>
      </c>
      <c r="B3207">
        <v>0</v>
      </c>
      <c r="C3207" t="s">
        <v>51</v>
      </c>
      <c r="D3207" t="s">
        <v>52</v>
      </c>
      <c r="E3207" t="s">
        <v>51</v>
      </c>
      <c r="F3207" t="s">
        <v>51</v>
      </c>
      <c r="G3207" t="s">
        <v>14636</v>
      </c>
      <c r="H3207" t="s">
        <v>14637</v>
      </c>
      <c r="I3207" t="s">
        <v>56</v>
      </c>
      <c r="J3207" t="s">
        <v>5419</v>
      </c>
      <c r="U3207" t="s">
        <v>51</v>
      </c>
      <c r="X3207" t="s">
        <v>51</v>
      </c>
      <c r="Z3207">
        <v>8</v>
      </c>
      <c r="AE3207" t="s">
        <v>51</v>
      </c>
      <c r="AF3207" t="s">
        <v>5419</v>
      </c>
      <c r="AI3207">
        <v>0</v>
      </c>
      <c r="AJ3207">
        <v>0</v>
      </c>
      <c r="AL3207">
        <v>0</v>
      </c>
      <c r="AM3207">
        <v>0</v>
      </c>
      <c r="AN3207">
        <v>0</v>
      </c>
      <c r="AO3207" t="s">
        <v>51</v>
      </c>
      <c r="AP3207" t="s">
        <v>51</v>
      </c>
      <c r="AQ3207" t="s">
        <v>51</v>
      </c>
      <c r="AR3207" t="s">
        <v>51</v>
      </c>
      <c r="AS3207" t="s">
        <v>51</v>
      </c>
      <c r="AT3207" t="s">
        <v>51</v>
      </c>
      <c r="AU3207" t="s">
        <v>58</v>
      </c>
      <c r="AV3207" t="s">
        <v>14226</v>
      </c>
      <c r="AW3207" t="s">
        <v>51</v>
      </c>
      <c r="AX3207" s="1">
        <v>41246.539990543984</v>
      </c>
      <c r="AY3207" t="s">
        <v>51</v>
      </c>
    </row>
    <row r="3208" spans="1:51" x14ac:dyDescent="0.35">
      <c r="A3208">
        <v>1148</v>
      </c>
      <c r="B3208">
        <v>0</v>
      </c>
      <c r="C3208" t="s">
        <v>51</v>
      </c>
      <c r="D3208" t="s">
        <v>52</v>
      </c>
      <c r="E3208" t="s">
        <v>51</v>
      </c>
      <c r="F3208" t="s">
        <v>51</v>
      </c>
      <c r="G3208" t="s">
        <v>14638</v>
      </c>
      <c r="H3208" t="s">
        <v>14639</v>
      </c>
      <c r="I3208" t="s">
        <v>56</v>
      </c>
      <c r="J3208" t="s">
        <v>5419</v>
      </c>
      <c r="M3208" t="s">
        <v>14640</v>
      </c>
      <c r="N3208" t="s">
        <v>14639</v>
      </c>
      <c r="O3208" t="s">
        <v>56</v>
      </c>
      <c r="U3208" t="s">
        <v>51</v>
      </c>
      <c r="X3208" t="s">
        <v>51</v>
      </c>
      <c r="Z3208">
        <v>8</v>
      </c>
      <c r="AE3208" t="s">
        <v>51</v>
      </c>
      <c r="AF3208" t="s">
        <v>5419</v>
      </c>
      <c r="AI3208">
        <v>0</v>
      </c>
      <c r="AJ3208">
        <v>0</v>
      </c>
      <c r="AL3208">
        <v>0</v>
      </c>
      <c r="AM3208">
        <v>0</v>
      </c>
      <c r="AN3208">
        <v>0</v>
      </c>
      <c r="AO3208" t="s">
        <v>51</v>
      </c>
      <c r="AP3208" t="s">
        <v>51</v>
      </c>
      <c r="AQ3208" t="s">
        <v>51</v>
      </c>
      <c r="AR3208" t="s">
        <v>51</v>
      </c>
      <c r="AS3208" t="s">
        <v>51</v>
      </c>
      <c r="AT3208" t="s">
        <v>51</v>
      </c>
      <c r="AU3208" t="s">
        <v>58</v>
      </c>
      <c r="AV3208" t="s">
        <v>14226</v>
      </c>
      <c r="AW3208" t="s">
        <v>14226</v>
      </c>
      <c r="AX3208" s="1">
        <v>41242.667893668979</v>
      </c>
      <c r="AY3208" s="1">
        <v>41283.524714664352</v>
      </c>
    </row>
    <row r="3209" spans="1:51" x14ac:dyDescent="0.35">
      <c r="A3209">
        <v>1147</v>
      </c>
      <c r="B3209">
        <v>0</v>
      </c>
      <c r="C3209" t="s">
        <v>51</v>
      </c>
      <c r="D3209" t="s">
        <v>52</v>
      </c>
      <c r="E3209" t="s">
        <v>51</v>
      </c>
      <c r="F3209" t="s">
        <v>51</v>
      </c>
      <c r="G3209" t="s">
        <v>19381</v>
      </c>
      <c r="H3209" t="s">
        <v>14641</v>
      </c>
      <c r="I3209" t="s">
        <v>56</v>
      </c>
      <c r="J3209" t="s">
        <v>5419</v>
      </c>
      <c r="M3209" t="s">
        <v>19381</v>
      </c>
      <c r="N3209" t="s">
        <v>14641</v>
      </c>
      <c r="O3209" t="s">
        <v>56</v>
      </c>
      <c r="S3209" t="s">
        <v>14642</v>
      </c>
      <c r="U3209" t="s">
        <v>51</v>
      </c>
      <c r="X3209" t="s">
        <v>51</v>
      </c>
      <c r="Z3209">
        <v>8</v>
      </c>
      <c r="AA3209" t="s">
        <v>14643</v>
      </c>
      <c r="AD3209" t="s">
        <v>14644</v>
      </c>
      <c r="AE3209" t="s">
        <v>51</v>
      </c>
      <c r="AF3209" t="s">
        <v>5419</v>
      </c>
      <c r="AG3209" t="s">
        <v>14645</v>
      </c>
      <c r="AH3209" t="s">
        <v>14646</v>
      </c>
      <c r="AI3209">
        <v>0</v>
      </c>
      <c r="AJ3209">
        <v>0</v>
      </c>
      <c r="AL3209">
        <v>0</v>
      </c>
      <c r="AM3209">
        <v>0</v>
      </c>
      <c r="AN3209">
        <v>0</v>
      </c>
      <c r="AO3209" t="s">
        <v>51</v>
      </c>
      <c r="AP3209" t="s">
        <v>51</v>
      </c>
      <c r="AQ3209" t="s">
        <v>51</v>
      </c>
      <c r="AR3209" t="s">
        <v>51</v>
      </c>
      <c r="AS3209" t="s">
        <v>51</v>
      </c>
      <c r="AT3209" t="s">
        <v>51</v>
      </c>
      <c r="AU3209" t="s">
        <v>58</v>
      </c>
      <c r="AV3209" t="s">
        <v>14226</v>
      </c>
      <c r="AW3209" t="s">
        <v>14226</v>
      </c>
      <c r="AX3209" s="1">
        <v>41241.587713310182</v>
      </c>
      <c r="AY3209" s="1">
        <v>41241.59829710648</v>
      </c>
    </row>
    <row r="3210" spans="1:51" x14ac:dyDescent="0.35">
      <c r="A3210">
        <v>1146</v>
      </c>
      <c r="B3210">
        <v>0</v>
      </c>
      <c r="C3210" t="s">
        <v>51</v>
      </c>
      <c r="D3210" t="s">
        <v>64</v>
      </c>
      <c r="E3210" t="s">
        <v>51</v>
      </c>
      <c r="F3210" t="s">
        <v>51</v>
      </c>
      <c r="G3210" t="s">
        <v>14647</v>
      </c>
      <c r="H3210" t="s">
        <v>14648</v>
      </c>
      <c r="I3210" t="s">
        <v>56</v>
      </c>
      <c r="O3210" t="s">
        <v>56</v>
      </c>
      <c r="U3210" t="s">
        <v>57</v>
      </c>
      <c r="Z3210">
        <v>8</v>
      </c>
      <c r="AA3210">
        <v>27</v>
      </c>
      <c r="AE3210" t="s">
        <v>7463</v>
      </c>
      <c r="AF3210" t="s">
        <v>143</v>
      </c>
      <c r="AG3210" t="s">
        <v>4068</v>
      </c>
      <c r="AH3210" t="s">
        <v>7463</v>
      </c>
      <c r="AI3210">
        <v>0</v>
      </c>
      <c r="AJ3210">
        <v>0</v>
      </c>
      <c r="AL3210">
        <v>0</v>
      </c>
      <c r="AM3210">
        <v>0</v>
      </c>
      <c r="AN3210">
        <v>0</v>
      </c>
      <c r="AO3210" t="s">
        <v>51</v>
      </c>
      <c r="AP3210" t="s">
        <v>51</v>
      </c>
      <c r="AQ3210" t="s">
        <v>51</v>
      </c>
      <c r="AR3210" t="s">
        <v>51</v>
      </c>
      <c r="AS3210" t="s">
        <v>51</v>
      </c>
      <c r="AT3210" t="s">
        <v>51</v>
      </c>
      <c r="AU3210" t="s">
        <v>58</v>
      </c>
      <c r="AV3210" t="s">
        <v>14226</v>
      </c>
      <c r="AW3210" t="s">
        <v>196</v>
      </c>
      <c r="AX3210" s="1">
        <v>41241.549798460648</v>
      </c>
      <c r="AY3210" s="1">
        <v>43649.637185451385</v>
      </c>
    </row>
    <row r="3211" spans="1:51" x14ac:dyDescent="0.35">
      <c r="A3211">
        <v>1145</v>
      </c>
      <c r="B3211">
        <v>0</v>
      </c>
      <c r="C3211" t="s">
        <v>51</v>
      </c>
      <c r="D3211" t="s">
        <v>52</v>
      </c>
      <c r="E3211" t="s">
        <v>51</v>
      </c>
      <c r="F3211" t="s">
        <v>51</v>
      </c>
      <c r="G3211" t="s">
        <v>14649</v>
      </c>
      <c r="H3211" t="s">
        <v>19382</v>
      </c>
      <c r="I3211" t="s">
        <v>56</v>
      </c>
      <c r="J3211" t="s">
        <v>5419</v>
      </c>
      <c r="M3211" t="s">
        <v>14649</v>
      </c>
      <c r="N3211" t="s">
        <v>14650</v>
      </c>
      <c r="O3211" t="s">
        <v>56</v>
      </c>
      <c r="U3211" t="s">
        <v>51</v>
      </c>
      <c r="X3211" t="s">
        <v>51</v>
      </c>
      <c r="Z3211">
        <v>8</v>
      </c>
      <c r="AA3211" t="s">
        <v>14651</v>
      </c>
      <c r="AB3211" t="s">
        <v>14652</v>
      </c>
      <c r="AC3211" t="s">
        <v>14653</v>
      </c>
      <c r="AD3211" t="s">
        <v>14654</v>
      </c>
      <c r="AE3211" t="s">
        <v>51</v>
      </c>
      <c r="AF3211" t="s">
        <v>5419</v>
      </c>
      <c r="AG3211" t="s">
        <v>14655</v>
      </c>
      <c r="AH3211" t="s">
        <v>14656</v>
      </c>
      <c r="AI3211">
        <v>0</v>
      </c>
      <c r="AJ3211">
        <v>0</v>
      </c>
      <c r="AL3211">
        <v>0</v>
      </c>
      <c r="AM3211">
        <v>0</v>
      </c>
      <c r="AN3211">
        <v>0</v>
      </c>
      <c r="AO3211" t="s">
        <v>51</v>
      </c>
      <c r="AP3211" t="s">
        <v>51</v>
      </c>
      <c r="AQ3211" t="s">
        <v>51</v>
      </c>
      <c r="AR3211" t="s">
        <v>51</v>
      </c>
      <c r="AS3211" t="s">
        <v>51</v>
      </c>
      <c r="AT3211" t="s">
        <v>51</v>
      </c>
      <c r="AU3211" t="s">
        <v>58</v>
      </c>
      <c r="AV3211" t="s">
        <v>14226</v>
      </c>
      <c r="AW3211" t="s">
        <v>51</v>
      </c>
      <c r="AX3211" s="1">
        <v>41235.493207256943</v>
      </c>
      <c r="AY3211" t="s">
        <v>51</v>
      </c>
    </row>
    <row r="3212" spans="1:51" x14ac:dyDescent="0.35">
      <c r="A3212">
        <v>1144</v>
      </c>
      <c r="B3212">
        <v>0</v>
      </c>
      <c r="C3212" t="s">
        <v>51</v>
      </c>
      <c r="D3212" t="s">
        <v>52</v>
      </c>
      <c r="E3212" t="s">
        <v>51</v>
      </c>
      <c r="F3212" t="s">
        <v>51</v>
      </c>
      <c r="G3212" t="s">
        <v>19383</v>
      </c>
      <c r="H3212" t="s">
        <v>14657</v>
      </c>
      <c r="I3212" t="s">
        <v>56</v>
      </c>
      <c r="J3212" t="s">
        <v>5419</v>
      </c>
      <c r="M3212" t="s">
        <v>19383</v>
      </c>
      <c r="N3212" t="s">
        <v>14657</v>
      </c>
      <c r="O3212" t="s">
        <v>56</v>
      </c>
      <c r="U3212" t="s">
        <v>51</v>
      </c>
      <c r="X3212" t="s">
        <v>51</v>
      </c>
      <c r="Z3212">
        <v>8</v>
      </c>
      <c r="AE3212" t="s">
        <v>51</v>
      </c>
      <c r="AF3212" t="s">
        <v>5419</v>
      </c>
      <c r="AG3212">
        <v>33850461829</v>
      </c>
      <c r="AH3212" t="s">
        <v>14658</v>
      </c>
      <c r="AI3212">
        <v>0</v>
      </c>
      <c r="AJ3212">
        <v>0</v>
      </c>
      <c r="AL3212">
        <v>0</v>
      </c>
      <c r="AM3212">
        <v>0</v>
      </c>
      <c r="AN3212">
        <v>0</v>
      </c>
      <c r="AO3212" t="s">
        <v>51</v>
      </c>
      <c r="AP3212" t="s">
        <v>51</v>
      </c>
      <c r="AQ3212" t="s">
        <v>51</v>
      </c>
      <c r="AR3212" t="s">
        <v>51</v>
      </c>
      <c r="AS3212" t="s">
        <v>51</v>
      </c>
      <c r="AT3212" t="s">
        <v>51</v>
      </c>
      <c r="AU3212" t="s">
        <v>58</v>
      </c>
      <c r="AV3212" t="s">
        <v>14226</v>
      </c>
      <c r="AW3212" t="s">
        <v>51</v>
      </c>
      <c r="AX3212" s="1">
        <v>41234.528329664354</v>
      </c>
      <c r="AY3212" t="s">
        <v>51</v>
      </c>
    </row>
    <row r="3213" spans="1:51" x14ac:dyDescent="0.35">
      <c r="A3213">
        <v>1143</v>
      </c>
      <c r="B3213">
        <v>0</v>
      </c>
      <c r="C3213" t="s">
        <v>51</v>
      </c>
      <c r="D3213" t="s">
        <v>52</v>
      </c>
      <c r="E3213" t="s">
        <v>51</v>
      </c>
      <c r="F3213" t="s">
        <v>51</v>
      </c>
      <c r="G3213" t="s">
        <v>14659</v>
      </c>
      <c r="H3213" t="s">
        <v>14660</v>
      </c>
      <c r="I3213" t="s">
        <v>56</v>
      </c>
      <c r="J3213" t="s">
        <v>5419</v>
      </c>
      <c r="O3213" t="s">
        <v>416</v>
      </c>
      <c r="U3213" t="s">
        <v>51</v>
      </c>
      <c r="X3213" t="s">
        <v>51</v>
      </c>
      <c r="Z3213">
        <v>8</v>
      </c>
      <c r="AE3213" t="s">
        <v>51</v>
      </c>
      <c r="AF3213" t="s">
        <v>5419</v>
      </c>
      <c r="AI3213">
        <v>0</v>
      </c>
      <c r="AJ3213">
        <v>0</v>
      </c>
      <c r="AL3213">
        <v>0</v>
      </c>
      <c r="AM3213">
        <v>0</v>
      </c>
      <c r="AN3213">
        <v>0</v>
      </c>
      <c r="AO3213" t="s">
        <v>51</v>
      </c>
      <c r="AP3213" t="s">
        <v>51</v>
      </c>
      <c r="AQ3213" t="s">
        <v>51</v>
      </c>
      <c r="AR3213" t="s">
        <v>51</v>
      </c>
      <c r="AS3213" t="s">
        <v>51</v>
      </c>
      <c r="AT3213" t="s">
        <v>51</v>
      </c>
      <c r="AU3213" t="s">
        <v>58</v>
      </c>
      <c r="AV3213" t="s">
        <v>14226</v>
      </c>
      <c r="AW3213" t="s">
        <v>14226</v>
      </c>
      <c r="AX3213" s="1">
        <v>41232.684383449072</v>
      </c>
      <c r="AY3213" s="1">
        <v>41232.687755127314</v>
      </c>
    </row>
    <row r="3214" spans="1:51" x14ac:dyDescent="0.35">
      <c r="A3214">
        <v>1142</v>
      </c>
      <c r="B3214">
        <v>0</v>
      </c>
      <c r="C3214" t="s">
        <v>51</v>
      </c>
      <c r="D3214" t="s">
        <v>52</v>
      </c>
      <c r="E3214" t="s">
        <v>51</v>
      </c>
      <c r="F3214" t="s">
        <v>51</v>
      </c>
      <c r="G3214" t="s">
        <v>19384</v>
      </c>
      <c r="H3214" t="s">
        <v>14661</v>
      </c>
      <c r="I3214" t="s">
        <v>56</v>
      </c>
      <c r="M3214" t="s">
        <v>19384</v>
      </c>
      <c r="N3214" t="s">
        <v>14661</v>
      </c>
      <c r="O3214" t="s">
        <v>56</v>
      </c>
      <c r="S3214" t="s">
        <v>14662</v>
      </c>
      <c r="T3214" t="s">
        <v>14663</v>
      </c>
      <c r="U3214" t="s">
        <v>57</v>
      </c>
      <c r="V3214" t="s">
        <v>14664</v>
      </c>
      <c r="W3214">
        <v>9765555434</v>
      </c>
      <c r="Y3214" t="s">
        <v>14665</v>
      </c>
      <c r="Z3214">
        <v>8</v>
      </c>
      <c r="AA3214">
        <v>27</v>
      </c>
      <c r="AB3214" t="s">
        <v>62</v>
      </c>
      <c r="AC3214" t="s">
        <v>62</v>
      </c>
      <c r="AD3214" t="s">
        <v>14666</v>
      </c>
      <c r="AE3214" t="s">
        <v>14667</v>
      </c>
      <c r="AF3214" t="s">
        <v>4083</v>
      </c>
      <c r="AG3214" t="s">
        <v>14668</v>
      </c>
      <c r="AH3214" t="s">
        <v>14667</v>
      </c>
      <c r="AI3214">
        <v>0</v>
      </c>
      <c r="AJ3214">
        <v>0</v>
      </c>
      <c r="AL3214">
        <v>0</v>
      </c>
      <c r="AM3214">
        <v>0</v>
      </c>
      <c r="AN3214">
        <v>0</v>
      </c>
      <c r="AO3214" t="s">
        <v>51</v>
      </c>
      <c r="AP3214" t="s">
        <v>51</v>
      </c>
      <c r="AQ3214" t="s">
        <v>51</v>
      </c>
      <c r="AR3214" t="s">
        <v>51</v>
      </c>
      <c r="AS3214" t="s">
        <v>51</v>
      </c>
      <c r="AT3214" t="s">
        <v>51</v>
      </c>
      <c r="AU3214" t="s">
        <v>58</v>
      </c>
      <c r="AV3214" t="s">
        <v>14226</v>
      </c>
      <c r="AW3214" t="s">
        <v>196</v>
      </c>
      <c r="AX3214" s="1">
        <v>41232.520235069445</v>
      </c>
      <c r="AY3214" s="1">
        <v>43700.522299733799</v>
      </c>
    </row>
    <row r="3215" spans="1:51" x14ac:dyDescent="0.35">
      <c r="A3215">
        <v>1141</v>
      </c>
      <c r="B3215">
        <v>0</v>
      </c>
      <c r="C3215" t="s">
        <v>51</v>
      </c>
      <c r="D3215" t="s">
        <v>52</v>
      </c>
      <c r="E3215" t="s">
        <v>51</v>
      </c>
      <c r="F3215" t="s">
        <v>51</v>
      </c>
      <c r="G3215" t="s">
        <v>14669</v>
      </c>
      <c r="H3215" t="s">
        <v>14670</v>
      </c>
      <c r="I3215" t="s">
        <v>56</v>
      </c>
      <c r="M3215" t="s">
        <v>14669</v>
      </c>
      <c r="N3215" t="s">
        <v>14670</v>
      </c>
      <c r="O3215" t="s">
        <v>56</v>
      </c>
      <c r="U3215" t="s">
        <v>57</v>
      </c>
      <c r="Z3215">
        <v>8</v>
      </c>
      <c r="AA3215">
        <v>2</v>
      </c>
      <c r="AG3215" t="s">
        <v>6080</v>
      </c>
      <c r="AI3215">
        <v>0</v>
      </c>
      <c r="AJ3215">
        <v>0</v>
      </c>
      <c r="AL3215">
        <v>0</v>
      </c>
      <c r="AM3215">
        <v>0</v>
      </c>
      <c r="AN3215">
        <v>0</v>
      </c>
      <c r="AO3215" t="s">
        <v>51</v>
      </c>
      <c r="AP3215" t="s">
        <v>51</v>
      </c>
      <c r="AQ3215" t="s">
        <v>51</v>
      </c>
      <c r="AR3215" t="s">
        <v>51</v>
      </c>
      <c r="AS3215" t="s">
        <v>51</v>
      </c>
      <c r="AT3215" t="s">
        <v>51</v>
      </c>
      <c r="AU3215" t="s">
        <v>58</v>
      </c>
      <c r="AV3215" t="s">
        <v>14226</v>
      </c>
      <c r="AW3215" t="s">
        <v>4802</v>
      </c>
      <c r="AX3215" s="1">
        <v>41230.460271608797</v>
      </c>
      <c r="AY3215" s="1">
        <v>43784.709495914351</v>
      </c>
    </row>
    <row r="3216" spans="1:51" x14ac:dyDescent="0.35">
      <c r="A3216">
        <v>1140</v>
      </c>
      <c r="B3216">
        <v>0</v>
      </c>
      <c r="C3216" t="s">
        <v>51</v>
      </c>
      <c r="D3216" t="s">
        <v>85</v>
      </c>
      <c r="E3216" t="s">
        <v>51</v>
      </c>
      <c r="F3216" t="s">
        <v>51</v>
      </c>
      <c r="G3216" t="s">
        <v>14671</v>
      </c>
      <c r="H3216" t="s">
        <v>14672</v>
      </c>
      <c r="I3216" t="s">
        <v>56</v>
      </c>
      <c r="T3216" t="s">
        <v>51</v>
      </c>
      <c r="U3216" t="s">
        <v>51</v>
      </c>
      <c r="V3216" t="s">
        <v>62</v>
      </c>
      <c r="W3216" t="s">
        <v>14673</v>
      </c>
      <c r="X3216" t="s">
        <v>14674</v>
      </c>
      <c r="Y3216" t="s">
        <v>14675</v>
      </c>
      <c r="Z3216">
        <v>8</v>
      </c>
      <c r="AA3216" t="s">
        <v>14676</v>
      </c>
      <c r="AD3216" t="s">
        <v>14677</v>
      </c>
      <c r="AE3216" t="s">
        <v>51</v>
      </c>
      <c r="AG3216" t="s">
        <v>14678</v>
      </c>
      <c r="AH3216" t="s">
        <v>14679</v>
      </c>
      <c r="AI3216">
        <v>0</v>
      </c>
      <c r="AJ3216">
        <v>0</v>
      </c>
      <c r="AL3216">
        <v>0</v>
      </c>
      <c r="AM3216">
        <v>0</v>
      </c>
      <c r="AN3216">
        <v>0</v>
      </c>
      <c r="AO3216" t="s">
        <v>14680</v>
      </c>
      <c r="AP3216" t="s">
        <v>51</v>
      </c>
      <c r="AQ3216" t="s">
        <v>51</v>
      </c>
      <c r="AR3216" t="s">
        <v>51</v>
      </c>
      <c r="AS3216" t="s">
        <v>51</v>
      </c>
      <c r="AT3216" t="s">
        <v>51</v>
      </c>
      <c r="AU3216" t="s">
        <v>58</v>
      </c>
      <c r="AV3216" t="s">
        <v>8906</v>
      </c>
      <c r="AW3216" t="s">
        <v>4028</v>
      </c>
      <c r="AX3216" s="1">
        <v>41225.658538657408</v>
      </c>
      <c r="AY3216" s="1">
        <v>41759.599849155093</v>
      </c>
    </row>
    <row r="3217" spans="1:51" x14ac:dyDescent="0.35">
      <c r="A3217">
        <v>1139</v>
      </c>
      <c r="B3217">
        <v>0</v>
      </c>
      <c r="C3217" t="s">
        <v>51</v>
      </c>
      <c r="D3217" t="s">
        <v>52</v>
      </c>
      <c r="E3217" t="s">
        <v>51</v>
      </c>
      <c r="F3217" t="s">
        <v>51</v>
      </c>
      <c r="G3217" t="s">
        <v>14681</v>
      </c>
      <c r="H3217" t="s">
        <v>14682</v>
      </c>
      <c r="I3217" t="s">
        <v>56</v>
      </c>
      <c r="J3217" t="s">
        <v>5419</v>
      </c>
      <c r="U3217" t="s">
        <v>51</v>
      </c>
      <c r="X3217" t="s">
        <v>51</v>
      </c>
      <c r="Z3217">
        <v>8</v>
      </c>
      <c r="AE3217" t="s">
        <v>51</v>
      </c>
      <c r="AF3217" t="s">
        <v>5419</v>
      </c>
      <c r="AI3217">
        <v>0</v>
      </c>
      <c r="AJ3217">
        <v>0</v>
      </c>
      <c r="AL3217">
        <v>0</v>
      </c>
      <c r="AM3217">
        <v>0</v>
      </c>
      <c r="AN3217">
        <v>0</v>
      </c>
      <c r="AO3217" t="s">
        <v>51</v>
      </c>
      <c r="AP3217" t="s">
        <v>51</v>
      </c>
      <c r="AQ3217" t="s">
        <v>51</v>
      </c>
      <c r="AR3217" t="s">
        <v>51</v>
      </c>
      <c r="AS3217" t="s">
        <v>51</v>
      </c>
      <c r="AT3217" t="s">
        <v>51</v>
      </c>
      <c r="AU3217" t="s">
        <v>58</v>
      </c>
      <c r="AV3217" t="s">
        <v>14226</v>
      </c>
      <c r="AW3217" t="s">
        <v>51</v>
      </c>
      <c r="AX3217" s="1">
        <v>41222.544303275463</v>
      </c>
      <c r="AY3217" t="s">
        <v>51</v>
      </c>
    </row>
    <row r="3218" spans="1:51" x14ac:dyDescent="0.35">
      <c r="A3218">
        <v>1138</v>
      </c>
      <c r="B3218">
        <v>0</v>
      </c>
      <c r="C3218" t="s">
        <v>51</v>
      </c>
      <c r="D3218" t="s">
        <v>52</v>
      </c>
      <c r="E3218" t="s">
        <v>51</v>
      </c>
      <c r="F3218" t="s">
        <v>51</v>
      </c>
      <c r="G3218" t="s">
        <v>14683</v>
      </c>
      <c r="H3218" t="s">
        <v>14684</v>
      </c>
      <c r="I3218" t="s">
        <v>56</v>
      </c>
      <c r="J3218" t="s">
        <v>5419</v>
      </c>
      <c r="U3218" t="s">
        <v>51</v>
      </c>
      <c r="X3218" t="s">
        <v>51</v>
      </c>
      <c r="Z3218">
        <v>8</v>
      </c>
      <c r="AA3218" t="s">
        <v>14685</v>
      </c>
      <c r="AB3218" t="s">
        <v>14686</v>
      </c>
      <c r="AC3218" t="s">
        <v>14687</v>
      </c>
      <c r="AD3218" t="s">
        <v>14688</v>
      </c>
      <c r="AE3218" t="s">
        <v>51</v>
      </c>
      <c r="AF3218" t="s">
        <v>5419</v>
      </c>
      <c r="AG3218">
        <v>29410795235</v>
      </c>
      <c r="AH3218">
        <v>29410795235</v>
      </c>
      <c r="AI3218">
        <v>0</v>
      </c>
      <c r="AJ3218">
        <v>0</v>
      </c>
      <c r="AL3218">
        <v>0</v>
      </c>
      <c r="AM3218">
        <v>0</v>
      </c>
      <c r="AN3218">
        <v>0</v>
      </c>
      <c r="AO3218" t="s">
        <v>51</v>
      </c>
      <c r="AP3218" t="s">
        <v>51</v>
      </c>
      <c r="AQ3218" t="s">
        <v>51</v>
      </c>
      <c r="AR3218" t="s">
        <v>51</v>
      </c>
      <c r="AS3218" t="s">
        <v>51</v>
      </c>
      <c r="AT3218" t="s">
        <v>51</v>
      </c>
      <c r="AU3218" t="s">
        <v>58</v>
      </c>
      <c r="AV3218" t="s">
        <v>14226</v>
      </c>
      <c r="AW3218" t="s">
        <v>51</v>
      </c>
      <c r="AX3218" s="1">
        <v>41222.503269907407</v>
      </c>
      <c r="AY3218" t="s">
        <v>51</v>
      </c>
    </row>
    <row r="3219" spans="1:51" x14ac:dyDescent="0.35">
      <c r="A3219">
        <v>1137</v>
      </c>
      <c r="B3219">
        <v>0</v>
      </c>
      <c r="C3219" t="s">
        <v>51</v>
      </c>
      <c r="D3219" t="s">
        <v>52</v>
      </c>
      <c r="E3219" t="s">
        <v>51</v>
      </c>
      <c r="F3219" t="s">
        <v>51</v>
      </c>
      <c r="G3219" t="s">
        <v>14689</v>
      </c>
      <c r="H3219" t="s">
        <v>14690</v>
      </c>
      <c r="I3219" t="s">
        <v>56</v>
      </c>
      <c r="J3219" t="s">
        <v>5419</v>
      </c>
      <c r="M3219" t="s">
        <v>6678</v>
      </c>
      <c r="N3219" t="s">
        <v>14691</v>
      </c>
      <c r="O3219" t="s">
        <v>56</v>
      </c>
      <c r="U3219" t="s">
        <v>51</v>
      </c>
      <c r="X3219" t="s">
        <v>51</v>
      </c>
      <c r="Z3219">
        <v>8</v>
      </c>
      <c r="AA3219">
        <v>10</v>
      </c>
      <c r="AE3219" t="s">
        <v>51</v>
      </c>
      <c r="AF3219" t="s">
        <v>5419</v>
      </c>
      <c r="AG3219" t="s">
        <v>8600</v>
      </c>
      <c r="AI3219">
        <v>0</v>
      </c>
      <c r="AJ3219">
        <v>0</v>
      </c>
      <c r="AL3219">
        <v>0</v>
      </c>
      <c r="AM3219">
        <v>0</v>
      </c>
      <c r="AN3219">
        <v>0</v>
      </c>
      <c r="AO3219" t="s">
        <v>51</v>
      </c>
      <c r="AP3219" t="s">
        <v>51</v>
      </c>
      <c r="AQ3219" t="s">
        <v>51</v>
      </c>
      <c r="AR3219" t="s">
        <v>51</v>
      </c>
      <c r="AS3219" t="s">
        <v>51</v>
      </c>
      <c r="AT3219" t="s">
        <v>51</v>
      </c>
      <c r="AU3219" t="s">
        <v>58</v>
      </c>
      <c r="AV3219" t="s">
        <v>14226</v>
      </c>
      <c r="AW3219" t="s">
        <v>6927</v>
      </c>
      <c r="AX3219" s="1">
        <v>41219.674937037038</v>
      </c>
      <c r="AY3219" s="1">
        <v>43092.73583622685</v>
      </c>
    </row>
    <row r="3220" spans="1:51" x14ac:dyDescent="0.35">
      <c r="A3220">
        <v>1136</v>
      </c>
      <c r="B3220">
        <v>0</v>
      </c>
      <c r="C3220" t="s">
        <v>51</v>
      </c>
      <c r="D3220" t="s">
        <v>52</v>
      </c>
      <c r="E3220" t="s">
        <v>51</v>
      </c>
      <c r="F3220" t="s">
        <v>51</v>
      </c>
      <c r="G3220" t="s">
        <v>11891</v>
      </c>
      <c r="H3220" t="s">
        <v>14692</v>
      </c>
      <c r="I3220" t="s">
        <v>56</v>
      </c>
      <c r="J3220" t="s">
        <v>5419</v>
      </c>
      <c r="S3220" t="s">
        <v>14693</v>
      </c>
      <c r="U3220" t="s">
        <v>51</v>
      </c>
      <c r="X3220" t="s">
        <v>51</v>
      </c>
      <c r="Z3220">
        <v>8</v>
      </c>
      <c r="AA3220" t="s">
        <v>14694</v>
      </c>
      <c r="AE3220" t="s">
        <v>51</v>
      </c>
      <c r="AF3220" t="s">
        <v>5419</v>
      </c>
      <c r="AG3220">
        <v>9988800153</v>
      </c>
      <c r="AH3220" t="s">
        <v>14695</v>
      </c>
      <c r="AI3220">
        <v>0</v>
      </c>
      <c r="AJ3220">
        <v>0</v>
      </c>
      <c r="AL3220">
        <v>0</v>
      </c>
      <c r="AM3220">
        <v>0</v>
      </c>
      <c r="AN3220">
        <v>0</v>
      </c>
      <c r="AO3220" t="s">
        <v>51</v>
      </c>
      <c r="AP3220" t="s">
        <v>51</v>
      </c>
      <c r="AQ3220" t="s">
        <v>51</v>
      </c>
      <c r="AR3220" t="s">
        <v>51</v>
      </c>
      <c r="AS3220" t="s">
        <v>51</v>
      </c>
      <c r="AT3220" t="s">
        <v>51</v>
      </c>
      <c r="AU3220" t="s">
        <v>58</v>
      </c>
      <c r="AV3220" t="s">
        <v>14226</v>
      </c>
      <c r="AW3220" t="s">
        <v>51</v>
      </c>
      <c r="AX3220" s="1">
        <v>41219.632712465274</v>
      </c>
      <c r="AY3220" t="s">
        <v>51</v>
      </c>
    </row>
    <row r="3221" spans="1:51" x14ac:dyDescent="0.35">
      <c r="A3221">
        <v>1135</v>
      </c>
      <c r="B3221">
        <v>0</v>
      </c>
      <c r="C3221" t="s">
        <v>51</v>
      </c>
      <c r="D3221" t="s">
        <v>52</v>
      </c>
      <c r="E3221" t="s">
        <v>51</v>
      </c>
      <c r="F3221" t="s">
        <v>51</v>
      </c>
      <c r="G3221" t="s">
        <v>14696</v>
      </c>
      <c r="H3221" t="s">
        <v>14697</v>
      </c>
      <c r="I3221" t="s">
        <v>2426</v>
      </c>
      <c r="J3221" t="s">
        <v>5419</v>
      </c>
      <c r="U3221" t="s">
        <v>51</v>
      </c>
      <c r="X3221" t="s">
        <v>51</v>
      </c>
      <c r="Z3221">
        <v>2</v>
      </c>
      <c r="AE3221" t="s">
        <v>51</v>
      </c>
      <c r="AF3221" t="s">
        <v>5419</v>
      </c>
      <c r="AI3221">
        <v>0</v>
      </c>
      <c r="AJ3221">
        <v>0</v>
      </c>
      <c r="AL3221">
        <v>0</v>
      </c>
      <c r="AM3221">
        <v>0</v>
      </c>
      <c r="AN3221">
        <v>0</v>
      </c>
      <c r="AO3221" t="s">
        <v>51</v>
      </c>
      <c r="AP3221" t="s">
        <v>51</v>
      </c>
      <c r="AQ3221" t="s">
        <v>51</v>
      </c>
      <c r="AR3221" t="s">
        <v>51</v>
      </c>
      <c r="AS3221" t="s">
        <v>51</v>
      </c>
      <c r="AT3221" t="s">
        <v>51</v>
      </c>
      <c r="AU3221" t="s">
        <v>58</v>
      </c>
      <c r="AV3221" t="s">
        <v>14226</v>
      </c>
      <c r="AW3221" t="s">
        <v>51</v>
      </c>
      <c r="AX3221" s="1">
        <v>41216.51592716435</v>
      </c>
      <c r="AY3221" t="s">
        <v>51</v>
      </c>
    </row>
    <row r="3222" spans="1:51" x14ac:dyDescent="0.35">
      <c r="A3222">
        <v>1134</v>
      </c>
      <c r="B3222">
        <v>0</v>
      </c>
      <c r="C3222" t="s">
        <v>51</v>
      </c>
      <c r="D3222" t="s">
        <v>52</v>
      </c>
      <c r="E3222" t="s">
        <v>51</v>
      </c>
      <c r="F3222" t="s">
        <v>51</v>
      </c>
      <c r="G3222" t="s">
        <v>14698</v>
      </c>
      <c r="H3222" t="s">
        <v>14699</v>
      </c>
      <c r="I3222" t="s">
        <v>56</v>
      </c>
      <c r="J3222" t="s">
        <v>5419</v>
      </c>
      <c r="M3222" t="s">
        <v>14700</v>
      </c>
      <c r="N3222" t="s">
        <v>14701</v>
      </c>
      <c r="O3222" t="s">
        <v>56</v>
      </c>
      <c r="S3222" t="s">
        <v>14702</v>
      </c>
      <c r="U3222" t="s">
        <v>51</v>
      </c>
      <c r="V3222">
        <v>21716553</v>
      </c>
      <c r="W3222">
        <v>9821032889</v>
      </c>
      <c r="X3222" t="s">
        <v>51</v>
      </c>
      <c r="Z3222">
        <v>8</v>
      </c>
      <c r="AE3222" t="s">
        <v>51</v>
      </c>
      <c r="AF3222" t="s">
        <v>5419</v>
      </c>
      <c r="AI3222">
        <v>0</v>
      </c>
      <c r="AJ3222">
        <v>0</v>
      </c>
      <c r="AL3222">
        <v>0</v>
      </c>
      <c r="AM3222">
        <v>0</v>
      </c>
      <c r="AN3222">
        <v>0</v>
      </c>
      <c r="AO3222" t="s">
        <v>51</v>
      </c>
      <c r="AP3222" t="s">
        <v>51</v>
      </c>
      <c r="AQ3222" t="s">
        <v>51</v>
      </c>
      <c r="AR3222" t="s">
        <v>51</v>
      </c>
      <c r="AS3222" t="s">
        <v>51</v>
      </c>
      <c r="AT3222" t="s">
        <v>51</v>
      </c>
      <c r="AU3222" t="s">
        <v>58</v>
      </c>
      <c r="AV3222" t="s">
        <v>14703</v>
      </c>
      <c r="AW3222" t="s">
        <v>14703</v>
      </c>
      <c r="AX3222" s="1">
        <v>41215.535092395832</v>
      </c>
      <c r="AY3222" s="1">
        <v>41215.535831863424</v>
      </c>
    </row>
    <row r="3223" spans="1:51" x14ac:dyDescent="0.35">
      <c r="A3223">
        <v>1133</v>
      </c>
      <c r="B3223">
        <v>0</v>
      </c>
      <c r="C3223" t="s">
        <v>51</v>
      </c>
      <c r="D3223" t="s">
        <v>85</v>
      </c>
      <c r="E3223" t="s">
        <v>51</v>
      </c>
      <c r="F3223" t="s">
        <v>51</v>
      </c>
      <c r="G3223" t="s">
        <v>14704</v>
      </c>
      <c r="H3223" t="s">
        <v>14705</v>
      </c>
      <c r="I3223" t="s">
        <v>56</v>
      </c>
      <c r="J3223" t="s">
        <v>5419</v>
      </c>
      <c r="S3223" t="s">
        <v>14706</v>
      </c>
      <c r="T3223" t="s">
        <v>51</v>
      </c>
      <c r="U3223" t="s">
        <v>51</v>
      </c>
      <c r="V3223" t="s">
        <v>62</v>
      </c>
      <c r="W3223" t="s">
        <v>62</v>
      </c>
      <c r="X3223" t="s">
        <v>62</v>
      </c>
      <c r="Y3223" t="s">
        <v>14707</v>
      </c>
      <c r="Z3223">
        <v>8</v>
      </c>
      <c r="AE3223" t="s">
        <v>51</v>
      </c>
      <c r="AF3223" t="s">
        <v>5419</v>
      </c>
      <c r="AI3223">
        <v>0</v>
      </c>
      <c r="AJ3223">
        <v>0</v>
      </c>
      <c r="AL3223">
        <v>0</v>
      </c>
      <c r="AM3223">
        <v>0</v>
      </c>
      <c r="AN3223">
        <v>0</v>
      </c>
      <c r="AO3223" t="s">
        <v>51</v>
      </c>
      <c r="AP3223" t="s">
        <v>51</v>
      </c>
      <c r="AQ3223" t="s">
        <v>51</v>
      </c>
      <c r="AR3223" t="s">
        <v>51</v>
      </c>
      <c r="AS3223" t="s">
        <v>51</v>
      </c>
      <c r="AT3223" t="s">
        <v>51</v>
      </c>
      <c r="AU3223" t="s">
        <v>58</v>
      </c>
      <c r="AV3223" t="s">
        <v>13603</v>
      </c>
      <c r="AW3223" t="s">
        <v>51</v>
      </c>
      <c r="AX3223" s="1">
        <v>41213.448809027781</v>
      </c>
      <c r="AY3223" t="s">
        <v>51</v>
      </c>
    </row>
    <row r="3224" spans="1:51" x14ac:dyDescent="0.35">
      <c r="A3224">
        <v>1132</v>
      </c>
      <c r="B3224">
        <v>0</v>
      </c>
      <c r="C3224" t="s">
        <v>51</v>
      </c>
      <c r="D3224" t="s">
        <v>52</v>
      </c>
      <c r="E3224" t="s">
        <v>51</v>
      </c>
      <c r="F3224" t="s">
        <v>51</v>
      </c>
      <c r="G3224" t="s">
        <v>14708</v>
      </c>
      <c r="H3224" t="s">
        <v>14709</v>
      </c>
      <c r="I3224" t="s">
        <v>56</v>
      </c>
      <c r="J3224" t="s">
        <v>5419</v>
      </c>
      <c r="U3224" t="s">
        <v>51</v>
      </c>
      <c r="X3224" t="s">
        <v>51</v>
      </c>
      <c r="Z3224">
        <v>8</v>
      </c>
      <c r="AE3224" t="s">
        <v>51</v>
      </c>
      <c r="AF3224" t="s">
        <v>5419</v>
      </c>
      <c r="AI3224">
        <v>0</v>
      </c>
      <c r="AJ3224">
        <v>0</v>
      </c>
      <c r="AL3224">
        <v>0</v>
      </c>
      <c r="AM3224">
        <v>0</v>
      </c>
      <c r="AN3224">
        <v>0</v>
      </c>
      <c r="AO3224" t="s">
        <v>51</v>
      </c>
      <c r="AP3224" t="s">
        <v>51</v>
      </c>
      <c r="AQ3224" t="s">
        <v>51</v>
      </c>
      <c r="AR3224" t="s">
        <v>51</v>
      </c>
      <c r="AS3224" t="s">
        <v>51</v>
      </c>
      <c r="AT3224" t="s">
        <v>51</v>
      </c>
      <c r="AU3224" t="s">
        <v>58</v>
      </c>
      <c r="AV3224" t="s">
        <v>14226</v>
      </c>
      <c r="AW3224" t="s">
        <v>51</v>
      </c>
      <c r="AX3224" s="1">
        <v>41212.738297453703</v>
      </c>
      <c r="AY3224" t="s">
        <v>51</v>
      </c>
    </row>
    <row r="3225" spans="1:51" x14ac:dyDescent="0.35">
      <c r="A3225">
        <v>1131</v>
      </c>
      <c r="B3225">
        <v>0</v>
      </c>
      <c r="C3225" t="s">
        <v>51</v>
      </c>
      <c r="D3225" t="s">
        <v>52</v>
      </c>
      <c r="E3225" t="s">
        <v>51</v>
      </c>
      <c r="F3225" t="s">
        <v>51</v>
      </c>
      <c r="G3225" t="s">
        <v>14710</v>
      </c>
      <c r="H3225" t="s">
        <v>14711</v>
      </c>
      <c r="I3225" t="s">
        <v>56</v>
      </c>
      <c r="J3225" t="s">
        <v>5419</v>
      </c>
      <c r="O3225" t="s">
        <v>416</v>
      </c>
      <c r="U3225" t="s">
        <v>51</v>
      </c>
      <c r="X3225" t="s">
        <v>51</v>
      </c>
      <c r="Z3225">
        <v>8</v>
      </c>
      <c r="AA3225" t="s">
        <v>14712</v>
      </c>
      <c r="AE3225" t="s">
        <v>51</v>
      </c>
      <c r="AF3225" t="s">
        <v>5419</v>
      </c>
      <c r="AG3225">
        <v>5025083</v>
      </c>
      <c r="AH3225">
        <v>5020083</v>
      </c>
      <c r="AI3225">
        <v>0</v>
      </c>
      <c r="AJ3225">
        <v>0</v>
      </c>
      <c r="AL3225">
        <v>0</v>
      </c>
      <c r="AM3225">
        <v>0</v>
      </c>
      <c r="AN3225">
        <v>0</v>
      </c>
      <c r="AO3225" t="s">
        <v>51</v>
      </c>
      <c r="AP3225" t="s">
        <v>51</v>
      </c>
      <c r="AQ3225" t="s">
        <v>51</v>
      </c>
      <c r="AR3225" t="s">
        <v>51</v>
      </c>
      <c r="AS3225" t="s">
        <v>51</v>
      </c>
      <c r="AT3225" t="s">
        <v>51</v>
      </c>
      <c r="AU3225" t="s">
        <v>58</v>
      </c>
      <c r="AV3225" t="s">
        <v>14226</v>
      </c>
      <c r="AW3225" t="s">
        <v>14226</v>
      </c>
      <c r="AX3225" s="1">
        <v>41211.645772453703</v>
      </c>
      <c r="AY3225" s="1">
        <v>41311.676492743056</v>
      </c>
    </row>
    <row r="3226" spans="1:51" x14ac:dyDescent="0.35">
      <c r="A3226">
        <v>1130</v>
      </c>
      <c r="B3226">
        <v>0</v>
      </c>
      <c r="C3226" t="s">
        <v>51</v>
      </c>
      <c r="D3226" t="s">
        <v>52</v>
      </c>
      <c r="E3226" t="s">
        <v>51</v>
      </c>
      <c r="F3226" t="s">
        <v>51</v>
      </c>
      <c r="G3226" t="s">
        <v>19385</v>
      </c>
      <c r="H3226" t="s">
        <v>14713</v>
      </c>
      <c r="I3226" t="s">
        <v>56</v>
      </c>
      <c r="O3226" t="s">
        <v>56</v>
      </c>
      <c r="Z3226">
        <v>8</v>
      </c>
      <c r="AA3226">
        <v>36</v>
      </c>
      <c r="AE3226" t="s">
        <v>9827</v>
      </c>
      <c r="AF3226" t="s">
        <v>3406</v>
      </c>
      <c r="AG3226" t="s">
        <v>14714</v>
      </c>
      <c r="AH3226" t="s">
        <v>9827</v>
      </c>
      <c r="AI3226">
        <v>0</v>
      </c>
      <c r="AJ3226">
        <v>0</v>
      </c>
      <c r="AL3226">
        <v>0</v>
      </c>
      <c r="AM3226">
        <v>0</v>
      </c>
      <c r="AN3226">
        <v>0</v>
      </c>
      <c r="AO3226" t="s">
        <v>51</v>
      </c>
      <c r="AP3226" t="s">
        <v>51</v>
      </c>
      <c r="AQ3226" t="s">
        <v>51</v>
      </c>
      <c r="AR3226" t="s">
        <v>51</v>
      </c>
      <c r="AS3226" t="s">
        <v>51</v>
      </c>
      <c r="AT3226" t="s">
        <v>51</v>
      </c>
      <c r="AU3226" t="s">
        <v>58</v>
      </c>
      <c r="AV3226" t="s">
        <v>14226</v>
      </c>
      <c r="AW3226" t="s">
        <v>196</v>
      </c>
      <c r="AX3226" s="1">
        <v>41211.642348530091</v>
      </c>
      <c r="AY3226" s="1">
        <v>44532.538854317128</v>
      </c>
    </row>
    <row r="3227" spans="1:51" x14ac:dyDescent="0.35">
      <c r="A3227">
        <v>1129</v>
      </c>
      <c r="B3227">
        <v>0</v>
      </c>
      <c r="C3227" t="s">
        <v>51</v>
      </c>
      <c r="D3227" t="s">
        <v>85</v>
      </c>
      <c r="E3227" t="s">
        <v>51</v>
      </c>
      <c r="F3227" t="s">
        <v>51</v>
      </c>
      <c r="G3227" t="s">
        <v>14715</v>
      </c>
      <c r="H3227" t="s">
        <v>14716</v>
      </c>
      <c r="I3227" t="s">
        <v>56</v>
      </c>
      <c r="J3227" t="s">
        <v>5419</v>
      </c>
      <c r="S3227" t="s">
        <v>14717</v>
      </c>
      <c r="T3227" t="s">
        <v>51</v>
      </c>
      <c r="U3227" t="s">
        <v>51</v>
      </c>
      <c r="W3227">
        <v>9922401422</v>
      </c>
      <c r="Z3227">
        <v>8</v>
      </c>
      <c r="AE3227" t="s">
        <v>51</v>
      </c>
      <c r="AF3227" t="s">
        <v>5419</v>
      </c>
      <c r="AI3227">
        <v>0</v>
      </c>
      <c r="AJ3227">
        <v>0</v>
      </c>
      <c r="AL3227">
        <v>0</v>
      </c>
      <c r="AM3227">
        <v>0</v>
      </c>
      <c r="AN3227">
        <v>0</v>
      </c>
      <c r="AO3227" t="s">
        <v>51</v>
      </c>
      <c r="AP3227" t="s">
        <v>51</v>
      </c>
      <c r="AQ3227" t="s">
        <v>51</v>
      </c>
      <c r="AR3227" t="s">
        <v>51</v>
      </c>
      <c r="AS3227" t="s">
        <v>51</v>
      </c>
      <c r="AT3227" t="s">
        <v>51</v>
      </c>
      <c r="AU3227" t="s">
        <v>58</v>
      </c>
      <c r="AV3227" t="s">
        <v>8671</v>
      </c>
      <c r="AW3227" t="s">
        <v>51</v>
      </c>
      <c r="AX3227" s="1">
        <v>41208.629558333334</v>
      </c>
      <c r="AY3227" t="s">
        <v>51</v>
      </c>
    </row>
    <row r="3228" spans="1:51" x14ac:dyDescent="0.35">
      <c r="A3228">
        <v>1128</v>
      </c>
      <c r="B3228">
        <v>0</v>
      </c>
      <c r="C3228" t="s">
        <v>51</v>
      </c>
      <c r="D3228" t="s">
        <v>52</v>
      </c>
      <c r="E3228" t="s">
        <v>51</v>
      </c>
      <c r="F3228" t="s">
        <v>51</v>
      </c>
      <c r="G3228" t="s">
        <v>14718</v>
      </c>
      <c r="H3228" t="s">
        <v>14719</v>
      </c>
      <c r="I3228" t="s">
        <v>56</v>
      </c>
      <c r="J3228" t="s">
        <v>5419</v>
      </c>
      <c r="U3228" t="s">
        <v>51</v>
      </c>
      <c r="X3228" t="s">
        <v>51</v>
      </c>
      <c r="Z3228">
        <v>8</v>
      </c>
      <c r="AE3228" t="s">
        <v>51</v>
      </c>
      <c r="AF3228" t="s">
        <v>5419</v>
      </c>
      <c r="AI3228">
        <v>0</v>
      </c>
      <c r="AJ3228">
        <v>0</v>
      </c>
      <c r="AL3228">
        <v>0</v>
      </c>
      <c r="AM3228">
        <v>0</v>
      </c>
      <c r="AN3228">
        <v>0</v>
      </c>
      <c r="AO3228" t="s">
        <v>51</v>
      </c>
      <c r="AP3228" t="s">
        <v>51</v>
      </c>
      <c r="AQ3228" t="s">
        <v>51</v>
      </c>
      <c r="AR3228" t="s">
        <v>51</v>
      </c>
      <c r="AS3228" t="s">
        <v>51</v>
      </c>
      <c r="AT3228" t="s">
        <v>51</v>
      </c>
      <c r="AU3228" t="s">
        <v>58</v>
      </c>
      <c r="AV3228" t="s">
        <v>14226</v>
      </c>
      <c r="AW3228" t="s">
        <v>51</v>
      </c>
      <c r="AX3228" s="1">
        <v>41207.452235763885</v>
      </c>
      <c r="AY3228" t="s">
        <v>51</v>
      </c>
    </row>
    <row r="3229" spans="1:51" x14ac:dyDescent="0.35">
      <c r="A3229">
        <v>1127</v>
      </c>
      <c r="B3229">
        <v>0</v>
      </c>
      <c r="C3229" t="s">
        <v>51</v>
      </c>
      <c r="D3229" t="s">
        <v>52</v>
      </c>
      <c r="E3229" t="s">
        <v>51</v>
      </c>
      <c r="F3229" t="s">
        <v>51</v>
      </c>
      <c r="G3229" t="s">
        <v>14720</v>
      </c>
      <c r="H3229" t="s">
        <v>14721</v>
      </c>
      <c r="I3229" t="s">
        <v>56</v>
      </c>
      <c r="J3229" t="s">
        <v>5419</v>
      </c>
      <c r="O3229" t="s">
        <v>416</v>
      </c>
      <c r="U3229" t="s">
        <v>51</v>
      </c>
      <c r="X3229" t="s">
        <v>51</v>
      </c>
      <c r="Z3229">
        <v>8</v>
      </c>
      <c r="AE3229" t="s">
        <v>51</v>
      </c>
      <c r="AF3229" t="s">
        <v>5419</v>
      </c>
      <c r="AG3229">
        <v>20472201317</v>
      </c>
      <c r="AH3229" t="s">
        <v>14722</v>
      </c>
      <c r="AI3229">
        <v>0</v>
      </c>
      <c r="AJ3229">
        <v>0</v>
      </c>
      <c r="AL3229">
        <v>1</v>
      </c>
      <c r="AM3229">
        <v>0</v>
      </c>
      <c r="AN3229">
        <v>0</v>
      </c>
      <c r="AO3229" t="s">
        <v>51</v>
      </c>
      <c r="AP3229" t="s">
        <v>51</v>
      </c>
      <c r="AQ3229" t="s">
        <v>51</v>
      </c>
      <c r="AR3229" t="s">
        <v>51</v>
      </c>
      <c r="AS3229" t="s">
        <v>51</v>
      </c>
      <c r="AT3229" t="s">
        <v>51</v>
      </c>
      <c r="AU3229" t="s">
        <v>58</v>
      </c>
      <c r="AV3229" t="s">
        <v>14226</v>
      </c>
      <c r="AW3229" t="s">
        <v>14226</v>
      </c>
      <c r="AX3229" s="1">
        <v>41207.445548842596</v>
      </c>
      <c r="AY3229" s="1">
        <v>41431.533649224541</v>
      </c>
    </row>
    <row r="3230" spans="1:51" x14ac:dyDescent="0.35">
      <c r="A3230">
        <v>1126</v>
      </c>
      <c r="B3230">
        <v>0</v>
      </c>
      <c r="C3230" t="s">
        <v>51</v>
      </c>
      <c r="D3230" t="s">
        <v>52</v>
      </c>
      <c r="E3230" t="s">
        <v>51</v>
      </c>
      <c r="F3230" t="s">
        <v>51</v>
      </c>
      <c r="G3230" t="s">
        <v>14723</v>
      </c>
      <c r="H3230" t="s">
        <v>10364</v>
      </c>
      <c r="I3230" t="s">
        <v>56</v>
      </c>
      <c r="J3230" t="s">
        <v>5419</v>
      </c>
      <c r="M3230" t="s">
        <v>14723</v>
      </c>
      <c r="N3230" t="s">
        <v>10364</v>
      </c>
      <c r="O3230" t="s">
        <v>56</v>
      </c>
      <c r="S3230" t="s">
        <v>14724</v>
      </c>
      <c r="T3230" t="s">
        <v>51</v>
      </c>
      <c r="U3230" t="s">
        <v>51</v>
      </c>
      <c r="V3230" t="s">
        <v>14725</v>
      </c>
      <c r="Z3230">
        <v>8</v>
      </c>
      <c r="AA3230" t="s">
        <v>14726</v>
      </c>
      <c r="AB3230" t="s">
        <v>14727</v>
      </c>
      <c r="AC3230" t="s">
        <v>10448</v>
      </c>
      <c r="AD3230" t="s">
        <v>14728</v>
      </c>
      <c r="AE3230" t="s">
        <v>51</v>
      </c>
      <c r="AF3230" t="s">
        <v>5419</v>
      </c>
      <c r="AG3230" t="s">
        <v>14729</v>
      </c>
      <c r="AH3230" t="s">
        <v>14730</v>
      </c>
      <c r="AI3230">
        <v>0</v>
      </c>
      <c r="AJ3230">
        <v>0</v>
      </c>
      <c r="AL3230">
        <v>0</v>
      </c>
      <c r="AM3230">
        <v>0</v>
      </c>
      <c r="AN3230">
        <v>0</v>
      </c>
      <c r="AO3230" t="s">
        <v>51</v>
      </c>
      <c r="AP3230" t="s">
        <v>51</v>
      </c>
      <c r="AQ3230" t="s">
        <v>51</v>
      </c>
      <c r="AR3230" t="s">
        <v>51</v>
      </c>
      <c r="AS3230" t="s">
        <v>51</v>
      </c>
      <c r="AT3230" t="s">
        <v>51</v>
      </c>
      <c r="AU3230" t="s">
        <v>58</v>
      </c>
      <c r="AV3230" t="s">
        <v>14226</v>
      </c>
      <c r="AW3230" t="s">
        <v>51</v>
      </c>
      <c r="AX3230" s="1">
        <v>41199.744044247687</v>
      </c>
      <c r="AY3230" t="s">
        <v>51</v>
      </c>
    </row>
    <row r="3231" spans="1:51" x14ac:dyDescent="0.35">
      <c r="A3231">
        <v>1125</v>
      </c>
      <c r="B3231">
        <v>0</v>
      </c>
      <c r="C3231" t="s">
        <v>51</v>
      </c>
      <c r="D3231" t="s">
        <v>52</v>
      </c>
      <c r="E3231" t="s">
        <v>51</v>
      </c>
      <c r="F3231" t="s">
        <v>51</v>
      </c>
      <c r="G3231" t="s">
        <v>14731</v>
      </c>
      <c r="H3231" t="s">
        <v>14732</v>
      </c>
      <c r="I3231" t="s">
        <v>56</v>
      </c>
      <c r="J3231" t="s">
        <v>5419</v>
      </c>
      <c r="T3231" t="s">
        <v>51</v>
      </c>
      <c r="U3231" t="s">
        <v>51</v>
      </c>
      <c r="Z3231">
        <v>8</v>
      </c>
      <c r="AE3231" t="s">
        <v>51</v>
      </c>
      <c r="AF3231" t="s">
        <v>5419</v>
      </c>
      <c r="AI3231">
        <v>0</v>
      </c>
      <c r="AJ3231">
        <v>0</v>
      </c>
      <c r="AL3231">
        <v>0</v>
      </c>
      <c r="AM3231">
        <v>0</v>
      </c>
      <c r="AN3231">
        <v>0</v>
      </c>
      <c r="AO3231" t="s">
        <v>51</v>
      </c>
      <c r="AP3231" t="s">
        <v>51</v>
      </c>
      <c r="AQ3231" t="s">
        <v>51</v>
      </c>
      <c r="AR3231" t="s">
        <v>51</v>
      </c>
      <c r="AS3231" t="s">
        <v>51</v>
      </c>
      <c r="AT3231" t="s">
        <v>51</v>
      </c>
      <c r="AU3231" t="s">
        <v>58</v>
      </c>
      <c r="AV3231" t="s">
        <v>14226</v>
      </c>
      <c r="AW3231" t="s">
        <v>51</v>
      </c>
      <c r="AX3231" s="1">
        <v>41198.702936030095</v>
      </c>
      <c r="AY3231" t="s">
        <v>51</v>
      </c>
    </row>
    <row r="3232" spans="1:51" x14ac:dyDescent="0.35">
      <c r="A3232">
        <v>1124</v>
      </c>
      <c r="B3232">
        <v>0</v>
      </c>
      <c r="C3232" t="s">
        <v>51</v>
      </c>
      <c r="D3232" t="s">
        <v>85</v>
      </c>
      <c r="E3232" t="s">
        <v>51</v>
      </c>
      <c r="F3232" t="s">
        <v>51</v>
      </c>
      <c r="G3232" t="s">
        <v>14733</v>
      </c>
      <c r="H3232" t="s">
        <v>14734</v>
      </c>
      <c r="I3232" t="s">
        <v>56</v>
      </c>
      <c r="J3232" t="s">
        <v>12495</v>
      </c>
      <c r="K3232" t="s">
        <v>563</v>
      </c>
      <c r="L3232" t="s">
        <v>14735</v>
      </c>
      <c r="S3232" t="s">
        <v>14736</v>
      </c>
      <c r="T3232" t="s">
        <v>51</v>
      </c>
      <c r="U3232" t="s">
        <v>51</v>
      </c>
      <c r="V3232" t="s">
        <v>14737</v>
      </c>
      <c r="W3232" t="s">
        <v>14738</v>
      </c>
      <c r="X3232" t="s">
        <v>14739</v>
      </c>
      <c r="Y3232" t="s">
        <v>14740</v>
      </c>
      <c r="Z3232">
        <v>8</v>
      </c>
      <c r="AE3232" t="s">
        <v>51</v>
      </c>
      <c r="AF3232" t="s">
        <v>12495</v>
      </c>
      <c r="AI3232">
        <v>0</v>
      </c>
      <c r="AJ3232">
        <v>0</v>
      </c>
      <c r="AL3232">
        <v>0</v>
      </c>
      <c r="AM3232">
        <v>0</v>
      </c>
      <c r="AN3232">
        <v>0</v>
      </c>
      <c r="AO3232" t="s">
        <v>51</v>
      </c>
      <c r="AP3232" t="s">
        <v>51</v>
      </c>
      <c r="AQ3232" t="s">
        <v>51</v>
      </c>
      <c r="AR3232" t="s">
        <v>51</v>
      </c>
      <c r="AS3232" t="s">
        <v>51</v>
      </c>
      <c r="AT3232" t="s">
        <v>51</v>
      </c>
      <c r="AU3232" t="s">
        <v>58</v>
      </c>
      <c r="AV3232" t="s">
        <v>8906</v>
      </c>
      <c r="AW3232" t="s">
        <v>51</v>
      </c>
      <c r="AX3232" s="1">
        <v>41198.615688854166</v>
      </c>
      <c r="AY3232" t="s">
        <v>51</v>
      </c>
    </row>
    <row r="3233" spans="1:51" x14ac:dyDescent="0.35">
      <c r="A3233">
        <v>1123</v>
      </c>
      <c r="B3233">
        <v>0</v>
      </c>
      <c r="C3233" t="s">
        <v>51</v>
      </c>
      <c r="D3233" t="s">
        <v>52</v>
      </c>
      <c r="E3233" t="s">
        <v>51</v>
      </c>
      <c r="F3233" t="s">
        <v>51</v>
      </c>
      <c r="G3233" t="s">
        <v>14741</v>
      </c>
      <c r="H3233" t="s">
        <v>14742</v>
      </c>
      <c r="I3233" t="s">
        <v>149</v>
      </c>
      <c r="J3233" t="s">
        <v>5419</v>
      </c>
      <c r="M3233" t="s">
        <v>14743</v>
      </c>
      <c r="N3233" t="s">
        <v>14744</v>
      </c>
      <c r="O3233" t="s">
        <v>149</v>
      </c>
      <c r="S3233">
        <v>515191539</v>
      </c>
      <c r="T3233" t="s">
        <v>51</v>
      </c>
      <c r="U3233" t="s">
        <v>51</v>
      </c>
      <c r="W3233" t="s">
        <v>14745</v>
      </c>
      <c r="Y3233" t="s">
        <v>14746</v>
      </c>
      <c r="Z3233">
        <v>2</v>
      </c>
      <c r="AA3233" t="s">
        <v>62</v>
      </c>
      <c r="AB3233" t="s">
        <v>62</v>
      </c>
      <c r="AC3233" t="s">
        <v>62</v>
      </c>
      <c r="AD3233" t="s">
        <v>62</v>
      </c>
      <c r="AE3233" t="s">
        <v>51</v>
      </c>
      <c r="AF3233" t="s">
        <v>5419</v>
      </c>
      <c r="AG3233" t="s">
        <v>62</v>
      </c>
      <c r="AH3233" t="s">
        <v>62</v>
      </c>
      <c r="AI3233">
        <v>0</v>
      </c>
      <c r="AJ3233">
        <v>0</v>
      </c>
      <c r="AL3233">
        <v>0</v>
      </c>
      <c r="AM3233">
        <v>0</v>
      </c>
      <c r="AN3233">
        <v>0</v>
      </c>
      <c r="AO3233" t="s">
        <v>51</v>
      </c>
      <c r="AP3233" t="s">
        <v>51</v>
      </c>
      <c r="AQ3233" t="s">
        <v>51</v>
      </c>
      <c r="AR3233" t="s">
        <v>51</v>
      </c>
      <c r="AS3233" t="s">
        <v>51</v>
      </c>
      <c r="AT3233" t="s">
        <v>51</v>
      </c>
      <c r="AU3233" t="s">
        <v>58</v>
      </c>
      <c r="AV3233" t="s">
        <v>1668</v>
      </c>
      <c r="AW3233" t="s">
        <v>14226</v>
      </c>
      <c r="AX3233" s="1">
        <v>41198.491772106485</v>
      </c>
      <c r="AY3233" s="1">
        <v>41199.472469097222</v>
      </c>
    </row>
    <row r="3234" spans="1:51" x14ac:dyDescent="0.35">
      <c r="A3234">
        <v>1122</v>
      </c>
      <c r="B3234">
        <v>0</v>
      </c>
      <c r="C3234" t="s">
        <v>51</v>
      </c>
      <c r="D3234" t="s">
        <v>52</v>
      </c>
      <c r="E3234" t="s">
        <v>51</v>
      </c>
      <c r="F3234" t="s">
        <v>51</v>
      </c>
      <c r="G3234" t="s">
        <v>14747</v>
      </c>
      <c r="H3234" t="s">
        <v>14748</v>
      </c>
      <c r="I3234" t="s">
        <v>56</v>
      </c>
      <c r="M3234" t="s">
        <v>14747</v>
      </c>
      <c r="N3234" t="s">
        <v>14749</v>
      </c>
      <c r="O3234" t="s">
        <v>56</v>
      </c>
      <c r="S3234" t="s">
        <v>14750</v>
      </c>
      <c r="U3234" t="s">
        <v>202</v>
      </c>
      <c r="Y3234" t="s">
        <v>14751</v>
      </c>
      <c r="Z3234">
        <v>8</v>
      </c>
      <c r="AA3234">
        <v>37</v>
      </c>
      <c r="AE3234" t="s">
        <v>14752</v>
      </c>
      <c r="AF3234" t="s">
        <v>3406</v>
      </c>
      <c r="AG3234" t="s">
        <v>14753</v>
      </c>
      <c r="AH3234" t="s">
        <v>14752</v>
      </c>
      <c r="AI3234">
        <v>0</v>
      </c>
      <c r="AJ3234">
        <v>0</v>
      </c>
      <c r="AL3234">
        <v>0</v>
      </c>
      <c r="AM3234">
        <v>0</v>
      </c>
      <c r="AN3234">
        <v>0</v>
      </c>
      <c r="AO3234" t="s">
        <v>51</v>
      </c>
      <c r="AP3234" t="s">
        <v>51</v>
      </c>
      <c r="AQ3234" t="s">
        <v>51</v>
      </c>
      <c r="AR3234" t="s">
        <v>51</v>
      </c>
      <c r="AS3234" t="s">
        <v>51</v>
      </c>
      <c r="AT3234" t="s">
        <v>51</v>
      </c>
      <c r="AU3234" t="s">
        <v>58</v>
      </c>
      <c r="AV3234" t="s">
        <v>14226</v>
      </c>
      <c r="AW3234" t="s">
        <v>196</v>
      </c>
      <c r="AX3234" s="1">
        <v>41198.477216087966</v>
      </c>
      <c r="AY3234" s="1">
        <v>44086.486828159723</v>
      </c>
    </row>
    <row r="3235" spans="1:51" x14ac:dyDescent="0.35">
      <c r="A3235">
        <v>1121</v>
      </c>
      <c r="B3235">
        <v>0</v>
      </c>
      <c r="C3235" t="s">
        <v>51</v>
      </c>
      <c r="D3235" t="s">
        <v>85</v>
      </c>
      <c r="E3235" t="s">
        <v>51</v>
      </c>
      <c r="F3235" t="s">
        <v>51</v>
      </c>
      <c r="G3235" t="s">
        <v>14754</v>
      </c>
      <c r="H3235" t="s">
        <v>14755</v>
      </c>
      <c r="I3235" t="s">
        <v>56</v>
      </c>
      <c r="J3235" t="s">
        <v>12495</v>
      </c>
      <c r="K3235" t="s">
        <v>1903</v>
      </c>
      <c r="L3235">
        <v>411005</v>
      </c>
      <c r="S3235" t="s">
        <v>14756</v>
      </c>
      <c r="T3235" t="s">
        <v>51</v>
      </c>
      <c r="U3235" t="s">
        <v>51</v>
      </c>
      <c r="W3235">
        <v>919923692411</v>
      </c>
      <c r="X3235" t="s">
        <v>14757</v>
      </c>
      <c r="Y3235" t="s">
        <v>14758</v>
      </c>
      <c r="Z3235">
        <v>8</v>
      </c>
      <c r="AE3235" t="s">
        <v>51</v>
      </c>
      <c r="AF3235" t="s">
        <v>12495</v>
      </c>
      <c r="AI3235">
        <v>0</v>
      </c>
      <c r="AJ3235">
        <v>0</v>
      </c>
      <c r="AL3235">
        <v>0</v>
      </c>
      <c r="AM3235">
        <v>0</v>
      </c>
      <c r="AN3235">
        <v>0</v>
      </c>
      <c r="AO3235" t="s">
        <v>51</v>
      </c>
      <c r="AP3235" t="s">
        <v>51</v>
      </c>
      <c r="AQ3235" t="s">
        <v>51</v>
      </c>
      <c r="AR3235" t="s">
        <v>51</v>
      </c>
      <c r="AS3235" t="s">
        <v>51</v>
      </c>
      <c r="AT3235" t="s">
        <v>51</v>
      </c>
      <c r="AU3235" t="s">
        <v>58</v>
      </c>
      <c r="AV3235" t="s">
        <v>8906</v>
      </c>
      <c r="AW3235" t="s">
        <v>51</v>
      </c>
      <c r="AX3235" s="1">
        <v>41192.680101620368</v>
      </c>
      <c r="AY3235" t="s">
        <v>51</v>
      </c>
    </row>
    <row r="3236" spans="1:51" x14ac:dyDescent="0.35">
      <c r="A3236">
        <v>1120</v>
      </c>
      <c r="B3236">
        <v>0</v>
      </c>
      <c r="C3236" t="s">
        <v>51</v>
      </c>
      <c r="D3236" t="s">
        <v>52</v>
      </c>
      <c r="E3236" t="s">
        <v>51</v>
      </c>
      <c r="F3236" t="s">
        <v>51</v>
      </c>
      <c r="G3236" t="s">
        <v>14759</v>
      </c>
      <c r="H3236" t="s">
        <v>14760</v>
      </c>
      <c r="I3236" t="s">
        <v>56</v>
      </c>
      <c r="J3236" t="s">
        <v>5419</v>
      </c>
      <c r="O3236" t="s">
        <v>56</v>
      </c>
      <c r="S3236" t="s">
        <v>14761</v>
      </c>
      <c r="U3236" t="s">
        <v>51</v>
      </c>
      <c r="V3236" t="s">
        <v>14762</v>
      </c>
      <c r="W3236">
        <f>+(91)-9246194482</f>
        <v>-9246194391</v>
      </c>
      <c r="X3236" t="s">
        <v>51</v>
      </c>
      <c r="Y3236" t="s">
        <v>14763</v>
      </c>
      <c r="Z3236">
        <v>8</v>
      </c>
      <c r="AE3236" t="s">
        <v>51</v>
      </c>
      <c r="AF3236" t="s">
        <v>5419</v>
      </c>
      <c r="AI3236">
        <v>0</v>
      </c>
      <c r="AJ3236">
        <v>0</v>
      </c>
      <c r="AL3236">
        <v>0</v>
      </c>
      <c r="AM3236">
        <v>0</v>
      </c>
      <c r="AN3236">
        <v>0</v>
      </c>
      <c r="AO3236" t="s">
        <v>51</v>
      </c>
      <c r="AP3236" t="s">
        <v>51</v>
      </c>
      <c r="AQ3236" t="s">
        <v>51</v>
      </c>
      <c r="AR3236" t="s">
        <v>51</v>
      </c>
      <c r="AS3236" t="s">
        <v>51</v>
      </c>
      <c r="AT3236" t="s">
        <v>51</v>
      </c>
      <c r="AU3236" t="s">
        <v>58</v>
      </c>
      <c r="AV3236" t="s">
        <v>11883</v>
      </c>
      <c r="AW3236" t="s">
        <v>4802</v>
      </c>
      <c r="AX3236" s="1">
        <v>41192.643565706021</v>
      </c>
      <c r="AY3236" s="1">
        <v>41622.62537415509</v>
      </c>
    </row>
    <row r="3237" spans="1:51" x14ac:dyDescent="0.35">
      <c r="A3237">
        <v>1119</v>
      </c>
      <c r="B3237">
        <v>0</v>
      </c>
      <c r="C3237" t="s">
        <v>51</v>
      </c>
      <c r="D3237" t="s">
        <v>85</v>
      </c>
      <c r="E3237">
        <v>10</v>
      </c>
      <c r="F3237" t="s">
        <v>7353</v>
      </c>
      <c r="G3237" t="s">
        <v>14764</v>
      </c>
      <c r="H3237" t="s">
        <v>14765</v>
      </c>
      <c r="I3237" t="s">
        <v>56</v>
      </c>
      <c r="J3237" t="s">
        <v>5419</v>
      </c>
      <c r="K3237" t="s">
        <v>1903</v>
      </c>
      <c r="L3237">
        <v>411002</v>
      </c>
      <c r="S3237" t="s">
        <v>14766</v>
      </c>
      <c r="T3237" t="s">
        <v>51</v>
      </c>
      <c r="U3237" t="s">
        <v>51</v>
      </c>
      <c r="W3237">
        <v>9850102068</v>
      </c>
      <c r="Y3237" t="s">
        <v>14767</v>
      </c>
      <c r="Z3237">
        <v>8</v>
      </c>
      <c r="AE3237" t="s">
        <v>51</v>
      </c>
      <c r="AF3237" t="s">
        <v>5419</v>
      </c>
      <c r="AG3237" t="s">
        <v>14768</v>
      </c>
      <c r="AH3237" t="s">
        <v>14769</v>
      </c>
      <c r="AI3237">
        <v>0</v>
      </c>
      <c r="AJ3237">
        <v>0</v>
      </c>
      <c r="AL3237">
        <v>0</v>
      </c>
      <c r="AM3237">
        <v>0</v>
      </c>
      <c r="AN3237">
        <v>0</v>
      </c>
      <c r="AP3237" t="s">
        <v>51</v>
      </c>
      <c r="AQ3237" t="s">
        <v>51</v>
      </c>
      <c r="AR3237" t="s">
        <v>51</v>
      </c>
      <c r="AS3237" t="s">
        <v>51</v>
      </c>
      <c r="AT3237" t="s">
        <v>51</v>
      </c>
      <c r="AU3237" t="s">
        <v>58</v>
      </c>
      <c r="AV3237" t="s">
        <v>8906</v>
      </c>
      <c r="AW3237" t="s">
        <v>5181</v>
      </c>
      <c r="AX3237" s="1">
        <v>41191.686715821757</v>
      </c>
      <c r="AY3237" s="1">
        <v>43788.411546493058</v>
      </c>
    </row>
    <row r="3238" spans="1:51" x14ac:dyDescent="0.35">
      <c r="A3238">
        <v>1117</v>
      </c>
      <c r="B3238">
        <v>0</v>
      </c>
      <c r="C3238" t="s">
        <v>51</v>
      </c>
      <c r="D3238" t="s">
        <v>52</v>
      </c>
      <c r="E3238" t="s">
        <v>51</v>
      </c>
      <c r="F3238" t="s">
        <v>51</v>
      </c>
      <c r="G3238" t="s">
        <v>14770</v>
      </c>
      <c r="H3238" t="s">
        <v>14771</v>
      </c>
      <c r="I3238" t="s">
        <v>56</v>
      </c>
      <c r="M3238" t="s">
        <v>14772</v>
      </c>
      <c r="N3238" t="s">
        <v>14771</v>
      </c>
      <c r="O3238" t="s">
        <v>56</v>
      </c>
      <c r="Z3238">
        <v>8</v>
      </c>
      <c r="AA3238">
        <v>27</v>
      </c>
      <c r="AB3238" t="s">
        <v>8743</v>
      </c>
      <c r="AC3238" t="s">
        <v>14773</v>
      </c>
      <c r="AD3238" t="s">
        <v>14774</v>
      </c>
      <c r="AE3238" t="s">
        <v>14775</v>
      </c>
      <c r="AF3238" t="s">
        <v>143</v>
      </c>
      <c r="AG3238" t="s">
        <v>14776</v>
      </c>
      <c r="AH3238" t="s">
        <v>14775</v>
      </c>
      <c r="AI3238">
        <v>0</v>
      </c>
      <c r="AJ3238">
        <v>0</v>
      </c>
      <c r="AL3238">
        <v>0</v>
      </c>
      <c r="AM3238">
        <v>0</v>
      </c>
      <c r="AN3238">
        <v>0</v>
      </c>
      <c r="AO3238" t="s">
        <v>51</v>
      </c>
      <c r="AP3238" t="s">
        <v>51</v>
      </c>
      <c r="AQ3238" t="s">
        <v>51</v>
      </c>
      <c r="AR3238" t="s">
        <v>51</v>
      </c>
      <c r="AS3238" t="s">
        <v>51</v>
      </c>
      <c r="AT3238" t="s">
        <v>51</v>
      </c>
      <c r="AU3238" t="s">
        <v>58</v>
      </c>
      <c r="AV3238" t="s">
        <v>14226</v>
      </c>
      <c r="AW3238" t="s">
        <v>6927</v>
      </c>
      <c r="AX3238" s="1">
        <v>41185.487547916666</v>
      </c>
      <c r="AY3238" s="1">
        <v>43463.688792094908</v>
      </c>
    </row>
    <row r="3239" spans="1:51" x14ac:dyDescent="0.35">
      <c r="A3239">
        <v>1116</v>
      </c>
      <c r="B3239">
        <v>0</v>
      </c>
      <c r="C3239" t="s">
        <v>51</v>
      </c>
      <c r="D3239" t="s">
        <v>52</v>
      </c>
      <c r="E3239" t="s">
        <v>51</v>
      </c>
      <c r="F3239" t="s">
        <v>51</v>
      </c>
      <c r="G3239" t="s">
        <v>14777</v>
      </c>
      <c r="H3239" t="s">
        <v>14778</v>
      </c>
      <c r="I3239" t="s">
        <v>56</v>
      </c>
      <c r="J3239" t="s">
        <v>5419</v>
      </c>
      <c r="M3239" t="s">
        <v>14777</v>
      </c>
      <c r="N3239" t="s">
        <v>14779</v>
      </c>
      <c r="O3239" t="s">
        <v>56</v>
      </c>
      <c r="S3239" t="s">
        <v>14780</v>
      </c>
      <c r="U3239" t="s">
        <v>51</v>
      </c>
      <c r="V3239" t="s">
        <v>14781</v>
      </c>
      <c r="W3239" t="s">
        <v>9704</v>
      </c>
      <c r="X3239" t="s">
        <v>51</v>
      </c>
      <c r="Y3239" t="s">
        <v>14782</v>
      </c>
      <c r="Z3239">
        <v>8</v>
      </c>
      <c r="AA3239" t="s">
        <v>9704</v>
      </c>
      <c r="AB3239" t="s">
        <v>14783</v>
      </c>
      <c r="AC3239" t="s">
        <v>14784</v>
      </c>
      <c r="AE3239" t="s">
        <v>51</v>
      </c>
      <c r="AF3239" t="s">
        <v>5419</v>
      </c>
      <c r="AG3239" t="s">
        <v>9708</v>
      </c>
      <c r="AH3239" t="s">
        <v>9709</v>
      </c>
      <c r="AI3239">
        <v>1</v>
      </c>
      <c r="AJ3239">
        <v>0</v>
      </c>
      <c r="AL3239">
        <v>0</v>
      </c>
      <c r="AM3239">
        <v>0</v>
      </c>
      <c r="AN3239">
        <v>0</v>
      </c>
      <c r="AO3239" t="s">
        <v>51</v>
      </c>
      <c r="AP3239" t="s">
        <v>51</v>
      </c>
      <c r="AQ3239" t="s">
        <v>51</v>
      </c>
      <c r="AR3239" t="s">
        <v>51</v>
      </c>
      <c r="AS3239" t="s">
        <v>51</v>
      </c>
      <c r="AT3239" t="s">
        <v>51</v>
      </c>
      <c r="AU3239" t="s">
        <v>58</v>
      </c>
      <c r="AV3239" t="s">
        <v>14226</v>
      </c>
      <c r="AW3239" t="s">
        <v>6927</v>
      </c>
      <c r="AX3239" s="1">
        <v>41185.465832951391</v>
      </c>
      <c r="AY3239" s="1">
        <v>42649.745632557868</v>
      </c>
    </row>
    <row r="3240" spans="1:51" x14ac:dyDescent="0.35">
      <c r="A3240">
        <v>1115</v>
      </c>
      <c r="B3240">
        <v>0</v>
      </c>
      <c r="C3240" t="s">
        <v>51</v>
      </c>
      <c r="D3240" t="s">
        <v>85</v>
      </c>
      <c r="E3240" t="s">
        <v>51</v>
      </c>
      <c r="F3240" t="s">
        <v>51</v>
      </c>
      <c r="G3240" t="s">
        <v>19386</v>
      </c>
      <c r="H3240" t="s">
        <v>14785</v>
      </c>
      <c r="I3240" t="s">
        <v>56</v>
      </c>
      <c r="J3240" t="s">
        <v>12495</v>
      </c>
      <c r="K3240" t="s">
        <v>563</v>
      </c>
      <c r="L3240" t="s">
        <v>14786</v>
      </c>
      <c r="N3240" t="s">
        <v>14787</v>
      </c>
      <c r="S3240">
        <f>91-22-67162222</f>
        <v>-67162153</v>
      </c>
      <c r="T3240" t="s">
        <v>51</v>
      </c>
      <c r="U3240" t="s">
        <v>51</v>
      </c>
      <c r="V3240">
        <f>91-22-67162211</f>
        <v>-67162142</v>
      </c>
      <c r="X3240" t="s">
        <v>14788</v>
      </c>
      <c r="Y3240" t="s">
        <v>14789</v>
      </c>
      <c r="Z3240">
        <v>8</v>
      </c>
      <c r="AE3240" t="s">
        <v>51</v>
      </c>
      <c r="AF3240" t="s">
        <v>12495</v>
      </c>
      <c r="AI3240">
        <v>0</v>
      </c>
      <c r="AJ3240">
        <v>0</v>
      </c>
      <c r="AL3240">
        <v>0</v>
      </c>
      <c r="AM3240">
        <v>0</v>
      </c>
      <c r="AN3240">
        <v>0</v>
      </c>
      <c r="AO3240" t="s">
        <v>51</v>
      </c>
      <c r="AP3240" t="s">
        <v>51</v>
      </c>
      <c r="AQ3240" t="s">
        <v>51</v>
      </c>
      <c r="AR3240" t="s">
        <v>51</v>
      </c>
      <c r="AS3240" t="s">
        <v>51</v>
      </c>
      <c r="AT3240" t="s">
        <v>51</v>
      </c>
      <c r="AU3240" t="s">
        <v>58</v>
      </c>
      <c r="AV3240" t="s">
        <v>8906</v>
      </c>
      <c r="AW3240" t="s">
        <v>51</v>
      </c>
      <c r="AX3240" s="1">
        <v>41184.679513854164</v>
      </c>
      <c r="AY3240" t="s">
        <v>51</v>
      </c>
    </row>
    <row r="3241" spans="1:51" x14ac:dyDescent="0.35">
      <c r="A3241">
        <v>1113</v>
      </c>
      <c r="B3241">
        <v>0</v>
      </c>
      <c r="C3241" t="s">
        <v>51</v>
      </c>
      <c r="D3241" t="s">
        <v>85</v>
      </c>
      <c r="E3241" t="s">
        <v>51</v>
      </c>
      <c r="F3241" t="s">
        <v>51</v>
      </c>
      <c r="G3241" t="s">
        <v>14790</v>
      </c>
      <c r="H3241" t="s">
        <v>14791</v>
      </c>
      <c r="I3241" t="s">
        <v>56</v>
      </c>
      <c r="J3241" t="s">
        <v>12495</v>
      </c>
      <c r="K3241" t="s">
        <v>1903</v>
      </c>
      <c r="L3241">
        <v>411002</v>
      </c>
      <c r="N3241" t="s">
        <v>14787</v>
      </c>
      <c r="S3241" t="s">
        <v>14792</v>
      </c>
      <c r="T3241" t="s">
        <v>51</v>
      </c>
      <c r="U3241" t="s">
        <v>51</v>
      </c>
      <c r="Z3241">
        <v>8</v>
      </c>
      <c r="AE3241" t="s">
        <v>51</v>
      </c>
      <c r="AF3241" t="s">
        <v>12495</v>
      </c>
      <c r="AI3241">
        <v>0</v>
      </c>
      <c r="AJ3241">
        <v>0</v>
      </c>
      <c r="AL3241">
        <v>0</v>
      </c>
      <c r="AM3241">
        <v>0</v>
      </c>
      <c r="AN3241">
        <v>0</v>
      </c>
      <c r="AO3241" t="s">
        <v>51</v>
      </c>
      <c r="AP3241" t="s">
        <v>51</v>
      </c>
      <c r="AQ3241" t="s">
        <v>51</v>
      </c>
      <c r="AR3241" t="s">
        <v>51</v>
      </c>
      <c r="AS3241" t="s">
        <v>51</v>
      </c>
      <c r="AT3241" t="s">
        <v>51</v>
      </c>
      <c r="AU3241" t="s">
        <v>58</v>
      </c>
      <c r="AV3241" t="s">
        <v>8906</v>
      </c>
      <c r="AW3241" t="s">
        <v>51</v>
      </c>
      <c r="AX3241" s="1">
        <v>41184.41713159722</v>
      </c>
      <c r="AY3241" t="s">
        <v>51</v>
      </c>
    </row>
    <row r="3242" spans="1:51" x14ac:dyDescent="0.35">
      <c r="A3242">
        <v>1112</v>
      </c>
      <c r="B3242">
        <v>0</v>
      </c>
      <c r="C3242" t="s">
        <v>51</v>
      </c>
      <c r="D3242" t="s">
        <v>85</v>
      </c>
      <c r="E3242" t="s">
        <v>51</v>
      </c>
      <c r="F3242" t="s">
        <v>51</v>
      </c>
      <c r="G3242" t="s">
        <v>14793</v>
      </c>
      <c r="H3242" t="s">
        <v>14794</v>
      </c>
      <c r="I3242" t="s">
        <v>56</v>
      </c>
      <c r="J3242" t="s">
        <v>5419</v>
      </c>
      <c r="N3242" t="s">
        <v>14787</v>
      </c>
      <c r="S3242">
        <v>9011357337</v>
      </c>
      <c r="T3242" t="s">
        <v>51</v>
      </c>
      <c r="U3242" t="s">
        <v>51</v>
      </c>
      <c r="W3242">
        <v>9523950734</v>
      </c>
      <c r="Z3242">
        <v>8</v>
      </c>
      <c r="AE3242" t="s">
        <v>51</v>
      </c>
      <c r="AF3242" t="s">
        <v>5419</v>
      </c>
      <c r="AI3242">
        <v>0</v>
      </c>
      <c r="AJ3242">
        <v>0</v>
      </c>
      <c r="AL3242">
        <v>0</v>
      </c>
      <c r="AM3242">
        <v>0</v>
      </c>
      <c r="AN3242">
        <v>0</v>
      </c>
      <c r="AO3242" t="s">
        <v>51</v>
      </c>
      <c r="AP3242" t="s">
        <v>51</v>
      </c>
      <c r="AQ3242" t="s">
        <v>51</v>
      </c>
      <c r="AR3242" t="s">
        <v>51</v>
      </c>
      <c r="AS3242" t="s">
        <v>51</v>
      </c>
      <c r="AT3242" t="s">
        <v>51</v>
      </c>
      <c r="AU3242" t="s">
        <v>58</v>
      </c>
      <c r="AV3242" t="s">
        <v>8671</v>
      </c>
      <c r="AW3242" t="s">
        <v>51</v>
      </c>
      <c r="AX3242" s="1">
        <v>41183.55350115741</v>
      </c>
      <c r="AY3242" t="s">
        <v>51</v>
      </c>
    </row>
    <row r="3243" spans="1:51" x14ac:dyDescent="0.35">
      <c r="A3243">
        <v>1111</v>
      </c>
      <c r="B3243">
        <v>0</v>
      </c>
      <c r="C3243" t="s">
        <v>51</v>
      </c>
      <c r="D3243" t="s">
        <v>52</v>
      </c>
      <c r="E3243" t="s">
        <v>51</v>
      </c>
      <c r="F3243" t="s">
        <v>51</v>
      </c>
      <c r="G3243" t="s">
        <v>14795</v>
      </c>
      <c r="H3243" t="s">
        <v>14796</v>
      </c>
      <c r="I3243" t="s">
        <v>56</v>
      </c>
      <c r="J3243" t="s">
        <v>14797</v>
      </c>
      <c r="K3243" t="s">
        <v>1734</v>
      </c>
      <c r="L3243">
        <v>600089</v>
      </c>
      <c r="N3243" t="s">
        <v>14787</v>
      </c>
      <c r="T3243" t="s">
        <v>51</v>
      </c>
      <c r="U3243" t="s">
        <v>51</v>
      </c>
      <c r="Z3243">
        <v>8</v>
      </c>
      <c r="AE3243" t="s">
        <v>51</v>
      </c>
      <c r="AF3243" t="s">
        <v>14797</v>
      </c>
      <c r="AG3243">
        <v>34860000378</v>
      </c>
      <c r="AH3243" t="s">
        <v>14798</v>
      </c>
      <c r="AI3243">
        <v>0</v>
      </c>
      <c r="AJ3243">
        <v>0</v>
      </c>
      <c r="AL3243">
        <v>0</v>
      </c>
      <c r="AM3243">
        <v>0</v>
      </c>
      <c r="AN3243">
        <v>0</v>
      </c>
      <c r="AO3243" t="s">
        <v>51</v>
      </c>
      <c r="AP3243" t="s">
        <v>51</v>
      </c>
      <c r="AQ3243" t="s">
        <v>51</v>
      </c>
      <c r="AR3243" t="s">
        <v>51</v>
      </c>
      <c r="AS3243" t="s">
        <v>51</v>
      </c>
      <c r="AT3243" t="s">
        <v>51</v>
      </c>
      <c r="AU3243" t="s">
        <v>58</v>
      </c>
      <c r="AV3243" t="s">
        <v>14226</v>
      </c>
      <c r="AW3243" t="s">
        <v>51</v>
      </c>
      <c r="AX3243" s="1">
        <v>41183.491685995374</v>
      </c>
      <c r="AY3243" t="s">
        <v>51</v>
      </c>
    </row>
    <row r="3244" spans="1:51" x14ac:dyDescent="0.35">
      <c r="A3244">
        <v>1110</v>
      </c>
      <c r="B3244">
        <v>0</v>
      </c>
      <c r="C3244" t="s">
        <v>51</v>
      </c>
      <c r="D3244" t="s">
        <v>52</v>
      </c>
      <c r="E3244" t="s">
        <v>51</v>
      </c>
      <c r="F3244" t="s">
        <v>51</v>
      </c>
      <c r="G3244" t="s">
        <v>14799</v>
      </c>
      <c r="H3244" t="s">
        <v>19387</v>
      </c>
      <c r="I3244" t="s">
        <v>56</v>
      </c>
      <c r="J3244" t="s">
        <v>14800</v>
      </c>
      <c r="K3244" t="s">
        <v>14801</v>
      </c>
      <c r="L3244">
        <v>759145</v>
      </c>
      <c r="N3244" t="s">
        <v>14787</v>
      </c>
      <c r="S3244">
        <v>9437382459</v>
      </c>
      <c r="T3244" t="s">
        <v>51</v>
      </c>
      <c r="U3244" t="s">
        <v>51</v>
      </c>
      <c r="V3244" t="s">
        <v>11351</v>
      </c>
      <c r="Z3244">
        <v>8</v>
      </c>
      <c r="AA3244" t="s">
        <v>14802</v>
      </c>
      <c r="AB3244" t="s">
        <v>11353</v>
      </c>
      <c r="AC3244" t="s">
        <v>14803</v>
      </c>
      <c r="AD3244" t="s">
        <v>62</v>
      </c>
      <c r="AE3244" t="s">
        <v>51</v>
      </c>
      <c r="AF3244" t="s">
        <v>14800</v>
      </c>
      <c r="AH3244" t="s">
        <v>14804</v>
      </c>
      <c r="AI3244">
        <v>0</v>
      </c>
      <c r="AJ3244">
        <v>0</v>
      </c>
      <c r="AL3244">
        <v>0</v>
      </c>
      <c r="AM3244">
        <v>0</v>
      </c>
      <c r="AN3244">
        <v>0</v>
      </c>
      <c r="AO3244" t="s">
        <v>51</v>
      </c>
      <c r="AP3244" t="s">
        <v>51</v>
      </c>
      <c r="AQ3244" t="s">
        <v>51</v>
      </c>
      <c r="AR3244" t="s">
        <v>51</v>
      </c>
      <c r="AS3244" t="s">
        <v>51</v>
      </c>
      <c r="AT3244" t="s">
        <v>51</v>
      </c>
      <c r="AU3244" t="s">
        <v>58</v>
      </c>
      <c r="AV3244" t="s">
        <v>14226</v>
      </c>
      <c r="AW3244" t="s">
        <v>51</v>
      </c>
      <c r="AX3244" s="1">
        <v>41181.555470833337</v>
      </c>
      <c r="AY3244" t="s">
        <v>51</v>
      </c>
    </row>
    <row r="3245" spans="1:51" x14ac:dyDescent="0.35">
      <c r="A3245">
        <v>1109</v>
      </c>
      <c r="B3245">
        <v>0</v>
      </c>
      <c r="C3245" t="s">
        <v>51</v>
      </c>
      <c r="D3245" t="s">
        <v>52</v>
      </c>
      <c r="E3245" t="s">
        <v>51</v>
      </c>
      <c r="F3245" t="s">
        <v>51</v>
      </c>
      <c r="G3245" t="s">
        <v>14805</v>
      </c>
      <c r="H3245" t="s">
        <v>14806</v>
      </c>
      <c r="I3245" t="s">
        <v>56</v>
      </c>
      <c r="J3245" t="s">
        <v>14807</v>
      </c>
      <c r="K3245" t="s">
        <v>5700</v>
      </c>
      <c r="L3245">
        <v>394120</v>
      </c>
      <c r="O3245" t="s">
        <v>56</v>
      </c>
      <c r="U3245" t="s">
        <v>51</v>
      </c>
      <c r="X3245" t="s">
        <v>51</v>
      </c>
      <c r="Z3245">
        <v>8</v>
      </c>
      <c r="AA3245" t="s">
        <v>14808</v>
      </c>
      <c r="AB3245" t="s">
        <v>14809</v>
      </c>
      <c r="AC3245" t="s">
        <v>14810</v>
      </c>
      <c r="AE3245" t="s">
        <v>51</v>
      </c>
      <c r="AF3245" t="s">
        <v>14807</v>
      </c>
      <c r="AG3245">
        <v>24191800399</v>
      </c>
      <c r="AH3245">
        <v>24691800399</v>
      </c>
      <c r="AI3245">
        <v>0</v>
      </c>
      <c r="AJ3245">
        <v>0</v>
      </c>
      <c r="AL3245">
        <v>0</v>
      </c>
      <c r="AM3245">
        <v>0</v>
      </c>
      <c r="AN3245">
        <v>0</v>
      </c>
      <c r="AO3245" t="s">
        <v>51</v>
      </c>
      <c r="AP3245" t="s">
        <v>51</v>
      </c>
      <c r="AQ3245" t="s">
        <v>51</v>
      </c>
      <c r="AR3245" t="s">
        <v>51</v>
      </c>
      <c r="AS3245" t="s">
        <v>51</v>
      </c>
      <c r="AT3245" t="s">
        <v>51</v>
      </c>
      <c r="AU3245" t="s">
        <v>58</v>
      </c>
      <c r="AV3245" t="s">
        <v>14226</v>
      </c>
      <c r="AW3245" t="s">
        <v>14226</v>
      </c>
      <c r="AX3245" s="1">
        <v>41173.62228541667</v>
      </c>
      <c r="AY3245" s="1">
        <v>41202.721283449071</v>
      </c>
    </row>
    <row r="3246" spans="1:51" x14ac:dyDescent="0.35">
      <c r="A3246">
        <v>1108</v>
      </c>
      <c r="B3246">
        <v>0</v>
      </c>
      <c r="C3246" t="s">
        <v>51</v>
      </c>
      <c r="D3246" t="s">
        <v>52</v>
      </c>
      <c r="E3246" t="s">
        <v>51</v>
      </c>
      <c r="F3246" t="s">
        <v>51</v>
      </c>
      <c r="G3246" t="s">
        <v>14811</v>
      </c>
      <c r="H3246" t="s">
        <v>14812</v>
      </c>
      <c r="I3246" t="s">
        <v>56</v>
      </c>
      <c r="J3246" t="s">
        <v>14813</v>
      </c>
      <c r="K3246" t="s">
        <v>14814</v>
      </c>
      <c r="L3246">
        <v>403761</v>
      </c>
      <c r="N3246" t="s">
        <v>14787</v>
      </c>
      <c r="T3246" t="s">
        <v>51</v>
      </c>
      <c r="U3246" t="s">
        <v>51</v>
      </c>
      <c r="W3246">
        <f>91-9043892525</f>
        <v>-9043892434</v>
      </c>
      <c r="X3246" t="s">
        <v>14815</v>
      </c>
      <c r="Y3246" t="s">
        <v>14816</v>
      </c>
      <c r="Z3246">
        <v>8</v>
      </c>
      <c r="AE3246" t="s">
        <v>51</v>
      </c>
      <c r="AF3246" t="s">
        <v>14813</v>
      </c>
      <c r="AI3246">
        <v>0</v>
      </c>
      <c r="AJ3246">
        <v>0</v>
      </c>
      <c r="AL3246">
        <v>0</v>
      </c>
      <c r="AM3246">
        <v>0</v>
      </c>
      <c r="AN3246">
        <v>0</v>
      </c>
      <c r="AO3246" t="s">
        <v>51</v>
      </c>
      <c r="AP3246" t="s">
        <v>51</v>
      </c>
      <c r="AQ3246" t="s">
        <v>51</v>
      </c>
      <c r="AR3246" t="s">
        <v>51</v>
      </c>
      <c r="AS3246" t="s">
        <v>51</v>
      </c>
      <c r="AT3246" t="s">
        <v>51</v>
      </c>
      <c r="AU3246" t="s">
        <v>58</v>
      </c>
      <c r="AV3246" t="s">
        <v>14226</v>
      </c>
      <c r="AW3246" t="s">
        <v>51</v>
      </c>
      <c r="AX3246" s="1">
        <v>41173.465580439813</v>
      </c>
      <c r="AY3246" t="s">
        <v>51</v>
      </c>
    </row>
    <row r="3247" spans="1:51" x14ac:dyDescent="0.35">
      <c r="A3247">
        <v>1107</v>
      </c>
      <c r="B3247">
        <v>0</v>
      </c>
      <c r="C3247" t="s">
        <v>51</v>
      </c>
      <c r="D3247" t="s">
        <v>85</v>
      </c>
      <c r="E3247" t="s">
        <v>51</v>
      </c>
      <c r="F3247" t="s">
        <v>51</v>
      </c>
      <c r="G3247" t="s">
        <v>14817</v>
      </c>
      <c r="H3247" t="s">
        <v>14818</v>
      </c>
      <c r="I3247" t="s">
        <v>6854</v>
      </c>
      <c r="K3247" t="s">
        <v>14819</v>
      </c>
      <c r="L3247">
        <v>44124</v>
      </c>
      <c r="T3247" t="s">
        <v>51</v>
      </c>
      <c r="U3247" t="s">
        <v>51</v>
      </c>
      <c r="W3247">
        <v>9167218456</v>
      </c>
      <c r="Y3247" t="s">
        <v>14820</v>
      </c>
      <c r="Z3247">
        <v>2</v>
      </c>
      <c r="AE3247" t="s">
        <v>51</v>
      </c>
      <c r="AI3247">
        <v>0</v>
      </c>
      <c r="AL3247">
        <v>0</v>
      </c>
      <c r="AM3247">
        <v>0</v>
      </c>
      <c r="AN3247">
        <v>0</v>
      </c>
      <c r="AO3247" t="s">
        <v>120</v>
      </c>
      <c r="AP3247" t="s">
        <v>51</v>
      </c>
      <c r="AQ3247" t="s">
        <v>51</v>
      </c>
      <c r="AR3247" t="s">
        <v>51</v>
      </c>
      <c r="AS3247" t="s">
        <v>51</v>
      </c>
      <c r="AT3247" t="s">
        <v>51</v>
      </c>
      <c r="AU3247" t="s">
        <v>58</v>
      </c>
      <c r="AV3247" t="s">
        <v>8906</v>
      </c>
      <c r="AW3247" t="s">
        <v>4028</v>
      </c>
      <c r="AX3247" s="1">
        <v>41171.724732673611</v>
      </c>
      <c r="AY3247" s="1">
        <v>41788.729840474538</v>
      </c>
    </row>
    <row r="3248" spans="1:51" x14ac:dyDescent="0.35">
      <c r="A3248">
        <v>1106</v>
      </c>
      <c r="B3248">
        <v>0</v>
      </c>
      <c r="C3248" t="s">
        <v>51</v>
      </c>
      <c r="D3248" t="s">
        <v>85</v>
      </c>
      <c r="E3248" t="s">
        <v>51</v>
      </c>
      <c r="F3248" t="s">
        <v>51</v>
      </c>
      <c r="G3248" t="s">
        <v>14821</v>
      </c>
      <c r="H3248" t="s">
        <v>14822</v>
      </c>
      <c r="I3248" t="s">
        <v>56</v>
      </c>
      <c r="J3248" t="s">
        <v>12495</v>
      </c>
      <c r="K3248" t="s">
        <v>563</v>
      </c>
      <c r="L3248" t="s">
        <v>14823</v>
      </c>
      <c r="N3248" t="s">
        <v>14787</v>
      </c>
      <c r="T3248" t="s">
        <v>51</v>
      </c>
      <c r="U3248" t="s">
        <v>51</v>
      </c>
      <c r="W3248" t="s">
        <v>14824</v>
      </c>
      <c r="Y3248" t="s">
        <v>14825</v>
      </c>
      <c r="Z3248">
        <v>8</v>
      </c>
      <c r="AE3248" t="s">
        <v>51</v>
      </c>
      <c r="AF3248" t="s">
        <v>12495</v>
      </c>
      <c r="AG3248" t="s">
        <v>14826</v>
      </c>
      <c r="AH3248" t="s">
        <v>14827</v>
      </c>
      <c r="AI3248">
        <v>0</v>
      </c>
      <c r="AJ3248">
        <v>0</v>
      </c>
      <c r="AL3248">
        <v>0</v>
      </c>
      <c r="AM3248">
        <v>0</v>
      </c>
      <c r="AN3248">
        <v>0</v>
      </c>
      <c r="AO3248" t="s">
        <v>51</v>
      </c>
      <c r="AP3248" t="s">
        <v>51</v>
      </c>
      <c r="AQ3248" t="s">
        <v>51</v>
      </c>
      <c r="AR3248" t="s">
        <v>51</v>
      </c>
      <c r="AS3248" t="s">
        <v>51</v>
      </c>
      <c r="AT3248" t="s">
        <v>51</v>
      </c>
      <c r="AU3248" t="s">
        <v>58</v>
      </c>
      <c r="AV3248" t="s">
        <v>8906</v>
      </c>
      <c r="AW3248" t="s">
        <v>51</v>
      </c>
      <c r="AX3248" s="1">
        <v>41170.651755983796</v>
      </c>
      <c r="AY3248" t="s">
        <v>51</v>
      </c>
    </row>
    <row r="3249" spans="1:51" x14ac:dyDescent="0.35">
      <c r="A3249">
        <v>1105</v>
      </c>
      <c r="B3249">
        <v>0</v>
      </c>
      <c r="C3249" t="s">
        <v>51</v>
      </c>
      <c r="D3249" t="s">
        <v>85</v>
      </c>
      <c r="E3249" t="s">
        <v>51</v>
      </c>
      <c r="F3249" t="s">
        <v>51</v>
      </c>
      <c r="G3249" t="s">
        <v>19388</v>
      </c>
      <c r="H3249" t="s">
        <v>14828</v>
      </c>
      <c r="I3249" t="s">
        <v>56</v>
      </c>
      <c r="J3249" t="s">
        <v>12495</v>
      </c>
      <c r="K3249" t="s">
        <v>563</v>
      </c>
      <c r="L3249">
        <v>401208</v>
      </c>
      <c r="N3249" t="s">
        <v>14787</v>
      </c>
      <c r="S3249" t="s">
        <v>14829</v>
      </c>
      <c r="T3249" t="s">
        <v>51</v>
      </c>
      <c r="U3249" t="s">
        <v>51</v>
      </c>
      <c r="V3249" t="s">
        <v>14830</v>
      </c>
      <c r="W3249">
        <v>9320106275</v>
      </c>
      <c r="Y3249" t="s">
        <v>14831</v>
      </c>
      <c r="Z3249">
        <v>8</v>
      </c>
      <c r="AA3249" t="s">
        <v>14832</v>
      </c>
      <c r="AB3249" t="s">
        <v>9984</v>
      </c>
      <c r="AC3249" t="s">
        <v>14833</v>
      </c>
      <c r="AD3249" t="s">
        <v>14834</v>
      </c>
      <c r="AE3249" t="s">
        <v>51</v>
      </c>
      <c r="AF3249" t="s">
        <v>12495</v>
      </c>
      <c r="AG3249" t="s">
        <v>14835</v>
      </c>
      <c r="AH3249" t="s">
        <v>14836</v>
      </c>
      <c r="AI3249">
        <v>0</v>
      </c>
      <c r="AJ3249">
        <v>0</v>
      </c>
      <c r="AL3249">
        <v>0</v>
      </c>
      <c r="AM3249">
        <v>0</v>
      </c>
      <c r="AN3249">
        <v>0</v>
      </c>
      <c r="AO3249" t="s">
        <v>51</v>
      </c>
      <c r="AP3249" t="s">
        <v>51</v>
      </c>
      <c r="AQ3249" t="s">
        <v>51</v>
      </c>
      <c r="AR3249" t="s">
        <v>51</v>
      </c>
      <c r="AS3249" t="s">
        <v>51</v>
      </c>
      <c r="AT3249" t="s">
        <v>51</v>
      </c>
      <c r="AU3249" t="s">
        <v>58</v>
      </c>
      <c r="AV3249" t="s">
        <v>8906</v>
      </c>
      <c r="AW3249" t="s">
        <v>8906</v>
      </c>
      <c r="AX3249" s="1">
        <v>41164.495805439816</v>
      </c>
      <c r="AY3249" s="1">
        <v>41172.643749884257</v>
      </c>
    </row>
    <row r="3250" spans="1:51" x14ac:dyDescent="0.35">
      <c r="A3250">
        <v>1104</v>
      </c>
      <c r="B3250">
        <v>0</v>
      </c>
      <c r="C3250" t="s">
        <v>51</v>
      </c>
      <c r="D3250" t="s">
        <v>85</v>
      </c>
      <c r="E3250" t="s">
        <v>51</v>
      </c>
      <c r="F3250" t="s">
        <v>51</v>
      </c>
      <c r="G3250" t="s">
        <v>14837</v>
      </c>
      <c r="H3250" t="s">
        <v>14838</v>
      </c>
      <c r="I3250" t="s">
        <v>56</v>
      </c>
      <c r="J3250" t="s">
        <v>13817</v>
      </c>
      <c r="K3250" t="s">
        <v>62</v>
      </c>
      <c r="L3250" t="s">
        <v>62</v>
      </c>
      <c r="N3250" t="s">
        <v>14787</v>
      </c>
      <c r="S3250" t="s">
        <v>62</v>
      </c>
      <c r="T3250" t="s">
        <v>51</v>
      </c>
      <c r="U3250" t="s">
        <v>51</v>
      </c>
      <c r="V3250" t="s">
        <v>62</v>
      </c>
      <c r="W3250">
        <v>9370146323</v>
      </c>
      <c r="X3250" t="s">
        <v>62</v>
      </c>
      <c r="Y3250" t="s">
        <v>62</v>
      </c>
      <c r="Z3250">
        <v>8</v>
      </c>
      <c r="AA3250" t="s">
        <v>62</v>
      </c>
      <c r="AB3250" t="s">
        <v>62</v>
      </c>
      <c r="AC3250" t="s">
        <v>62</v>
      </c>
      <c r="AD3250" t="s">
        <v>62</v>
      </c>
      <c r="AE3250" t="s">
        <v>51</v>
      </c>
      <c r="AF3250" t="s">
        <v>13817</v>
      </c>
      <c r="AG3250" t="s">
        <v>62</v>
      </c>
      <c r="AH3250" t="s">
        <v>62</v>
      </c>
      <c r="AI3250">
        <v>0</v>
      </c>
      <c r="AJ3250">
        <v>0</v>
      </c>
      <c r="AL3250">
        <v>0</v>
      </c>
      <c r="AM3250">
        <v>0</v>
      </c>
      <c r="AN3250">
        <v>0</v>
      </c>
      <c r="AO3250" t="s">
        <v>51</v>
      </c>
      <c r="AP3250" t="s">
        <v>51</v>
      </c>
      <c r="AQ3250" t="s">
        <v>51</v>
      </c>
      <c r="AR3250" t="s">
        <v>51</v>
      </c>
      <c r="AS3250" t="s">
        <v>51</v>
      </c>
      <c r="AT3250" t="s">
        <v>51</v>
      </c>
      <c r="AU3250" t="s">
        <v>58</v>
      </c>
      <c r="AV3250" t="s">
        <v>13603</v>
      </c>
      <c r="AW3250" t="s">
        <v>51</v>
      </c>
      <c r="AX3250" s="1">
        <v>41164.478603321761</v>
      </c>
      <c r="AY3250" t="s">
        <v>51</v>
      </c>
    </row>
    <row r="3251" spans="1:51" x14ac:dyDescent="0.35">
      <c r="A3251">
        <v>1103</v>
      </c>
      <c r="B3251">
        <v>0</v>
      </c>
      <c r="C3251" t="s">
        <v>51</v>
      </c>
      <c r="D3251" t="s">
        <v>52</v>
      </c>
      <c r="E3251" t="s">
        <v>51</v>
      </c>
      <c r="F3251" t="s">
        <v>51</v>
      </c>
      <c r="G3251" t="s">
        <v>19389</v>
      </c>
      <c r="H3251" t="s">
        <v>14839</v>
      </c>
      <c r="I3251" t="s">
        <v>56</v>
      </c>
      <c r="J3251" t="s">
        <v>14840</v>
      </c>
      <c r="K3251" t="s">
        <v>12521</v>
      </c>
      <c r="L3251">
        <v>700088</v>
      </c>
      <c r="N3251" t="s">
        <v>14787</v>
      </c>
      <c r="T3251" t="s">
        <v>51</v>
      </c>
      <c r="U3251" t="s">
        <v>51</v>
      </c>
      <c r="Z3251">
        <v>8</v>
      </c>
      <c r="AE3251" t="s">
        <v>51</v>
      </c>
      <c r="AF3251" t="s">
        <v>14840</v>
      </c>
      <c r="AI3251">
        <v>0</v>
      </c>
      <c r="AJ3251">
        <v>0</v>
      </c>
      <c r="AL3251">
        <v>0</v>
      </c>
      <c r="AM3251">
        <v>0</v>
      </c>
      <c r="AN3251">
        <v>0</v>
      </c>
      <c r="AO3251" t="s">
        <v>51</v>
      </c>
      <c r="AP3251" t="s">
        <v>51</v>
      </c>
      <c r="AQ3251" t="s">
        <v>51</v>
      </c>
      <c r="AR3251" t="s">
        <v>51</v>
      </c>
      <c r="AS3251" t="s">
        <v>51</v>
      </c>
      <c r="AT3251" t="s">
        <v>51</v>
      </c>
      <c r="AU3251" t="s">
        <v>58</v>
      </c>
      <c r="AV3251" t="s">
        <v>14226</v>
      </c>
      <c r="AW3251" t="s">
        <v>51</v>
      </c>
      <c r="AX3251" s="1">
        <v>41163.622669594908</v>
      </c>
      <c r="AY3251" t="s">
        <v>51</v>
      </c>
    </row>
    <row r="3252" spans="1:51" x14ac:dyDescent="0.35">
      <c r="A3252">
        <v>1102</v>
      </c>
      <c r="B3252">
        <v>0</v>
      </c>
      <c r="C3252" t="s">
        <v>51</v>
      </c>
      <c r="D3252" t="s">
        <v>52</v>
      </c>
      <c r="E3252" t="s">
        <v>51</v>
      </c>
      <c r="F3252" t="s">
        <v>51</v>
      </c>
      <c r="G3252" t="s">
        <v>14841</v>
      </c>
      <c r="H3252" t="s">
        <v>14842</v>
      </c>
      <c r="I3252" t="s">
        <v>18804</v>
      </c>
      <c r="J3252" t="s">
        <v>14843</v>
      </c>
      <c r="K3252" t="s">
        <v>14844</v>
      </c>
      <c r="L3252" t="s">
        <v>14845</v>
      </c>
      <c r="N3252" t="s">
        <v>14787</v>
      </c>
      <c r="T3252" t="s">
        <v>51</v>
      </c>
      <c r="U3252" t="s">
        <v>51</v>
      </c>
      <c r="Z3252">
        <v>2</v>
      </c>
      <c r="AE3252" t="s">
        <v>51</v>
      </c>
      <c r="AF3252" t="s">
        <v>14843</v>
      </c>
      <c r="AI3252">
        <v>0</v>
      </c>
      <c r="AJ3252">
        <v>0</v>
      </c>
      <c r="AL3252">
        <v>0</v>
      </c>
      <c r="AM3252">
        <v>0</v>
      </c>
      <c r="AN3252">
        <v>0</v>
      </c>
      <c r="AO3252" t="s">
        <v>51</v>
      </c>
      <c r="AP3252" t="s">
        <v>51</v>
      </c>
      <c r="AQ3252" t="s">
        <v>51</v>
      </c>
      <c r="AR3252" t="s">
        <v>51</v>
      </c>
      <c r="AS3252" t="s">
        <v>51</v>
      </c>
      <c r="AT3252" t="s">
        <v>51</v>
      </c>
      <c r="AU3252" t="s">
        <v>58</v>
      </c>
      <c r="AV3252" t="s">
        <v>14226</v>
      </c>
      <c r="AW3252" t="s">
        <v>51</v>
      </c>
      <c r="AX3252" s="1">
        <v>41163.488356099537</v>
      </c>
      <c r="AY3252" t="s">
        <v>51</v>
      </c>
    </row>
    <row r="3253" spans="1:51" x14ac:dyDescent="0.35">
      <c r="A3253">
        <v>1101</v>
      </c>
      <c r="B3253">
        <v>0</v>
      </c>
      <c r="C3253" t="s">
        <v>51</v>
      </c>
      <c r="D3253" t="s">
        <v>52</v>
      </c>
      <c r="E3253" t="s">
        <v>51</v>
      </c>
      <c r="F3253" t="s">
        <v>51</v>
      </c>
      <c r="G3253" t="s">
        <v>14846</v>
      </c>
      <c r="H3253" t="s">
        <v>14847</v>
      </c>
      <c r="I3253" t="s">
        <v>56</v>
      </c>
      <c r="J3253" t="s">
        <v>14848</v>
      </c>
      <c r="K3253" t="s">
        <v>6315</v>
      </c>
      <c r="L3253" t="s">
        <v>14849</v>
      </c>
      <c r="N3253" t="s">
        <v>14787</v>
      </c>
      <c r="T3253" t="s">
        <v>51</v>
      </c>
      <c r="U3253" t="s">
        <v>51</v>
      </c>
      <c r="Z3253">
        <v>8</v>
      </c>
      <c r="AE3253" t="s">
        <v>51</v>
      </c>
      <c r="AF3253" t="s">
        <v>14848</v>
      </c>
      <c r="AI3253">
        <v>0</v>
      </c>
      <c r="AJ3253">
        <v>0</v>
      </c>
      <c r="AL3253">
        <v>0</v>
      </c>
      <c r="AM3253">
        <v>0</v>
      </c>
      <c r="AN3253">
        <v>0</v>
      </c>
      <c r="AO3253" t="s">
        <v>51</v>
      </c>
      <c r="AP3253" t="s">
        <v>51</v>
      </c>
      <c r="AQ3253" t="s">
        <v>51</v>
      </c>
      <c r="AR3253" t="s">
        <v>51</v>
      </c>
      <c r="AS3253" t="s">
        <v>51</v>
      </c>
      <c r="AT3253" t="s">
        <v>51</v>
      </c>
      <c r="AU3253" t="s">
        <v>58</v>
      </c>
      <c r="AV3253" t="s">
        <v>14226</v>
      </c>
      <c r="AW3253" t="s">
        <v>51</v>
      </c>
      <c r="AX3253" s="1">
        <v>41159.695445717596</v>
      </c>
      <c r="AY3253" t="s">
        <v>51</v>
      </c>
    </row>
    <row r="3254" spans="1:51" x14ac:dyDescent="0.35">
      <c r="A3254">
        <v>1100</v>
      </c>
      <c r="B3254">
        <v>0</v>
      </c>
      <c r="C3254" t="s">
        <v>51</v>
      </c>
      <c r="D3254" t="s">
        <v>52</v>
      </c>
      <c r="E3254" t="s">
        <v>51</v>
      </c>
      <c r="F3254" t="s">
        <v>51</v>
      </c>
      <c r="G3254" t="s">
        <v>14850</v>
      </c>
      <c r="H3254" t="s">
        <v>14851</v>
      </c>
      <c r="I3254" t="s">
        <v>56</v>
      </c>
      <c r="J3254" t="s">
        <v>14807</v>
      </c>
      <c r="K3254" t="s">
        <v>2124</v>
      </c>
      <c r="L3254">
        <v>370421</v>
      </c>
      <c r="M3254" t="s">
        <v>14850</v>
      </c>
      <c r="N3254" t="s">
        <v>14851</v>
      </c>
      <c r="O3254" t="s">
        <v>56</v>
      </c>
      <c r="P3254" t="s">
        <v>138</v>
      </c>
      <c r="Q3254" t="s">
        <v>2124</v>
      </c>
      <c r="R3254">
        <v>370421</v>
      </c>
      <c r="S3254" t="s">
        <v>62</v>
      </c>
      <c r="U3254" t="s">
        <v>51</v>
      </c>
      <c r="V3254" t="s">
        <v>62</v>
      </c>
      <c r="W3254" t="s">
        <v>62</v>
      </c>
      <c r="X3254" t="s">
        <v>51</v>
      </c>
      <c r="Y3254" t="s">
        <v>62</v>
      </c>
      <c r="Z3254">
        <v>8</v>
      </c>
      <c r="AA3254">
        <v>24</v>
      </c>
      <c r="AB3254" t="s">
        <v>62</v>
      </c>
      <c r="AC3254" t="s">
        <v>62</v>
      </c>
      <c r="AD3254" t="s">
        <v>62</v>
      </c>
      <c r="AE3254" t="s">
        <v>51</v>
      </c>
      <c r="AF3254" t="s">
        <v>14807</v>
      </c>
      <c r="AG3254" t="s">
        <v>12475</v>
      </c>
      <c r="AH3254" t="s">
        <v>62</v>
      </c>
      <c r="AI3254">
        <v>0</v>
      </c>
      <c r="AJ3254">
        <v>0</v>
      </c>
      <c r="AL3254">
        <v>0</v>
      </c>
      <c r="AM3254">
        <v>0</v>
      </c>
      <c r="AN3254">
        <v>0</v>
      </c>
      <c r="AO3254" t="s">
        <v>51</v>
      </c>
      <c r="AP3254" t="s">
        <v>51</v>
      </c>
      <c r="AQ3254" t="s">
        <v>51</v>
      </c>
      <c r="AR3254" t="s">
        <v>51</v>
      </c>
      <c r="AS3254" t="s">
        <v>51</v>
      </c>
      <c r="AT3254" t="s">
        <v>51</v>
      </c>
      <c r="AU3254" t="s">
        <v>58</v>
      </c>
      <c r="AV3254" t="s">
        <v>14226</v>
      </c>
      <c r="AW3254" t="s">
        <v>6927</v>
      </c>
      <c r="AX3254" s="1">
        <v>41159.678881250002</v>
      </c>
      <c r="AY3254" s="1">
        <v>43036.44859201389</v>
      </c>
    </row>
    <row r="3255" spans="1:51" x14ac:dyDescent="0.35">
      <c r="A3255">
        <v>1099</v>
      </c>
      <c r="B3255">
        <v>0</v>
      </c>
      <c r="C3255" t="s">
        <v>51</v>
      </c>
      <c r="D3255" t="s">
        <v>52</v>
      </c>
      <c r="E3255" t="s">
        <v>51</v>
      </c>
      <c r="F3255" t="s">
        <v>51</v>
      </c>
      <c r="G3255" t="s">
        <v>19390</v>
      </c>
      <c r="H3255" t="s">
        <v>14852</v>
      </c>
      <c r="I3255" t="s">
        <v>56</v>
      </c>
      <c r="J3255" t="s">
        <v>14840</v>
      </c>
      <c r="K3255" t="s">
        <v>13038</v>
      </c>
      <c r="L3255" t="s">
        <v>14853</v>
      </c>
      <c r="M3255" t="s">
        <v>14854</v>
      </c>
      <c r="N3255" t="s">
        <v>14855</v>
      </c>
      <c r="O3255" t="s">
        <v>56</v>
      </c>
      <c r="P3255" t="s">
        <v>1919</v>
      </c>
      <c r="Q3255" t="s">
        <v>13038</v>
      </c>
      <c r="R3255">
        <v>713148</v>
      </c>
      <c r="T3255" t="s">
        <v>51</v>
      </c>
      <c r="U3255" t="s">
        <v>51</v>
      </c>
      <c r="Z3255">
        <v>8</v>
      </c>
      <c r="AE3255" t="s">
        <v>51</v>
      </c>
      <c r="AF3255" t="s">
        <v>14840</v>
      </c>
      <c r="AI3255">
        <v>0</v>
      </c>
      <c r="AJ3255">
        <v>0</v>
      </c>
      <c r="AL3255">
        <v>0</v>
      </c>
      <c r="AM3255">
        <v>0</v>
      </c>
      <c r="AN3255">
        <v>0</v>
      </c>
      <c r="AO3255" t="s">
        <v>51</v>
      </c>
      <c r="AP3255" t="s">
        <v>51</v>
      </c>
      <c r="AQ3255" t="s">
        <v>51</v>
      </c>
      <c r="AR3255" t="s">
        <v>51</v>
      </c>
      <c r="AS3255" t="s">
        <v>51</v>
      </c>
      <c r="AT3255" t="s">
        <v>51</v>
      </c>
      <c r="AU3255" t="s">
        <v>58</v>
      </c>
      <c r="AV3255" t="s">
        <v>14226</v>
      </c>
      <c r="AW3255" t="s">
        <v>51</v>
      </c>
      <c r="AX3255" s="1">
        <v>41158.632967476849</v>
      </c>
      <c r="AY3255" t="s">
        <v>51</v>
      </c>
    </row>
    <row r="3256" spans="1:51" x14ac:dyDescent="0.35">
      <c r="A3256">
        <v>1098</v>
      </c>
      <c r="B3256">
        <v>0</v>
      </c>
      <c r="C3256" t="s">
        <v>51</v>
      </c>
      <c r="D3256" t="s">
        <v>85</v>
      </c>
      <c r="E3256" t="s">
        <v>51</v>
      </c>
      <c r="F3256" t="s">
        <v>51</v>
      </c>
      <c r="G3256" t="s">
        <v>14856</v>
      </c>
      <c r="H3256" t="s">
        <v>14857</v>
      </c>
      <c r="I3256" t="s">
        <v>56</v>
      </c>
      <c r="J3256" t="s">
        <v>12495</v>
      </c>
      <c r="K3256" t="s">
        <v>563</v>
      </c>
      <c r="L3256" t="s">
        <v>14858</v>
      </c>
      <c r="S3256" t="s">
        <v>14859</v>
      </c>
      <c r="T3256" t="s">
        <v>51</v>
      </c>
      <c r="U3256" t="s">
        <v>51</v>
      </c>
      <c r="W3256">
        <v>9969306656</v>
      </c>
      <c r="Y3256" t="s">
        <v>14860</v>
      </c>
      <c r="Z3256">
        <v>8</v>
      </c>
      <c r="AD3256" t="s">
        <v>14861</v>
      </c>
      <c r="AE3256" t="s">
        <v>51</v>
      </c>
      <c r="AF3256" t="s">
        <v>12495</v>
      </c>
      <c r="AG3256" t="s">
        <v>14862</v>
      </c>
      <c r="AH3256" t="s">
        <v>14863</v>
      </c>
      <c r="AI3256">
        <v>0</v>
      </c>
      <c r="AJ3256">
        <v>0</v>
      </c>
      <c r="AL3256">
        <v>0</v>
      </c>
      <c r="AM3256">
        <v>0</v>
      </c>
      <c r="AN3256">
        <v>0</v>
      </c>
      <c r="AO3256" t="s">
        <v>51</v>
      </c>
      <c r="AP3256" t="s">
        <v>51</v>
      </c>
      <c r="AQ3256" t="s">
        <v>51</v>
      </c>
      <c r="AR3256" t="s">
        <v>51</v>
      </c>
      <c r="AS3256" t="s">
        <v>51</v>
      </c>
      <c r="AT3256" t="s">
        <v>51</v>
      </c>
      <c r="AU3256" t="s">
        <v>58</v>
      </c>
      <c r="AV3256" t="s">
        <v>8671</v>
      </c>
      <c r="AW3256" t="s">
        <v>8906</v>
      </c>
      <c r="AX3256" s="1">
        <v>41155.723437037035</v>
      </c>
      <c r="AY3256" s="1">
        <v>41466.615846956018</v>
      </c>
    </row>
    <row r="3257" spans="1:51" x14ac:dyDescent="0.35">
      <c r="A3257">
        <v>1097</v>
      </c>
      <c r="B3257">
        <v>0</v>
      </c>
      <c r="C3257" t="s">
        <v>51</v>
      </c>
      <c r="D3257" t="s">
        <v>52</v>
      </c>
      <c r="E3257" t="s">
        <v>51</v>
      </c>
      <c r="F3257" t="s">
        <v>51</v>
      </c>
      <c r="G3257" t="s">
        <v>14864</v>
      </c>
      <c r="H3257" t="s">
        <v>14865</v>
      </c>
      <c r="I3257" t="s">
        <v>56</v>
      </c>
      <c r="J3257" t="s">
        <v>14866</v>
      </c>
      <c r="K3257" t="s">
        <v>5853</v>
      </c>
      <c r="L3257" t="s">
        <v>14867</v>
      </c>
      <c r="M3257" t="s">
        <v>14864</v>
      </c>
      <c r="N3257" t="s">
        <v>14865</v>
      </c>
      <c r="O3257" t="s">
        <v>56</v>
      </c>
      <c r="P3257" t="s">
        <v>3093</v>
      </c>
      <c r="Q3257" t="s">
        <v>5853</v>
      </c>
      <c r="R3257" t="s">
        <v>14867</v>
      </c>
      <c r="U3257" t="s">
        <v>51</v>
      </c>
      <c r="X3257" t="s">
        <v>51</v>
      </c>
      <c r="Z3257">
        <v>8</v>
      </c>
      <c r="AA3257">
        <v>7</v>
      </c>
      <c r="AE3257" t="s">
        <v>51</v>
      </c>
      <c r="AF3257" t="s">
        <v>14866</v>
      </c>
      <c r="AG3257" t="s">
        <v>14868</v>
      </c>
      <c r="AH3257" t="s">
        <v>14869</v>
      </c>
      <c r="AI3257">
        <v>0</v>
      </c>
      <c r="AJ3257">
        <v>0</v>
      </c>
      <c r="AL3257">
        <v>0</v>
      </c>
      <c r="AM3257">
        <v>0</v>
      </c>
      <c r="AN3257">
        <v>0</v>
      </c>
      <c r="AO3257" t="s">
        <v>51</v>
      </c>
      <c r="AP3257" t="s">
        <v>51</v>
      </c>
      <c r="AQ3257" t="s">
        <v>51</v>
      </c>
      <c r="AR3257" t="s">
        <v>51</v>
      </c>
      <c r="AS3257" t="s">
        <v>51</v>
      </c>
      <c r="AT3257" t="s">
        <v>51</v>
      </c>
      <c r="AU3257" t="s">
        <v>58</v>
      </c>
      <c r="AV3257" t="s">
        <v>14226</v>
      </c>
      <c r="AW3257" t="s">
        <v>6927</v>
      </c>
      <c r="AX3257" s="1">
        <v>41155.490452743055</v>
      </c>
      <c r="AY3257" s="1">
        <v>43033.500382407408</v>
      </c>
    </row>
    <row r="3258" spans="1:51" x14ac:dyDescent="0.35">
      <c r="A3258">
        <v>1096</v>
      </c>
      <c r="B3258">
        <v>0</v>
      </c>
      <c r="C3258" t="s">
        <v>51</v>
      </c>
      <c r="D3258" t="s">
        <v>52</v>
      </c>
      <c r="E3258" t="s">
        <v>51</v>
      </c>
      <c r="F3258" t="s">
        <v>51</v>
      </c>
      <c r="G3258" t="s">
        <v>14870</v>
      </c>
      <c r="H3258" t="s">
        <v>14871</v>
      </c>
      <c r="I3258" t="s">
        <v>277</v>
      </c>
      <c r="J3258" t="s">
        <v>13817</v>
      </c>
      <c r="K3258" t="s">
        <v>62</v>
      </c>
      <c r="L3258" t="s">
        <v>62</v>
      </c>
      <c r="M3258" t="s">
        <v>14870</v>
      </c>
      <c r="N3258" t="s">
        <v>14872</v>
      </c>
      <c r="T3258" t="s">
        <v>51</v>
      </c>
      <c r="U3258" t="s">
        <v>51</v>
      </c>
      <c r="Z3258">
        <v>2</v>
      </c>
      <c r="AE3258" t="s">
        <v>51</v>
      </c>
      <c r="AF3258" t="s">
        <v>13817</v>
      </c>
      <c r="AI3258">
        <v>0</v>
      </c>
      <c r="AJ3258">
        <v>0</v>
      </c>
      <c r="AL3258">
        <v>0</v>
      </c>
      <c r="AM3258">
        <v>0</v>
      </c>
      <c r="AN3258">
        <v>0</v>
      </c>
      <c r="AO3258" t="s">
        <v>51</v>
      </c>
      <c r="AP3258" t="s">
        <v>51</v>
      </c>
      <c r="AQ3258" t="s">
        <v>51</v>
      </c>
      <c r="AR3258" t="s">
        <v>51</v>
      </c>
      <c r="AS3258" t="s">
        <v>51</v>
      </c>
      <c r="AT3258" t="s">
        <v>51</v>
      </c>
      <c r="AU3258" t="s">
        <v>58</v>
      </c>
      <c r="AV3258" t="s">
        <v>14226</v>
      </c>
      <c r="AW3258" t="s">
        <v>51</v>
      </c>
      <c r="AX3258" s="1">
        <v>41152.528616400465</v>
      </c>
      <c r="AY3258" t="s">
        <v>51</v>
      </c>
    </row>
    <row r="3259" spans="1:51" x14ac:dyDescent="0.35">
      <c r="A3259">
        <v>1095</v>
      </c>
      <c r="B3259">
        <v>0</v>
      </c>
      <c r="C3259" t="s">
        <v>51</v>
      </c>
      <c r="D3259" t="s">
        <v>52</v>
      </c>
      <c r="E3259" t="s">
        <v>51</v>
      </c>
      <c r="F3259" t="s">
        <v>51</v>
      </c>
      <c r="G3259" t="s">
        <v>6462</v>
      </c>
      <c r="H3259" t="s">
        <v>14873</v>
      </c>
      <c r="I3259" t="s">
        <v>56</v>
      </c>
      <c r="J3259" t="s">
        <v>14848</v>
      </c>
      <c r="K3259" t="s">
        <v>4595</v>
      </c>
      <c r="L3259" t="s">
        <v>14874</v>
      </c>
      <c r="N3259" t="s">
        <v>14787</v>
      </c>
      <c r="T3259" t="s">
        <v>51</v>
      </c>
      <c r="U3259" t="s">
        <v>51</v>
      </c>
      <c r="Z3259">
        <v>8</v>
      </c>
      <c r="AE3259" t="s">
        <v>51</v>
      </c>
      <c r="AF3259" t="s">
        <v>14848</v>
      </c>
      <c r="AI3259">
        <v>0</v>
      </c>
      <c r="AJ3259">
        <v>0</v>
      </c>
      <c r="AL3259">
        <v>0</v>
      </c>
      <c r="AM3259">
        <v>0</v>
      </c>
      <c r="AN3259">
        <v>0</v>
      </c>
      <c r="AO3259" t="s">
        <v>51</v>
      </c>
      <c r="AP3259" t="s">
        <v>51</v>
      </c>
      <c r="AQ3259" t="s">
        <v>51</v>
      </c>
      <c r="AR3259" t="s">
        <v>51</v>
      </c>
      <c r="AS3259" t="s">
        <v>51</v>
      </c>
      <c r="AT3259" t="s">
        <v>51</v>
      </c>
      <c r="AU3259" t="s">
        <v>58</v>
      </c>
      <c r="AV3259" t="s">
        <v>14226</v>
      </c>
      <c r="AW3259" t="s">
        <v>51</v>
      </c>
      <c r="AX3259" s="1">
        <v>41150.483175150461</v>
      </c>
      <c r="AY3259" t="s">
        <v>51</v>
      </c>
    </row>
    <row r="3260" spans="1:51" x14ac:dyDescent="0.35">
      <c r="A3260">
        <v>1094</v>
      </c>
      <c r="B3260">
        <v>0</v>
      </c>
      <c r="C3260" t="s">
        <v>51</v>
      </c>
      <c r="D3260" t="s">
        <v>85</v>
      </c>
      <c r="E3260" t="s">
        <v>51</v>
      </c>
      <c r="F3260" t="s">
        <v>51</v>
      </c>
      <c r="G3260" t="s">
        <v>19391</v>
      </c>
      <c r="H3260" t="s">
        <v>14875</v>
      </c>
      <c r="I3260" t="s">
        <v>56</v>
      </c>
      <c r="K3260" t="s">
        <v>14876</v>
      </c>
      <c r="L3260" t="s">
        <v>14877</v>
      </c>
      <c r="S3260" t="s">
        <v>14878</v>
      </c>
      <c r="T3260" t="s">
        <v>51</v>
      </c>
      <c r="U3260" t="s">
        <v>51</v>
      </c>
      <c r="V3260" t="s">
        <v>14879</v>
      </c>
      <c r="W3260" t="s">
        <v>14880</v>
      </c>
      <c r="X3260" t="s">
        <v>14881</v>
      </c>
      <c r="Y3260" t="s">
        <v>14882</v>
      </c>
      <c r="Z3260">
        <v>8</v>
      </c>
      <c r="AE3260" t="s">
        <v>51</v>
      </c>
      <c r="AI3260">
        <v>0</v>
      </c>
      <c r="AJ3260">
        <v>0</v>
      </c>
      <c r="AL3260">
        <v>0</v>
      </c>
      <c r="AM3260">
        <v>0</v>
      </c>
      <c r="AN3260">
        <v>0</v>
      </c>
      <c r="AO3260" t="s">
        <v>1032</v>
      </c>
      <c r="AP3260" t="s">
        <v>51</v>
      </c>
      <c r="AQ3260" t="s">
        <v>51</v>
      </c>
      <c r="AR3260" t="s">
        <v>51</v>
      </c>
      <c r="AS3260" t="s">
        <v>51</v>
      </c>
      <c r="AT3260" t="s">
        <v>51</v>
      </c>
      <c r="AU3260" t="s">
        <v>58</v>
      </c>
      <c r="AV3260" t="s">
        <v>8906</v>
      </c>
      <c r="AW3260" t="s">
        <v>4028</v>
      </c>
      <c r="AX3260" s="1">
        <v>41148.752294062499</v>
      </c>
      <c r="AY3260" s="1">
        <v>43105.765074074072</v>
      </c>
    </row>
    <row r="3261" spans="1:51" x14ac:dyDescent="0.35">
      <c r="A3261">
        <v>1093</v>
      </c>
      <c r="B3261">
        <v>0</v>
      </c>
      <c r="C3261" t="s">
        <v>51</v>
      </c>
      <c r="D3261" t="s">
        <v>85</v>
      </c>
      <c r="E3261" t="s">
        <v>51</v>
      </c>
      <c r="F3261" t="s">
        <v>51</v>
      </c>
      <c r="G3261" t="s">
        <v>14883</v>
      </c>
      <c r="H3261" t="s">
        <v>14884</v>
      </c>
      <c r="I3261" t="s">
        <v>18804</v>
      </c>
      <c r="J3261" t="s">
        <v>14885</v>
      </c>
      <c r="K3261" t="s">
        <v>14886</v>
      </c>
      <c r="L3261" t="s">
        <v>14887</v>
      </c>
      <c r="N3261" t="s">
        <v>14787</v>
      </c>
      <c r="S3261">
        <f>82-32-821-6673</f>
        <v>-7444</v>
      </c>
      <c r="T3261" t="s">
        <v>51</v>
      </c>
      <c r="U3261" t="s">
        <v>51</v>
      </c>
      <c r="V3261">
        <f>82-32-821-6604</f>
        <v>-7375</v>
      </c>
      <c r="Z3261">
        <v>2</v>
      </c>
      <c r="AE3261" t="s">
        <v>51</v>
      </c>
      <c r="AF3261" t="s">
        <v>14885</v>
      </c>
      <c r="AI3261">
        <v>0</v>
      </c>
      <c r="AJ3261">
        <v>0</v>
      </c>
      <c r="AL3261">
        <v>0</v>
      </c>
      <c r="AM3261">
        <v>0</v>
      </c>
      <c r="AN3261">
        <v>0</v>
      </c>
      <c r="AO3261" t="s">
        <v>51</v>
      </c>
      <c r="AP3261" t="s">
        <v>51</v>
      </c>
      <c r="AQ3261" t="s">
        <v>51</v>
      </c>
      <c r="AR3261" t="s">
        <v>51</v>
      </c>
      <c r="AS3261" t="s">
        <v>51</v>
      </c>
      <c r="AT3261" t="s">
        <v>51</v>
      </c>
      <c r="AU3261" t="s">
        <v>58</v>
      </c>
      <c r="AV3261" t="s">
        <v>8906</v>
      </c>
      <c r="AW3261" t="s">
        <v>51</v>
      </c>
      <c r="AX3261" s="1">
        <v>41148.675370983794</v>
      </c>
      <c r="AY3261" t="s">
        <v>51</v>
      </c>
    </row>
    <row r="3262" spans="1:51" x14ac:dyDescent="0.35">
      <c r="A3262">
        <v>1092</v>
      </c>
      <c r="B3262">
        <v>0</v>
      </c>
      <c r="C3262" t="s">
        <v>51</v>
      </c>
      <c r="D3262" t="s">
        <v>85</v>
      </c>
      <c r="E3262" t="s">
        <v>51</v>
      </c>
      <c r="F3262" t="s">
        <v>51</v>
      </c>
      <c r="G3262" t="s">
        <v>14888</v>
      </c>
      <c r="H3262" t="s">
        <v>14889</v>
      </c>
      <c r="I3262" t="s">
        <v>56</v>
      </c>
      <c r="K3262" t="s">
        <v>14890</v>
      </c>
      <c r="L3262">
        <v>410208</v>
      </c>
      <c r="T3262" t="s">
        <v>51</v>
      </c>
      <c r="U3262" t="s">
        <v>51</v>
      </c>
      <c r="V3262" t="s">
        <v>14891</v>
      </c>
      <c r="W3262">
        <v>9850976414</v>
      </c>
      <c r="X3262" t="s">
        <v>14892</v>
      </c>
      <c r="Y3262" t="s">
        <v>14893</v>
      </c>
      <c r="Z3262">
        <v>8</v>
      </c>
      <c r="AA3262" t="s">
        <v>14894</v>
      </c>
      <c r="AB3262" t="s">
        <v>10448</v>
      </c>
      <c r="AC3262" t="s">
        <v>14895</v>
      </c>
      <c r="AD3262" t="s">
        <v>14896</v>
      </c>
      <c r="AE3262" t="s">
        <v>51</v>
      </c>
      <c r="AG3262" t="s">
        <v>14897</v>
      </c>
      <c r="AH3262" t="s">
        <v>14898</v>
      </c>
      <c r="AI3262">
        <v>0</v>
      </c>
      <c r="AJ3262">
        <v>0</v>
      </c>
      <c r="AL3262">
        <v>0</v>
      </c>
      <c r="AM3262">
        <v>0</v>
      </c>
      <c r="AN3262">
        <v>0</v>
      </c>
      <c r="AO3262" t="s">
        <v>1032</v>
      </c>
      <c r="AP3262" t="s">
        <v>51</v>
      </c>
      <c r="AQ3262" t="s">
        <v>51</v>
      </c>
      <c r="AR3262" t="s">
        <v>51</v>
      </c>
      <c r="AS3262" t="s">
        <v>51</v>
      </c>
      <c r="AT3262" t="s">
        <v>51</v>
      </c>
      <c r="AU3262" t="s">
        <v>58</v>
      </c>
      <c r="AV3262" t="s">
        <v>8906</v>
      </c>
      <c r="AW3262" t="s">
        <v>13317</v>
      </c>
      <c r="AX3262" s="1">
        <v>41148.618908298609</v>
      </c>
      <c r="AY3262" s="1">
        <v>41722.605101076391</v>
      </c>
    </row>
    <row r="3263" spans="1:51" x14ac:dyDescent="0.35">
      <c r="A3263">
        <v>1091</v>
      </c>
      <c r="B3263">
        <v>0</v>
      </c>
      <c r="C3263" t="s">
        <v>51</v>
      </c>
      <c r="D3263" t="s">
        <v>85</v>
      </c>
      <c r="E3263">
        <v>3</v>
      </c>
      <c r="F3263" t="s">
        <v>1049</v>
      </c>
      <c r="G3263" t="s">
        <v>14899</v>
      </c>
      <c r="H3263" t="s">
        <v>14900</v>
      </c>
      <c r="I3263" t="s">
        <v>56</v>
      </c>
      <c r="K3263" t="s">
        <v>1903</v>
      </c>
      <c r="L3263">
        <v>411048</v>
      </c>
      <c r="S3263" t="s">
        <v>14901</v>
      </c>
      <c r="T3263" t="s">
        <v>51</v>
      </c>
      <c r="U3263" t="s">
        <v>51</v>
      </c>
      <c r="W3263">
        <v>9325404016</v>
      </c>
      <c r="X3263" t="s">
        <v>14902</v>
      </c>
      <c r="Y3263" t="s">
        <v>14903</v>
      </c>
      <c r="Z3263">
        <v>8</v>
      </c>
      <c r="AD3263" t="s">
        <v>14904</v>
      </c>
      <c r="AE3263" t="s">
        <v>51</v>
      </c>
      <c r="AG3263" t="s">
        <v>14905</v>
      </c>
      <c r="AI3263">
        <v>0</v>
      </c>
      <c r="AJ3263">
        <v>90</v>
      </c>
      <c r="AL3263">
        <v>0</v>
      </c>
      <c r="AM3263">
        <v>0</v>
      </c>
      <c r="AN3263">
        <v>0</v>
      </c>
      <c r="AO3263" t="s">
        <v>4227</v>
      </c>
      <c r="AP3263" t="s">
        <v>121</v>
      </c>
      <c r="AQ3263" t="s">
        <v>255</v>
      </c>
      <c r="AR3263" t="s">
        <v>123</v>
      </c>
      <c r="AS3263" t="s">
        <v>89</v>
      </c>
      <c r="AT3263" t="s">
        <v>90</v>
      </c>
      <c r="AU3263" t="s">
        <v>58</v>
      </c>
      <c r="AV3263" t="s">
        <v>8906</v>
      </c>
      <c r="AW3263" t="s">
        <v>5181</v>
      </c>
      <c r="AX3263" s="1">
        <v>41146.464367245368</v>
      </c>
      <c r="AY3263" s="1">
        <v>44126.740132326391</v>
      </c>
    </row>
    <row r="3264" spans="1:51" x14ac:dyDescent="0.35">
      <c r="A3264">
        <v>1090</v>
      </c>
      <c r="B3264">
        <v>0</v>
      </c>
      <c r="C3264" t="s">
        <v>51</v>
      </c>
      <c r="D3264" t="s">
        <v>52</v>
      </c>
      <c r="E3264" t="s">
        <v>51</v>
      </c>
      <c r="F3264" t="s">
        <v>51</v>
      </c>
      <c r="G3264" t="s">
        <v>14906</v>
      </c>
      <c r="H3264" t="s">
        <v>19392</v>
      </c>
      <c r="I3264" t="s">
        <v>56</v>
      </c>
      <c r="J3264" t="s">
        <v>14907</v>
      </c>
      <c r="K3264" t="s">
        <v>6547</v>
      </c>
      <c r="L3264">
        <v>530012</v>
      </c>
      <c r="N3264" t="s">
        <v>14787</v>
      </c>
      <c r="S3264" t="s">
        <v>14908</v>
      </c>
      <c r="T3264" t="s">
        <v>51</v>
      </c>
      <c r="U3264" t="s">
        <v>51</v>
      </c>
      <c r="V3264" t="s">
        <v>14909</v>
      </c>
      <c r="Z3264">
        <v>8</v>
      </c>
      <c r="AE3264" t="s">
        <v>51</v>
      </c>
      <c r="AF3264" t="s">
        <v>14907</v>
      </c>
      <c r="AI3264">
        <v>0</v>
      </c>
      <c r="AJ3264">
        <v>0</v>
      </c>
      <c r="AL3264">
        <v>0</v>
      </c>
      <c r="AM3264">
        <v>0</v>
      </c>
      <c r="AN3264">
        <v>0</v>
      </c>
      <c r="AO3264" t="s">
        <v>51</v>
      </c>
      <c r="AP3264" t="s">
        <v>51</v>
      </c>
      <c r="AQ3264" t="s">
        <v>51</v>
      </c>
      <c r="AR3264" t="s">
        <v>51</v>
      </c>
      <c r="AS3264" t="s">
        <v>51</v>
      </c>
      <c r="AT3264" t="s">
        <v>51</v>
      </c>
      <c r="AU3264" t="s">
        <v>58</v>
      </c>
      <c r="AV3264" t="s">
        <v>14226</v>
      </c>
      <c r="AW3264" t="s">
        <v>51</v>
      </c>
      <c r="AX3264" s="1">
        <v>41145.506231400461</v>
      </c>
      <c r="AY3264" t="s">
        <v>51</v>
      </c>
    </row>
    <row r="3265" spans="1:51" x14ac:dyDescent="0.35">
      <c r="A3265">
        <v>1089</v>
      </c>
      <c r="B3265">
        <v>0</v>
      </c>
      <c r="C3265" t="s">
        <v>51</v>
      </c>
      <c r="D3265" t="s">
        <v>52</v>
      </c>
      <c r="E3265" t="s">
        <v>51</v>
      </c>
      <c r="F3265" t="s">
        <v>51</v>
      </c>
      <c r="G3265" t="s">
        <v>14910</v>
      </c>
      <c r="H3265" t="s">
        <v>14911</v>
      </c>
      <c r="I3265" t="s">
        <v>56</v>
      </c>
      <c r="J3265" t="s">
        <v>14912</v>
      </c>
      <c r="K3265" t="s">
        <v>14913</v>
      </c>
      <c r="L3265">
        <v>146024</v>
      </c>
      <c r="M3265" t="s">
        <v>14910</v>
      </c>
      <c r="N3265" t="s">
        <v>14914</v>
      </c>
      <c r="O3265" t="s">
        <v>56</v>
      </c>
      <c r="P3265" t="s">
        <v>2766</v>
      </c>
      <c r="Q3265" t="s">
        <v>14913</v>
      </c>
      <c r="R3265">
        <v>146024</v>
      </c>
      <c r="S3265" t="s">
        <v>14915</v>
      </c>
      <c r="T3265" t="s">
        <v>51</v>
      </c>
      <c r="U3265" t="s">
        <v>51</v>
      </c>
      <c r="Z3265">
        <v>8</v>
      </c>
      <c r="AE3265" t="s">
        <v>51</v>
      </c>
      <c r="AF3265" t="s">
        <v>14912</v>
      </c>
      <c r="AI3265">
        <v>0</v>
      </c>
      <c r="AJ3265">
        <v>0</v>
      </c>
      <c r="AL3265">
        <v>0</v>
      </c>
      <c r="AM3265">
        <v>0</v>
      </c>
      <c r="AN3265">
        <v>0</v>
      </c>
      <c r="AO3265" t="s">
        <v>51</v>
      </c>
      <c r="AP3265" t="s">
        <v>51</v>
      </c>
      <c r="AQ3265" t="s">
        <v>51</v>
      </c>
      <c r="AR3265" t="s">
        <v>51</v>
      </c>
      <c r="AS3265" t="s">
        <v>51</v>
      </c>
      <c r="AT3265" t="s">
        <v>51</v>
      </c>
      <c r="AU3265" t="s">
        <v>58</v>
      </c>
      <c r="AV3265" t="s">
        <v>14226</v>
      </c>
      <c r="AW3265" t="s">
        <v>51</v>
      </c>
      <c r="AX3265" s="1">
        <v>41145.50383159722</v>
      </c>
      <c r="AY3265" t="s">
        <v>51</v>
      </c>
    </row>
    <row r="3266" spans="1:51" x14ac:dyDescent="0.35">
      <c r="A3266">
        <v>1088</v>
      </c>
      <c r="B3266">
        <v>0</v>
      </c>
      <c r="C3266" t="s">
        <v>51</v>
      </c>
      <c r="D3266" t="s">
        <v>52</v>
      </c>
      <c r="E3266" t="s">
        <v>51</v>
      </c>
      <c r="F3266" t="s">
        <v>51</v>
      </c>
      <c r="G3266" t="s">
        <v>14916</v>
      </c>
      <c r="H3266" t="s">
        <v>14917</v>
      </c>
      <c r="I3266" t="s">
        <v>56</v>
      </c>
      <c r="J3266" t="s">
        <v>14848</v>
      </c>
      <c r="K3266" t="s">
        <v>2418</v>
      </c>
      <c r="L3266">
        <v>411013</v>
      </c>
      <c r="M3266" t="s">
        <v>14918</v>
      </c>
      <c r="N3266" t="s">
        <v>14919</v>
      </c>
      <c r="O3266" t="s">
        <v>56</v>
      </c>
      <c r="P3266" t="s">
        <v>280</v>
      </c>
      <c r="Q3266" t="s">
        <v>2418</v>
      </c>
      <c r="R3266" t="s">
        <v>14920</v>
      </c>
      <c r="T3266" t="s">
        <v>51</v>
      </c>
      <c r="U3266" t="s">
        <v>51</v>
      </c>
      <c r="Z3266">
        <v>8</v>
      </c>
      <c r="AE3266" t="s">
        <v>51</v>
      </c>
      <c r="AF3266" t="s">
        <v>14848</v>
      </c>
      <c r="AI3266">
        <v>0</v>
      </c>
      <c r="AJ3266">
        <v>0</v>
      </c>
      <c r="AL3266">
        <v>0</v>
      </c>
      <c r="AM3266">
        <v>0</v>
      </c>
      <c r="AN3266">
        <v>0</v>
      </c>
      <c r="AO3266" t="s">
        <v>51</v>
      </c>
      <c r="AP3266" t="s">
        <v>51</v>
      </c>
      <c r="AQ3266" t="s">
        <v>51</v>
      </c>
      <c r="AR3266" t="s">
        <v>51</v>
      </c>
      <c r="AS3266" t="s">
        <v>51</v>
      </c>
      <c r="AT3266" t="s">
        <v>51</v>
      </c>
      <c r="AU3266" t="s">
        <v>58</v>
      </c>
      <c r="AV3266" t="s">
        <v>14226</v>
      </c>
      <c r="AW3266" t="s">
        <v>51</v>
      </c>
      <c r="AX3266" s="1">
        <v>41145.499737418984</v>
      </c>
      <c r="AY3266" t="s">
        <v>51</v>
      </c>
    </row>
    <row r="3267" spans="1:51" x14ac:dyDescent="0.35">
      <c r="A3267">
        <v>1087</v>
      </c>
      <c r="B3267">
        <v>0</v>
      </c>
      <c r="C3267" t="s">
        <v>51</v>
      </c>
      <c r="D3267" t="s">
        <v>85</v>
      </c>
      <c r="E3267">
        <v>3</v>
      </c>
      <c r="F3267" t="s">
        <v>1049</v>
      </c>
      <c r="G3267" t="s">
        <v>14921</v>
      </c>
      <c r="H3267" t="s">
        <v>14922</v>
      </c>
      <c r="I3267" t="s">
        <v>56</v>
      </c>
      <c r="K3267" t="s">
        <v>1903</v>
      </c>
      <c r="L3267" t="s">
        <v>14923</v>
      </c>
      <c r="S3267" t="s">
        <v>14924</v>
      </c>
      <c r="T3267" t="s">
        <v>51</v>
      </c>
      <c r="U3267" t="s">
        <v>51</v>
      </c>
      <c r="V3267" t="s">
        <v>14925</v>
      </c>
      <c r="W3267">
        <v>8087588662</v>
      </c>
      <c r="X3267" t="s">
        <v>14926</v>
      </c>
      <c r="Y3267" t="s">
        <v>14927</v>
      </c>
      <c r="Z3267">
        <v>8</v>
      </c>
      <c r="AD3267" t="s">
        <v>14928</v>
      </c>
      <c r="AE3267" t="s">
        <v>51</v>
      </c>
      <c r="AG3267" t="s">
        <v>14929</v>
      </c>
      <c r="AI3267">
        <v>0</v>
      </c>
      <c r="AJ3267">
        <v>45</v>
      </c>
      <c r="AL3267">
        <v>0</v>
      </c>
      <c r="AM3267">
        <v>0</v>
      </c>
      <c r="AN3267">
        <v>0</v>
      </c>
      <c r="AO3267" t="s">
        <v>5426</v>
      </c>
      <c r="AP3267" t="s">
        <v>121</v>
      </c>
      <c r="AQ3267" t="s">
        <v>122</v>
      </c>
      <c r="AR3267" t="s">
        <v>123</v>
      </c>
      <c r="AS3267" t="s">
        <v>89</v>
      </c>
      <c r="AT3267" t="s">
        <v>90</v>
      </c>
      <c r="AU3267" t="s">
        <v>58</v>
      </c>
      <c r="AV3267" t="s">
        <v>8906</v>
      </c>
      <c r="AW3267" t="s">
        <v>5181</v>
      </c>
      <c r="AX3267" s="1">
        <v>41144.528128090278</v>
      </c>
      <c r="AY3267" s="1">
        <v>44142.440251041669</v>
      </c>
    </row>
    <row r="3268" spans="1:51" x14ac:dyDescent="0.35">
      <c r="A3268">
        <v>1086</v>
      </c>
      <c r="B3268">
        <v>0</v>
      </c>
      <c r="C3268" t="s">
        <v>51</v>
      </c>
      <c r="D3268" t="s">
        <v>52</v>
      </c>
      <c r="E3268" t="s">
        <v>51</v>
      </c>
      <c r="F3268" t="s">
        <v>51</v>
      </c>
      <c r="G3268" t="s">
        <v>14930</v>
      </c>
      <c r="H3268" t="s">
        <v>14931</v>
      </c>
      <c r="I3268" t="s">
        <v>56</v>
      </c>
      <c r="J3268" t="s">
        <v>280</v>
      </c>
      <c r="K3268" t="s">
        <v>2461</v>
      </c>
      <c r="L3268" t="s">
        <v>14932</v>
      </c>
      <c r="M3268" t="s">
        <v>14930</v>
      </c>
      <c r="N3268" t="s">
        <v>14931</v>
      </c>
      <c r="O3268" t="s">
        <v>56</v>
      </c>
      <c r="P3268" t="s">
        <v>280</v>
      </c>
      <c r="Q3268" t="s">
        <v>2461</v>
      </c>
      <c r="R3268" t="s">
        <v>14932</v>
      </c>
      <c r="S3268" t="s">
        <v>13237</v>
      </c>
      <c r="U3268" t="s">
        <v>202</v>
      </c>
      <c r="W3268" t="s">
        <v>14933</v>
      </c>
      <c r="Y3268" t="s">
        <v>14934</v>
      </c>
      <c r="Z3268">
        <v>8</v>
      </c>
      <c r="AA3268">
        <v>27</v>
      </c>
      <c r="AE3268" t="s">
        <v>9529</v>
      </c>
      <c r="AF3268" t="s">
        <v>143</v>
      </c>
      <c r="AG3268" t="s">
        <v>2168</v>
      </c>
      <c r="AH3268" t="s">
        <v>9529</v>
      </c>
      <c r="AI3268">
        <v>0</v>
      </c>
      <c r="AJ3268">
        <v>0</v>
      </c>
      <c r="AL3268">
        <v>0</v>
      </c>
      <c r="AM3268">
        <v>0</v>
      </c>
      <c r="AN3268">
        <v>0</v>
      </c>
      <c r="AO3268" t="s">
        <v>51</v>
      </c>
      <c r="AP3268" t="s">
        <v>51</v>
      </c>
      <c r="AQ3268" t="s">
        <v>51</v>
      </c>
      <c r="AR3268" t="s">
        <v>51</v>
      </c>
      <c r="AS3268" t="s">
        <v>51</v>
      </c>
      <c r="AT3268" t="s">
        <v>51</v>
      </c>
      <c r="AU3268" t="s">
        <v>58</v>
      </c>
      <c r="AV3268" t="s">
        <v>14226</v>
      </c>
      <c r="AW3268" t="s">
        <v>6927</v>
      </c>
      <c r="AX3268" s="1">
        <v>41142.453034953702</v>
      </c>
      <c r="AY3268" s="1">
        <v>43620.456114699075</v>
      </c>
    </row>
    <row r="3269" spans="1:51" x14ac:dyDescent="0.35">
      <c r="A3269">
        <v>1085</v>
      </c>
      <c r="B3269">
        <v>0</v>
      </c>
      <c r="C3269" t="s">
        <v>51</v>
      </c>
      <c r="D3269" t="s">
        <v>85</v>
      </c>
      <c r="E3269" t="s">
        <v>51</v>
      </c>
      <c r="F3269" t="s">
        <v>51</v>
      </c>
      <c r="G3269" t="s">
        <v>14935</v>
      </c>
      <c r="H3269" t="s">
        <v>14936</v>
      </c>
      <c r="I3269" t="s">
        <v>56</v>
      </c>
      <c r="J3269" t="s">
        <v>13817</v>
      </c>
      <c r="K3269" t="s">
        <v>62</v>
      </c>
      <c r="L3269" t="s">
        <v>62</v>
      </c>
      <c r="N3269" t="s">
        <v>14787</v>
      </c>
      <c r="S3269" t="s">
        <v>62</v>
      </c>
      <c r="T3269" t="s">
        <v>51</v>
      </c>
      <c r="U3269" t="s">
        <v>51</v>
      </c>
      <c r="V3269" t="s">
        <v>62</v>
      </c>
      <c r="W3269">
        <v>9422035782</v>
      </c>
      <c r="X3269" t="s">
        <v>62</v>
      </c>
      <c r="Y3269" t="s">
        <v>62</v>
      </c>
      <c r="Z3269">
        <v>8</v>
      </c>
      <c r="AA3269" t="s">
        <v>62</v>
      </c>
      <c r="AB3269" t="s">
        <v>62</v>
      </c>
      <c r="AC3269" t="s">
        <v>62</v>
      </c>
      <c r="AD3269" t="s">
        <v>62</v>
      </c>
      <c r="AE3269" t="s">
        <v>51</v>
      </c>
      <c r="AF3269" t="s">
        <v>13817</v>
      </c>
      <c r="AG3269" t="s">
        <v>62</v>
      </c>
      <c r="AH3269" t="s">
        <v>62</v>
      </c>
      <c r="AI3269">
        <v>0</v>
      </c>
      <c r="AJ3269">
        <v>0</v>
      </c>
      <c r="AK3269" t="s">
        <v>62</v>
      </c>
      <c r="AL3269">
        <v>0</v>
      </c>
      <c r="AM3269">
        <v>0</v>
      </c>
      <c r="AN3269">
        <v>0</v>
      </c>
      <c r="AO3269" t="s">
        <v>51</v>
      </c>
      <c r="AP3269" t="s">
        <v>51</v>
      </c>
      <c r="AQ3269" t="s">
        <v>51</v>
      </c>
      <c r="AR3269" t="s">
        <v>51</v>
      </c>
      <c r="AS3269" t="s">
        <v>51</v>
      </c>
      <c r="AT3269" t="s">
        <v>51</v>
      </c>
      <c r="AU3269" t="s">
        <v>58</v>
      </c>
      <c r="AV3269" t="s">
        <v>13603</v>
      </c>
      <c r="AW3269" t="s">
        <v>51</v>
      </c>
      <c r="AX3269" s="1">
        <v>41138.448011689812</v>
      </c>
      <c r="AY3269" t="s">
        <v>51</v>
      </c>
    </row>
    <row r="3270" spans="1:51" x14ac:dyDescent="0.35">
      <c r="A3270">
        <v>1084</v>
      </c>
      <c r="B3270">
        <v>0</v>
      </c>
      <c r="C3270" t="s">
        <v>51</v>
      </c>
      <c r="D3270" t="s">
        <v>52</v>
      </c>
      <c r="E3270" t="s">
        <v>51</v>
      </c>
      <c r="F3270" t="s">
        <v>51</v>
      </c>
      <c r="G3270" t="s">
        <v>14937</v>
      </c>
      <c r="H3270" t="s">
        <v>14938</v>
      </c>
      <c r="I3270" t="s">
        <v>56</v>
      </c>
      <c r="J3270" t="s">
        <v>14807</v>
      </c>
      <c r="K3270" t="s">
        <v>1945</v>
      </c>
      <c r="L3270">
        <v>393002</v>
      </c>
      <c r="N3270" t="s">
        <v>14787</v>
      </c>
      <c r="O3270" t="s">
        <v>56</v>
      </c>
      <c r="U3270" t="s">
        <v>51</v>
      </c>
      <c r="V3270" t="s">
        <v>14939</v>
      </c>
      <c r="W3270" t="s">
        <v>14940</v>
      </c>
      <c r="X3270" t="s">
        <v>51</v>
      </c>
      <c r="Y3270" t="s">
        <v>14941</v>
      </c>
      <c r="Z3270">
        <v>8</v>
      </c>
      <c r="AE3270" t="s">
        <v>51</v>
      </c>
      <c r="AF3270" t="s">
        <v>14807</v>
      </c>
      <c r="AH3270" t="s">
        <v>14942</v>
      </c>
      <c r="AI3270">
        <v>0</v>
      </c>
      <c r="AJ3270">
        <v>0</v>
      </c>
      <c r="AL3270">
        <v>0</v>
      </c>
      <c r="AM3270">
        <v>0</v>
      </c>
      <c r="AN3270">
        <v>0</v>
      </c>
      <c r="AO3270" t="s">
        <v>51</v>
      </c>
      <c r="AP3270" t="s">
        <v>51</v>
      </c>
      <c r="AQ3270" t="s">
        <v>51</v>
      </c>
      <c r="AR3270" t="s">
        <v>51</v>
      </c>
      <c r="AS3270" t="s">
        <v>51</v>
      </c>
      <c r="AT3270" t="s">
        <v>51</v>
      </c>
      <c r="AU3270" t="s">
        <v>58</v>
      </c>
      <c r="AV3270" t="s">
        <v>14226</v>
      </c>
      <c r="AW3270" t="s">
        <v>14943</v>
      </c>
      <c r="AX3270" s="1">
        <v>41137.631930636577</v>
      </c>
      <c r="AY3270" s="1">
        <v>41192.72499383102</v>
      </c>
    </row>
    <row r="3271" spans="1:51" x14ac:dyDescent="0.35">
      <c r="A3271">
        <v>1083</v>
      </c>
      <c r="B3271">
        <v>0</v>
      </c>
      <c r="C3271" t="s">
        <v>51</v>
      </c>
      <c r="D3271" t="s">
        <v>52</v>
      </c>
      <c r="E3271" t="s">
        <v>51</v>
      </c>
      <c r="F3271" t="s">
        <v>51</v>
      </c>
      <c r="G3271" t="s">
        <v>14944</v>
      </c>
      <c r="H3271" t="s">
        <v>14945</v>
      </c>
      <c r="I3271" t="s">
        <v>56</v>
      </c>
      <c r="J3271" t="s">
        <v>280</v>
      </c>
      <c r="K3271" t="s">
        <v>1903</v>
      </c>
      <c r="L3271">
        <v>411012</v>
      </c>
      <c r="M3271" t="s">
        <v>14944</v>
      </c>
      <c r="N3271" t="s">
        <v>14945</v>
      </c>
      <c r="O3271" t="s">
        <v>56</v>
      </c>
      <c r="P3271" t="s">
        <v>280</v>
      </c>
      <c r="Q3271" t="s">
        <v>2418</v>
      </c>
      <c r="R3271">
        <v>411012</v>
      </c>
      <c r="S3271" t="s">
        <v>14946</v>
      </c>
      <c r="U3271" t="s">
        <v>202</v>
      </c>
      <c r="V3271" t="s">
        <v>14947</v>
      </c>
      <c r="Z3271">
        <v>8</v>
      </c>
      <c r="AA3271">
        <v>27</v>
      </c>
      <c r="AE3271" t="s">
        <v>14948</v>
      </c>
      <c r="AF3271" t="s">
        <v>143</v>
      </c>
      <c r="AG3271" t="s">
        <v>14949</v>
      </c>
      <c r="AH3271" t="s">
        <v>14948</v>
      </c>
      <c r="AI3271">
        <v>0</v>
      </c>
      <c r="AJ3271">
        <v>0</v>
      </c>
      <c r="AL3271">
        <v>0</v>
      </c>
      <c r="AM3271">
        <v>0</v>
      </c>
      <c r="AN3271">
        <v>0</v>
      </c>
      <c r="AO3271" t="s">
        <v>51</v>
      </c>
      <c r="AP3271" t="s">
        <v>51</v>
      </c>
      <c r="AQ3271" t="s">
        <v>51</v>
      </c>
      <c r="AR3271" t="s">
        <v>51</v>
      </c>
      <c r="AS3271" t="s">
        <v>51</v>
      </c>
      <c r="AT3271" t="s">
        <v>51</v>
      </c>
      <c r="AU3271" t="s">
        <v>58</v>
      </c>
      <c r="AV3271" t="s">
        <v>14226</v>
      </c>
      <c r="AW3271" t="s">
        <v>196</v>
      </c>
      <c r="AX3271" s="1">
        <v>41137.62854247685</v>
      </c>
      <c r="AY3271" s="1">
        <v>44113.626765162036</v>
      </c>
    </row>
    <row r="3272" spans="1:51" x14ac:dyDescent="0.35">
      <c r="A3272">
        <v>1082</v>
      </c>
      <c r="B3272">
        <v>0</v>
      </c>
      <c r="C3272" t="s">
        <v>51</v>
      </c>
      <c r="D3272" t="s">
        <v>85</v>
      </c>
      <c r="E3272" t="s">
        <v>51</v>
      </c>
      <c r="F3272" t="s">
        <v>51</v>
      </c>
      <c r="G3272" t="s">
        <v>14950</v>
      </c>
      <c r="H3272" t="s">
        <v>14951</v>
      </c>
      <c r="I3272" t="s">
        <v>56</v>
      </c>
      <c r="K3272" t="s">
        <v>4401</v>
      </c>
      <c r="L3272" t="s">
        <v>14952</v>
      </c>
      <c r="S3272" t="s">
        <v>14953</v>
      </c>
      <c r="T3272" t="s">
        <v>51</v>
      </c>
      <c r="U3272" t="s">
        <v>51</v>
      </c>
      <c r="W3272" t="s">
        <v>14954</v>
      </c>
      <c r="X3272" t="s">
        <v>14955</v>
      </c>
      <c r="Y3272" t="s">
        <v>14956</v>
      </c>
      <c r="Z3272">
        <v>8</v>
      </c>
      <c r="AE3272" t="s">
        <v>51</v>
      </c>
      <c r="AI3272">
        <v>0</v>
      </c>
      <c r="AL3272">
        <v>0</v>
      </c>
      <c r="AM3272">
        <v>0</v>
      </c>
      <c r="AN3272">
        <v>0</v>
      </c>
      <c r="AO3272" t="s">
        <v>14957</v>
      </c>
      <c r="AP3272" t="s">
        <v>51</v>
      </c>
      <c r="AQ3272" t="s">
        <v>51</v>
      </c>
      <c r="AR3272" t="s">
        <v>51</v>
      </c>
      <c r="AS3272" t="s">
        <v>51</v>
      </c>
      <c r="AT3272" t="s">
        <v>51</v>
      </c>
      <c r="AU3272" t="s">
        <v>58</v>
      </c>
      <c r="AV3272" t="s">
        <v>8906</v>
      </c>
      <c r="AW3272" t="s">
        <v>4028</v>
      </c>
      <c r="AX3272" s="1">
        <v>41132.74559471065</v>
      </c>
      <c r="AY3272" s="1">
        <v>41808.673526273145</v>
      </c>
    </row>
    <row r="3273" spans="1:51" x14ac:dyDescent="0.35">
      <c r="A3273">
        <v>1081</v>
      </c>
      <c r="B3273">
        <v>0</v>
      </c>
      <c r="C3273" t="s">
        <v>51</v>
      </c>
      <c r="D3273" t="s">
        <v>85</v>
      </c>
      <c r="E3273" t="s">
        <v>51</v>
      </c>
      <c r="F3273" t="s">
        <v>51</v>
      </c>
      <c r="G3273" t="s">
        <v>14958</v>
      </c>
      <c r="H3273" t="s">
        <v>14959</v>
      </c>
      <c r="I3273" t="s">
        <v>56</v>
      </c>
      <c r="J3273" t="s">
        <v>12495</v>
      </c>
      <c r="K3273" t="s">
        <v>563</v>
      </c>
      <c r="L3273" t="s">
        <v>14960</v>
      </c>
      <c r="N3273" t="s">
        <v>14787</v>
      </c>
      <c r="S3273" t="s">
        <v>14961</v>
      </c>
      <c r="T3273" t="s">
        <v>51</v>
      </c>
      <c r="U3273" t="s">
        <v>51</v>
      </c>
      <c r="V3273" t="s">
        <v>14962</v>
      </c>
      <c r="W3273">
        <v>9323779390</v>
      </c>
      <c r="X3273" t="s">
        <v>14963</v>
      </c>
      <c r="Y3273" t="s">
        <v>14964</v>
      </c>
      <c r="Z3273">
        <v>8</v>
      </c>
      <c r="AE3273" t="s">
        <v>51</v>
      </c>
      <c r="AF3273" t="s">
        <v>12495</v>
      </c>
      <c r="AI3273">
        <v>0</v>
      </c>
      <c r="AJ3273">
        <v>0</v>
      </c>
      <c r="AL3273">
        <v>0</v>
      </c>
      <c r="AM3273">
        <v>0</v>
      </c>
      <c r="AN3273">
        <v>0</v>
      </c>
      <c r="AO3273" t="s">
        <v>51</v>
      </c>
      <c r="AP3273" t="s">
        <v>51</v>
      </c>
      <c r="AQ3273" t="s">
        <v>51</v>
      </c>
      <c r="AR3273" t="s">
        <v>51</v>
      </c>
      <c r="AS3273" t="s">
        <v>51</v>
      </c>
      <c r="AT3273" t="s">
        <v>51</v>
      </c>
      <c r="AU3273" t="s">
        <v>58</v>
      </c>
      <c r="AV3273" t="s">
        <v>8906</v>
      </c>
      <c r="AW3273" t="s">
        <v>51</v>
      </c>
      <c r="AX3273" s="1">
        <v>41132.498818171298</v>
      </c>
      <c r="AY3273" t="s">
        <v>51</v>
      </c>
    </row>
    <row r="3274" spans="1:51" x14ac:dyDescent="0.35">
      <c r="A3274">
        <v>1080</v>
      </c>
      <c r="B3274">
        <v>0</v>
      </c>
      <c r="C3274" t="s">
        <v>51</v>
      </c>
      <c r="D3274" t="s">
        <v>52</v>
      </c>
      <c r="E3274" t="s">
        <v>51</v>
      </c>
      <c r="F3274" t="s">
        <v>51</v>
      </c>
      <c r="G3274" t="s">
        <v>14965</v>
      </c>
      <c r="H3274" t="s">
        <v>14966</v>
      </c>
      <c r="I3274" t="s">
        <v>56</v>
      </c>
      <c r="J3274" t="s">
        <v>280</v>
      </c>
      <c r="K3274" t="s">
        <v>14967</v>
      </c>
      <c r="L3274">
        <v>415612</v>
      </c>
      <c r="N3274" t="s">
        <v>14787</v>
      </c>
      <c r="O3274" t="s">
        <v>56</v>
      </c>
      <c r="S3274" t="s">
        <v>14968</v>
      </c>
      <c r="U3274" t="s">
        <v>57</v>
      </c>
      <c r="V3274" t="s">
        <v>14969</v>
      </c>
      <c r="Z3274">
        <v>8</v>
      </c>
      <c r="AA3274">
        <v>27</v>
      </c>
      <c r="AE3274" t="s">
        <v>14970</v>
      </c>
      <c r="AF3274" t="s">
        <v>143</v>
      </c>
      <c r="AG3274" t="s">
        <v>1643</v>
      </c>
      <c r="AH3274" t="s">
        <v>14970</v>
      </c>
      <c r="AI3274">
        <v>0</v>
      </c>
      <c r="AJ3274">
        <v>0</v>
      </c>
      <c r="AL3274">
        <v>0</v>
      </c>
      <c r="AM3274">
        <v>0</v>
      </c>
      <c r="AN3274">
        <v>0</v>
      </c>
      <c r="AO3274" t="s">
        <v>51</v>
      </c>
      <c r="AP3274" t="s">
        <v>51</v>
      </c>
      <c r="AQ3274" t="s">
        <v>51</v>
      </c>
      <c r="AR3274" t="s">
        <v>51</v>
      </c>
      <c r="AS3274" t="s">
        <v>51</v>
      </c>
      <c r="AT3274" t="s">
        <v>51</v>
      </c>
      <c r="AU3274" t="s">
        <v>58</v>
      </c>
      <c r="AV3274" t="s">
        <v>14226</v>
      </c>
      <c r="AW3274" t="s">
        <v>196</v>
      </c>
      <c r="AX3274" s="1">
        <v>41131.493618136577</v>
      </c>
      <c r="AY3274" s="1">
        <v>44404.41862916667</v>
      </c>
    </row>
    <row r="3275" spans="1:51" x14ac:dyDescent="0.35">
      <c r="A3275">
        <v>1079</v>
      </c>
      <c r="B3275">
        <v>0</v>
      </c>
      <c r="C3275" t="s">
        <v>51</v>
      </c>
      <c r="D3275" t="s">
        <v>52</v>
      </c>
      <c r="E3275" t="s">
        <v>51</v>
      </c>
      <c r="F3275" t="s">
        <v>51</v>
      </c>
      <c r="G3275" t="s">
        <v>14971</v>
      </c>
      <c r="H3275" t="s">
        <v>14972</v>
      </c>
      <c r="I3275" t="s">
        <v>56</v>
      </c>
      <c r="J3275" t="s">
        <v>13817</v>
      </c>
      <c r="K3275" t="s">
        <v>14973</v>
      </c>
      <c r="L3275">
        <v>490002</v>
      </c>
      <c r="M3275" t="s">
        <v>14974</v>
      </c>
      <c r="N3275" t="s">
        <v>14975</v>
      </c>
      <c r="O3275" t="s">
        <v>56</v>
      </c>
      <c r="P3275" t="s">
        <v>62</v>
      </c>
      <c r="Q3275" t="s">
        <v>2559</v>
      </c>
      <c r="T3275" t="s">
        <v>51</v>
      </c>
      <c r="U3275" t="s">
        <v>51</v>
      </c>
      <c r="W3275">
        <v>9993569500</v>
      </c>
      <c r="Z3275">
        <v>8</v>
      </c>
      <c r="AE3275" t="s">
        <v>51</v>
      </c>
      <c r="AF3275" t="s">
        <v>13817</v>
      </c>
      <c r="AI3275">
        <v>0</v>
      </c>
      <c r="AJ3275">
        <v>0</v>
      </c>
      <c r="AL3275">
        <v>0</v>
      </c>
      <c r="AM3275">
        <v>0</v>
      </c>
      <c r="AN3275">
        <v>0</v>
      </c>
      <c r="AO3275" t="s">
        <v>51</v>
      </c>
      <c r="AP3275" t="s">
        <v>51</v>
      </c>
      <c r="AQ3275" t="s">
        <v>51</v>
      </c>
      <c r="AR3275" t="s">
        <v>51</v>
      </c>
      <c r="AS3275" t="s">
        <v>51</v>
      </c>
      <c r="AT3275" t="s">
        <v>51</v>
      </c>
      <c r="AU3275" t="s">
        <v>58</v>
      </c>
      <c r="AV3275" t="s">
        <v>14226</v>
      </c>
      <c r="AW3275" t="s">
        <v>51</v>
      </c>
      <c r="AX3275" s="1">
        <v>41131.488509988427</v>
      </c>
      <c r="AY3275" t="s">
        <v>51</v>
      </c>
    </row>
    <row r="3276" spans="1:51" x14ac:dyDescent="0.35">
      <c r="A3276">
        <v>1078</v>
      </c>
      <c r="B3276">
        <v>0</v>
      </c>
      <c r="C3276" t="s">
        <v>51</v>
      </c>
      <c r="D3276" t="s">
        <v>85</v>
      </c>
      <c r="E3276" t="s">
        <v>51</v>
      </c>
      <c r="F3276" t="s">
        <v>51</v>
      </c>
      <c r="G3276" t="s">
        <v>19393</v>
      </c>
      <c r="H3276" t="s">
        <v>14976</v>
      </c>
      <c r="I3276" t="s">
        <v>56</v>
      </c>
      <c r="J3276" t="s">
        <v>12495</v>
      </c>
      <c r="K3276" t="s">
        <v>1903</v>
      </c>
      <c r="L3276">
        <v>411002</v>
      </c>
      <c r="N3276" t="s">
        <v>14787</v>
      </c>
      <c r="S3276" t="s">
        <v>14977</v>
      </c>
      <c r="T3276" t="s">
        <v>51</v>
      </c>
      <c r="U3276" t="s">
        <v>51</v>
      </c>
      <c r="V3276" t="s">
        <v>62</v>
      </c>
      <c r="W3276">
        <v>9823195196</v>
      </c>
      <c r="Y3276" t="s">
        <v>14978</v>
      </c>
      <c r="Z3276">
        <v>8</v>
      </c>
      <c r="AE3276" t="s">
        <v>51</v>
      </c>
      <c r="AF3276" t="s">
        <v>12495</v>
      </c>
      <c r="AI3276">
        <v>0</v>
      </c>
      <c r="AJ3276">
        <v>0</v>
      </c>
      <c r="AL3276">
        <v>0</v>
      </c>
      <c r="AM3276">
        <v>0</v>
      </c>
      <c r="AN3276">
        <v>0</v>
      </c>
      <c r="AO3276" t="s">
        <v>51</v>
      </c>
      <c r="AP3276" t="s">
        <v>51</v>
      </c>
      <c r="AQ3276" t="s">
        <v>51</v>
      </c>
      <c r="AR3276" t="s">
        <v>51</v>
      </c>
      <c r="AS3276" t="s">
        <v>51</v>
      </c>
      <c r="AT3276" t="s">
        <v>51</v>
      </c>
      <c r="AU3276" t="s">
        <v>58</v>
      </c>
      <c r="AV3276" t="s">
        <v>8906</v>
      </c>
      <c r="AW3276" t="s">
        <v>51</v>
      </c>
      <c r="AX3276" s="1">
        <v>41129.616973923614</v>
      </c>
      <c r="AY3276" t="s">
        <v>51</v>
      </c>
    </row>
    <row r="3277" spans="1:51" x14ac:dyDescent="0.35">
      <c r="A3277">
        <v>1077</v>
      </c>
      <c r="B3277">
        <v>0</v>
      </c>
      <c r="C3277" t="s">
        <v>51</v>
      </c>
      <c r="D3277" t="s">
        <v>52</v>
      </c>
      <c r="E3277" t="s">
        <v>51</v>
      </c>
      <c r="F3277" t="s">
        <v>51</v>
      </c>
      <c r="G3277" t="s">
        <v>19394</v>
      </c>
      <c r="H3277" t="s">
        <v>14979</v>
      </c>
      <c r="I3277" t="s">
        <v>56</v>
      </c>
      <c r="J3277" t="s">
        <v>14848</v>
      </c>
      <c r="K3277" t="s">
        <v>4595</v>
      </c>
      <c r="L3277" t="s">
        <v>14980</v>
      </c>
      <c r="N3277" t="s">
        <v>14787</v>
      </c>
      <c r="T3277" t="s">
        <v>51</v>
      </c>
      <c r="U3277" t="s">
        <v>51</v>
      </c>
      <c r="Z3277">
        <v>8</v>
      </c>
      <c r="AE3277" t="s">
        <v>51</v>
      </c>
      <c r="AF3277" t="s">
        <v>14848</v>
      </c>
      <c r="AI3277">
        <v>0</v>
      </c>
      <c r="AJ3277">
        <v>0</v>
      </c>
      <c r="AL3277">
        <v>0</v>
      </c>
      <c r="AM3277">
        <v>0</v>
      </c>
      <c r="AN3277">
        <v>0</v>
      </c>
      <c r="AO3277" t="s">
        <v>51</v>
      </c>
      <c r="AP3277" t="s">
        <v>51</v>
      </c>
      <c r="AQ3277" t="s">
        <v>51</v>
      </c>
      <c r="AR3277" t="s">
        <v>51</v>
      </c>
      <c r="AS3277" t="s">
        <v>51</v>
      </c>
      <c r="AT3277" t="s">
        <v>51</v>
      </c>
      <c r="AU3277" t="s">
        <v>58</v>
      </c>
      <c r="AV3277" t="s">
        <v>14226</v>
      </c>
      <c r="AW3277" t="s">
        <v>51</v>
      </c>
      <c r="AX3277" s="1">
        <v>41129.543509062503</v>
      </c>
      <c r="AY3277" t="s">
        <v>51</v>
      </c>
    </row>
    <row r="3278" spans="1:51" x14ac:dyDescent="0.35">
      <c r="A3278">
        <v>1076</v>
      </c>
      <c r="B3278">
        <v>0</v>
      </c>
      <c r="C3278" t="s">
        <v>51</v>
      </c>
      <c r="D3278" t="s">
        <v>64</v>
      </c>
      <c r="E3278" t="s">
        <v>51</v>
      </c>
      <c r="F3278" t="s">
        <v>51</v>
      </c>
      <c r="G3278" t="s">
        <v>14981</v>
      </c>
      <c r="H3278" t="s">
        <v>14982</v>
      </c>
      <c r="I3278" t="s">
        <v>56</v>
      </c>
      <c r="J3278" t="s">
        <v>14807</v>
      </c>
      <c r="K3278" t="s">
        <v>5700</v>
      </c>
      <c r="L3278">
        <v>395003</v>
      </c>
      <c r="M3278" t="s">
        <v>14981</v>
      </c>
      <c r="N3278" t="s">
        <v>14983</v>
      </c>
      <c r="O3278" t="s">
        <v>56</v>
      </c>
      <c r="P3278" t="s">
        <v>138</v>
      </c>
      <c r="Q3278" t="s">
        <v>5700</v>
      </c>
      <c r="R3278">
        <v>395003</v>
      </c>
      <c r="S3278" t="s">
        <v>62</v>
      </c>
      <c r="T3278" t="s">
        <v>51</v>
      </c>
      <c r="U3278" t="s">
        <v>51</v>
      </c>
      <c r="V3278" t="s">
        <v>62</v>
      </c>
      <c r="W3278">
        <v>9725728049</v>
      </c>
      <c r="X3278" t="s">
        <v>62</v>
      </c>
      <c r="Y3278" t="s">
        <v>14984</v>
      </c>
      <c r="Z3278">
        <v>8</v>
      </c>
      <c r="AA3278" t="s">
        <v>62</v>
      </c>
      <c r="AB3278" t="s">
        <v>62</v>
      </c>
      <c r="AC3278" t="s">
        <v>62</v>
      </c>
      <c r="AD3278" t="s">
        <v>62</v>
      </c>
      <c r="AE3278" t="s">
        <v>51</v>
      </c>
      <c r="AF3278" t="s">
        <v>14807</v>
      </c>
      <c r="AG3278" t="s">
        <v>62</v>
      </c>
      <c r="AH3278" t="s">
        <v>62</v>
      </c>
      <c r="AI3278">
        <v>0</v>
      </c>
      <c r="AJ3278">
        <v>0</v>
      </c>
      <c r="AL3278">
        <v>0</v>
      </c>
      <c r="AM3278">
        <v>0</v>
      </c>
      <c r="AN3278">
        <v>0</v>
      </c>
      <c r="AO3278" t="s">
        <v>51</v>
      </c>
      <c r="AP3278" t="s">
        <v>51</v>
      </c>
      <c r="AQ3278" t="s">
        <v>51</v>
      </c>
      <c r="AR3278" t="s">
        <v>51</v>
      </c>
      <c r="AS3278" t="s">
        <v>51</v>
      </c>
      <c r="AT3278" t="s">
        <v>51</v>
      </c>
      <c r="AU3278" t="s">
        <v>58</v>
      </c>
      <c r="AV3278" t="s">
        <v>13603</v>
      </c>
      <c r="AW3278" t="s">
        <v>51</v>
      </c>
      <c r="AX3278" s="1">
        <v>41128.581835532408</v>
      </c>
      <c r="AY3278" t="s">
        <v>51</v>
      </c>
    </row>
    <row r="3279" spans="1:51" x14ac:dyDescent="0.35">
      <c r="A3279">
        <v>1075</v>
      </c>
      <c r="B3279">
        <v>0</v>
      </c>
      <c r="C3279" t="s">
        <v>51</v>
      </c>
      <c r="D3279" t="s">
        <v>85</v>
      </c>
      <c r="E3279" t="s">
        <v>51</v>
      </c>
      <c r="F3279" t="s">
        <v>51</v>
      </c>
      <c r="G3279" t="s">
        <v>14985</v>
      </c>
      <c r="H3279" t="s">
        <v>14986</v>
      </c>
      <c r="I3279" t="s">
        <v>56</v>
      </c>
      <c r="J3279" t="s">
        <v>12495</v>
      </c>
      <c r="K3279" t="s">
        <v>563</v>
      </c>
      <c r="L3279">
        <v>400004</v>
      </c>
      <c r="N3279" t="s">
        <v>14787</v>
      </c>
      <c r="T3279" t="s">
        <v>51</v>
      </c>
      <c r="U3279" t="s">
        <v>51</v>
      </c>
      <c r="V3279" t="s">
        <v>14987</v>
      </c>
      <c r="W3279">
        <v>919987992600</v>
      </c>
      <c r="Y3279" t="s">
        <v>14988</v>
      </c>
      <c r="Z3279">
        <v>8</v>
      </c>
      <c r="AE3279" t="s">
        <v>51</v>
      </c>
      <c r="AF3279" t="s">
        <v>12495</v>
      </c>
      <c r="AG3279" t="s">
        <v>14989</v>
      </c>
      <c r="AH3279" t="s">
        <v>14990</v>
      </c>
      <c r="AI3279">
        <v>0</v>
      </c>
      <c r="AJ3279">
        <v>0</v>
      </c>
      <c r="AL3279">
        <v>0</v>
      </c>
      <c r="AM3279">
        <v>0</v>
      </c>
      <c r="AN3279">
        <v>0</v>
      </c>
      <c r="AO3279" t="s">
        <v>51</v>
      </c>
      <c r="AP3279" t="s">
        <v>51</v>
      </c>
      <c r="AQ3279" t="s">
        <v>51</v>
      </c>
      <c r="AR3279" t="s">
        <v>51</v>
      </c>
      <c r="AS3279" t="s">
        <v>51</v>
      </c>
      <c r="AT3279" t="s">
        <v>51</v>
      </c>
      <c r="AU3279" t="s">
        <v>58</v>
      </c>
      <c r="AV3279" t="s">
        <v>8906</v>
      </c>
      <c r="AW3279" t="s">
        <v>8906</v>
      </c>
      <c r="AX3279" s="1">
        <v>41125.488997604167</v>
      </c>
      <c r="AY3279" s="1">
        <v>41125.489502164353</v>
      </c>
    </row>
    <row r="3280" spans="1:51" x14ac:dyDescent="0.35">
      <c r="A3280">
        <v>1074</v>
      </c>
      <c r="B3280">
        <v>0</v>
      </c>
      <c r="C3280" t="s">
        <v>51</v>
      </c>
      <c r="D3280" t="s">
        <v>52</v>
      </c>
      <c r="E3280" t="s">
        <v>51</v>
      </c>
      <c r="F3280" t="s">
        <v>51</v>
      </c>
      <c r="G3280" t="s">
        <v>14991</v>
      </c>
      <c r="H3280" t="s">
        <v>14992</v>
      </c>
      <c r="I3280" t="s">
        <v>56</v>
      </c>
      <c r="J3280" t="s">
        <v>14800</v>
      </c>
      <c r="K3280" t="s">
        <v>14993</v>
      </c>
      <c r="L3280">
        <v>1</v>
      </c>
      <c r="N3280" t="s">
        <v>14787</v>
      </c>
      <c r="T3280" t="s">
        <v>51</v>
      </c>
      <c r="U3280" t="s">
        <v>51</v>
      </c>
      <c r="Z3280">
        <v>8</v>
      </c>
      <c r="AE3280" t="s">
        <v>51</v>
      </c>
      <c r="AF3280" t="s">
        <v>14800</v>
      </c>
      <c r="AI3280">
        <v>0</v>
      </c>
      <c r="AJ3280">
        <v>0</v>
      </c>
      <c r="AL3280">
        <v>0</v>
      </c>
      <c r="AM3280">
        <v>0</v>
      </c>
      <c r="AN3280">
        <v>0</v>
      </c>
      <c r="AO3280" t="s">
        <v>51</v>
      </c>
      <c r="AP3280" t="s">
        <v>51</v>
      </c>
      <c r="AQ3280" t="s">
        <v>51</v>
      </c>
      <c r="AR3280" t="s">
        <v>51</v>
      </c>
      <c r="AS3280" t="s">
        <v>51</v>
      </c>
      <c r="AT3280" t="s">
        <v>51</v>
      </c>
      <c r="AU3280" t="s">
        <v>58</v>
      </c>
      <c r="AV3280" t="s">
        <v>14226</v>
      </c>
      <c r="AW3280" t="s">
        <v>51</v>
      </c>
      <c r="AX3280" s="1">
        <v>41120.515603472224</v>
      </c>
      <c r="AY3280" t="s">
        <v>51</v>
      </c>
    </row>
    <row r="3281" spans="1:51" x14ac:dyDescent="0.35">
      <c r="A3281">
        <v>1073</v>
      </c>
      <c r="B3281">
        <v>0</v>
      </c>
      <c r="C3281" t="s">
        <v>51</v>
      </c>
      <c r="D3281" t="s">
        <v>52</v>
      </c>
      <c r="E3281" t="s">
        <v>51</v>
      </c>
      <c r="F3281" t="s">
        <v>51</v>
      </c>
      <c r="G3281" t="s">
        <v>19395</v>
      </c>
      <c r="H3281" t="s">
        <v>14994</v>
      </c>
      <c r="I3281" t="s">
        <v>56</v>
      </c>
      <c r="J3281" t="s">
        <v>1735</v>
      </c>
      <c r="K3281" t="s">
        <v>14995</v>
      </c>
      <c r="L3281" t="s">
        <v>14996</v>
      </c>
      <c r="N3281" t="s">
        <v>14787</v>
      </c>
      <c r="O3281" t="s">
        <v>56</v>
      </c>
      <c r="S3281" t="s">
        <v>14997</v>
      </c>
      <c r="Z3281">
        <v>8</v>
      </c>
      <c r="AA3281">
        <v>33</v>
      </c>
      <c r="AE3281" t="s">
        <v>14995</v>
      </c>
      <c r="AF3281" t="s">
        <v>1935</v>
      </c>
      <c r="AG3281" t="s">
        <v>5028</v>
      </c>
      <c r="AH3281" t="s">
        <v>14995</v>
      </c>
      <c r="AI3281">
        <v>0</v>
      </c>
      <c r="AJ3281">
        <v>0</v>
      </c>
      <c r="AL3281">
        <v>0</v>
      </c>
      <c r="AM3281">
        <v>0</v>
      </c>
      <c r="AN3281">
        <v>0</v>
      </c>
      <c r="AO3281" t="s">
        <v>51</v>
      </c>
      <c r="AP3281" t="s">
        <v>51</v>
      </c>
      <c r="AQ3281" t="s">
        <v>51</v>
      </c>
      <c r="AR3281" t="s">
        <v>51</v>
      </c>
      <c r="AS3281" t="s">
        <v>51</v>
      </c>
      <c r="AT3281" t="s">
        <v>51</v>
      </c>
      <c r="AU3281" t="s">
        <v>58</v>
      </c>
      <c r="AV3281" t="s">
        <v>14226</v>
      </c>
      <c r="AW3281" t="s">
        <v>4802</v>
      </c>
      <c r="AX3281" s="1">
        <v>41118.65896015046</v>
      </c>
      <c r="AY3281" s="1">
        <v>43981.620690277778</v>
      </c>
    </row>
    <row r="3282" spans="1:51" x14ac:dyDescent="0.35">
      <c r="A3282">
        <v>1072</v>
      </c>
      <c r="B3282">
        <v>0</v>
      </c>
      <c r="C3282" t="s">
        <v>51</v>
      </c>
      <c r="D3282" t="s">
        <v>52</v>
      </c>
      <c r="E3282" t="s">
        <v>51</v>
      </c>
      <c r="F3282" t="s">
        <v>51</v>
      </c>
      <c r="G3282" t="s">
        <v>14998</v>
      </c>
      <c r="H3282" t="s">
        <v>19396</v>
      </c>
      <c r="I3282" t="s">
        <v>56</v>
      </c>
      <c r="J3282" t="s">
        <v>14598</v>
      </c>
      <c r="K3282" t="s">
        <v>3961</v>
      </c>
      <c r="L3282">
        <v>587207</v>
      </c>
      <c r="N3282" t="s">
        <v>14787</v>
      </c>
      <c r="O3282" t="s">
        <v>56</v>
      </c>
      <c r="S3282">
        <v>8354520018</v>
      </c>
      <c r="T3282" t="s">
        <v>51</v>
      </c>
      <c r="U3282" t="s">
        <v>51</v>
      </c>
      <c r="V3282">
        <v>8354520019</v>
      </c>
      <c r="Y3282" t="s">
        <v>14999</v>
      </c>
      <c r="Z3282">
        <v>8</v>
      </c>
      <c r="AA3282" t="s">
        <v>15000</v>
      </c>
      <c r="AB3282" t="s">
        <v>15001</v>
      </c>
      <c r="AC3282" t="s">
        <v>15002</v>
      </c>
      <c r="AD3282" t="s">
        <v>15003</v>
      </c>
      <c r="AE3282" t="s">
        <v>51</v>
      </c>
      <c r="AF3282" t="s">
        <v>14598</v>
      </c>
      <c r="AG3282" t="s">
        <v>15004</v>
      </c>
      <c r="AH3282" t="s">
        <v>15005</v>
      </c>
      <c r="AI3282">
        <v>0</v>
      </c>
      <c r="AJ3282">
        <v>0</v>
      </c>
      <c r="AL3282">
        <v>0</v>
      </c>
      <c r="AM3282">
        <v>0</v>
      </c>
      <c r="AN3282">
        <v>0</v>
      </c>
      <c r="AO3282" t="s">
        <v>51</v>
      </c>
      <c r="AP3282" t="s">
        <v>51</v>
      </c>
      <c r="AQ3282" t="s">
        <v>51</v>
      </c>
      <c r="AR3282" t="s">
        <v>51</v>
      </c>
      <c r="AS3282" t="s">
        <v>51</v>
      </c>
      <c r="AT3282" t="s">
        <v>51</v>
      </c>
      <c r="AU3282" t="s">
        <v>58</v>
      </c>
      <c r="AV3282" t="s">
        <v>14226</v>
      </c>
      <c r="AW3282" t="s">
        <v>14226</v>
      </c>
      <c r="AX3282" s="1">
        <v>41118.645650115737</v>
      </c>
      <c r="AY3282" s="1">
        <v>41128.67204351852</v>
      </c>
    </row>
    <row r="3283" spans="1:51" x14ac:dyDescent="0.35">
      <c r="A3283">
        <v>1071</v>
      </c>
      <c r="B3283">
        <v>0</v>
      </c>
      <c r="C3283" t="s">
        <v>51</v>
      </c>
      <c r="D3283" t="s">
        <v>52</v>
      </c>
      <c r="E3283" t="s">
        <v>51</v>
      </c>
      <c r="F3283" t="s">
        <v>51</v>
      </c>
      <c r="G3283" t="s">
        <v>15006</v>
      </c>
      <c r="H3283" t="s">
        <v>15007</v>
      </c>
      <c r="I3283" t="s">
        <v>56</v>
      </c>
      <c r="J3283" t="s">
        <v>14807</v>
      </c>
      <c r="K3283" t="s">
        <v>5416</v>
      </c>
      <c r="L3283" t="s">
        <v>15008</v>
      </c>
      <c r="N3283" t="s">
        <v>14787</v>
      </c>
      <c r="T3283" t="s">
        <v>51</v>
      </c>
      <c r="U3283" t="s">
        <v>51</v>
      </c>
      <c r="Z3283">
        <v>8</v>
      </c>
      <c r="AA3283" t="s">
        <v>15009</v>
      </c>
      <c r="AE3283" t="s">
        <v>51</v>
      </c>
      <c r="AF3283" t="s">
        <v>14807</v>
      </c>
      <c r="AG3283">
        <v>24690303406</v>
      </c>
      <c r="AH3283">
        <v>24690303406</v>
      </c>
      <c r="AI3283">
        <v>0</v>
      </c>
      <c r="AJ3283">
        <v>0</v>
      </c>
      <c r="AL3283">
        <v>0</v>
      </c>
      <c r="AM3283">
        <v>0</v>
      </c>
      <c r="AN3283">
        <v>0</v>
      </c>
      <c r="AO3283" t="s">
        <v>51</v>
      </c>
      <c r="AP3283" t="s">
        <v>51</v>
      </c>
      <c r="AQ3283" t="s">
        <v>51</v>
      </c>
      <c r="AR3283" t="s">
        <v>51</v>
      </c>
      <c r="AS3283" t="s">
        <v>51</v>
      </c>
      <c r="AT3283" t="s">
        <v>51</v>
      </c>
      <c r="AU3283" t="s">
        <v>58</v>
      </c>
      <c r="AV3283" t="s">
        <v>14226</v>
      </c>
      <c r="AW3283" t="s">
        <v>14226</v>
      </c>
      <c r="AX3283" s="1">
        <v>41115.469787303242</v>
      </c>
      <c r="AY3283" s="1">
        <v>41115.470995520831</v>
      </c>
    </row>
    <row r="3284" spans="1:51" x14ac:dyDescent="0.35">
      <c r="A3284">
        <v>1070</v>
      </c>
      <c r="B3284">
        <v>0</v>
      </c>
      <c r="C3284" t="s">
        <v>51</v>
      </c>
      <c r="D3284" t="s">
        <v>52</v>
      </c>
      <c r="E3284" t="s">
        <v>51</v>
      </c>
      <c r="F3284" t="s">
        <v>51</v>
      </c>
      <c r="G3284" t="s">
        <v>15010</v>
      </c>
      <c r="H3284" t="s">
        <v>15011</v>
      </c>
      <c r="I3284" t="s">
        <v>56</v>
      </c>
      <c r="J3284" t="s">
        <v>14840</v>
      </c>
      <c r="K3284" t="s">
        <v>12521</v>
      </c>
      <c r="L3284">
        <v>700027</v>
      </c>
      <c r="N3284" t="s">
        <v>14787</v>
      </c>
      <c r="S3284" t="s">
        <v>15012</v>
      </c>
      <c r="T3284" t="s">
        <v>51</v>
      </c>
      <c r="U3284" t="s">
        <v>51</v>
      </c>
      <c r="V3284" t="s">
        <v>15013</v>
      </c>
      <c r="Z3284">
        <v>8</v>
      </c>
      <c r="AE3284" t="s">
        <v>51</v>
      </c>
      <c r="AF3284" t="s">
        <v>14840</v>
      </c>
      <c r="AI3284">
        <v>0</v>
      </c>
      <c r="AJ3284">
        <v>0</v>
      </c>
      <c r="AL3284">
        <v>0</v>
      </c>
      <c r="AM3284">
        <v>0</v>
      </c>
      <c r="AN3284">
        <v>0</v>
      </c>
      <c r="AO3284" t="s">
        <v>51</v>
      </c>
      <c r="AP3284" t="s">
        <v>51</v>
      </c>
      <c r="AQ3284" t="s">
        <v>51</v>
      </c>
      <c r="AR3284" t="s">
        <v>51</v>
      </c>
      <c r="AS3284" t="s">
        <v>51</v>
      </c>
      <c r="AT3284" t="s">
        <v>51</v>
      </c>
      <c r="AU3284" t="s">
        <v>58</v>
      </c>
      <c r="AV3284" t="s">
        <v>14226</v>
      </c>
      <c r="AW3284" t="s">
        <v>51</v>
      </c>
      <c r="AX3284" s="1">
        <v>41115.466669710651</v>
      </c>
      <c r="AY3284" t="s">
        <v>51</v>
      </c>
    </row>
    <row r="3285" spans="1:51" x14ac:dyDescent="0.35">
      <c r="A3285">
        <v>1069</v>
      </c>
      <c r="B3285">
        <v>0</v>
      </c>
      <c r="C3285" t="s">
        <v>51</v>
      </c>
      <c r="D3285" t="s">
        <v>52</v>
      </c>
      <c r="E3285" t="s">
        <v>51</v>
      </c>
      <c r="F3285" t="s">
        <v>51</v>
      </c>
      <c r="G3285" t="s">
        <v>15014</v>
      </c>
      <c r="H3285" t="s">
        <v>15015</v>
      </c>
      <c r="I3285" t="s">
        <v>56</v>
      </c>
      <c r="J3285" t="s">
        <v>14848</v>
      </c>
      <c r="K3285" t="s">
        <v>2418</v>
      </c>
      <c r="L3285">
        <v>411026</v>
      </c>
      <c r="M3285" t="s">
        <v>15014</v>
      </c>
      <c r="N3285" t="s">
        <v>15016</v>
      </c>
      <c r="O3285" t="s">
        <v>56</v>
      </c>
      <c r="P3285" t="s">
        <v>280</v>
      </c>
      <c r="Q3285" t="s">
        <v>2418</v>
      </c>
      <c r="R3285">
        <v>411026</v>
      </c>
      <c r="S3285" t="s">
        <v>15017</v>
      </c>
      <c r="T3285" t="s">
        <v>51</v>
      </c>
      <c r="U3285" t="s">
        <v>51</v>
      </c>
      <c r="Z3285">
        <v>8</v>
      </c>
      <c r="AA3285" t="s">
        <v>15018</v>
      </c>
      <c r="AE3285" t="s">
        <v>51</v>
      </c>
      <c r="AF3285" t="s">
        <v>14848</v>
      </c>
      <c r="AG3285" t="s">
        <v>15019</v>
      </c>
      <c r="AH3285" t="s">
        <v>15020</v>
      </c>
      <c r="AI3285">
        <v>0</v>
      </c>
      <c r="AJ3285">
        <v>0</v>
      </c>
      <c r="AL3285">
        <v>0</v>
      </c>
      <c r="AM3285">
        <v>0</v>
      </c>
      <c r="AN3285">
        <v>0</v>
      </c>
      <c r="AO3285" t="s">
        <v>51</v>
      </c>
      <c r="AP3285" t="s">
        <v>51</v>
      </c>
      <c r="AQ3285" t="s">
        <v>51</v>
      </c>
      <c r="AR3285" t="s">
        <v>51</v>
      </c>
      <c r="AS3285" t="s">
        <v>51</v>
      </c>
      <c r="AT3285" t="s">
        <v>51</v>
      </c>
      <c r="AU3285" t="s">
        <v>58</v>
      </c>
      <c r="AV3285" t="s">
        <v>14226</v>
      </c>
      <c r="AW3285" t="s">
        <v>51</v>
      </c>
      <c r="AX3285" s="1">
        <v>41115.45831721065</v>
      </c>
      <c r="AY3285" t="s">
        <v>51</v>
      </c>
    </row>
    <row r="3286" spans="1:51" x14ac:dyDescent="0.35">
      <c r="A3286">
        <v>1068</v>
      </c>
      <c r="B3286">
        <v>0</v>
      </c>
      <c r="C3286" t="s">
        <v>51</v>
      </c>
      <c r="D3286" t="s">
        <v>85</v>
      </c>
      <c r="E3286" t="s">
        <v>51</v>
      </c>
      <c r="F3286" t="s">
        <v>51</v>
      </c>
      <c r="G3286" t="s">
        <v>15021</v>
      </c>
      <c r="H3286" t="s">
        <v>15022</v>
      </c>
      <c r="I3286" t="s">
        <v>56</v>
      </c>
      <c r="J3286" t="s">
        <v>12495</v>
      </c>
      <c r="K3286" t="s">
        <v>1903</v>
      </c>
      <c r="L3286">
        <v>411048</v>
      </c>
      <c r="S3286">
        <v>919822915995</v>
      </c>
      <c r="T3286" t="s">
        <v>51</v>
      </c>
      <c r="U3286" t="s">
        <v>51</v>
      </c>
      <c r="W3286">
        <v>8806554545</v>
      </c>
      <c r="Y3286" t="s">
        <v>15023</v>
      </c>
      <c r="Z3286">
        <v>8</v>
      </c>
      <c r="AD3286" t="s">
        <v>15024</v>
      </c>
      <c r="AE3286" t="s">
        <v>51</v>
      </c>
      <c r="AF3286" t="s">
        <v>12495</v>
      </c>
      <c r="AG3286" t="s">
        <v>15025</v>
      </c>
      <c r="AH3286" t="s">
        <v>15026</v>
      </c>
      <c r="AI3286">
        <v>0</v>
      </c>
      <c r="AJ3286">
        <v>0</v>
      </c>
      <c r="AL3286">
        <v>0</v>
      </c>
      <c r="AM3286">
        <v>0</v>
      </c>
      <c r="AN3286">
        <v>0</v>
      </c>
      <c r="AO3286" t="s">
        <v>51</v>
      </c>
      <c r="AP3286" t="s">
        <v>51</v>
      </c>
      <c r="AQ3286" t="s">
        <v>51</v>
      </c>
      <c r="AR3286" t="s">
        <v>51</v>
      </c>
      <c r="AS3286" t="s">
        <v>51</v>
      </c>
      <c r="AT3286" t="s">
        <v>51</v>
      </c>
      <c r="AU3286" t="s">
        <v>58</v>
      </c>
      <c r="AV3286" t="s">
        <v>8906</v>
      </c>
      <c r="AW3286" t="s">
        <v>8906</v>
      </c>
      <c r="AX3286" s="1">
        <v>41113.64047017361</v>
      </c>
      <c r="AY3286" s="1">
        <v>41466.611880439814</v>
      </c>
    </row>
    <row r="3287" spans="1:51" x14ac:dyDescent="0.35">
      <c r="A3287">
        <v>1067</v>
      </c>
      <c r="B3287">
        <v>0</v>
      </c>
      <c r="C3287" t="s">
        <v>51</v>
      </c>
      <c r="D3287" t="s">
        <v>52</v>
      </c>
      <c r="E3287" t="s">
        <v>51</v>
      </c>
      <c r="F3287" t="s">
        <v>51</v>
      </c>
      <c r="G3287" t="s">
        <v>19397</v>
      </c>
      <c r="H3287" t="s">
        <v>15027</v>
      </c>
      <c r="I3287" t="s">
        <v>56</v>
      </c>
      <c r="J3287" t="s">
        <v>14800</v>
      </c>
      <c r="K3287" t="s">
        <v>14801</v>
      </c>
      <c r="L3287">
        <v>759122</v>
      </c>
      <c r="N3287" t="s">
        <v>14787</v>
      </c>
      <c r="T3287" t="s">
        <v>51</v>
      </c>
      <c r="U3287" t="s">
        <v>51</v>
      </c>
      <c r="Z3287">
        <v>8</v>
      </c>
      <c r="AE3287" t="s">
        <v>51</v>
      </c>
      <c r="AF3287" t="s">
        <v>14800</v>
      </c>
      <c r="AI3287">
        <v>0</v>
      </c>
      <c r="AJ3287">
        <v>0</v>
      </c>
      <c r="AL3287">
        <v>0</v>
      </c>
      <c r="AM3287">
        <v>0</v>
      </c>
      <c r="AN3287">
        <v>0</v>
      </c>
      <c r="AO3287" t="s">
        <v>51</v>
      </c>
      <c r="AP3287" t="s">
        <v>51</v>
      </c>
      <c r="AQ3287" t="s">
        <v>51</v>
      </c>
      <c r="AR3287" t="s">
        <v>51</v>
      </c>
      <c r="AS3287" t="s">
        <v>51</v>
      </c>
      <c r="AT3287" t="s">
        <v>51</v>
      </c>
      <c r="AU3287" t="s">
        <v>58</v>
      </c>
      <c r="AV3287" t="s">
        <v>14226</v>
      </c>
      <c r="AW3287" t="s">
        <v>51</v>
      </c>
      <c r="AX3287" s="1">
        <v>41111.473285729167</v>
      </c>
      <c r="AY3287" t="s">
        <v>51</v>
      </c>
    </row>
    <row r="3288" spans="1:51" x14ac:dyDescent="0.35">
      <c r="A3288">
        <v>1066</v>
      </c>
      <c r="B3288">
        <v>0</v>
      </c>
      <c r="C3288" t="s">
        <v>51</v>
      </c>
      <c r="D3288" t="s">
        <v>85</v>
      </c>
      <c r="E3288" t="s">
        <v>51</v>
      </c>
      <c r="F3288" t="s">
        <v>51</v>
      </c>
      <c r="G3288" t="s">
        <v>15028</v>
      </c>
      <c r="H3288" t="s">
        <v>15029</v>
      </c>
      <c r="I3288" t="s">
        <v>56</v>
      </c>
      <c r="J3288" t="s">
        <v>13817</v>
      </c>
      <c r="K3288" t="s">
        <v>1903</v>
      </c>
      <c r="L3288">
        <v>411038</v>
      </c>
      <c r="N3288" t="s">
        <v>14787</v>
      </c>
      <c r="T3288" t="s">
        <v>51</v>
      </c>
      <c r="U3288" t="s">
        <v>51</v>
      </c>
      <c r="W3288">
        <v>9822015348</v>
      </c>
      <c r="Y3288" t="s">
        <v>15030</v>
      </c>
      <c r="Z3288">
        <v>8</v>
      </c>
      <c r="AE3288" t="s">
        <v>51</v>
      </c>
      <c r="AF3288" t="s">
        <v>13817</v>
      </c>
      <c r="AI3288">
        <v>0</v>
      </c>
      <c r="AJ3288">
        <v>0</v>
      </c>
      <c r="AL3288">
        <v>0</v>
      </c>
      <c r="AM3288">
        <v>0</v>
      </c>
      <c r="AN3288">
        <v>0</v>
      </c>
      <c r="AO3288" t="s">
        <v>51</v>
      </c>
      <c r="AP3288" t="s">
        <v>51</v>
      </c>
      <c r="AQ3288" t="s">
        <v>51</v>
      </c>
      <c r="AR3288" t="s">
        <v>51</v>
      </c>
      <c r="AS3288" t="s">
        <v>51</v>
      </c>
      <c r="AT3288" t="s">
        <v>51</v>
      </c>
      <c r="AU3288" t="s">
        <v>58</v>
      </c>
      <c r="AV3288" t="s">
        <v>8906</v>
      </c>
      <c r="AW3288" t="s">
        <v>8906</v>
      </c>
      <c r="AX3288" s="1">
        <v>41108.492043368053</v>
      </c>
      <c r="AY3288" s="1">
        <v>41108.49255787037</v>
      </c>
    </row>
    <row r="3289" spans="1:51" x14ac:dyDescent="0.35">
      <c r="A3289">
        <v>1065</v>
      </c>
      <c r="B3289">
        <v>0</v>
      </c>
      <c r="C3289" t="s">
        <v>51</v>
      </c>
      <c r="D3289" t="s">
        <v>85</v>
      </c>
      <c r="E3289">
        <v>0</v>
      </c>
      <c r="G3289" t="s">
        <v>15031</v>
      </c>
      <c r="H3289" t="s">
        <v>15032</v>
      </c>
      <c r="I3289" t="s">
        <v>56</v>
      </c>
      <c r="K3289" t="s">
        <v>1903</v>
      </c>
      <c r="L3289">
        <v>411030</v>
      </c>
      <c r="T3289" t="s">
        <v>51</v>
      </c>
      <c r="U3289" t="s">
        <v>51</v>
      </c>
      <c r="V3289" t="s">
        <v>15033</v>
      </c>
      <c r="W3289" t="s">
        <v>15034</v>
      </c>
      <c r="X3289" t="s">
        <v>15035</v>
      </c>
      <c r="Y3289" t="s">
        <v>15036</v>
      </c>
      <c r="Z3289">
        <v>8</v>
      </c>
      <c r="AD3289" t="s">
        <v>15037</v>
      </c>
      <c r="AE3289" t="s">
        <v>51</v>
      </c>
      <c r="AG3289" t="s">
        <v>15038</v>
      </c>
      <c r="AI3289">
        <v>0</v>
      </c>
      <c r="AJ3289">
        <v>0</v>
      </c>
      <c r="AL3289">
        <v>0</v>
      </c>
      <c r="AM3289">
        <v>0</v>
      </c>
      <c r="AN3289">
        <v>0</v>
      </c>
      <c r="AO3289" t="s">
        <v>13259</v>
      </c>
      <c r="AU3289" t="s">
        <v>58</v>
      </c>
      <c r="AV3289" t="s">
        <v>8906</v>
      </c>
      <c r="AW3289" t="s">
        <v>4028</v>
      </c>
      <c r="AX3289" s="1">
        <v>41108.426130439817</v>
      </c>
      <c r="AY3289" s="1">
        <v>44179.774648993058</v>
      </c>
    </row>
    <row r="3290" spans="1:51" x14ac:dyDescent="0.35">
      <c r="A3290">
        <v>1064</v>
      </c>
      <c r="B3290">
        <v>0</v>
      </c>
      <c r="C3290" t="s">
        <v>51</v>
      </c>
      <c r="D3290" t="s">
        <v>52</v>
      </c>
      <c r="E3290" t="s">
        <v>51</v>
      </c>
      <c r="F3290" t="s">
        <v>51</v>
      </c>
      <c r="G3290" t="s">
        <v>15039</v>
      </c>
      <c r="H3290" t="s">
        <v>15040</v>
      </c>
      <c r="I3290" t="s">
        <v>56</v>
      </c>
      <c r="J3290" t="s">
        <v>14807</v>
      </c>
      <c r="K3290" t="s">
        <v>5700</v>
      </c>
      <c r="L3290">
        <v>395009</v>
      </c>
      <c r="N3290" t="s">
        <v>14787</v>
      </c>
      <c r="O3290" t="s">
        <v>3484</v>
      </c>
      <c r="U3290" t="s">
        <v>51</v>
      </c>
      <c r="X3290" t="s">
        <v>51</v>
      </c>
      <c r="Z3290">
        <v>8</v>
      </c>
      <c r="AE3290" t="s">
        <v>51</v>
      </c>
      <c r="AF3290" t="s">
        <v>14807</v>
      </c>
      <c r="AG3290" t="s">
        <v>15041</v>
      </c>
      <c r="AH3290" t="s">
        <v>15041</v>
      </c>
      <c r="AI3290">
        <v>0</v>
      </c>
      <c r="AJ3290">
        <v>0</v>
      </c>
      <c r="AL3290">
        <v>0</v>
      </c>
      <c r="AM3290">
        <v>0</v>
      </c>
      <c r="AN3290">
        <v>0</v>
      </c>
      <c r="AO3290" t="s">
        <v>51</v>
      </c>
      <c r="AP3290" t="s">
        <v>51</v>
      </c>
      <c r="AQ3290" t="s">
        <v>51</v>
      </c>
      <c r="AR3290" t="s">
        <v>51</v>
      </c>
      <c r="AS3290" t="s">
        <v>51</v>
      </c>
      <c r="AT3290" t="s">
        <v>51</v>
      </c>
      <c r="AU3290" t="s">
        <v>58</v>
      </c>
      <c r="AV3290" t="s">
        <v>14226</v>
      </c>
      <c r="AW3290" t="s">
        <v>12203</v>
      </c>
      <c r="AX3290" s="1">
        <v>41106.434117974539</v>
      </c>
      <c r="AY3290" s="1">
        <v>42072.640154050925</v>
      </c>
    </row>
    <row r="3291" spans="1:51" x14ac:dyDescent="0.35">
      <c r="A3291">
        <v>1063</v>
      </c>
      <c r="B3291">
        <v>0</v>
      </c>
      <c r="C3291" t="s">
        <v>51</v>
      </c>
      <c r="D3291" t="s">
        <v>85</v>
      </c>
      <c r="E3291" t="s">
        <v>51</v>
      </c>
      <c r="F3291" t="s">
        <v>51</v>
      </c>
      <c r="G3291" t="s">
        <v>15042</v>
      </c>
      <c r="H3291" t="s">
        <v>15043</v>
      </c>
      <c r="I3291" t="s">
        <v>56</v>
      </c>
      <c r="K3291" t="s">
        <v>15044</v>
      </c>
      <c r="L3291" t="s">
        <v>62</v>
      </c>
      <c r="T3291" t="s">
        <v>51</v>
      </c>
      <c r="U3291" t="s">
        <v>51</v>
      </c>
      <c r="Z3291">
        <v>8</v>
      </c>
      <c r="AE3291" t="s">
        <v>51</v>
      </c>
      <c r="AI3291">
        <v>0</v>
      </c>
      <c r="AJ3291">
        <v>0</v>
      </c>
      <c r="AL3291">
        <v>0</v>
      </c>
      <c r="AM3291">
        <v>0</v>
      </c>
      <c r="AN3291">
        <v>0</v>
      </c>
      <c r="AO3291" t="s">
        <v>51</v>
      </c>
      <c r="AP3291" t="s">
        <v>51</v>
      </c>
      <c r="AQ3291" t="s">
        <v>51</v>
      </c>
      <c r="AR3291" t="s">
        <v>51</v>
      </c>
      <c r="AS3291" t="s">
        <v>51</v>
      </c>
      <c r="AT3291" t="s">
        <v>51</v>
      </c>
      <c r="AU3291" t="s">
        <v>58</v>
      </c>
      <c r="AV3291" t="s">
        <v>14226</v>
      </c>
      <c r="AW3291" t="s">
        <v>13449</v>
      </c>
      <c r="AX3291" s="1">
        <v>41099.537226469911</v>
      </c>
      <c r="AY3291" s="1">
        <v>41432.418062766206</v>
      </c>
    </row>
    <row r="3292" spans="1:51" x14ac:dyDescent="0.35">
      <c r="A3292">
        <v>1062</v>
      </c>
      <c r="B3292">
        <v>0</v>
      </c>
      <c r="C3292" t="s">
        <v>51</v>
      </c>
      <c r="D3292" t="s">
        <v>85</v>
      </c>
      <c r="E3292" t="s">
        <v>51</v>
      </c>
      <c r="F3292" t="s">
        <v>51</v>
      </c>
      <c r="G3292" t="s">
        <v>15045</v>
      </c>
      <c r="H3292" t="s">
        <v>15046</v>
      </c>
      <c r="I3292" t="s">
        <v>56</v>
      </c>
      <c r="J3292" t="s">
        <v>12495</v>
      </c>
      <c r="K3292" t="s">
        <v>4401</v>
      </c>
      <c r="L3292">
        <v>410209</v>
      </c>
      <c r="N3292" t="s">
        <v>14787</v>
      </c>
      <c r="S3292" t="s">
        <v>15047</v>
      </c>
      <c r="T3292" t="s">
        <v>51</v>
      </c>
      <c r="U3292" t="s">
        <v>51</v>
      </c>
      <c r="V3292" t="s">
        <v>15048</v>
      </c>
      <c r="W3292" t="s">
        <v>15049</v>
      </c>
      <c r="X3292" t="s">
        <v>15050</v>
      </c>
      <c r="Y3292" t="s">
        <v>15051</v>
      </c>
      <c r="Z3292">
        <v>8</v>
      </c>
      <c r="AE3292" t="s">
        <v>51</v>
      </c>
      <c r="AF3292" t="s">
        <v>12495</v>
      </c>
      <c r="AI3292">
        <v>0</v>
      </c>
      <c r="AJ3292">
        <v>0</v>
      </c>
      <c r="AL3292">
        <v>0</v>
      </c>
      <c r="AM3292">
        <v>0</v>
      </c>
      <c r="AN3292">
        <v>0</v>
      </c>
      <c r="AO3292" t="s">
        <v>51</v>
      </c>
      <c r="AP3292" t="s">
        <v>51</v>
      </c>
      <c r="AQ3292" t="s">
        <v>51</v>
      </c>
      <c r="AR3292" t="s">
        <v>51</v>
      </c>
      <c r="AS3292" t="s">
        <v>51</v>
      </c>
      <c r="AT3292" t="s">
        <v>51</v>
      </c>
      <c r="AU3292" t="s">
        <v>58</v>
      </c>
      <c r="AV3292" t="s">
        <v>8906</v>
      </c>
      <c r="AW3292" t="s">
        <v>51</v>
      </c>
      <c r="AX3292" s="1">
        <v>41099.447115277777</v>
      </c>
      <c r="AY3292" t="s">
        <v>51</v>
      </c>
    </row>
    <row r="3293" spans="1:51" x14ac:dyDescent="0.35">
      <c r="A3293">
        <v>1061</v>
      </c>
      <c r="B3293">
        <v>0</v>
      </c>
      <c r="C3293" t="s">
        <v>51</v>
      </c>
      <c r="D3293" t="s">
        <v>85</v>
      </c>
      <c r="E3293">
        <v>3</v>
      </c>
      <c r="F3293" t="s">
        <v>1049</v>
      </c>
      <c r="G3293" t="s">
        <v>15052</v>
      </c>
      <c r="H3293" t="s">
        <v>15053</v>
      </c>
      <c r="I3293" t="s">
        <v>56</v>
      </c>
      <c r="K3293" t="s">
        <v>1903</v>
      </c>
      <c r="L3293" t="s">
        <v>15054</v>
      </c>
      <c r="S3293" t="s">
        <v>62</v>
      </c>
      <c r="T3293" t="s">
        <v>51</v>
      </c>
      <c r="U3293" t="s">
        <v>51</v>
      </c>
      <c r="V3293" t="s">
        <v>62</v>
      </c>
      <c r="W3293">
        <v>9766546799</v>
      </c>
      <c r="Y3293" t="s">
        <v>15055</v>
      </c>
      <c r="Z3293">
        <v>8</v>
      </c>
      <c r="AD3293" t="s">
        <v>15056</v>
      </c>
      <c r="AE3293" t="s">
        <v>51</v>
      </c>
      <c r="AF3293" t="s">
        <v>51</v>
      </c>
      <c r="AG3293" t="s">
        <v>15057</v>
      </c>
      <c r="AI3293">
        <v>0</v>
      </c>
      <c r="AJ3293">
        <v>30</v>
      </c>
      <c r="AL3293">
        <v>0</v>
      </c>
      <c r="AM3293">
        <v>0</v>
      </c>
      <c r="AN3293">
        <v>0</v>
      </c>
      <c r="AO3293" t="s">
        <v>120</v>
      </c>
      <c r="AP3293" t="s">
        <v>121</v>
      </c>
      <c r="AQ3293" t="s">
        <v>122</v>
      </c>
      <c r="AR3293" t="s">
        <v>123</v>
      </c>
      <c r="AS3293" t="s">
        <v>89</v>
      </c>
      <c r="AT3293" t="s">
        <v>90</v>
      </c>
      <c r="AU3293" t="s">
        <v>58</v>
      </c>
      <c r="AV3293" t="s">
        <v>8906</v>
      </c>
      <c r="AW3293" t="s">
        <v>91</v>
      </c>
      <c r="AX3293" s="1">
        <v>41097.675748807873</v>
      </c>
      <c r="AY3293" s="1">
        <v>45835.779075034719</v>
      </c>
    </row>
    <row r="3294" spans="1:51" x14ac:dyDescent="0.35">
      <c r="A3294">
        <v>1060</v>
      </c>
      <c r="B3294">
        <v>0</v>
      </c>
      <c r="C3294" t="s">
        <v>51</v>
      </c>
      <c r="D3294" t="s">
        <v>52</v>
      </c>
      <c r="E3294" t="s">
        <v>51</v>
      </c>
      <c r="F3294" t="s">
        <v>51</v>
      </c>
      <c r="G3294" t="s">
        <v>15058</v>
      </c>
      <c r="H3294" t="s">
        <v>15059</v>
      </c>
      <c r="I3294" t="s">
        <v>56</v>
      </c>
      <c r="J3294" t="s">
        <v>14848</v>
      </c>
      <c r="K3294" t="s">
        <v>4595</v>
      </c>
      <c r="L3294" t="s">
        <v>15060</v>
      </c>
      <c r="M3294" t="s">
        <v>15058</v>
      </c>
      <c r="N3294" t="s">
        <v>15059</v>
      </c>
      <c r="O3294" t="s">
        <v>56</v>
      </c>
      <c r="P3294" t="s">
        <v>280</v>
      </c>
      <c r="Q3294" t="s">
        <v>4595</v>
      </c>
      <c r="R3294" t="s">
        <v>15060</v>
      </c>
      <c r="U3294" t="s">
        <v>51</v>
      </c>
      <c r="X3294" t="s">
        <v>51</v>
      </c>
      <c r="Z3294">
        <v>8</v>
      </c>
      <c r="AE3294" t="s">
        <v>51</v>
      </c>
      <c r="AF3294" t="s">
        <v>14848</v>
      </c>
      <c r="AI3294">
        <v>0</v>
      </c>
      <c r="AJ3294">
        <v>0</v>
      </c>
      <c r="AL3294">
        <v>0</v>
      </c>
      <c r="AM3294">
        <v>0</v>
      </c>
      <c r="AN3294">
        <v>0</v>
      </c>
      <c r="AO3294" t="s">
        <v>51</v>
      </c>
      <c r="AP3294" t="s">
        <v>51</v>
      </c>
      <c r="AQ3294" t="s">
        <v>51</v>
      </c>
      <c r="AR3294" t="s">
        <v>51</v>
      </c>
      <c r="AS3294" t="s">
        <v>51</v>
      </c>
      <c r="AT3294" t="s">
        <v>51</v>
      </c>
      <c r="AU3294" t="s">
        <v>58</v>
      </c>
      <c r="AV3294" t="s">
        <v>14226</v>
      </c>
      <c r="AW3294" t="s">
        <v>14226</v>
      </c>
      <c r="AX3294" s="1">
        <v>41097.49684216435</v>
      </c>
      <c r="AY3294" s="1">
        <v>41286.515511111109</v>
      </c>
    </row>
    <row r="3295" spans="1:51" x14ac:dyDescent="0.35">
      <c r="A3295">
        <v>1059</v>
      </c>
      <c r="B3295">
        <v>0</v>
      </c>
      <c r="C3295" t="s">
        <v>51</v>
      </c>
      <c r="D3295" t="s">
        <v>85</v>
      </c>
      <c r="E3295">
        <v>3</v>
      </c>
      <c r="F3295" t="s">
        <v>1049</v>
      </c>
      <c r="G3295" t="s">
        <v>15061</v>
      </c>
      <c r="H3295" t="s">
        <v>15062</v>
      </c>
      <c r="I3295" t="s">
        <v>56</v>
      </c>
      <c r="K3295" t="s">
        <v>1903</v>
      </c>
      <c r="L3295" t="s">
        <v>15063</v>
      </c>
      <c r="S3295" t="s">
        <v>15064</v>
      </c>
      <c r="T3295" t="s">
        <v>51</v>
      </c>
      <c r="U3295" t="s">
        <v>51</v>
      </c>
      <c r="V3295" t="s">
        <v>15064</v>
      </c>
      <c r="W3295">
        <v>9226350942</v>
      </c>
      <c r="Y3295" t="s">
        <v>15065</v>
      </c>
      <c r="Z3295">
        <v>8</v>
      </c>
      <c r="AE3295" t="s">
        <v>51</v>
      </c>
      <c r="AG3295" t="s">
        <v>15066</v>
      </c>
      <c r="AH3295" t="s">
        <v>15067</v>
      </c>
      <c r="AI3295">
        <v>0</v>
      </c>
      <c r="AJ3295">
        <v>0</v>
      </c>
      <c r="AL3295">
        <v>0</v>
      </c>
      <c r="AM3295">
        <v>0</v>
      </c>
      <c r="AN3295">
        <v>0</v>
      </c>
      <c r="AO3295" t="s">
        <v>1032</v>
      </c>
      <c r="AP3295" t="s">
        <v>121</v>
      </c>
      <c r="AQ3295" t="s">
        <v>122</v>
      </c>
      <c r="AR3295" t="s">
        <v>123</v>
      </c>
      <c r="AS3295" t="s">
        <v>89</v>
      </c>
      <c r="AU3295" t="s">
        <v>58</v>
      </c>
      <c r="AV3295" t="s">
        <v>8906</v>
      </c>
      <c r="AW3295" t="s">
        <v>5181</v>
      </c>
      <c r="AX3295" s="1">
        <v>41095.633211539352</v>
      </c>
      <c r="AY3295" s="1">
        <v>44175.421965775466</v>
      </c>
    </row>
    <row r="3296" spans="1:51" x14ac:dyDescent="0.35">
      <c r="A3296">
        <v>1058</v>
      </c>
      <c r="B3296">
        <v>0</v>
      </c>
      <c r="C3296" t="s">
        <v>51</v>
      </c>
      <c r="D3296" t="s">
        <v>85</v>
      </c>
      <c r="E3296" t="s">
        <v>51</v>
      </c>
      <c r="F3296" t="s">
        <v>51</v>
      </c>
      <c r="G3296" t="s">
        <v>15068</v>
      </c>
      <c r="H3296" t="s">
        <v>15069</v>
      </c>
      <c r="I3296" t="s">
        <v>15600</v>
      </c>
      <c r="J3296" t="s">
        <v>13817</v>
      </c>
      <c r="K3296" t="s">
        <v>15070</v>
      </c>
      <c r="L3296">
        <v>200041</v>
      </c>
      <c r="N3296" t="s">
        <v>14787</v>
      </c>
      <c r="S3296" t="s">
        <v>15071</v>
      </c>
      <c r="T3296" t="s">
        <v>51</v>
      </c>
      <c r="U3296" t="s">
        <v>51</v>
      </c>
      <c r="Y3296" t="s">
        <v>15072</v>
      </c>
      <c r="Z3296">
        <v>2</v>
      </c>
      <c r="AE3296" t="s">
        <v>51</v>
      </c>
      <c r="AF3296" t="s">
        <v>13817</v>
      </c>
      <c r="AI3296">
        <v>0</v>
      </c>
      <c r="AJ3296">
        <v>0</v>
      </c>
      <c r="AL3296">
        <v>0</v>
      </c>
      <c r="AM3296">
        <v>0</v>
      </c>
      <c r="AN3296">
        <v>0</v>
      </c>
      <c r="AO3296" t="s">
        <v>51</v>
      </c>
      <c r="AP3296" t="s">
        <v>51</v>
      </c>
      <c r="AQ3296" t="s">
        <v>51</v>
      </c>
      <c r="AR3296" t="s">
        <v>51</v>
      </c>
      <c r="AS3296" t="s">
        <v>51</v>
      </c>
      <c r="AT3296" t="s">
        <v>51</v>
      </c>
      <c r="AU3296" t="s">
        <v>58</v>
      </c>
      <c r="AV3296" t="s">
        <v>8906</v>
      </c>
      <c r="AW3296" t="s">
        <v>51</v>
      </c>
      <c r="AX3296" s="1">
        <v>41092.539445057868</v>
      </c>
      <c r="AY3296" t="s">
        <v>51</v>
      </c>
    </row>
    <row r="3297" spans="1:51" x14ac:dyDescent="0.35">
      <c r="A3297">
        <v>1057</v>
      </c>
      <c r="B3297">
        <v>0</v>
      </c>
      <c r="C3297" t="s">
        <v>51</v>
      </c>
      <c r="D3297" t="s">
        <v>85</v>
      </c>
      <c r="E3297" t="s">
        <v>51</v>
      </c>
      <c r="F3297" t="s">
        <v>51</v>
      </c>
      <c r="G3297" t="s">
        <v>15073</v>
      </c>
      <c r="H3297" t="s">
        <v>15074</v>
      </c>
      <c r="I3297" t="s">
        <v>56</v>
      </c>
      <c r="J3297" t="s">
        <v>14907</v>
      </c>
      <c r="K3297" t="s">
        <v>15075</v>
      </c>
      <c r="L3297">
        <v>521456</v>
      </c>
      <c r="N3297" t="s">
        <v>14787</v>
      </c>
      <c r="S3297" t="s">
        <v>15076</v>
      </c>
      <c r="T3297" t="s">
        <v>51</v>
      </c>
      <c r="U3297" t="s">
        <v>51</v>
      </c>
      <c r="V3297">
        <v>2872744</v>
      </c>
      <c r="W3297" s="2">
        <v>9.8663325469848502E+19</v>
      </c>
      <c r="Y3297" t="s">
        <v>15077</v>
      </c>
      <c r="Z3297">
        <v>8</v>
      </c>
      <c r="AD3297" t="s">
        <v>15078</v>
      </c>
      <c r="AE3297" t="s">
        <v>51</v>
      </c>
      <c r="AF3297" t="s">
        <v>14907</v>
      </c>
      <c r="AI3297">
        <v>0</v>
      </c>
      <c r="AJ3297">
        <v>0</v>
      </c>
      <c r="AL3297">
        <v>0</v>
      </c>
      <c r="AM3297">
        <v>0</v>
      </c>
      <c r="AN3297">
        <v>0</v>
      </c>
      <c r="AO3297" t="s">
        <v>51</v>
      </c>
      <c r="AP3297" t="s">
        <v>51</v>
      </c>
      <c r="AQ3297" t="s">
        <v>51</v>
      </c>
      <c r="AR3297" t="s">
        <v>51</v>
      </c>
      <c r="AS3297" t="s">
        <v>51</v>
      </c>
      <c r="AT3297" t="s">
        <v>51</v>
      </c>
      <c r="AU3297" t="s">
        <v>58</v>
      </c>
      <c r="AV3297" t="s">
        <v>8906</v>
      </c>
      <c r="AW3297" t="s">
        <v>51</v>
      </c>
      <c r="AX3297" s="1">
        <v>41092.493782835649</v>
      </c>
      <c r="AY3297" t="s">
        <v>51</v>
      </c>
    </row>
    <row r="3298" spans="1:51" x14ac:dyDescent="0.35">
      <c r="A3298">
        <v>1056</v>
      </c>
      <c r="B3298">
        <v>0</v>
      </c>
      <c r="C3298" t="s">
        <v>51</v>
      </c>
      <c r="D3298" t="s">
        <v>52</v>
      </c>
      <c r="E3298" t="s">
        <v>51</v>
      </c>
      <c r="F3298" t="s">
        <v>51</v>
      </c>
      <c r="G3298" t="s">
        <v>15079</v>
      </c>
      <c r="H3298" t="s">
        <v>15080</v>
      </c>
      <c r="I3298" t="s">
        <v>56</v>
      </c>
      <c r="J3298" t="s">
        <v>14848</v>
      </c>
      <c r="K3298" t="s">
        <v>4595</v>
      </c>
      <c r="L3298">
        <v>400025</v>
      </c>
      <c r="M3298" t="s">
        <v>1392</v>
      </c>
      <c r="N3298" t="s">
        <v>1392</v>
      </c>
      <c r="O3298" t="s">
        <v>56</v>
      </c>
      <c r="P3298" t="s">
        <v>138</v>
      </c>
      <c r="Q3298" t="s">
        <v>1945</v>
      </c>
      <c r="R3298" t="s">
        <v>15081</v>
      </c>
      <c r="U3298" t="s">
        <v>51</v>
      </c>
      <c r="X3298" t="s">
        <v>51</v>
      </c>
      <c r="Z3298">
        <v>8</v>
      </c>
      <c r="AA3298">
        <v>24</v>
      </c>
      <c r="AE3298" t="s">
        <v>51</v>
      </c>
      <c r="AF3298" t="s">
        <v>14848</v>
      </c>
      <c r="AG3298" t="s">
        <v>15082</v>
      </c>
      <c r="AH3298">
        <v>24692600466</v>
      </c>
      <c r="AI3298">
        <v>0</v>
      </c>
      <c r="AJ3298">
        <v>0</v>
      </c>
      <c r="AL3298">
        <v>0</v>
      </c>
      <c r="AM3298">
        <v>0</v>
      </c>
      <c r="AN3298">
        <v>0</v>
      </c>
      <c r="AO3298" t="s">
        <v>51</v>
      </c>
      <c r="AP3298" t="s">
        <v>51</v>
      </c>
      <c r="AQ3298" t="s">
        <v>51</v>
      </c>
      <c r="AR3298" t="s">
        <v>51</v>
      </c>
      <c r="AS3298" t="s">
        <v>51</v>
      </c>
      <c r="AT3298" t="s">
        <v>51</v>
      </c>
      <c r="AU3298" t="s">
        <v>58</v>
      </c>
      <c r="AV3298" t="s">
        <v>14226</v>
      </c>
      <c r="AW3298" t="s">
        <v>6927</v>
      </c>
      <c r="AX3298" s="1">
        <v>41090.680098842589</v>
      </c>
      <c r="AY3298" s="1">
        <v>43046.475399884257</v>
      </c>
    </row>
    <row r="3299" spans="1:51" x14ac:dyDescent="0.35">
      <c r="A3299">
        <v>1055</v>
      </c>
      <c r="B3299">
        <v>0</v>
      </c>
      <c r="C3299" t="s">
        <v>51</v>
      </c>
      <c r="D3299" t="s">
        <v>52</v>
      </c>
      <c r="E3299" t="s">
        <v>51</v>
      </c>
      <c r="F3299" t="s">
        <v>51</v>
      </c>
      <c r="G3299" t="s">
        <v>5036</v>
      </c>
      <c r="H3299" t="s">
        <v>15083</v>
      </c>
      <c r="I3299" t="s">
        <v>277</v>
      </c>
      <c r="J3299" t="s">
        <v>15084</v>
      </c>
      <c r="K3299" t="s">
        <v>62</v>
      </c>
      <c r="L3299">
        <v>10510</v>
      </c>
      <c r="M3299" t="s">
        <v>15085</v>
      </c>
      <c r="N3299" t="s">
        <v>15086</v>
      </c>
      <c r="O3299" t="s">
        <v>2142</v>
      </c>
      <c r="P3299" t="s">
        <v>1392</v>
      </c>
      <c r="Q3299" t="s">
        <v>1392</v>
      </c>
      <c r="R3299">
        <v>486787</v>
      </c>
      <c r="T3299" t="s">
        <v>51</v>
      </c>
      <c r="U3299" t="s">
        <v>51</v>
      </c>
      <c r="Z3299">
        <v>2</v>
      </c>
      <c r="AE3299" t="s">
        <v>51</v>
      </c>
      <c r="AF3299" t="s">
        <v>15084</v>
      </c>
      <c r="AI3299">
        <v>0</v>
      </c>
      <c r="AJ3299">
        <v>0</v>
      </c>
      <c r="AL3299">
        <v>0</v>
      </c>
      <c r="AM3299">
        <v>0</v>
      </c>
      <c r="AN3299">
        <v>0</v>
      </c>
      <c r="AO3299" t="s">
        <v>51</v>
      </c>
      <c r="AP3299" t="s">
        <v>51</v>
      </c>
      <c r="AQ3299" t="s">
        <v>51</v>
      </c>
      <c r="AR3299" t="s">
        <v>51</v>
      </c>
      <c r="AS3299" t="s">
        <v>51</v>
      </c>
      <c r="AT3299" t="s">
        <v>51</v>
      </c>
      <c r="AU3299" t="s">
        <v>58</v>
      </c>
      <c r="AV3299" t="s">
        <v>14226</v>
      </c>
      <c r="AW3299" t="s">
        <v>51</v>
      </c>
      <c r="AX3299" s="1">
        <v>41090.677034803244</v>
      </c>
      <c r="AY3299" t="s">
        <v>51</v>
      </c>
    </row>
    <row r="3300" spans="1:51" x14ac:dyDescent="0.35">
      <c r="A3300">
        <v>1054</v>
      </c>
      <c r="B3300">
        <v>0</v>
      </c>
      <c r="C3300" t="s">
        <v>51</v>
      </c>
      <c r="D3300" t="s">
        <v>52</v>
      </c>
      <c r="E3300" t="s">
        <v>51</v>
      </c>
      <c r="F3300" t="s">
        <v>51</v>
      </c>
      <c r="G3300" t="s">
        <v>15087</v>
      </c>
      <c r="H3300" t="s">
        <v>15088</v>
      </c>
      <c r="I3300" t="s">
        <v>56</v>
      </c>
      <c r="J3300" t="s">
        <v>15089</v>
      </c>
      <c r="K3300" t="s">
        <v>8060</v>
      </c>
      <c r="L3300">
        <v>242402</v>
      </c>
      <c r="M3300" t="s">
        <v>15087</v>
      </c>
      <c r="N3300" t="s">
        <v>15090</v>
      </c>
      <c r="O3300" t="s">
        <v>56</v>
      </c>
      <c r="P3300" t="s">
        <v>63</v>
      </c>
      <c r="Q3300" t="s">
        <v>11286</v>
      </c>
      <c r="R3300">
        <v>242402</v>
      </c>
      <c r="T3300" t="s">
        <v>51</v>
      </c>
      <c r="U3300" t="s">
        <v>51</v>
      </c>
      <c r="Z3300">
        <v>8</v>
      </c>
      <c r="AE3300" t="s">
        <v>51</v>
      </c>
      <c r="AF3300" t="s">
        <v>15089</v>
      </c>
      <c r="AG3300">
        <v>9809405260</v>
      </c>
      <c r="AH3300">
        <v>9809405260</v>
      </c>
      <c r="AI3300">
        <v>0</v>
      </c>
      <c r="AJ3300">
        <v>0</v>
      </c>
      <c r="AL3300">
        <v>0</v>
      </c>
      <c r="AM3300">
        <v>0</v>
      </c>
      <c r="AN3300">
        <v>0</v>
      </c>
      <c r="AO3300" t="s">
        <v>51</v>
      </c>
      <c r="AP3300" t="s">
        <v>51</v>
      </c>
      <c r="AQ3300" t="s">
        <v>51</v>
      </c>
      <c r="AR3300" t="s">
        <v>51</v>
      </c>
      <c r="AS3300" t="s">
        <v>51</v>
      </c>
      <c r="AT3300" t="s">
        <v>51</v>
      </c>
      <c r="AU3300" t="s">
        <v>58</v>
      </c>
      <c r="AV3300" t="s">
        <v>14226</v>
      </c>
      <c r="AW3300" t="s">
        <v>14226</v>
      </c>
      <c r="AX3300" s="1">
        <v>41090.669826504629</v>
      </c>
      <c r="AY3300" s="1">
        <v>41185.624974999999</v>
      </c>
    </row>
    <row r="3301" spans="1:51" x14ac:dyDescent="0.35">
      <c r="A3301">
        <v>1053</v>
      </c>
      <c r="B3301">
        <v>0</v>
      </c>
      <c r="C3301" t="s">
        <v>51</v>
      </c>
      <c r="D3301" t="s">
        <v>52</v>
      </c>
      <c r="E3301" t="s">
        <v>51</v>
      </c>
      <c r="F3301" t="s">
        <v>51</v>
      </c>
      <c r="G3301" t="s">
        <v>15091</v>
      </c>
      <c r="H3301" t="s">
        <v>15092</v>
      </c>
      <c r="I3301" t="s">
        <v>56</v>
      </c>
      <c r="J3301" t="s">
        <v>15093</v>
      </c>
      <c r="K3301" t="s">
        <v>15094</v>
      </c>
      <c r="L3301" t="s">
        <v>62</v>
      </c>
      <c r="N3301" t="s">
        <v>14787</v>
      </c>
      <c r="O3301" t="s">
        <v>56</v>
      </c>
      <c r="T3301" t="s">
        <v>51</v>
      </c>
      <c r="U3301" t="s">
        <v>51</v>
      </c>
      <c r="Z3301">
        <v>8</v>
      </c>
      <c r="AE3301" t="s">
        <v>51</v>
      </c>
      <c r="AF3301" t="s">
        <v>15093</v>
      </c>
      <c r="AG3301">
        <v>18040014673</v>
      </c>
      <c r="AH3301">
        <v>18229909724</v>
      </c>
      <c r="AI3301">
        <v>0</v>
      </c>
      <c r="AJ3301">
        <v>0</v>
      </c>
      <c r="AL3301">
        <v>0</v>
      </c>
      <c r="AM3301">
        <v>0</v>
      </c>
      <c r="AN3301">
        <v>0</v>
      </c>
      <c r="AO3301" t="s">
        <v>51</v>
      </c>
      <c r="AP3301" t="s">
        <v>51</v>
      </c>
      <c r="AQ3301" t="s">
        <v>51</v>
      </c>
      <c r="AR3301" t="s">
        <v>51</v>
      </c>
      <c r="AS3301" t="s">
        <v>51</v>
      </c>
      <c r="AT3301" t="s">
        <v>51</v>
      </c>
      <c r="AU3301" t="s">
        <v>58</v>
      </c>
      <c r="AV3301" t="s">
        <v>14226</v>
      </c>
      <c r="AW3301" t="s">
        <v>14226</v>
      </c>
      <c r="AX3301" s="1">
        <v>41088.529721493054</v>
      </c>
      <c r="AY3301" s="1">
        <v>41093.486814004631</v>
      </c>
    </row>
    <row r="3302" spans="1:51" x14ac:dyDescent="0.35">
      <c r="A3302">
        <v>1052</v>
      </c>
      <c r="B3302">
        <v>0</v>
      </c>
      <c r="C3302" t="s">
        <v>51</v>
      </c>
      <c r="D3302" t="s">
        <v>52</v>
      </c>
      <c r="E3302" t="s">
        <v>51</v>
      </c>
      <c r="F3302" t="s">
        <v>51</v>
      </c>
      <c r="G3302" t="s">
        <v>19398</v>
      </c>
      <c r="H3302" t="s">
        <v>15095</v>
      </c>
      <c r="I3302" t="s">
        <v>56</v>
      </c>
      <c r="J3302" t="s">
        <v>15096</v>
      </c>
      <c r="K3302" t="s">
        <v>4282</v>
      </c>
      <c r="L3302">
        <v>122050</v>
      </c>
      <c r="N3302" t="s">
        <v>14787</v>
      </c>
      <c r="O3302" t="s">
        <v>56</v>
      </c>
      <c r="T3302" t="s">
        <v>51</v>
      </c>
      <c r="U3302" t="s">
        <v>51</v>
      </c>
      <c r="Z3302">
        <v>8</v>
      </c>
      <c r="AE3302" t="s">
        <v>51</v>
      </c>
      <c r="AF3302" t="s">
        <v>15096</v>
      </c>
      <c r="AI3302">
        <v>0</v>
      </c>
      <c r="AJ3302">
        <v>0</v>
      </c>
      <c r="AL3302">
        <v>0</v>
      </c>
      <c r="AM3302">
        <v>0</v>
      </c>
      <c r="AN3302">
        <v>0</v>
      </c>
      <c r="AO3302" t="s">
        <v>51</v>
      </c>
      <c r="AP3302" t="s">
        <v>51</v>
      </c>
      <c r="AQ3302" t="s">
        <v>51</v>
      </c>
      <c r="AR3302" t="s">
        <v>51</v>
      </c>
      <c r="AS3302" t="s">
        <v>51</v>
      </c>
      <c r="AT3302" t="s">
        <v>51</v>
      </c>
      <c r="AU3302" t="s">
        <v>58</v>
      </c>
      <c r="AV3302" t="s">
        <v>14226</v>
      </c>
      <c r="AW3302" t="s">
        <v>51</v>
      </c>
      <c r="AX3302" s="1">
        <v>41088.487427118052</v>
      </c>
      <c r="AY3302" t="s">
        <v>51</v>
      </c>
    </row>
    <row r="3303" spans="1:51" x14ac:dyDescent="0.35">
      <c r="A3303">
        <v>1051</v>
      </c>
      <c r="B3303">
        <v>0</v>
      </c>
      <c r="C3303" t="s">
        <v>51</v>
      </c>
      <c r="D3303" t="s">
        <v>52</v>
      </c>
      <c r="E3303" t="s">
        <v>51</v>
      </c>
      <c r="F3303" t="s">
        <v>51</v>
      </c>
      <c r="G3303" t="s">
        <v>15097</v>
      </c>
      <c r="H3303" t="s">
        <v>15098</v>
      </c>
      <c r="I3303" t="s">
        <v>56</v>
      </c>
      <c r="J3303" t="s">
        <v>554</v>
      </c>
      <c r="K3303" t="s">
        <v>15099</v>
      </c>
      <c r="L3303">
        <v>477116</v>
      </c>
      <c r="M3303" t="s">
        <v>15097</v>
      </c>
      <c r="N3303" t="s">
        <v>15100</v>
      </c>
      <c r="O3303" t="s">
        <v>56</v>
      </c>
      <c r="P3303" t="s">
        <v>554</v>
      </c>
      <c r="Q3303" t="s">
        <v>15099</v>
      </c>
      <c r="R3303">
        <v>477116</v>
      </c>
      <c r="Z3303">
        <v>8</v>
      </c>
      <c r="AA3303">
        <v>23</v>
      </c>
      <c r="AE3303" t="s">
        <v>15101</v>
      </c>
      <c r="AF3303" t="s">
        <v>128</v>
      </c>
      <c r="AG3303" t="s">
        <v>14441</v>
      </c>
      <c r="AH3303" t="s">
        <v>15101</v>
      </c>
      <c r="AI3303">
        <v>0</v>
      </c>
      <c r="AJ3303">
        <v>0</v>
      </c>
      <c r="AL3303">
        <v>0</v>
      </c>
      <c r="AM3303">
        <v>0</v>
      </c>
      <c r="AN3303">
        <v>0</v>
      </c>
      <c r="AO3303" t="s">
        <v>51</v>
      </c>
      <c r="AP3303" t="s">
        <v>51</v>
      </c>
      <c r="AQ3303" t="s">
        <v>51</v>
      </c>
      <c r="AR3303" t="s">
        <v>51</v>
      </c>
      <c r="AS3303" t="s">
        <v>51</v>
      </c>
      <c r="AT3303" t="s">
        <v>51</v>
      </c>
      <c r="AU3303" t="s">
        <v>58</v>
      </c>
      <c r="AV3303" t="s">
        <v>14226</v>
      </c>
      <c r="AW3303" t="s">
        <v>196</v>
      </c>
      <c r="AX3303" s="1">
        <v>41086.490684143515</v>
      </c>
      <c r="AY3303" s="1">
        <v>44113.702035844908</v>
      </c>
    </row>
    <row r="3304" spans="1:51" x14ac:dyDescent="0.35">
      <c r="A3304">
        <v>1050</v>
      </c>
      <c r="B3304">
        <v>0</v>
      </c>
      <c r="C3304" t="s">
        <v>51</v>
      </c>
      <c r="D3304" t="s">
        <v>85</v>
      </c>
      <c r="E3304" t="s">
        <v>51</v>
      </c>
      <c r="F3304" t="s">
        <v>51</v>
      </c>
      <c r="G3304" t="s">
        <v>15102</v>
      </c>
      <c r="H3304" t="s">
        <v>15103</v>
      </c>
      <c r="I3304" t="s">
        <v>56</v>
      </c>
      <c r="J3304" t="s">
        <v>12495</v>
      </c>
      <c r="K3304" t="s">
        <v>1903</v>
      </c>
      <c r="L3304">
        <v>411046</v>
      </c>
      <c r="N3304" t="s">
        <v>14787</v>
      </c>
      <c r="T3304" t="s">
        <v>51</v>
      </c>
      <c r="U3304" t="s">
        <v>51</v>
      </c>
      <c r="W3304">
        <v>9767960696</v>
      </c>
      <c r="Z3304">
        <v>8</v>
      </c>
      <c r="AE3304" t="s">
        <v>51</v>
      </c>
      <c r="AF3304" t="s">
        <v>12495</v>
      </c>
      <c r="AI3304">
        <v>0</v>
      </c>
      <c r="AJ3304">
        <v>0</v>
      </c>
      <c r="AL3304">
        <v>0</v>
      </c>
      <c r="AM3304">
        <v>0</v>
      </c>
      <c r="AN3304">
        <v>0</v>
      </c>
      <c r="AO3304" t="s">
        <v>51</v>
      </c>
      <c r="AP3304" t="s">
        <v>51</v>
      </c>
      <c r="AQ3304" t="s">
        <v>51</v>
      </c>
      <c r="AR3304" t="s">
        <v>51</v>
      </c>
      <c r="AS3304" t="s">
        <v>51</v>
      </c>
      <c r="AT3304" t="s">
        <v>51</v>
      </c>
      <c r="AU3304" t="s">
        <v>58</v>
      </c>
      <c r="AV3304" t="s">
        <v>8906</v>
      </c>
      <c r="AW3304" t="s">
        <v>51</v>
      </c>
      <c r="AX3304" s="1">
        <v>41086.45680266204</v>
      </c>
      <c r="AY3304" t="s">
        <v>51</v>
      </c>
    </row>
    <row r="3305" spans="1:51" x14ac:dyDescent="0.35">
      <c r="A3305">
        <v>1049</v>
      </c>
      <c r="B3305">
        <v>0</v>
      </c>
      <c r="C3305" t="s">
        <v>51</v>
      </c>
      <c r="D3305" t="s">
        <v>52</v>
      </c>
      <c r="E3305" t="s">
        <v>51</v>
      </c>
      <c r="F3305" t="s">
        <v>51</v>
      </c>
      <c r="G3305" t="s">
        <v>15104</v>
      </c>
      <c r="H3305" t="s">
        <v>15105</v>
      </c>
      <c r="I3305" t="s">
        <v>56</v>
      </c>
      <c r="J3305" t="s">
        <v>15089</v>
      </c>
      <c r="K3305" t="s">
        <v>6616</v>
      </c>
      <c r="L3305" t="s">
        <v>15106</v>
      </c>
      <c r="M3305" t="s">
        <v>15104</v>
      </c>
      <c r="N3305" t="s">
        <v>15105</v>
      </c>
      <c r="O3305" t="s">
        <v>56</v>
      </c>
      <c r="P3305" t="s">
        <v>63</v>
      </c>
      <c r="Q3305" t="s">
        <v>6616</v>
      </c>
      <c r="R3305" t="s">
        <v>15106</v>
      </c>
      <c r="S3305">
        <v>9711991671</v>
      </c>
      <c r="T3305" t="s">
        <v>11269</v>
      </c>
      <c r="U3305" t="s">
        <v>51</v>
      </c>
      <c r="V3305" t="s">
        <v>62</v>
      </c>
      <c r="W3305">
        <v>9971670489</v>
      </c>
      <c r="X3305" t="s">
        <v>51</v>
      </c>
      <c r="Y3305" t="s">
        <v>11862</v>
      </c>
      <c r="Z3305">
        <v>8</v>
      </c>
      <c r="AA3305" t="s">
        <v>62</v>
      </c>
      <c r="AB3305" t="s">
        <v>62</v>
      </c>
      <c r="AC3305" t="s">
        <v>62</v>
      </c>
      <c r="AD3305" t="s">
        <v>1215</v>
      </c>
      <c r="AE3305" t="s">
        <v>51</v>
      </c>
      <c r="AF3305" t="s">
        <v>15089</v>
      </c>
      <c r="AG3305">
        <v>9809405260</v>
      </c>
      <c r="AH3305">
        <v>9809405260</v>
      </c>
      <c r="AI3305">
        <v>0</v>
      </c>
      <c r="AJ3305">
        <v>0</v>
      </c>
      <c r="AL3305">
        <v>0</v>
      </c>
      <c r="AM3305">
        <v>0</v>
      </c>
      <c r="AN3305">
        <v>0</v>
      </c>
      <c r="AO3305" t="s">
        <v>51</v>
      </c>
      <c r="AP3305" t="s">
        <v>51</v>
      </c>
      <c r="AQ3305" t="s">
        <v>51</v>
      </c>
      <c r="AR3305" t="s">
        <v>51</v>
      </c>
      <c r="AS3305" t="s">
        <v>51</v>
      </c>
      <c r="AT3305" t="s">
        <v>51</v>
      </c>
      <c r="AU3305" t="s">
        <v>58</v>
      </c>
      <c r="AV3305" t="s">
        <v>14226</v>
      </c>
      <c r="AW3305" t="s">
        <v>11368</v>
      </c>
      <c r="AX3305" s="1">
        <v>41082.54293275463</v>
      </c>
      <c r="AY3305" s="1">
        <v>42277.53464528935</v>
      </c>
    </row>
    <row r="3306" spans="1:51" x14ac:dyDescent="0.35">
      <c r="A3306">
        <v>1048</v>
      </c>
      <c r="B3306">
        <v>0</v>
      </c>
      <c r="C3306" t="s">
        <v>51</v>
      </c>
      <c r="D3306" t="s">
        <v>52</v>
      </c>
      <c r="E3306" t="s">
        <v>51</v>
      </c>
      <c r="F3306" t="s">
        <v>51</v>
      </c>
      <c r="G3306" t="s">
        <v>15107</v>
      </c>
      <c r="H3306" t="s">
        <v>15108</v>
      </c>
      <c r="I3306" t="s">
        <v>56</v>
      </c>
      <c r="J3306" t="s">
        <v>14807</v>
      </c>
      <c r="K3306" t="s">
        <v>15109</v>
      </c>
      <c r="L3306">
        <v>370201</v>
      </c>
      <c r="N3306" t="s">
        <v>14787</v>
      </c>
      <c r="O3306" t="s">
        <v>56</v>
      </c>
      <c r="S3306" t="s">
        <v>15110</v>
      </c>
      <c r="T3306" t="s">
        <v>51</v>
      </c>
      <c r="U3306" t="s">
        <v>51</v>
      </c>
      <c r="V3306" t="s">
        <v>15110</v>
      </c>
      <c r="Y3306" t="s">
        <v>15111</v>
      </c>
      <c r="Z3306">
        <v>8</v>
      </c>
      <c r="AE3306" t="s">
        <v>51</v>
      </c>
      <c r="AF3306" t="s">
        <v>14807</v>
      </c>
      <c r="AI3306">
        <v>0</v>
      </c>
      <c r="AJ3306">
        <v>0</v>
      </c>
      <c r="AL3306">
        <v>0</v>
      </c>
      <c r="AM3306">
        <v>0</v>
      </c>
      <c r="AN3306">
        <v>0</v>
      </c>
      <c r="AO3306" t="s">
        <v>51</v>
      </c>
      <c r="AP3306" t="s">
        <v>51</v>
      </c>
      <c r="AQ3306" t="s">
        <v>51</v>
      </c>
      <c r="AR3306" t="s">
        <v>51</v>
      </c>
      <c r="AS3306" t="s">
        <v>51</v>
      </c>
      <c r="AT3306" t="s">
        <v>51</v>
      </c>
      <c r="AU3306" t="s">
        <v>58</v>
      </c>
      <c r="AV3306" t="s">
        <v>14226</v>
      </c>
      <c r="AW3306" t="s">
        <v>14226</v>
      </c>
      <c r="AX3306" s="1">
        <v>41082.488347800929</v>
      </c>
      <c r="AY3306" s="1">
        <v>41129.4864409375</v>
      </c>
    </row>
    <row r="3307" spans="1:51" x14ac:dyDescent="0.35">
      <c r="A3307">
        <v>1047</v>
      </c>
      <c r="B3307">
        <v>0</v>
      </c>
      <c r="C3307" t="s">
        <v>51</v>
      </c>
      <c r="D3307" t="s">
        <v>52</v>
      </c>
      <c r="E3307" t="s">
        <v>51</v>
      </c>
      <c r="F3307" t="s">
        <v>51</v>
      </c>
      <c r="G3307" t="s">
        <v>15112</v>
      </c>
      <c r="H3307" t="s">
        <v>15113</v>
      </c>
      <c r="I3307" t="s">
        <v>56</v>
      </c>
      <c r="J3307" t="s">
        <v>14598</v>
      </c>
      <c r="K3307" t="s">
        <v>2019</v>
      </c>
      <c r="L3307" t="s">
        <v>15114</v>
      </c>
      <c r="N3307" t="s">
        <v>14787</v>
      </c>
      <c r="T3307" t="s">
        <v>51</v>
      </c>
      <c r="U3307" t="s">
        <v>51</v>
      </c>
      <c r="Z3307">
        <v>8</v>
      </c>
      <c r="AE3307" t="s">
        <v>51</v>
      </c>
      <c r="AF3307" t="s">
        <v>14598</v>
      </c>
      <c r="AG3307">
        <v>29330641049</v>
      </c>
      <c r="AI3307">
        <v>0</v>
      </c>
      <c r="AJ3307">
        <v>0</v>
      </c>
      <c r="AL3307">
        <v>0</v>
      </c>
      <c r="AM3307">
        <v>0</v>
      </c>
      <c r="AN3307">
        <v>0</v>
      </c>
      <c r="AO3307" t="s">
        <v>51</v>
      </c>
      <c r="AP3307" t="s">
        <v>51</v>
      </c>
      <c r="AQ3307" t="s">
        <v>51</v>
      </c>
      <c r="AR3307" t="s">
        <v>51</v>
      </c>
      <c r="AS3307" t="s">
        <v>51</v>
      </c>
      <c r="AT3307" t="s">
        <v>51</v>
      </c>
      <c r="AU3307" t="s">
        <v>58</v>
      </c>
      <c r="AV3307" t="s">
        <v>14226</v>
      </c>
      <c r="AW3307" t="s">
        <v>51</v>
      </c>
      <c r="AX3307" s="1">
        <v>41082.481970486115</v>
      </c>
      <c r="AY3307" t="s">
        <v>51</v>
      </c>
    </row>
    <row r="3308" spans="1:51" x14ac:dyDescent="0.35">
      <c r="A3308">
        <v>1046</v>
      </c>
      <c r="B3308">
        <v>0</v>
      </c>
      <c r="C3308" t="s">
        <v>51</v>
      </c>
      <c r="D3308" t="s">
        <v>52</v>
      </c>
      <c r="E3308" t="s">
        <v>51</v>
      </c>
      <c r="F3308" t="s">
        <v>51</v>
      </c>
      <c r="G3308" t="s">
        <v>15115</v>
      </c>
      <c r="H3308" t="s">
        <v>15116</v>
      </c>
      <c r="I3308" t="s">
        <v>56</v>
      </c>
      <c r="J3308" t="s">
        <v>14848</v>
      </c>
      <c r="K3308" t="s">
        <v>4595</v>
      </c>
      <c r="L3308" t="s">
        <v>15117</v>
      </c>
      <c r="N3308" t="s">
        <v>14787</v>
      </c>
      <c r="S3308" t="s">
        <v>15118</v>
      </c>
      <c r="T3308" t="s">
        <v>51</v>
      </c>
      <c r="U3308" t="s">
        <v>51</v>
      </c>
      <c r="V3308" t="s">
        <v>15119</v>
      </c>
      <c r="Y3308" t="s">
        <v>15120</v>
      </c>
      <c r="Z3308">
        <v>8</v>
      </c>
      <c r="AE3308" t="s">
        <v>51</v>
      </c>
      <c r="AF3308" t="s">
        <v>14848</v>
      </c>
      <c r="AI3308">
        <v>0</v>
      </c>
      <c r="AJ3308">
        <v>0</v>
      </c>
      <c r="AL3308">
        <v>0</v>
      </c>
      <c r="AM3308">
        <v>0</v>
      </c>
      <c r="AN3308">
        <v>0</v>
      </c>
      <c r="AO3308" t="s">
        <v>51</v>
      </c>
      <c r="AP3308" t="s">
        <v>51</v>
      </c>
      <c r="AQ3308" t="s">
        <v>51</v>
      </c>
      <c r="AR3308" t="s">
        <v>51</v>
      </c>
      <c r="AS3308" t="s">
        <v>51</v>
      </c>
      <c r="AT3308" t="s">
        <v>51</v>
      </c>
      <c r="AU3308" t="s">
        <v>58</v>
      </c>
      <c r="AV3308" t="s">
        <v>14226</v>
      </c>
      <c r="AW3308" t="s">
        <v>51</v>
      </c>
      <c r="AX3308" s="1">
        <v>41080.638725775461</v>
      </c>
      <c r="AY3308" t="s">
        <v>51</v>
      </c>
    </row>
    <row r="3309" spans="1:51" x14ac:dyDescent="0.35">
      <c r="A3309">
        <v>1045</v>
      </c>
      <c r="B3309">
        <v>0</v>
      </c>
      <c r="C3309" t="s">
        <v>51</v>
      </c>
      <c r="D3309" t="s">
        <v>52</v>
      </c>
      <c r="E3309" t="s">
        <v>51</v>
      </c>
      <c r="F3309" t="s">
        <v>51</v>
      </c>
      <c r="G3309" t="s">
        <v>12148</v>
      </c>
      <c r="H3309" t="s">
        <v>15121</v>
      </c>
      <c r="I3309" t="s">
        <v>56</v>
      </c>
      <c r="J3309" t="s">
        <v>15089</v>
      </c>
      <c r="K3309" t="s">
        <v>3623</v>
      </c>
      <c r="L3309">
        <v>20301</v>
      </c>
      <c r="N3309" t="s">
        <v>14787</v>
      </c>
      <c r="T3309" t="s">
        <v>51</v>
      </c>
      <c r="U3309" t="s">
        <v>51</v>
      </c>
      <c r="Z3309">
        <v>8</v>
      </c>
      <c r="AE3309" t="s">
        <v>51</v>
      </c>
      <c r="AF3309" t="s">
        <v>15089</v>
      </c>
      <c r="AI3309">
        <v>0</v>
      </c>
      <c r="AJ3309">
        <v>0</v>
      </c>
      <c r="AL3309">
        <v>0</v>
      </c>
      <c r="AM3309">
        <v>0</v>
      </c>
      <c r="AN3309">
        <v>0</v>
      </c>
      <c r="AO3309" t="s">
        <v>51</v>
      </c>
      <c r="AP3309" t="s">
        <v>51</v>
      </c>
      <c r="AQ3309" t="s">
        <v>51</v>
      </c>
      <c r="AR3309" t="s">
        <v>51</v>
      </c>
      <c r="AS3309" t="s">
        <v>51</v>
      </c>
      <c r="AT3309" t="s">
        <v>51</v>
      </c>
      <c r="AU3309" t="s">
        <v>58</v>
      </c>
      <c r="AV3309" t="s">
        <v>14226</v>
      </c>
      <c r="AW3309" t="s">
        <v>51</v>
      </c>
      <c r="AX3309" s="1">
        <v>41076.47592971065</v>
      </c>
      <c r="AY3309" t="s">
        <v>51</v>
      </c>
    </row>
    <row r="3310" spans="1:51" x14ac:dyDescent="0.35">
      <c r="A3310">
        <v>1044</v>
      </c>
      <c r="B3310">
        <v>0</v>
      </c>
      <c r="C3310" t="s">
        <v>51</v>
      </c>
      <c r="D3310" t="s">
        <v>52</v>
      </c>
      <c r="E3310" t="s">
        <v>51</v>
      </c>
      <c r="F3310" t="s">
        <v>51</v>
      </c>
      <c r="G3310" t="s">
        <v>15122</v>
      </c>
      <c r="H3310" t="s">
        <v>15123</v>
      </c>
      <c r="I3310" t="s">
        <v>2142</v>
      </c>
      <c r="J3310" t="s">
        <v>14401</v>
      </c>
      <c r="K3310" t="s">
        <v>1392</v>
      </c>
      <c r="L3310">
        <v>117438</v>
      </c>
      <c r="N3310" t="s">
        <v>14787</v>
      </c>
      <c r="T3310" t="s">
        <v>51</v>
      </c>
      <c r="U3310" t="s">
        <v>51</v>
      </c>
      <c r="Z3310">
        <v>8</v>
      </c>
      <c r="AE3310" t="s">
        <v>51</v>
      </c>
      <c r="AF3310" t="s">
        <v>14401</v>
      </c>
      <c r="AI3310">
        <v>0</v>
      </c>
      <c r="AJ3310">
        <v>0</v>
      </c>
      <c r="AL3310">
        <v>0</v>
      </c>
      <c r="AM3310">
        <v>0</v>
      </c>
      <c r="AN3310">
        <v>0</v>
      </c>
      <c r="AO3310" t="s">
        <v>51</v>
      </c>
      <c r="AP3310" t="s">
        <v>51</v>
      </c>
      <c r="AQ3310" t="s">
        <v>51</v>
      </c>
      <c r="AR3310" t="s">
        <v>51</v>
      </c>
      <c r="AS3310" t="s">
        <v>51</v>
      </c>
      <c r="AT3310" t="s">
        <v>51</v>
      </c>
      <c r="AU3310" t="s">
        <v>58</v>
      </c>
      <c r="AV3310" t="s">
        <v>14226</v>
      </c>
      <c r="AW3310" t="s">
        <v>51</v>
      </c>
      <c r="AX3310" s="1">
        <v>41076.43737068287</v>
      </c>
      <c r="AY3310" t="s">
        <v>51</v>
      </c>
    </row>
    <row r="3311" spans="1:51" x14ac:dyDescent="0.35">
      <c r="A3311">
        <v>1043</v>
      </c>
      <c r="B3311">
        <v>0</v>
      </c>
      <c r="C3311" t="s">
        <v>51</v>
      </c>
      <c r="D3311" t="s">
        <v>52</v>
      </c>
      <c r="E3311" t="s">
        <v>51</v>
      </c>
      <c r="F3311" t="s">
        <v>51</v>
      </c>
      <c r="G3311" t="s">
        <v>15124</v>
      </c>
      <c r="H3311" t="s">
        <v>15125</v>
      </c>
      <c r="I3311" t="s">
        <v>56</v>
      </c>
      <c r="J3311" t="s">
        <v>14807</v>
      </c>
      <c r="K3311" t="s">
        <v>1945</v>
      </c>
      <c r="L3311">
        <v>392130</v>
      </c>
      <c r="M3311" t="s">
        <v>15124</v>
      </c>
      <c r="N3311" t="s">
        <v>15126</v>
      </c>
      <c r="O3311" t="s">
        <v>56</v>
      </c>
      <c r="P3311" t="s">
        <v>138</v>
      </c>
      <c r="Q3311" t="s">
        <v>1945</v>
      </c>
      <c r="R3311">
        <v>392130</v>
      </c>
      <c r="S3311" t="s">
        <v>15127</v>
      </c>
      <c r="T3311" t="s">
        <v>51</v>
      </c>
      <c r="U3311" t="s">
        <v>51</v>
      </c>
      <c r="Z3311">
        <v>8</v>
      </c>
      <c r="AE3311" t="s">
        <v>51</v>
      </c>
      <c r="AF3311" t="s">
        <v>14807</v>
      </c>
      <c r="AG3311" t="s">
        <v>15128</v>
      </c>
      <c r="AH3311" t="s">
        <v>15129</v>
      </c>
      <c r="AI3311">
        <v>0</v>
      </c>
      <c r="AJ3311">
        <v>0</v>
      </c>
      <c r="AL3311">
        <v>0</v>
      </c>
      <c r="AM3311">
        <v>0</v>
      </c>
      <c r="AN3311">
        <v>0</v>
      </c>
      <c r="AO3311" t="s">
        <v>51</v>
      </c>
      <c r="AP3311" t="s">
        <v>51</v>
      </c>
      <c r="AQ3311" t="s">
        <v>51</v>
      </c>
      <c r="AR3311" t="s">
        <v>51</v>
      </c>
      <c r="AS3311" t="s">
        <v>51</v>
      </c>
      <c r="AT3311" t="s">
        <v>51</v>
      </c>
      <c r="AU3311" t="s">
        <v>58</v>
      </c>
      <c r="AV3311" t="s">
        <v>14226</v>
      </c>
      <c r="AW3311" t="s">
        <v>51</v>
      </c>
      <c r="AX3311" s="1">
        <v>41072.458605474538</v>
      </c>
      <c r="AY3311" t="s">
        <v>51</v>
      </c>
    </row>
    <row r="3312" spans="1:51" x14ac:dyDescent="0.35">
      <c r="A3312">
        <v>1042</v>
      </c>
      <c r="B3312">
        <v>0</v>
      </c>
      <c r="C3312" t="s">
        <v>51</v>
      </c>
      <c r="D3312" t="s">
        <v>85</v>
      </c>
      <c r="E3312" t="s">
        <v>51</v>
      </c>
      <c r="F3312" t="s">
        <v>51</v>
      </c>
      <c r="G3312" t="s">
        <v>15130</v>
      </c>
      <c r="H3312" t="s">
        <v>15131</v>
      </c>
      <c r="I3312" t="s">
        <v>56</v>
      </c>
      <c r="J3312" t="s">
        <v>12495</v>
      </c>
      <c r="K3312" t="s">
        <v>1903</v>
      </c>
      <c r="L3312">
        <v>411026</v>
      </c>
      <c r="S3312" t="s">
        <v>15132</v>
      </c>
      <c r="T3312" t="s">
        <v>51</v>
      </c>
      <c r="U3312" t="s">
        <v>51</v>
      </c>
      <c r="W3312">
        <v>9371009096</v>
      </c>
      <c r="Y3312" t="s">
        <v>15133</v>
      </c>
      <c r="Z3312">
        <v>8</v>
      </c>
      <c r="AE3312" t="s">
        <v>51</v>
      </c>
      <c r="AF3312" t="s">
        <v>12495</v>
      </c>
      <c r="AI3312">
        <v>0</v>
      </c>
      <c r="AJ3312">
        <v>0</v>
      </c>
      <c r="AL3312">
        <v>0</v>
      </c>
      <c r="AM3312">
        <v>0</v>
      </c>
      <c r="AN3312">
        <v>0</v>
      </c>
      <c r="AO3312" t="s">
        <v>15134</v>
      </c>
      <c r="AP3312" t="s">
        <v>51</v>
      </c>
      <c r="AQ3312" t="s">
        <v>51</v>
      </c>
      <c r="AR3312" t="s">
        <v>51</v>
      </c>
      <c r="AS3312" t="s">
        <v>51</v>
      </c>
      <c r="AT3312" t="s">
        <v>51</v>
      </c>
      <c r="AU3312" t="s">
        <v>58</v>
      </c>
      <c r="AV3312" t="s">
        <v>8906</v>
      </c>
      <c r="AW3312" t="s">
        <v>4028</v>
      </c>
      <c r="AX3312" s="1">
        <v>41071.456702083335</v>
      </c>
      <c r="AY3312" s="1">
        <v>41761.70313869213</v>
      </c>
    </row>
    <row r="3313" spans="1:51" x14ac:dyDescent="0.35">
      <c r="A3313">
        <v>1041</v>
      </c>
      <c r="B3313">
        <v>0</v>
      </c>
      <c r="C3313" t="s">
        <v>51</v>
      </c>
      <c r="D3313" t="s">
        <v>52</v>
      </c>
      <c r="E3313" t="s">
        <v>51</v>
      </c>
      <c r="F3313" t="s">
        <v>51</v>
      </c>
      <c r="G3313" t="s">
        <v>15135</v>
      </c>
      <c r="H3313" t="s">
        <v>15136</v>
      </c>
      <c r="I3313" t="s">
        <v>56</v>
      </c>
      <c r="J3313" t="s">
        <v>280</v>
      </c>
      <c r="K3313" t="s">
        <v>14967</v>
      </c>
      <c r="L3313">
        <v>415614</v>
      </c>
      <c r="M3313" t="s">
        <v>15135</v>
      </c>
      <c r="N3313" t="s">
        <v>15136</v>
      </c>
      <c r="O3313" t="s">
        <v>56</v>
      </c>
      <c r="P3313" t="s">
        <v>280</v>
      </c>
      <c r="Q3313" t="s">
        <v>14967</v>
      </c>
      <c r="R3313">
        <v>415614</v>
      </c>
      <c r="S3313" t="s">
        <v>15137</v>
      </c>
      <c r="T3313" t="s">
        <v>15138</v>
      </c>
      <c r="U3313" t="s">
        <v>51</v>
      </c>
      <c r="V3313" t="s">
        <v>15139</v>
      </c>
      <c r="W3313">
        <v>9552577061</v>
      </c>
      <c r="Y3313" t="s">
        <v>15140</v>
      </c>
      <c r="Z3313">
        <v>8</v>
      </c>
      <c r="AA3313">
        <v>27</v>
      </c>
      <c r="AB3313" t="s">
        <v>62</v>
      </c>
      <c r="AC3313" t="s">
        <v>62</v>
      </c>
      <c r="AD3313" t="s">
        <v>62</v>
      </c>
      <c r="AE3313" t="s">
        <v>8039</v>
      </c>
      <c r="AF3313" t="s">
        <v>143</v>
      </c>
      <c r="AG3313" t="s">
        <v>15141</v>
      </c>
      <c r="AH3313" t="s">
        <v>8039</v>
      </c>
      <c r="AI3313">
        <v>0</v>
      </c>
      <c r="AJ3313">
        <v>0</v>
      </c>
      <c r="AL3313">
        <v>0</v>
      </c>
      <c r="AM3313">
        <v>0</v>
      </c>
      <c r="AN3313">
        <v>0</v>
      </c>
      <c r="AO3313" t="s">
        <v>51</v>
      </c>
      <c r="AP3313" t="s">
        <v>51</v>
      </c>
      <c r="AQ3313" t="s">
        <v>51</v>
      </c>
      <c r="AR3313" t="s">
        <v>51</v>
      </c>
      <c r="AS3313" t="s">
        <v>51</v>
      </c>
      <c r="AT3313" t="s">
        <v>51</v>
      </c>
      <c r="AU3313" t="s">
        <v>58</v>
      </c>
      <c r="AV3313" t="s">
        <v>14226</v>
      </c>
      <c r="AW3313" t="s">
        <v>6927</v>
      </c>
      <c r="AX3313" s="1">
        <v>41071.442848993058</v>
      </c>
      <c r="AY3313" s="1">
        <v>43389.404805092592</v>
      </c>
    </row>
    <row r="3314" spans="1:51" x14ac:dyDescent="0.35">
      <c r="A3314">
        <v>1040</v>
      </c>
      <c r="B3314">
        <v>0</v>
      </c>
      <c r="C3314" t="s">
        <v>51</v>
      </c>
      <c r="D3314" t="s">
        <v>52</v>
      </c>
      <c r="E3314" t="s">
        <v>51</v>
      </c>
      <c r="F3314" t="s">
        <v>51</v>
      </c>
      <c r="G3314" t="s">
        <v>15142</v>
      </c>
      <c r="H3314" t="s">
        <v>15143</v>
      </c>
      <c r="I3314" t="s">
        <v>56</v>
      </c>
      <c r="J3314" t="s">
        <v>14840</v>
      </c>
      <c r="K3314" t="s">
        <v>8307</v>
      </c>
      <c r="L3314" t="s">
        <v>15144</v>
      </c>
      <c r="N3314" t="s">
        <v>14787</v>
      </c>
      <c r="O3314" t="s">
        <v>416</v>
      </c>
      <c r="T3314" t="s">
        <v>51</v>
      </c>
      <c r="U3314" t="s">
        <v>51</v>
      </c>
      <c r="Z3314">
        <v>8</v>
      </c>
      <c r="AA3314" t="s">
        <v>15145</v>
      </c>
      <c r="AE3314" t="s">
        <v>51</v>
      </c>
      <c r="AF3314" t="s">
        <v>14840</v>
      </c>
      <c r="AG3314">
        <v>19742683056</v>
      </c>
      <c r="AH3314">
        <v>19742683056</v>
      </c>
      <c r="AI3314">
        <v>0</v>
      </c>
      <c r="AJ3314">
        <v>0</v>
      </c>
      <c r="AL3314">
        <v>0</v>
      </c>
      <c r="AM3314">
        <v>0</v>
      </c>
      <c r="AN3314">
        <v>0</v>
      </c>
      <c r="AO3314" t="s">
        <v>51</v>
      </c>
      <c r="AP3314" t="s">
        <v>51</v>
      </c>
      <c r="AQ3314" t="s">
        <v>51</v>
      </c>
      <c r="AR3314" t="s">
        <v>51</v>
      </c>
      <c r="AS3314" t="s">
        <v>51</v>
      </c>
      <c r="AT3314" t="s">
        <v>51</v>
      </c>
      <c r="AU3314" t="s">
        <v>58</v>
      </c>
      <c r="AV3314" t="s">
        <v>14226</v>
      </c>
      <c r="AW3314" t="s">
        <v>14226</v>
      </c>
      <c r="AX3314" s="1">
        <v>41067.704498495368</v>
      </c>
      <c r="AY3314" s="1">
        <v>41076.67845540509</v>
      </c>
    </row>
    <row r="3315" spans="1:51" x14ac:dyDescent="0.35">
      <c r="A3315">
        <v>1039</v>
      </c>
      <c r="B3315">
        <v>0</v>
      </c>
      <c r="C3315" t="s">
        <v>51</v>
      </c>
      <c r="D3315" t="s">
        <v>52</v>
      </c>
      <c r="E3315" t="s">
        <v>51</v>
      </c>
      <c r="F3315" t="s">
        <v>51</v>
      </c>
      <c r="G3315" t="s">
        <v>15146</v>
      </c>
      <c r="H3315" t="s">
        <v>15147</v>
      </c>
      <c r="I3315" t="s">
        <v>56</v>
      </c>
      <c r="J3315" t="s">
        <v>15089</v>
      </c>
      <c r="K3315" t="s">
        <v>15148</v>
      </c>
      <c r="L3315" t="s">
        <v>15149</v>
      </c>
      <c r="N3315" t="s">
        <v>14787</v>
      </c>
      <c r="T3315" t="s">
        <v>51</v>
      </c>
      <c r="U3315" t="s">
        <v>51</v>
      </c>
      <c r="Z3315">
        <v>8</v>
      </c>
      <c r="AE3315" t="s">
        <v>51</v>
      </c>
      <c r="AF3315" t="s">
        <v>15089</v>
      </c>
      <c r="AI3315">
        <v>0</v>
      </c>
      <c r="AJ3315">
        <v>0</v>
      </c>
      <c r="AL3315">
        <v>0</v>
      </c>
      <c r="AM3315">
        <v>0</v>
      </c>
      <c r="AN3315">
        <v>0</v>
      </c>
      <c r="AO3315" t="s">
        <v>51</v>
      </c>
      <c r="AP3315" t="s">
        <v>51</v>
      </c>
      <c r="AQ3315" t="s">
        <v>51</v>
      </c>
      <c r="AR3315" t="s">
        <v>51</v>
      </c>
      <c r="AS3315" t="s">
        <v>51</v>
      </c>
      <c r="AT3315" t="s">
        <v>51</v>
      </c>
      <c r="AU3315" t="s">
        <v>58</v>
      </c>
      <c r="AV3315" t="s">
        <v>14226</v>
      </c>
      <c r="AW3315" t="s">
        <v>14226</v>
      </c>
      <c r="AX3315" s="1">
        <v>41067.700992094906</v>
      </c>
      <c r="AY3315" s="1">
        <v>41067.701334606485</v>
      </c>
    </row>
    <row r="3316" spans="1:51" x14ac:dyDescent="0.35">
      <c r="A3316">
        <v>1038</v>
      </c>
      <c r="B3316">
        <v>0</v>
      </c>
      <c r="C3316" t="s">
        <v>51</v>
      </c>
      <c r="D3316" t="s">
        <v>52</v>
      </c>
      <c r="E3316" t="s">
        <v>51</v>
      </c>
      <c r="F3316" t="s">
        <v>51</v>
      </c>
      <c r="G3316" t="s">
        <v>15150</v>
      </c>
      <c r="H3316" t="s">
        <v>10775</v>
      </c>
      <c r="I3316" t="s">
        <v>56</v>
      </c>
      <c r="J3316" t="s">
        <v>14848</v>
      </c>
      <c r="K3316" t="s">
        <v>15151</v>
      </c>
      <c r="L3316">
        <v>410220</v>
      </c>
      <c r="M3316" t="s">
        <v>15150</v>
      </c>
      <c r="N3316" t="s">
        <v>15152</v>
      </c>
      <c r="O3316" t="s">
        <v>56</v>
      </c>
      <c r="P3316" t="s">
        <v>280</v>
      </c>
      <c r="Q3316" t="s">
        <v>15151</v>
      </c>
      <c r="R3316">
        <v>410220</v>
      </c>
      <c r="S3316" t="s">
        <v>15153</v>
      </c>
      <c r="U3316" t="s">
        <v>51</v>
      </c>
      <c r="V3316" t="s">
        <v>15154</v>
      </c>
      <c r="X3316" t="s">
        <v>51</v>
      </c>
      <c r="Y3316" t="s">
        <v>10778</v>
      </c>
      <c r="Z3316">
        <v>8</v>
      </c>
      <c r="AA3316" t="s">
        <v>12533</v>
      </c>
      <c r="AB3316" t="s">
        <v>15155</v>
      </c>
      <c r="AC3316" t="s">
        <v>15156</v>
      </c>
      <c r="AE3316" t="s">
        <v>51</v>
      </c>
      <c r="AF3316" t="s">
        <v>14848</v>
      </c>
      <c r="AG3316">
        <v>36850278168</v>
      </c>
      <c r="AH3316">
        <v>36850278168</v>
      </c>
      <c r="AI3316">
        <v>0</v>
      </c>
      <c r="AJ3316">
        <v>0</v>
      </c>
      <c r="AL3316">
        <v>0</v>
      </c>
      <c r="AM3316">
        <v>0</v>
      </c>
      <c r="AN3316">
        <v>0</v>
      </c>
      <c r="AO3316" t="s">
        <v>51</v>
      </c>
      <c r="AP3316" t="s">
        <v>51</v>
      </c>
      <c r="AQ3316" t="s">
        <v>51</v>
      </c>
      <c r="AR3316" t="s">
        <v>51</v>
      </c>
      <c r="AS3316" t="s">
        <v>51</v>
      </c>
      <c r="AT3316" t="s">
        <v>51</v>
      </c>
      <c r="AU3316" t="s">
        <v>58</v>
      </c>
      <c r="AV3316" t="s">
        <v>14226</v>
      </c>
      <c r="AW3316" t="s">
        <v>6927</v>
      </c>
      <c r="AX3316" s="1">
        <v>41067.674017094905</v>
      </c>
      <c r="AY3316" s="1">
        <v>42520.475829629628</v>
      </c>
    </row>
    <row r="3317" spans="1:51" x14ac:dyDescent="0.35">
      <c r="A3317">
        <v>1037</v>
      </c>
      <c r="B3317">
        <v>0</v>
      </c>
      <c r="C3317" t="s">
        <v>51</v>
      </c>
      <c r="D3317" t="s">
        <v>52</v>
      </c>
      <c r="E3317" t="s">
        <v>51</v>
      </c>
      <c r="F3317" t="s">
        <v>51</v>
      </c>
      <c r="G3317" t="s">
        <v>15157</v>
      </c>
      <c r="H3317" t="s">
        <v>15158</v>
      </c>
      <c r="I3317" t="s">
        <v>56</v>
      </c>
      <c r="K3317" t="s">
        <v>15159</v>
      </c>
      <c r="L3317">
        <v>474553</v>
      </c>
      <c r="N3317" t="s">
        <v>14787</v>
      </c>
      <c r="O3317" t="s">
        <v>62</v>
      </c>
      <c r="S3317" t="s">
        <v>15160</v>
      </c>
      <c r="U3317" t="s">
        <v>202</v>
      </c>
      <c r="V3317" t="s">
        <v>15161</v>
      </c>
      <c r="Z3317">
        <v>8</v>
      </c>
      <c r="AA3317">
        <v>23</v>
      </c>
      <c r="AB3317" t="s">
        <v>15162</v>
      </c>
      <c r="AD3317" t="s">
        <v>15163</v>
      </c>
      <c r="AE3317" t="s">
        <v>15164</v>
      </c>
      <c r="AF3317" t="s">
        <v>128</v>
      </c>
      <c r="AG3317" t="s">
        <v>15165</v>
      </c>
      <c r="AH3317" t="s">
        <v>15164</v>
      </c>
      <c r="AI3317">
        <v>0</v>
      </c>
      <c r="AJ3317">
        <v>0</v>
      </c>
      <c r="AL3317">
        <v>0</v>
      </c>
      <c r="AM3317">
        <v>0</v>
      </c>
      <c r="AN3317">
        <v>0</v>
      </c>
      <c r="AO3317" t="s">
        <v>51</v>
      </c>
      <c r="AP3317" t="s">
        <v>51</v>
      </c>
      <c r="AQ3317" t="s">
        <v>51</v>
      </c>
      <c r="AR3317" t="s">
        <v>51</v>
      </c>
      <c r="AS3317" t="s">
        <v>51</v>
      </c>
      <c r="AT3317" t="s">
        <v>51</v>
      </c>
      <c r="AU3317" t="s">
        <v>58</v>
      </c>
      <c r="AV3317" t="s">
        <v>14226</v>
      </c>
      <c r="AW3317" t="s">
        <v>196</v>
      </c>
      <c r="AX3317" s="1">
        <v>41066.468190937499</v>
      </c>
      <c r="AY3317" s="1">
        <v>44478.625799768517</v>
      </c>
    </row>
    <row r="3318" spans="1:51" x14ac:dyDescent="0.35">
      <c r="A3318">
        <v>1036</v>
      </c>
      <c r="B3318">
        <v>0</v>
      </c>
      <c r="C3318" t="s">
        <v>51</v>
      </c>
      <c r="D3318" t="s">
        <v>52</v>
      </c>
      <c r="E3318" t="s">
        <v>51</v>
      </c>
      <c r="F3318" t="s">
        <v>51</v>
      </c>
      <c r="G3318" t="s">
        <v>15166</v>
      </c>
      <c r="H3318" t="s">
        <v>15167</v>
      </c>
      <c r="I3318" t="s">
        <v>56</v>
      </c>
      <c r="J3318" t="s">
        <v>14848</v>
      </c>
      <c r="K3318" t="s">
        <v>6733</v>
      </c>
      <c r="L3318" t="s">
        <v>15168</v>
      </c>
      <c r="N3318" t="s">
        <v>14787</v>
      </c>
      <c r="T3318" t="s">
        <v>51</v>
      </c>
      <c r="U3318" t="s">
        <v>51</v>
      </c>
      <c r="Z3318">
        <v>8</v>
      </c>
      <c r="AE3318" t="s">
        <v>51</v>
      </c>
      <c r="AF3318" t="s">
        <v>14848</v>
      </c>
      <c r="AI3318">
        <v>0</v>
      </c>
      <c r="AJ3318">
        <v>0</v>
      </c>
      <c r="AL3318">
        <v>0</v>
      </c>
      <c r="AM3318">
        <v>0</v>
      </c>
      <c r="AN3318">
        <v>0</v>
      </c>
      <c r="AO3318" t="s">
        <v>51</v>
      </c>
      <c r="AP3318" t="s">
        <v>51</v>
      </c>
      <c r="AQ3318" t="s">
        <v>51</v>
      </c>
      <c r="AR3318" t="s">
        <v>51</v>
      </c>
      <c r="AS3318" t="s">
        <v>51</v>
      </c>
      <c r="AT3318" t="s">
        <v>51</v>
      </c>
      <c r="AU3318" t="s">
        <v>58</v>
      </c>
      <c r="AV3318" t="s">
        <v>14226</v>
      </c>
      <c r="AW3318" t="s">
        <v>51</v>
      </c>
      <c r="AX3318" s="1">
        <v>41066.462301886575</v>
      </c>
      <c r="AY3318" t="s">
        <v>51</v>
      </c>
    </row>
    <row r="3319" spans="1:51" x14ac:dyDescent="0.35">
      <c r="A3319">
        <v>1035</v>
      </c>
      <c r="B3319">
        <v>0</v>
      </c>
      <c r="C3319" t="s">
        <v>51</v>
      </c>
      <c r="D3319" t="s">
        <v>52</v>
      </c>
      <c r="E3319" t="s">
        <v>51</v>
      </c>
      <c r="F3319" t="s">
        <v>51</v>
      </c>
      <c r="G3319" t="s">
        <v>19399</v>
      </c>
      <c r="H3319" t="s">
        <v>15169</v>
      </c>
      <c r="I3319" t="s">
        <v>56</v>
      </c>
      <c r="J3319" t="s">
        <v>15170</v>
      </c>
      <c r="K3319" t="s">
        <v>3440</v>
      </c>
      <c r="L3319">
        <v>342310</v>
      </c>
      <c r="M3319" t="s">
        <v>19399</v>
      </c>
      <c r="N3319" t="s">
        <v>15169</v>
      </c>
      <c r="O3319" t="s">
        <v>56</v>
      </c>
      <c r="P3319" t="s">
        <v>2041</v>
      </c>
      <c r="Q3319" t="s">
        <v>3440</v>
      </c>
      <c r="R3319">
        <v>342310</v>
      </c>
      <c r="U3319" t="s">
        <v>51</v>
      </c>
      <c r="X3319" t="s">
        <v>51</v>
      </c>
      <c r="Z3319">
        <v>8</v>
      </c>
      <c r="AE3319" t="s">
        <v>51</v>
      </c>
      <c r="AF3319" t="s">
        <v>15170</v>
      </c>
      <c r="AI3319">
        <v>0</v>
      </c>
      <c r="AJ3319">
        <v>0</v>
      </c>
      <c r="AL3319">
        <v>0</v>
      </c>
      <c r="AM3319">
        <v>0</v>
      </c>
      <c r="AN3319">
        <v>0</v>
      </c>
      <c r="AO3319" t="s">
        <v>51</v>
      </c>
      <c r="AP3319" t="s">
        <v>51</v>
      </c>
      <c r="AQ3319" t="s">
        <v>51</v>
      </c>
      <c r="AR3319" t="s">
        <v>51</v>
      </c>
      <c r="AS3319" t="s">
        <v>51</v>
      </c>
      <c r="AT3319" t="s">
        <v>51</v>
      </c>
      <c r="AU3319" t="s">
        <v>58</v>
      </c>
      <c r="AV3319" t="s">
        <v>14226</v>
      </c>
      <c r="AW3319" t="s">
        <v>14226</v>
      </c>
      <c r="AX3319" s="1">
        <v>41064.593821296294</v>
      </c>
      <c r="AY3319" s="1">
        <v>41283.572079942132</v>
      </c>
    </row>
    <row r="3320" spans="1:51" x14ac:dyDescent="0.35">
      <c r="A3320">
        <v>1034</v>
      </c>
      <c r="B3320">
        <v>0</v>
      </c>
      <c r="C3320" t="s">
        <v>51</v>
      </c>
      <c r="D3320" t="s">
        <v>52</v>
      </c>
      <c r="E3320" t="s">
        <v>51</v>
      </c>
      <c r="F3320" t="s">
        <v>51</v>
      </c>
      <c r="G3320" t="s">
        <v>19400</v>
      </c>
      <c r="H3320" t="s">
        <v>15171</v>
      </c>
      <c r="I3320" t="s">
        <v>56</v>
      </c>
      <c r="J3320" t="s">
        <v>14840</v>
      </c>
      <c r="K3320" t="s">
        <v>15172</v>
      </c>
      <c r="L3320">
        <v>743313</v>
      </c>
      <c r="N3320" t="s">
        <v>14787</v>
      </c>
      <c r="T3320" t="s">
        <v>51</v>
      </c>
      <c r="U3320" t="s">
        <v>51</v>
      </c>
      <c r="Z3320">
        <v>8</v>
      </c>
      <c r="AE3320" t="s">
        <v>51</v>
      </c>
      <c r="AF3320" t="s">
        <v>14840</v>
      </c>
      <c r="AI3320">
        <v>0</v>
      </c>
      <c r="AJ3320">
        <v>0</v>
      </c>
      <c r="AL3320">
        <v>0</v>
      </c>
      <c r="AM3320">
        <v>0</v>
      </c>
      <c r="AN3320">
        <v>0</v>
      </c>
      <c r="AO3320" t="s">
        <v>51</v>
      </c>
      <c r="AP3320" t="s">
        <v>51</v>
      </c>
      <c r="AQ3320" t="s">
        <v>51</v>
      </c>
      <c r="AR3320" t="s">
        <v>51</v>
      </c>
      <c r="AS3320" t="s">
        <v>51</v>
      </c>
      <c r="AT3320" t="s">
        <v>51</v>
      </c>
      <c r="AU3320" t="s">
        <v>58</v>
      </c>
      <c r="AV3320" t="s">
        <v>14226</v>
      </c>
      <c r="AW3320" t="s">
        <v>51</v>
      </c>
      <c r="AX3320" s="1">
        <v>41062.635723414351</v>
      </c>
      <c r="AY3320" t="s">
        <v>51</v>
      </c>
    </row>
    <row r="3321" spans="1:51" x14ac:dyDescent="0.35">
      <c r="A3321">
        <v>1033</v>
      </c>
      <c r="B3321">
        <v>0</v>
      </c>
      <c r="C3321" t="s">
        <v>51</v>
      </c>
      <c r="D3321" t="s">
        <v>85</v>
      </c>
      <c r="E3321" t="s">
        <v>51</v>
      </c>
      <c r="F3321" t="s">
        <v>51</v>
      </c>
      <c r="G3321" t="s">
        <v>15173</v>
      </c>
      <c r="H3321" t="s">
        <v>15174</v>
      </c>
      <c r="I3321" t="s">
        <v>56</v>
      </c>
      <c r="J3321" t="s">
        <v>12495</v>
      </c>
      <c r="K3321" t="s">
        <v>1903</v>
      </c>
      <c r="L3321">
        <v>411048</v>
      </c>
      <c r="N3321" t="s">
        <v>14787</v>
      </c>
      <c r="S3321" t="s">
        <v>15175</v>
      </c>
      <c r="T3321" t="s">
        <v>51</v>
      </c>
      <c r="U3321" t="s">
        <v>51</v>
      </c>
      <c r="W3321">
        <v>9021354500</v>
      </c>
      <c r="X3321" t="s">
        <v>15176</v>
      </c>
      <c r="Y3321" t="s">
        <v>15177</v>
      </c>
      <c r="Z3321">
        <v>8</v>
      </c>
      <c r="AE3321" t="s">
        <v>51</v>
      </c>
      <c r="AF3321" t="s">
        <v>12495</v>
      </c>
      <c r="AI3321">
        <v>0</v>
      </c>
      <c r="AJ3321">
        <v>0</v>
      </c>
      <c r="AL3321">
        <v>0</v>
      </c>
      <c r="AM3321">
        <v>0</v>
      </c>
      <c r="AN3321">
        <v>0</v>
      </c>
      <c r="AO3321" t="s">
        <v>51</v>
      </c>
      <c r="AP3321" t="s">
        <v>51</v>
      </c>
      <c r="AQ3321" t="s">
        <v>51</v>
      </c>
      <c r="AR3321" t="s">
        <v>51</v>
      </c>
      <c r="AS3321" t="s">
        <v>51</v>
      </c>
      <c r="AT3321" t="s">
        <v>51</v>
      </c>
      <c r="AU3321" t="s">
        <v>58</v>
      </c>
      <c r="AV3321" t="s">
        <v>8906</v>
      </c>
      <c r="AW3321" t="s">
        <v>51</v>
      </c>
      <c r="AX3321" s="1">
        <v>41061.68836177083</v>
      </c>
      <c r="AY3321" t="s">
        <v>51</v>
      </c>
    </row>
    <row r="3322" spans="1:51" x14ac:dyDescent="0.35">
      <c r="A3322">
        <v>1032</v>
      </c>
      <c r="B3322">
        <v>0</v>
      </c>
      <c r="C3322" t="s">
        <v>51</v>
      </c>
      <c r="D3322" t="s">
        <v>52</v>
      </c>
      <c r="E3322" t="s">
        <v>51</v>
      </c>
      <c r="F3322" t="s">
        <v>51</v>
      </c>
      <c r="G3322" t="s">
        <v>15178</v>
      </c>
      <c r="H3322" t="s">
        <v>15179</v>
      </c>
      <c r="I3322" t="s">
        <v>287</v>
      </c>
      <c r="J3322" t="s">
        <v>15180</v>
      </c>
      <c r="K3322" t="s">
        <v>15180</v>
      </c>
      <c r="L3322" t="s">
        <v>62</v>
      </c>
      <c r="N3322" t="s">
        <v>14787</v>
      </c>
      <c r="O3322" t="s">
        <v>416</v>
      </c>
      <c r="U3322" t="s">
        <v>79</v>
      </c>
      <c r="Z3322">
        <v>2</v>
      </c>
      <c r="AA3322" t="s">
        <v>485</v>
      </c>
      <c r="AE3322" t="s">
        <v>2803</v>
      </c>
      <c r="AF3322" t="s">
        <v>166</v>
      </c>
      <c r="AG3322" t="s">
        <v>485</v>
      </c>
      <c r="AH3322" t="s">
        <v>2803</v>
      </c>
      <c r="AI3322">
        <v>0</v>
      </c>
      <c r="AJ3322">
        <v>0</v>
      </c>
      <c r="AL3322">
        <v>0</v>
      </c>
      <c r="AM3322">
        <v>0</v>
      </c>
      <c r="AN3322">
        <v>0</v>
      </c>
      <c r="AO3322" t="s">
        <v>51</v>
      </c>
      <c r="AP3322" t="s">
        <v>51</v>
      </c>
      <c r="AQ3322" t="s">
        <v>51</v>
      </c>
      <c r="AR3322" t="s">
        <v>51</v>
      </c>
      <c r="AS3322" t="s">
        <v>51</v>
      </c>
      <c r="AT3322" t="s">
        <v>51</v>
      </c>
      <c r="AU3322" t="s">
        <v>58</v>
      </c>
      <c r="AV3322" t="s">
        <v>14226</v>
      </c>
      <c r="AW3322" t="s">
        <v>196</v>
      </c>
      <c r="AX3322" s="1">
        <v>41061.471362002318</v>
      </c>
      <c r="AY3322" s="1">
        <v>44245.498967280095</v>
      </c>
    </row>
    <row r="3323" spans="1:51" x14ac:dyDescent="0.35">
      <c r="A3323">
        <v>1031</v>
      </c>
      <c r="B3323">
        <v>0</v>
      </c>
      <c r="C3323" t="s">
        <v>51</v>
      </c>
      <c r="D3323" t="s">
        <v>85</v>
      </c>
      <c r="E3323" t="s">
        <v>51</v>
      </c>
      <c r="F3323" t="s">
        <v>51</v>
      </c>
      <c r="G3323" t="s">
        <v>15181</v>
      </c>
      <c r="H3323" t="s">
        <v>15182</v>
      </c>
      <c r="I3323" t="s">
        <v>15600</v>
      </c>
      <c r="J3323" t="s">
        <v>15183</v>
      </c>
      <c r="K3323" t="s">
        <v>15184</v>
      </c>
      <c r="L3323" t="s">
        <v>62</v>
      </c>
      <c r="N3323" t="s">
        <v>14787</v>
      </c>
      <c r="S3323" t="s">
        <v>15185</v>
      </c>
      <c r="T3323" t="s">
        <v>51</v>
      </c>
      <c r="U3323" t="s">
        <v>51</v>
      </c>
      <c r="V3323" t="s">
        <v>15186</v>
      </c>
      <c r="W3323" t="s">
        <v>15187</v>
      </c>
      <c r="Y3323" t="s">
        <v>15188</v>
      </c>
      <c r="Z3323">
        <v>2</v>
      </c>
      <c r="AE3323" t="s">
        <v>51</v>
      </c>
      <c r="AF3323" t="s">
        <v>15183</v>
      </c>
      <c r="AI3323">
        <v>0</v>
      </c>
      <c r="AJ3323">
        <v>0</v>
      </c>
      <c r="AL3323">
        <v>0</v>
      </c>
      <c r="AM3323">
        <v>0</v>
      </c>
      <c r="AN3323">
        <v>0</v>
      </c>
      <c r="AO3323" t="s">
        <v>51</v>
      </c>
      <c r="AP3323" t="s">
        <v>51</v>
      </c>
      <c r="AQ3323" t="s">
        <v>51</v>
      </c>
      <c r="AR3323" t="s">
        <v>51</v>
      </c>
      <c r="AS3323" t="s">
        <v>51</v>
      </c>
      <c r="AT3323" t="s">
        <v>51</v>
      </c>
      <c r="AU3323" t="s">
        <v>58</v>
      </c>
      <c r="AV3323" t="s">
        <v>8906</v>
      </c>
      <c r="AW3323" t="s">
        <v>8906</v>
      </c>
      <c r="AX3323" s="1">
        <v>41058.468552199076</v>
      </c>
      <c r="AY3323" s="1">
        <v>41058.469147372685</v>
      </c>
    </row>
    <row r="3324" spans="1:51" x14ac:dyDescent="0.35">
      <c r="A3324">
        <v>1030</v>
      </c>
      <c r="B3324">
        <v>0</v>
      </c>
      <c r="C3324" t="s">
        <v>51</v>
      </c>
      <c r="D3324" t="s">
        <v>85</v>
      </c>
      <c r="E3324" t="s">
        <v>51</v>
      </c>
      <c r="F3324" t="s">
        <v>51</v>
      </c>
      <c r="G3324" t="s">
        <v>15189</v>
      </c>
      <c r="H3324" t="s">
        <v>15190</v>
      </c>
      <c r="I3324" t="s">
        <v>56</v>
      </c>
      <c r="J3324" t="s">
        <v>15191</v>
      </c>
      <c r="K3324" t="s">
        <v>6008</v>
      </c>
      <c r="L3324">
        <v>382445</v>
      </c>
      <c r="N3324" t="s">
        <v>14787</v>
      </c>
      <c r="S3324">
        <f>91-79-65121022</f>
        <v>-65121010</v>
      </c>
      <c r="T3324" t="s">
        <v>51</v>
      </c>
      <c r="U3324" t="s">
        <v>51</v>
      </c>
      <c r="W3324" t="s">
        <v>15192</v>
      </c>
      <c r="Y3324" t="s">
        <v>15193</v>
      </c>
      <c r="Z3324">
        <v>8</v>
      </c>
      <c r="AE3324" t="s">
        <v>51</v>
      </c>
      <c r="AF3324" t="s">
        <v>15191</v>
      </c>
      <c r="AH3324" t="s">
        <v>15194</v>
      </c>
      <c r="AI3324">
        <v>0</v>
      </c>
      <c r="AJ3324">
        <v>0</v>
      </c>
      <c r="AL3324">
        <v>0</v>
      </c>
      <c r="AM3324">
        <v>0</v>
      </c>
      <c r="AN3324">
        <v>0</v>
      </c>
      <c r="AO3324" t="s">
        <v>51</v>
      </c>
      <c r="AP3324" t="s">
        <v>51</v>
      </c>
      <c r="AQ3324" t="s">
        <v>51</v>
      </c>
      <c r="AR3324" t="s">
        <v>51</v>
      </c>
      <c r="AS3324" t="s">
        <v>51</v>
      </c>
      <c r="AT3324" t="s">
        <v>51</v>
      </c>
      <c r="AU3324" t="s">
        <v>58</v>
      </c>
      <c r="AV3324" t="s">
        <v>8906</v>
      </c>
      <c r="AW3324" t="s">
        <v>51</v>
      </c>
      <c r="AX3324" s="1">
        <v>41054.701456944444</v>
      </c>
      <c r="AY3324" t="s">
        <v>51</v>
      </c>
    </row>
    <row r="3325" spans="1:51" x14ac:dyDescent="0.35">
      <c r="A3325">
        <v>1029</v>
      </c>
      <c r="B3325">
        <v>0</v>
      </c>
      <c r="C3325" t="s">
        <v>51</v>
      </c>
      <c r="D3325" t="s">
        <v>85</v>
      </c>
      <c r="E3325" t="s">
        <v>51</v>
      </c>
      <c r="F3325" t="s">
        <v>51</v>
      </c>
      <c r="G3325" t="s">
        <v>15195</v>
      </c>
      <c r="H3325" t="s">
        <v>15196</v>
      </c>
      <c r="I3325" t="s">
        <v>56</v>
      </c>
      <c r="J3325" t="s">
        <v>13817</v>
      </c>
      <c r="K3325" t="s">
        <v>62</v>
      </c>
      <c r="L3325">
        <v>411047</v>
      </c>
      <c r="N3325" t="s">
        <v>14787</v>
      </c>
      <c r="S3325">
        <v>2024690778</v>
      </c>
      <c r="T3325" t="s">
        <v>51</v>
      </c>
      <c r="U3325" t="s">
        <v>51</v>
      </c>
      <c r="W3325" t="s">
        <v>15197</v>
      </c>
      <c r="Z3325">
        <v>8</v>
      </c>
      <c r="AE3325" t="s">
        <v>51</v>
      </c>
      <c r="AF3325" t="s">
        <v>13817</v>
      </c>
      <c r="AI3325">
        <v>0</v>
      </c>
      <c r="AJ3325">
        <v>0</v>
      </c>
      <c r="AL3325">
        <v>0</v>
      </c>
      <c r="AM3325">
        <v>0</v>
      </c>
      <c r="AN3325">
        <v>0</v>
      </c>
      <c r="AO3325" t="s">
        <v>51</v>
      </c>
      <c r="AP3325" t="s">
        <v>51</v>
      </c>
      <c r="AQ3325" t="s">
        <v>51</v>
      </c>
      <c r="AR3325" t="s">
        <v>51</v>
      </c>
      <c r="AS3325" t="s">
        <v>51</v>
      </c>
      <c r="AT3325" t="s">
        <v>51</v>
      </c>
      <c r="AU3325" t="s">
        <v>58</v>
      </c>
      <c r="AV3325" t="s">
        <v>13603</v>
      </c>
      <c r="AW3325" t="s">
        <v>51</v>
      </c>
      <c r="AX3325" s="1">
        <v>41053.647983252318</v>
      </c>
      <c r="AY3325" t="s">
        <v>51</v>
      </c>
    </row>
    <row r="3326" spans="1:51" x14ac:dyDescent="0.35">
      <c r="A3326">
        <v>1028</v>
      </c>
      <c r="B3326">
        <v>0</v>
      </c>
      <c r="C3326" t="s">
        <v>51</v>
      </c>
      <c r="D3326" t="s">
        <v>85</v>
      </c>
      <c r="E3326" t="s">
        <v>51</v>
      </c>
      <c r="F3326" t="s">
        <v>51</v>
      </c>
      <c r="G3326" t="s">
        <v>15198</v>
      </c>
      <c r="H3326" t="s">
        <v>15199</v>
      </c>
      <c r="I3326" t="s">
        <v>56</v>
      </c>
      <c r="J3326" t="s">
        <v>12495</v>
      </c>
      <c r="K3326" t="s">
        <v>1903</v>
      </c>
      <c r="L3326">
        <v>411048</v>
      </c>
      <c r="N3326" t="s">
        <v>14787</v>
      </c>
      <c r="S3326" t="s">
        <v>15200</v>
      </c>
      <c r="T3326" t="s">
        <v>51</v>
      </c>
      <c r="U3326" t="s">
        <v>51</v>
      </c>
      <c r="V3326" t="s">
        <v>15201</v>
      </c>
      <c r="X3326" t="s">
        <v>15202</v>
      </c>
      <c r="Y3326" t="s">
        <v>15203</v>
      </c>
      <c r="Z3326">
        <v>8</v>
      </c>
      <c r="AE3326" t="s">
        <v>51</v>
      </c>
      <c r="AF3326" t="s">
        <v>12495</v>
      </c>
      <c r="AI3326">
        <v>0</v>
      </c>
      <c r="AJ3326">
        <v>0</v>
      </c>
      <c r="AL3326">
        <v>0</v>
      </c>
      <c r="AM3326">
        <v>0</v>
      </c>
      <c r="AN3326">
        <v>0</v>
      </c>
      <c r="AO3326" t="s">
        <v>51</v>
      </c>
      <c r="AP3326" t="s">
        <v>51</v>
      </c>
      <c r="AQ3326" t="s">
        <v>51</v>
      </c>
      <c r="AR3326" t="s">
        <v>51</v>
      </c>
      <c r="AS3326" t="s">
        <v>51</v>
      </c>
      <c r="AT3326" t="s">
        <v>51</v>
      </c>
      <c r="AU3326" t="s">
        <v>58</v>
      </c>
      <c r="AV3326" t="s">
        <v>11883</v>
      </c>
      <c r="AW3326" t="s">
        <v>51</v>
      </c>
      <c r="AX3326" s="1">
        <v>41053.574000347224</v>
      </c>
      <c r="AY3326" t="s">
        <v>51</v>
      </c>
    </row>
    <row r="3327" spans="1:51" x14ac:dyDescent="0.35">
      <c r="A3327">
        <v>1027</v>
      </c>
      <c r="B3327">
        <v>0</v>
      </c>
      <c r="C3327" t="s">
        <v>51</v>
      </c>
      <c r="D3327" t="s">
        <v>85</v>
      </c>
      <c r="E3327">
        <v>0</v>
      </c>
      <c r="G3327" t="s">
        <v>15204</v>
      </c>
      <c r="H3327" t="s">
        <v>15205</v>
      </c>
      <c r="I3327" t="s">
        <v>287</v>
      </c>
      <c r="J3327" t="s">
        <v>5419</v>
      </c>
      <c r="K3327" t="s">
        <v>15206</v>
      </c>
      <c r="L3327" t="s">
        <v>62</v>
      </c>
      <c r="T3327" t="s">
        <v>51</v>
      </c>
      <c r="U3327" t="s">
        <v>51</v>
      </c>
      <c r="Y3327" t="s">
        <v>15207</v>
      </c>
      <c r="Z3327">
        <v>12</v>
      </c>
      <c r="AE3327" t="s">
        <v>51</v>
      </c>
      <c r="AF3327" t="s">
        <v>5419</v>
      </c>
      <c r="AI3327">
        <v>0</v>
      </c>
      <c r="AJ3327">
        <v>0</v>
      </c>
      <c r="AL3327">
        <v>0</v>
      </c>
      <c r="AM3327">
        <v>0</v>
      </c>
      <c r="AN3327">
        <v>0</v>
      </c>
      <c r="AP3327" t="s">
        <v>51</v>
      </c>
      <c r="AQ3327" t="s">
        <v>51</v>
      </c>
      <c r="AR3327" t="s">
        <v>51</v>
      </c>
      <c r="AS3327" t="s">
        <v>51</v>
      </c>
      <c r="AT3327" t="s">
        <v>51</v>
      </c>
      <c r="AU3327" t="s">
        <v>58</v>
      </c>
      <c r="AV3327" t="s">
        <v>11883</v>
      </c>
      <c r="AW3327" t="s">
        <v>4028</v>
      </c>
      <c r="AX3327" s="1">
        <v>41050.476399965279</v>
      </c>
      <c r="AY3327" s="1">
        <v>43888.633794409725</v>
      </c>
    </row>
    <row r="3328" spans="1:51" x14ac:dyDescent="0.35">
      <c r="A3328">
        <v>1026</v>
      </c>
      <c r="B3328">
        <v>0</v>
      </c>
      <c r="C3328" t="s">
        <v>51</v>
      </c>
      <c r="D3328" t="s">
        <v>52</v>
      </c>
      <c r="E3328" t="s">
        <v>51</v>
      </c>
      <c r="F3328" t="s">
        <v>51</v>
      </c>
      <c r="G3328" t="s">
        <v>15208</v>
      </c>
      <c r="H3328" t="s">
        <v>15209</v>
      </c>
      <c r="I3328" t="s">
        <v>56</v>
      </c>
      <c r="J3328" t="s">
        <v>14848</v>
      </c>
      <c r="K3328" t="s">
        <v>5439</v>
      </c>
      <c r="L3328">
        <v>440023</v>
      </c>
      <c r="M3328" t="s">
        <v>15208</v>
      </c>
      <c r="N3328" t="s">
        <v>15210</v>
      </c>
      <c r="O3328" t="s">
        <v>56</v>
      </c>
      <c r="P3328" t="s">
        <v>280</v>
      </c>
      <c r="Q3328" t="s">
        <v>5439</v>
      </c>
      <c r="R3328">
        <v>440023</v>
      </c>
      <c r="S3328" t="s">
        <v>15211</v>
      </c>
      <c r="T3328" t="s">
        <v>51</v>
      </c>
      <c r="U3328" t="s">
        <v>51</v>
      </c>
      <c r="W3328">
        <v>9765568781</v>
      </c>
      <c r="Y3328" t="s">
        <v>15212</v>
      </c>
      <c r="Z3328">
        <v>8</v>
      </c>
      <c r="AA3328" t="s">
        <v>15213</v>
      </c>
      <c r="AE3328" t="s">
        <v>51</v>
      </c>
      <c r="AF3328" t="s">
        <v>14848</v>
      </c>
      <c r="AG3328" t="s">
        <v>15214</v>
      </c>
      <c r="AH3328" t="s">
        <v>15215</v>
      </c>
      <c r="AI3328">
        <v>0</v>
      </c>
      <c r="AJ3328">
        <v>0</v>
      </c>
      <c r="AL3328">
        <v>0</v>
      </c>
      <c r="AM3328">
        <v>0</v>
      </c>
      <c r="AN3328">
        <v>0</v>
      </c>
      <c r="AO3328" t="s">
        <v>51</v>
      </c>
      <c r="AP3328" t="s">
        <v>51</v>
      </c>
      <c r="AQ3328" t="s">
        <v>51</v>
      </c>
      <c r="AR3328" t="s">
        <v>51</v>
      </c>
      <c r="AS3328" t="s">
        <v>51</v>
      </c>
      <c r="AT3328" t="s">
        <v>51</v>
      </c>
      <c r="AU3328" t="s">
        <v>58</v>
      </c>
      <c r="AV3328" t="s">
        <v>14226</v>
      </c>
      <c r="AW3328" t="s">
        <v>51</v>
      </c>
      <c r="AX3328" s="1">
        <v>41048.493979513885</v>
      </c>
      <c r="AY3328" t="s">
        <v>51</v>
      </c>
    </row>
    <row r="3329" spans="1:51" x14ac:dyDescent="0.35">
      <c r="A3329">
        <v>1025</v>
      </c>
      <c r="B3329">
        <v>0</v>
      </c>
      <c r="C3329" t="s">
        <v>51</v>
      </c>
      <c r="D3329" t="s">
        <v>52</v>
      </c>
      <c r="E3329" t="s">
        <v>51</v>
      </c>
      <c r="F3329" t="s">
        <v>51</v>
      </c>
      <c r="G3329" t="s">
        <v>15216</v>
      </c>
      <c r="H3329" t="s">
        <v>15217</v>
      </c>
      <c r="I3329" t="s">
        <v>56</v>
      </c>
      <c r="J3329" t="s">
        <v>14848</v>
      </c>
      <c r="K3329" t="s">
        <v>5482</v>
      </c>
      <c r="L3329">
        <v>400701</v>
      </c>
      <c r="M3329" t="s">
        <v>15216</v>
      </c>
      <c r="N3329" t="s">
        <v>15218</v>
      </c>
      <c r="O3329" t="s">
        <v>56</v>
      </c>
      <c r="P3329" t="s">
        <v>280</v>
      </c>
      <c r="Q3329" t="s">
        <v>5482</v>
      </c>
      <c r="R3329">
        <v>400701</v>
      </c>
      <c r="T3329" t="s">
        <v>51</v>
      </c>
      <c r="U3329" t="s">
        <v>51</v>
      </c>
      <c r="Z3329">
        <v>8</v>
      </c>
      <c r="AE3329" t="s">
        <v>51</v>
      </c>
      <c r="AF3329" t="s">
        <v>14848</v>
      </c>
      <c r="AI3329">
        <v>0</v>
      </c>
      <c r="AJ3329">
        <v>0</v>
      </c>
      <c r="AL3329">
        <v>0</v>
      </c>
      <c r="AM3329">
        <v>0</v>
      </c>
      <c r="AN3329">
        <v>0</v>
      </c>
      <c r="AO3329" t="s">
        <v>51</v>
      </c>
      <c r="AP3329" t="s">
        <v>51</v>
      </c>
      <c r="AQ3329" t="s">
        <v>51</v>
      </c>
      <c r="AR3329" t="s">
        <v>51</v>
      </c>
      <c r="AS3329" t="s">
        <v>51</v>
      </c>
      <c r="AT3329" t="s">
        <v>51</v>
      </c>
      <c r="AU3329" t="s">
        <v>58</v>
      </c>
      <c r="AV3329" t="s">
        <v>14226</v>
      </c>
      <c r="AW3329" t="s">
        <v>51</v>
      </c>
      <c r="AX3329" s="1">
        <v>41045.470395138887</v>
      </c>
      <c r="AY3329" t="s">
        <v>51</v>
      </c>
    </row>
    <row r="3330" spans="1:51" x14ac:dyDescent="0.35">
      <c r="A3330">
        <v>1024</v>
      </c>
      <c r="B3330">
        <v>0</v>
      </c>
      <c r="C3330" t="s">
        <v>51</v>
      </c>
      <c r="D3330" t="s">
        <v>52</v>
      </c>
      <c r="E3330" t="s">
        <v>51</v>
      </c>
      <c r="F3330" t="s">
        <v>51</v>
      </c>
      <c r="G3330" t="s">
        <v>15219</v>
      </c>
      <c r="H3330" t="s">
        <v>15220</v>
      </c>
      <c r="I3330" t="s">
        <v>56</v>
      </c>
      <c r="J3330" t="s">
        <v>2041</v>
      </c>
      <c r="K3330" t="s">
        <v>5569</v>
      </c>
      <c r="L3330" t="s">
        <v>15221</v>
      </c>
      <c r="N3330" t="s">
        <v>14787</v>
      </c>
      <c r="O3330" t="s">
        <v>62</v>
      </c>
      <c r="U3330" t="s">
        <v>57</v>
      </c>
      <c r="Z3330">
        <v>8</v>
      </c>
      <c r="AA3330">
        <v>8</v>
      </c>
      <c r="AE3330" t="s">
        <v>5569</v>
      </c>
      <c r="AF3330" t="s">
        <v>3259</v>
      </c>
      <c r="AG3330" t="s">
        <v>11417</v>
      </c>
      <c r="AH3330" t="s">
        <v>5569</v>
      </c>
      <c r="AI3330">
        <v>0</v>
      </c>
      <c r="AJ3330">
        <v>0</v>
      </c>
      <c r="AL3330">
        <v>0</v>
      </c>
      <c r="AM3330">
        <v>0</v>
      </c>
      <c r="AN3330">
        <v>0</v>
      </c>
      <c r="AO3330" t="s">
        <v>51</v>
      </c>
      <c r="AP3330" t="s">
        <v>51</v>
      </c>
      <c r="AQ3330" t="s">
        <v>51</v>
      </c>
      <c r="AR3330" t="s">
        <v>51</v>
      </c>
      <c r="AS3330" t="s">
        <v>51</v>
      </c>
      <c r="AT3330" t="s">
        <v>51</v>
      </c>
      <c r="AU3330" t="s">
        <v>58</v>
      </c>
      <c r="AV3330" t="s">
        <v>14226</v>
      </c>
      <c r="AW3330" t="s">
        <v>196</v>
      </c>
      <c r="AX3330" s="1">
        <v>41040.658247071762</v>
      </c>
      <c r="AY3330" s="1">
        <v>43840.672946493054</v>
      </c>
    </row>
    <row r="3331" spans="1:51" x14ac:dyDescent="0.35">
      <c r="A3331">
        <v>1023</v>
      </c>
      <c r="B3331">
        <v>0</v>
      </c>
      <c r="C3331" t="s">
        <v>51</v>
      </c>
      <c r="D3331" t="s">
        <v>85</v>
      </c>
      <c r="E3331" t="s">
        <v>51</v>
      </c>
      <c r="F3331" t="s">
        <v>51</v>
      </c>
      <c r="G3331" t="s">
        <v>15222</v>
      </c>
      <c r="H3331" t="s">
        <v>15223</v>
      </c>
      <c r="I3331" t="s">
        <v>56</v>
      </c>
      <c r="J3331" t="s">
        <v>12495</v>
      </c>
      <c r="K3331" t="s">
        <v>1903</v>
      </c>
      <c r="L3331" t="s">
        <v>15224</v>
      </c>
      <c r="N3331" t="s">
        <v>14787</v>
      </c>
      <c r="T3331" t="s">
        <v>51</v>
      </c>
      <c r="U3331" t="s">
        <v>51</v>
      </c>
      <c r="Z3331">
        <v>8</v>
      </c>
      <c r="AE3331" t="s">
        <v>51</v>
      </c>
      <c r="AF3331" t="s">
        <v>12495</v>
      </c>
      <c r="AI3331">
        <v>0</v>
      </c>
      <c r="AJ3331">
        <v>0</v>
      </c>
      <c r="AL3331">
        <v>0</v>
      </c>
      <c r="AM3331">
        <v>0</v>
      </c>
      <c r="AN3331">
        <v>0</v>
      </c>
      <c r="AO3331" t="s">
        <v>51</v>
      </c>
      <c r="AP3331" t="s">
        <v>51</v>
      </c>
      <c r="AQ3331" t="s">
        <v>51</v>
      </c>
      <c r="AR3331" t="s">
        <v>51</v>
      </c>
      <c r="AS3331" t="s">
        <v>51</v>
      </c>
      <c r="AT3331" t="s">
        <v>51</v>
      </c>
      <c r="AU3331" t="s">
        <v>58</v>
      </c>
      <c r="AV3331" t="s">
        <v>8906</v>
      </c>
      <c r="AW3331" t="s">
        <v>51</v>
      </c>
      <c r="AX3331" s="1">
        <v>41039.708620335645</v>
      </c>
      <c r="AY3331" t="s">
        <v>51</v>
      </c>
    </row>
    <row r="3332" spans="1:51" x14ac:dyDescent="0.35">
      <c r="A3332">
        <v>1022</v>
      </c>
      <c r="B3332">
        <v>0</v>
      </c>
      <c r="C3332" t="s">
        <v>51</v>
      </c>
      <c r="D3332" t="s">
        <v>52</v>
      </c>
      <c r="E3332" t="s">
        <v>51</v>
      </c>
      <c r="F3332" t="s">
        <v>51</v>
      </c>
      <c r="G3332" t="s">
        <v>15225</v>
      </c>
      <c r="H3332" t="s">
        <v>15226</v>
      </c>
      <c r="I3332" t="s">
        <v>287</v>
      </c>
      <c r="J3332" t="s">
        <v>14401</v>
      </c>
      <c r="K3332" t="s">
        <v>566</v>
      </c>
      <c r="L3332">
        <v>62501</v>
      </c>
      <c r="M3332" t="s">
        <v>15225</v>
      </c>
      <c r="N3332" t="s">
        <v>15227</v>
      </c>
      <c r="O3332" t="s">
        <v>287</v>
      </c>
      <c r="Q3332" t="s">
        <v>566</v>
      </c>
      <c r="R3332">
        <v>62501</v>
      </c>
      <c r="T3332" t="s">
        <v>51</v>
      </c>
      <c r="U3332" t="s">
        <v>51</v>
      </c>
      <c r="Z3332">
        <v>2</v>
      </c>
      <c r="AE3332" t="s">
        <v>51</v>
      </c>
      <c r="AF3332" t="s">
        <v>14401</v>
      </c>
      <c r="AI3332">
        <v>0</v>
      </c>
      <c r="AJ3332">
        <v>0</v>
      </c>
      <c r="AL3332">
        <v>0</v>
      </c>
      <c r="AM3332">
        <v>0</v>
      </c>
      <c r="AN3332">
        <v>0</v>
      </c>
      <c r="AO3332" t="s">
        <v>51</v>
      </c>
      <c r="AP3332" t="s">
        <v>51</v>
      </c>
      <c r="AQ3332" t="s">
        <v>51</v>
      </c>
      <c r="AR3332" t="s">
        <v>51</v>
      </c>
      <c r="AS3332" t="s">
        <v>51</v>
      </c>
      <c r="AT3332" t="s">
        <v>51</v>
      </c>
      <c r="AU3332" t="s">
        <v>58</v>
      </c>
      <c r="AV3332" t="s">
        <v>14226</v>
      </c>
      <c r="AW3332" t="s">
        <v>51</v>
      </c>
      <c r="AX3332" s="1">
        <v>41038.544855868058</v>
      </c>
      <c r="AY3332" t="s">
        <v>51</v>
      </c>
    </row>
    <row r="3333" spans="1:51" x14ac:dyDescent="0.35">
      <c r="A3333">
        <v>1021</v>
      </c>
      <c r="B3333">
        <v>0</v>
      </c>
      <c r="C3333" t="s">
        <v>51</v>
      </c>
      <c r="D3333" t="s">
        <v>52</v>
      </c>
      <c r="E3333" t="s">
        <v>51</v>
      </c>
      <c r="F3333" t="s">
        <v>51</v>
      </c>
      <c r="G3333" t="s">
        <v>15228</v>
      </c>
      <c r="H3333" t="s">
        <v>15229</v>
      </c>
      <c r="I3333" t="s">
        <v>56</v>
      </c>
      <c r="J3333" t="s">
        <v>14848</v>
      </c>
      <c r="K3333" t="s">
        <v>2418</v>
      </c>
      <c r="L3333" t="s">
        <v>15230</v>
      </c>
      <c r="M3333" t="s">
        <v>15228</v>
      </c>
      <c r="N3333" t="s">
        <v>15231</v>
      </c>
      <c r="O3333" t="s">
        <v>56</v>
      </c>
      <c r="P3333" t="s">
        <v>280</v>
      </c>
      <c r="Q3333" t="s">
        <v>2418</v>
      </c>
      <c r="R3333" t="s">
        <v>15230</v>
      </c>
      <c r="S3333" t="s">
        <v>15232</v>
      </c>
      <c r="T3333" t="s">
        <v>51</v>
      </c>
      <c r="U3333" t="s">
        <v>51</v>
      </c>
      <c r="V3333" t="s">
        <v>15233</v>
      </c>
      <c r="Z3333">
        <v>8</v>
      </c>
      <c r="AE3333" t="s">
        <v>51</v>
      </c>
      <c r="AF3333" t="s">
        <v>14848</v>
      </c>
      <c r="AI3333">
        <v>0</v>
      </c>
      <c r="AJ3333">
        <v>0</v>
      </c>
      <c r="AL3333">
        <v>0</v>
      </c>
      <c r="AM3333">
        <v>0</v>
      </c>
      <c r="AN3333">
        <v>0</v>
      </c>
      <c r="AO3333" t="s">
        <v>51</v>
      </c>
      <c r="AP3333" t="s">
        <v>51</v>
      </c>
      <c r="AQ3333" t="s">
        <v>51</v>
      </c>
      <c r="AR3333" t="s">
        <v>51</v>
      </c>
      <c r="AS3333" t="s">
        <v>51</v>
      </c>
      <c r="AT3333" t="s">
        <v>51</v>
      </c>
      <c r="AU3333" t="s">
        <v>58</v>
      </c>
      <c r="AV3333" t="s">
        <v>14226</v>
      </c>
      <c r="AW3333" t="s">
        <v>51</v>
      </c>
      <c r="AX3333" s="1">
        <v>41036.528219756947</v>
      </c>
      <c r="AY3333" t="s">
        <v>51</v>
      </c>
    </row>
    <row r="3334" spans="1:51" x14ac:dyDescent="0.35">
      <c r="A3334">
        <v>1020</v>
      </c>
      <c r="B3334">
        <v>0</v>
      </c>
      <c r="C3334" t="s">
        <v>51</v>
      </c>
      <c r="D3334" t="s">
        <v>85</v>
      </c>
      <c r="E3334" t="s">
        <v>51</v>
      </c>
      <c r="F3334" t="s">
        <v>51</v>
      </c>
      <c r="G3334" t="s">
        <v>15234</v>
      </c>
      <c r="H3334" t="s">
        <v>15235</v>
      </c>
      <c r="I3334" t="s">
        <v>56</v>
      </c>
      <c r="J3334" t="s">
        <v>12495</v>
      </c>
      <c r="K3334" t="s">
        <v>563</v>
      </c>
      <c r="L3334" t="s">
        <v>15236</v>
      </c>
      <c r="N3334" t="s">
        <v>14787</v>
      </c>
      <c r="T3334" t="s">
        <v>51</v>
      </c>
      <c r="U3334" t="s">
        <v>51</v>
      </c>
      <c r="W3334" t="s">
        <v>15237</v>
      </c>
      <c r="Y3334" t="s">
        <v>15238</v>
      </c>
      <c r="Z3334">
        <v>8</v>
      </c>
      <c r="AE3334" t="s">
        <v>51</v>
      </c>
      <c r="AF3334" t="s">
        <v>12495</v>
      </c>
      <c r="AI3334">
        <v>0</v>
      </c>
      <c r="AJ3334">
        <v>0</v>
      </c>
      <c r="AL3334">
        <v>0</v>
      </c>
      <c r="AM3334">
        <v>0</v>
      </c>
      <c r="AN3334">
        <v>0</v>
      </c>
      <c r="AO3334" t="s">
        <v>51</v>
      </c>
      <c r="AP3334" t="s">
        <v>51</v>
      </c>
      <c r="AQ3334" t="s">
        <v>51</v>
      </c>
      <c r="AR3334" t="s">
        <v>51</v>
      </c>
      <c r="AS3334" t="s">
        <v>51</v>
      </c>
      <c r="AT3334" t="s">
        <v>51</v>
      </c>
      <c r="AU3334" t="s">
        <v>58</v>
      </c>
      <c r="AV3334" t="s">
        <v>11883</v>
      </c>
      <c r="AW3334" t="s">
        <v>51</v>
      </c>
      <c r="AX3334" s="1">
        <v>41034.806309641201</v>
      </c>
      <c r="AY3334" t="s">
        <v>51</v>
      </c>
    </row>
    <row r="3335" spans="1:51" x14ac:dyDescent="0.35">
      <c r="A3335">
        <v>1019</v>
      </c>
      <c r="B3335">
        <v>0</v>
      </c>
      <c r="C3335" t="s">
        <v>51</v>
      </c>
      <c r="D3335" t="s">
        <v>64</v>
      </c>
      <c r="E3335" t="s">
        <v>51</v>
      </c>
      <c r="F3335" t="s">
        <v>51</v>
      </c>
      <c r="G3335" t="s">
        <v>15239</v>
      </c>
      <c r="H3335" t="s">
        <v>15240</v>
      </c>
      <c r="I3335" t="s">
        <v>56</v>
      </c>
      <c r="J3335" t="s">
        <v>12495</v>
      </c>
      <c r="K3335" t="s">
        <v>1903</v>
      </c>
      <c r="L3335">
        <v>411041</v>
      </c>
      <c r="N3335" t="s">
        <v>14787</v>
      </c>
      <c r="O3335" t="s">
        <v>56</v>
      </c>
      <c r="T3335" t="s">
        <v>51</v>
      </c>
      <c r="U3335" t="s">
        <v>51</v>
      </c>
      <c r="W3335">
        <v>9822049985</v>
      </c>
      <c r="Y3335" t="s">
        <v>15241</v>
      </c>
      <c r="Z3335">
        <v>8</v>
      </c>
      <c r="AE3335" t="s">
        <v>51</v>
      </c>
      <c r="AF3335" t="s">
        <v>12495</v>
      </c>
      <c r="AI3335">
        <v>0</v>
      </c>
      <c r="AJ3335">
        <v>0</v>
      </c>
      <c r="AL3335">
        <v>0</v>
      </c>
      <c r="AM3335">
        <v>0</v>
      </c>
      <c r="AN3335">
        <v>0</v>
      </c>
      <c r="AO3335" t="s">
        <v>51</v>
      </c>
      <c r="AP3335" t="s">
        <v>51</v>
      </c>
      <c r="AQ3335" t="s">
        <v>51</v>
      </c>
      <c r="AR3335" t="s">
        <v>51</v>
      </c>
      <c r="AS3335" t="s">
        <v>51</v>
      </c>
      <c r="AT3335" t="s">
        <v>51</v>
      </c>
      <c r="AU3335" t="s">
        <v>58</v>
      </c>
      <c r="AV3335" t="s">
        <v>11883</v>
      </c>
      <c r="AW3335" t="s">
        <v>11883</v>
      </c>
      <c r="AX3335" s="1">
        <v>41034.77959849537</v>
      </c>
      <c r="AY3335" s="1">
        <v>41034.780096180555</v>
      </c>
    </row>
    <row r="3336" spans="1:51" x14ac:dyDescent="0.35">
      <c r="A3336">
        <v>1018</v>
      </c>
      <c r="B3336">
        <v>0</v>
      </c>
      <c r="C3336" t="s">
        <v>51</v>
      </c>
      <c r="D3336" t="s">
        <v>85</v>
      </c>
      <c r="E3336" t="s">
        <v>51</v>
      </c>
      <c r="F3336" t="s">
        <v>51</v>
      </c>
      <c r="G3336" t="s">
        <v>19401</v>
      </c>
      <c r="H3336" t="s">
        <v>15242</v>
      </c>
      <c r="I3336" t="s">
        <v>56</v>
      </c>
      <c r="J3336" t="s">
        <v>12495</v>
      </c>
      <c r="K3336" t="s">
        <v>1903</v>
      </c>
      <c r="L3336">
        <v>410501</v>
      </c>
      <c r="N3336" t="s">
        <v>14787</v>
      </c>
      <c r="T3336" t="s">
        <v>51</v>
      </c>
      <c r="U3336" t="s">
        <v>51</v>
      </c>
      <c r="W3336">
        <v>9420696389</v>
      </c>
      <c r="Z3336">
        <v>8</v>
      </c>
      <c r="AE3336" t="s">
        <v>51</v>
      </c>
      <c r="AF3336" t="s">
        <v>12495</v>
      </c>
      <c r="AI3336">
        <v>0</v>
      </c>
      <c r="AJ3336">
        <v>0</v>
      </c>
      <c r="AL3336">
        <v>0</v>
      </c>
      <c r="AM3336">
        <v>0</v>
      </c>
      <c r="AN3336">
        <v>0</v>
      </c>
      <c r="AO3336" t="s">
        <v>51</v>
      </c>
      <c r="AP3336" t="s">
        <v>51</v>
      </c>
      <c r="AQ3336" t="s">
        <v>51</v>
      </c>
      <c r="AR3336" t="s">
        <v>51</v>
      </c>
      <c r="AS3336" t="s">
        <v>51</v>
      </c>
      <c r="AT3336" t="s">
        <v>51</v>
      </c>
      <c r="AU3336" t="s">
        <v>58</v>
      </c>
      <c r="AV3336" t="s">
        <v>13603</v>
      </c>
      <c r="AW3336" t="s">
        <v>13603</v>
      </c>
      <c r="AX3336" s="1">
        <v>41034.674022534724</v>
      </c>
      <c r="AY3336" s="1">
        <v>41034.675811076391</v>
      </c>
    </row>
    <row r="3337" spans="1:51" x14ac:dyDescent="0.35">
      <c r="A3337">
        <v>1017</v>
      </c>
      <c r="B3337">
        <v>0</v>
      </c>
      <c r="C3337" t="s">
        <v>51</v>
      </c>
      <c r="D3337" t="s">
        <v>52</v>
      </c>
      <c r="E3337" t="s">
        <v>51</v>
      </c>
      <c r="F3337" t="s">
        <v>51</v>
      </c>
      <c r="G3337" t="s">
        <v>19402</v>
      </c>
      <c r="H3337" t="s">
        <v>15243</v>
      </c>
      <c r="I3337" t="s">
        <v>56</v>
      </c>
      <c r="K3337" t="s">
        <v>5416</v>
      </c>
      <c r="L3337">
        <v>391340</v>
      </c>
      <c r="O3337" t="s">
        <v>56</v>
      </c>
      <c r="S3337" t="s">
        <v>15244</v>
      </c>
      <c r="T3337" t="s">
        <v>15245</v>
      </c>
      <c r="U3337" t="s">
        <v>202</v>
      </c>
      <c r="V3337" t="s">
        <v>15246</v>
      </c>
      <c r="W3337" t="s">
        <v>15247</v>
      </c>
      <c r="Y3337" t="s">
        <v>15248</v>
      </c>
      <c r="Z3337">
        <v>8</v>
      </c>
      <c r="AA3337">
        <v>24</v>
      </c>
      <c r="AE3337" t="s">
        <v>578</v>
      </c>
      <c r="AF3337" t="s">
        <v>407</v>
      </c>
      <c r="AG3337" t="s">
        <v>1424</v>
      </c>
      <c r="AH3337" t="s">
        <v>578</v>
      </c>
      <c r="AI3337">
        <v>0</v>
      </c>
      <c r="AJ3337">
        <v>0</v>
      </c>
      <c r="AL3337">
        <v>0</v>
      </c>
      <c r="AM3337">
        <v>0</v>
      </c>
      <c r="AN3337">
        <v>0</v>
      </c>
      <c r="AO3337" t="s">
        <v>51</v>
      </c>
      <c r="AP3337" t="s">
        <v>51</v>
      </c>
      <c r="AQ3337" t="s">
        <v>51</v>
      </c>
      <c r="AR3337" t="s">
        <v>51</v>
      </c>
      <c r="AS3337" t="s">
        <v>51</v>
      </c>
      <c r="AT3337" t="s">
        <v>51</v>
      </c>
      <c r="AU3337" t="s">
        <v>58</v>
      </c>
      <c r="AV3337" t="s">
        <v>14226</v>
      </c>
      <c r="AW3337" t="s">
        <v>196</v>
      </c>
      <c r="AX3337" s="1">
        <v>41033.544277511573</v>
      </c>
      <c r="AY3337" s="1">
        <v>44302.512822916666</v>
      </c>
    </row>
    <row r="3338" spans="1:51" x14ac:dyDescent="0.35">
      <c r="A3338">
        <v>1016</v>
      </c>
      <c r="B3338">
        <v>0</v>
      </c>
      <c r="C3338" t="s">
        <v>51</v>
      </c>
      <c r="D3338" t="s">
        <v>52</v>
      </c>
      <c r="E3338" t="s">
        <v>51</v>
      </c>
      <c r="F3338" t="s">
        <v>51</v>
      </c>
      <c r="G3338" t="s">
        <v>19403</v>
      </c>
      <c r="H3338" t="s">
        <v>15249</v>
      </c>
      <c r="I3338" t="s">
        <v>56</v>
      </c>
      <c r="J3338" t="s">
        <v>14840</v>
      </c>
      <c r="K3338" t="s">
        <v>15250</v>
      </c>
      <c r="L3338">
        <v>713203</v>
      </c>
      <c r="M3338" t="s">
        <v>19403</v>
      </c>
      <c r="N3338" t="s">
        <v>15251</v>
      </c>
      <c r="O3338" t="s">
        <v>56</v>
      </c>
      <c r="P3338" t="s">
        <v>1919</v>
      </c>
      <c r="Q3338" t="s">
        <v>15250</v>
      </c>
      <c r="R3338">
        <v>713203</v>
      </c>
      <c r="T3338" t="s">
        <v>51</v>
      </c>
      <c r="U3338" t="s">
        <v>51</v>
      </c>
      <c r="Z3338">
        <v>8</v>
      </c>
      <c r="AA3338" t="s">
        <v>15252</v>
      </c>
      <c r="AE3338" t="s">
        <v>51</v>
      </c>
      <c r="AF3338" t="s">
        <v>14840</v>
      </c>
      <c r="AG3338">
        <v>19200861232</v>
      </c>
      <c r="AH3338">
        <v>19200861232</v>
      </c>
      <c r="AI3338">
        <v>0</v>
      </c>
      <c r="AJ3338">
        <v>0</v>
      </c>
      <c r="AL3338">
        <v>0</v>
      </c>
      <c r="AM3338">
        <v>0</v>
      </c>
      <c r="AN3338">
        <v>0</v>
      </c>
      <c r="AO3338" t="s">
        <v>51</v>
      </c>
      <c r="AP3338" t="s">
        <v>51</v>
      </c>
      <c r="AQ3338" t="s">
        <v>51</v>
      </c>
      <c r="AR3338" t="s">
        <v>51</v>
      </c>
      <c r="AS3338" t="s">
        <v>51</v>
      </c>
      <c r="AT3338" t="s">
        <v>51</v>
      </c>
      <c r="AU3338" t="s">
        <v>58</v>
      </c>
      <c r="AV3338" t="s">
        <v>14226</v>
      </c>
      <c r="AW3338" t="s">
        <v>14226</v>
      </c>
      <c r="AX3338" s="1">
        <v>41031.752410682871</v>
      </c>
      <c r="AY3338" s="1">
        <v>41150.605313460648</v>
      </c>
    </row>
    <row r="3339" spans="1:51" x14ac:dyDescent="0.35">
      <c r="A3339">
        <v>1015</v>
      </c>
      <c r="B3339">
        <v>0</v>
      </c>
      <c r="C3339" t="s">
        <v>51</v>
      </c>
      <c r="D3339" t="s">
        <v>85</v>
      </c>
      <c r="E3339" t="s">
        <v>51</v>
      </c>
      <c r="F3339" t="s">
        <v>51</v>
      </c>
      <c r="G3339" t="s">
        <v>15253</v>
      </c>
      <c r="H3339" t="s">
        <v>15254</v>
      </c>
      <c r="I3339" t="s">
        <v>56</v>
      </c>
      <c r="J3339" t="s">
        <v>12495</v>
      </c>
      <c r="K3339" t="s">
        <v>563</v>
      </c>
      <c r="L3339">
        <v>400004</v>
      </c>
      <c r="N3339" t="s">
        <v>14787</v>
      </c>
      <c r="S3339" t="s">
        <v>15255</v>
      </c>
      <c r="T3339" t="s">
        <v>51</v>
      </c>
      <c r="U3339" t="s">
        <v>51</v>
      </c>
      <c r="V3339" t="s">
        <v>15256</v>
      </c>
      <c r="W3339">
        <v>9869549725</v>
      </c>
      <c r="X3339" t="s">
        <v>15257</v>
      </c>
      <c r="Y3339" t="s">
        <v>15258</v>
      </c>
      <c r="Z3339">
        <v>8</v>
      </c>
      <c r="AE3339" t="s">
        <v>51</v>
      </c>
      <c r="AF3339" t="s">
        <v>12495</v>
      </c>
      <c r="AI3339">
        <v>0</v>
      </c>
      <c r="AJ3339">
        <v>0</v>
      </c>
      <c r="AL3339">
        <v>0</v>
      </c>
      <c r="AM3339">
        <v>0</v>
      </c>
      <c r="AN3339">
        <v>0</v>
      </c>
      <c r="AO3339" t="s">
        <v>51</v>
      </c>
      <c r="AP3339" t="s">
        <v>51</v>
      </c>
      <c r="AQ3339" t="s">
        <v>51</v>
      </c>
      <c r="AR3339" t="s">
        <v>51</v>
      </c>
      <c r="AS3339" t="s">
        <v>51</v>
      </c>
      <c r="AT3339" t="s">
        <v>51</v>
      </c>
      <c r="AU3339" t="s">
        <v>58</v>
      </c>
      <c r="AV3339" t="s">
        <v>8906</v>
      </c>
      <c r="AW3339" t="s">
        <v>51</v>
      </c>
      <c r="AX3339" s="1">
        <v>41031.701386377317</v>
      </c>
      <c r="AY3339" t="s">
        <v>51</v>
      </c>
    </row>
    <row r="3340" spans="1:51" x14ac:dyDescent="0.35">
      <c r="A3340">
        <v>1014</v>
      </c>
      <c r="B3340">
        <v>0</v>
      </c>
      <c r="C3340" t="s">
        <v>51</v>
      </c>
      <c r="D3340" t="s">
        <v>52</v>
      </c>
      <c r="E3340" t="s">
        <v>51</v>
      </c>
      <c r="F3340" t="s">
        <v>51</v>
      </c>
      <c r="G3340" t="s">
        <v>15259</v>
      </c>
      <c r="H3340" t="s">
        <v>15260</v>
      </c>
      <c r="I3340" t="s">
        <v>56</v>
      </c>
      <c r="J3340" t="s">
        <v>14848</v>
      </c>
      <c r="K3340" t="s">
        <v>4595</v>
      </c>
      <c r="L3340" t="s">
        <v>15261</v>
      </c>
      <c r="N3340" t="s">
        <v>14787</v>
      </c>
      <c r="S3340" t="s">
        <v>15262</v>
      </c>
      <c r="T3340" t="s">
        <v>51</v>
      </c>
      <c r="U3340" t="s">
        <v>51</v>
      </c>
      <c r="V3340" t="s">
        <v>15263</v>
      </c>
      <c r="Z3340">
        <v>8</v>
      </c>
      <c r="AE3340" t="s">
        <v>51</v>
      </c>
      <c r="AF3340" t="s">
        <v>14848</v>
      </c>
      <c r="AI3340">
        <v>0</v>
      </c>
      <c r="AJ3340">
        <v>0</v>
      </c>
      <c r="AL3340">
        <v>0</v>
      </c>
      <c r="AM3340">
        <v>0</v>
      </c>
      <c r="AN3340">
        <v>0</v>
      </c>
      <c r="AO3340" t="s">
        <v>51</v>
      </c>
      <c r="AP3340" t="s">
        <v>51</v>
      </c>
      <c r="AQ3340" t="s">
        <v>51</v>
      </c>
      <c r="AR3340" t="s">
        <v>51</v>
      </c>
      <c r="AS3340" t="s">
        <v>51</v>
      </c>
      <c r="AT3340" t="s">
        <v>51</v>
      </c>
      <c r="AU3340" t="s">
        <v>58</v>
      </c>
      <c r="AV3340" t="s">
        <v>14226</v>
      </c>
      <c r="AW3340" t="s">
        <v>51</v>
      </c>
      <c r="AX3340" s="1">
        <v>41031.460114120368</v>
      </c>
      <c r="AY3340" t="s">
        <v>51</v>
      </c>
    </row>
    <row r="3341" spans="1:51" x14ac:dyDescent="0.35">
      <c r="A3341">
        <v>1013</v>
      </c>
      <c r="B3341">
        <v>0</v>
      </c>
      <c r="C3341" t="s">
        <v>51</v>
      </c>
      <c r="D3341" t="s">
        <v>52</v>
      </c>
      <c r="E3341" t="s">
        <v>51</v>
      </c>
      <c r="F3341" t="s">
        <v>51</v>
      </c>
      <c r="G3341" t="s">
        <v>15264</v>
      </c>
      <c r="H3341" t="s">
        <v>15265</v>
      </c>
      <c r="I3341" t="s">
        <v>56</v>
      </c>
      <c r="J3341" t="s">
        <v>14907</v>
      </c>
      <c r="K3341" t="s">
        <v>5285</v>
      </c>
      <c r="L3341">
        <v>500033</v>
      </c>
      <c r="N3341" t="s">
        <v>14787</v>
      </c>
      <c r="T3341" t="s">
        <v>51</v>
      </c>
      <c r="U3341" t="s">
        <v>51</v>
      </c>
      <c r="Z3341">
        <v>8</v>
      </c>
      <c r="AE3341" t="s">
        <v>51</v>
      </c>
      <c r="AF3341" t="s">
        <v>14907</v>
      </c>
      <c r="AI3341">
        <v>0</v>
      </c>
      <c r="AJ3341">
        <v>0</v>
      </c>
      <c r="AL3341">
        <v>0</v>
      </c>
      <c r="AM3341">
        <v>0</v>
      </c>
      <c r="AN3341">
        <v>0</v>
      </c>
      <c r="AO3341" t="s">
        <v>51</v>
      </c>
      <c r="AP3341" t="s">
        <v>51</v>
      </c>
      <c r="AQ3341" t="s">
        <v>51</v>
      </c>
      <c r="AR3341" t="s">
        <v>51</v>
      </c>
      <c r="AS3341" t="s">
        <v>51</v>
      </c>
      <c r="AT3341" t="s">
        <v>51</v>
      </c>
      <c r="AU3341" t="s">
        <v>58</v>
      </c>
      <c r="AV3341" t="s">
        <v>14226</v>
      </c>
      <c r="AW3341" t="s">
        <v>51</v>
      </c>
      <c r="AX3341" s="1">
        <v>41031.44590914352</v>
      </c>
      <c r="AY3341" t="s">
        <v>51</v>
      </c>
    </row>
    <row r="3342" spans="1:51" x14ac:dyDescent="0.35">
      <c r="A3342">
        <v>1012</v>
      </c>
      <c r="B3342">
        <v>0</v>
      </c>
      <c r="C3342" t="s">
        <v>51</v>
      </c>
      <c r="D3342" t="s">
        <v>52</v>
      </c>
      <c r="E3342" t="s">
        <v>51</v>
      </c>
      <c r="F3342" t="s">
        <v>51</v>
      </c>
      <c r="G3342" t="s">
        <v>15266</v>
      </c>
      <c r="H3342" t="s">
        <v>15267</v>
      </c>
      <c r="I3342" t="s">
        <v>56</v>
      </c>
      <c r="J3342" t="s">
        <v>4239</v>
      </c>
      <c r="K3342" t="s">
        <v>2074</v>
      </c>
      <c r="L3342">
        <v>768016</v>
      </c>
      <c r="N3342" t="s">
        <v>14787</v>
      </c>
      <c r="O3342" t="s">
        <v>62</v>
      </c>
      <c r="S3342" t="s">
        <v>15268</v>
      </c>
      <c r="U3342" t="s">
        <v>202</v>
      </c>
      <c r="V3342" t="s">
        <v>15269</v>
      </c>
      <c r="Y3342" t="s">
        <v>15270</v>
      </c>
      <c r="Z3342">
        <v>8</v>
      </c>
      <c r="AA3342">
        <v>21</v>
      </c>
      <c r="AB3342" t="s">
        <v>15271</v>
      </c>
      <c r="AC3342" t="s">
        <v>15272</v>
      </c>
      <c r="AE3342" t="s">
        <v>2283</v>
      </c>
      <c r="AF3342" t="s">
        <v>2284</v>
      </c>
      <c r="AG3342" t="s">
        <v>15273</v>
      </c>
      <c r="AH3342" t="s">
        <v>2283</v>
      </c>
      <c r="AI3342">
        <v>0</v>
      </c>
      <c r="AJ3342">
        <v>0</v>
      </c>
      <c r="AL3342">
        <v>0</v>
      </c>
      <c r="AM3342">
        <v>0</v>
      </c>
      <c r="AN3342">
        <v>0</v>
      </c>
      <c r="AO3342" t="s">
        <v>51</v>
      </c>
      <c r="AP3342" t="s">
        <v>51</v>
      </c>
      <c r="AQ3342" t="s">
        <v>51</v>
      </c>
      <c r="AR3342" t="s">
        <v>51</v>
      </c>
      <c r="AS3342" t="s">
        <v>51</v>
      </c>
      <c r="AT3342" t="s">
        <v>51</v>
      </c>
      <c r="AU3342" t="s">
        <v>58</v>
      </c>
      <c r="AV3342" t="s">
        <v>14226</v>
      </c>
      <c r="AW3342" t="s">
        <v>196</v>
      </c>
      <c r="AX3342" s="1">
        <v>41031.437907488427</v>
      </c>
      <c r="AY3342" s="1">
        <v>44103.602591585652</v>
      </c>
    </row>
    <row r="3343" spans="1:51" x14ac:dyDescent="0.35">
      <c r="A3343">
        <v>1011</v>
      </c>
      <c r="B3343">
        <v>0</v>
      </c>
      <c r="C3343" t="s">
        <v>51</v>
      </c>
      <c r="D3343" t="s">
        <v>85</v>
      </c>
      <c r="E3343" t="s">
        <v>51</v>
      </c>
      <c r="F3343" t="s">
        <v>51</v>
      </c>
      <c r="G3343" t="s">
        <v>15274</v>
      </c>
      <c r="H3343" t="s">
        <v>15275</v>
      </c>
      <c r="I3343" t="s">
        <v>56</v>
      </c>
      <c r="J3343" t="s">
        <v>12495</v>
      </c>
      <c r="K3343" t="s">
        <v>1903</v>
      </c>
      <c r="L3343">
        <v>411048</v>
      </c>
      <c r="N3343" t="s">
        <v>14787</v>
      </c>
      <c r="S3343" t="s">
        <v>15276</v>
      </c>
      <c r="T3343" t="s">
        <v>51</v>
      </c>
      <c r="U3343" t="s">
        <v>51</v>
      </c>
      <c r="W3343">
        <v>9225618834</v>
      </c>
      <c r="Y3343" t="s">
        <v>15277</v>
      </c>
      <c r="Z3343">
        <v>8</v>
      </c>
      <c r="AE3343" t="s">
        <v>51</v>
      </c>
      <c r="AF3343" t="s">
        <v>12495</v>
      </c>
      <c r="AI3343">
        <v>0</v>
      </c>
      <c r="AJ3343">
        <v>0</v>
      </c>
      <c r="AL3343">
        <v>0</v>
      </c>
      <c r="AM3343">
        <v>0</v>
      </c>
      <c r="AN3343">
        <v>0</v>
      </c>
      <c r="AO3343" t="s">
        <v>51</v>
      </c>
      <c r="AP3343" t="s">
        <v>51</v>
      </c>
      <c r="AQ3343" t="s">
        <v>51</v>
      </c>
      <c r="AR3343" t="s">
        <v>51</v>
      </c>
      <c r="AS3343" t="s">
        <v>51</v>
      </c>
      <c r="AT3343" t="s">
        <v>51</v>
      </c>
      <c r="AU3343" t="s">
        <v>58</v>
      </c>
      <c r="AV3343" t="s">
        <v>8671</v>
      </c>
      <c r="AW3343" t="s">
        <v>51</v>
      </c>
      <c r="AX3343" s="1">
        <v>41029.464626967594</v>
      </c>
      <c r="AY3343" t="s">
        <v>51</v>
      </c>
    </row>
    <row r="3344" spans="1:51" x14ac:dyDescent="0.35">
      <c r="A3344">
        <v>1010</v>
      </c>
      <c r="B3344">
        <v>0</v>
      </c>
      <c r="C3344" t="s">
        <v>51</v>
      </c>
      <c r="D3344" t="s">
        <v>85</v>
      </c>
      <c r="E3344" t="s">
        <v>51</v>
      </c>
      <c r="F3344" t="s">
        <v>51</v>
      </c>
      <c r="G3344" t="s">
        <v>15278</v>
      </c>
      <c r="H3344" t="s">
        <v>15279</v>
      </c>
      <c r="I3344" t="s">
        <v>56</v>
      </c>
      <c r="J3344" t="s">
        <v>12495</v>
      </c>
      <c r="K3344" t="s">
        <v>1903</v>
      </c>
      <c r="L3344">
        <v>411048</v>
      </c>
      <c r="N3344" t="s">
        <v>14787</v>
      </c>
      <c r="T3344" t="s">
        <v>51</v>
      </c>
      <c r="U3344" t="s">
        <v>51</v>
      </c>
      <c r="Z3344">
        <v>8</v>
      </c>
      <c r="AE3344" t="s">
        <v>51</v>
      </c>
      <c r="AF3344" t="s">
        <v>12495</v>
      </c>
      <c r="AG3344" t="s">
        <v>15280</v>
      </c>
      <c r="AH3344" t="s">
        <v>15281</v>
      </c>
      <c r="AI3344">
        <v>0</v>
      </c>
      <c r="AJ3344">
        <v>0</v>
      </c>
      <c r="AL3344">
        <v>0</v>
      </c>
      <c r="AM3344">
        <v>0</v>
      </c>
      <c r="AN3344">
        <v>0</v>
      </c>
      <c r="AO3344" t="s">
        <v>51</v>
      </c>
      <c r="AP3344" t="s">
        <v>51</v>
      </c>
      <c r="AQ3344" t="s">
        <v>51</v>
      </c>
      <c r="AR3344" t="s">
        <v>51</v>
      </c>
      <c r="AS3344" t="s">
        <v>51</v>
      </c>
      <c r="AT3344" t="s">
        <v>51</v>
      </c>
      <c r="AU3344" t="s">
        <v>58</v>
      </c>
      <c r="AV3344" t="s">
        <v>8906</v>
      </c>
      <c r="AW3344" t="s">
        <v>51</v>
      </c>
      <c r="AX3344" s="1">
        <v>41026.675893020831</v>
      </c>
      <c r="AY3344" t="s">
        <v>51</v>
      </c>
    </row>
    <row r="3345" spans="1:51" x14ac:dyDescent="0.35">
      <c r="A3345">
        <v>1009</v>
      </c>
      <c r="B3345">
        <v>0</v>
      </c>
      <c r="C3345" t="s">
        <v>51</v>
      </c>
      <c r="D3345" t="s">
        <v>85</v>
      </c>
      <c r="E3345" t="s">
        <v>51</v>
      </c>
      <c r="F3345" t="s">
        <v>51</v>
      </c>
      <c r="G3345" t="s">
        <v>15282</v>
      </c>
      <c r="H3345" t="s">
        <v>15283</v>
      </c>
      <c r="I3345" t="s">
        <v>56</v>
      </c>
      <c r="J3345" t="s">
        <v>12495</v>
      </c>
      <c r="K3345" t="s">
        <v>1903</v>
      </c>
      <c r="L3345">
        <v>411058</v>
      </c>
      <c r="N3345" t="s">
        <v>14787</v>
      </c>
      <c r="T3345" t="s">
        <v>51</v>
      </c>
      <c r="U3345" t="s">
        <v>51</v>
      </c>
      <c r="W3345" t="s">
        <v>15284</v>
      </c>
      <c r="Z3345">
        <v>8</v>
      </c>
      <c r="AE3345" t="s">
        <v>51</v>
      </c>
      <c r="AF3345" t="s">
        <v>12495</v>
      </c>
      <c r="AI3345">
        <v>0</v>
      </c>
      <c r="AJ3345">
        <v>0</v>
      </c>
      <c r="AL3345">
        <v>0</v>
      </c>
      <c r="AM3345">
        <v>0</v>
      </c>
      <c r="AN3345">
        <v>0</v>
      </c>
      <c r="AO3345" t="s">
        <v>51</v>
      </c>
      <c r="AP3345" t="s">
        <v>51</v>
      </c>
      <c r="AQ3345" t="s">
        <v>51</v>
      </c>
      <c r="AR3345" t="s">
        <v>51</v>
      </c>
      <c r="AS3345" t="s">
        <v>51</v>
      </c>
      <c r="AT3345" t="s">
        <v>51</v>
      </c>
      <c r="AU3345" t="s">
        <v>58</v>
      </c>
      <c r="AV3345" t="s">
        <v>13603</v>
      </c>
      <c r="AW3345" t="s">
        <v>51</v>
      </c>
      <c r="AX3345" s="1">
        <v>41022.51163483796</v>
      </c>
      <c r="AY3345" t="s">
        <v>51</v>
      </c>
    </row>
    <row r="3346" spans="1:51" x14ac:dyDescent="0.35">
      <c r="A3346">
        <v>1008</v>
      </c>
      <c r="B3346">
        <v>0</v>
      </c>
      <c r="C3346" t="s">
        <v>51</v>
      </c>
      <c r="D3346" t="s">
        <v>52</v>
      </c>
      <c r="E3346" t="s">
        <v>51</v>
      </c>
      <c r="F3346" t="s">
        <v>51</v>
      </c>
      <c r="G3346" t="s">
        <v>15285</v>
      </c>
      <c r="H3346" t="s">
        <v>15286</v>
      </c>
      <c r="I3346" t="s">
        <v>56</v>
      </c>
      <c r="J3346" t="s">
        <v>14848</v>
      </c>
      <c r="K3346" t="s">
        <v>1903</v>
      </c>
      <c r="L3346">
        <v>410501</v>
      </c>
      <c r="N3346" t="s">
        <v>14787</v>
      </c>
      <c r="O3346" t="s">
        <v>416</v>
      </c>
      <c r="T3346" t="s">
        <v>51</v>
      </c>
      <c r="U3346" t="s">
        <v>51</v>
      </c>
      <c r="Z3346">
        <v>8</v>
      </c>
      <c r="AE3346" t="s">
        <v>51</v>
      </c>
      <c r="AF3346" t="s">
        <v>14848</v>
      </c>
      <c r="AI3346">
        <v>0</v>
      </c>
      <c r="AJ3346">
        <v>0</v>
      </c>
      <c r="AL3346">
        <v>0</v>
      </c>
      <c r="AM3346">
        <v>0</v>
      </c>
      <c r="AN3346">
        <v>0</v>
      </c>
      <c r="AO3346" t="s">
        <v>51</v>
      </c>
      <c r="AP3346" t="s">
        <v>51</v>
      </c>
      <c r="AQ3346" t="s">
        <v>51</v>
      </c>
      <c r="AR3346" t="s">
        <v>51</v>
      </c>
      <c r="AS3346" t="s">
        <v>51</v>
      </c>
      <c r="AT3346" t="s">
        <v>51</v>
      </c>
      <c r="AU3346" t="s">
        <v>58</v>
      </c>
      <c r="AV3346" t="s">
        <v>14226</v>
      </c>
      <c r="AW3346" t="s">
        <v>14226</v>
      </c>
      <c r="AX3346" s="1">
        <v>41010.548624571762</v>
      </c>
      <c r="AY3346" s="1">
        <v>41106.506956134261</v>
      </c>
    </row>
    <row r="3347" spans="1:51" x14ac:dyDescent="0.35">
      <c r="A3347">
        <v>1007</v>
      </c>
      <c r="B3347">
        <v>0</v>
      </c>
      <c r="C3347" t="s">
        <v>51</v>
      </c>
      <c r="D3347" t="s">
        <v>85</v>
      </c>
      <c r="E3347" t="s">
        <v>51</v>
      </c>
      <c r="F3347" t="s">
        <v>51</v>
      </c>
      <c r="G3347" t="s">
        <v>15287</v>
      </c>
      <c r="H3347" t="s">
        <v>15288</v>
      </c>
      <c r="I3347" t="s">
        <v>56</v>
      </c>
      <c r="J3347" t="s">
        <v>12495</v>
      </c>
      <c r="K3347" t="s">
        <v>1903</v>
      </c>
      <c r="L3347">
        <v>411034</v>
      </c>
      <c r="N3347" t="s">
        <v>14787</v>
      </c>
      <c r="S3347" t="s">
        <v>15289</v>
      </c>
      <c r="T3347" t="s">
        <v>51</v>
      </c>
      <c r="U3347" t="s">
        <v>51</v>
      </c>
      <c r="V3347" t="s">
        <v>15290</v>
      </c>
      <c r="W3347" t="s">
        <v>15291</v>
      </c>
      <c r="X3347" t="s">
        <v>15292</v>
      </c>
      <c r="Y3347" t="s">
        <v>15293</v>
      </c>
      <c r="Z3347">
        <v>8</v>
      </c>
      <c r="AE3347" t="s">
        <v>51</v>
      </c>
      <c r="AF3347" t="s">
        <v>12495</v>
      </c>
      <c r="AI3347">
        <v>0</v>
      </c>
      <c r="AJ3347">
        <v>0</v>
      </c>
      <c r="AL3347">
        <v>0</v>
      </c>
      <c r="AM3347">
        <v>0</v>
      </c>
      <c r="AN3347">
        <v>0</v>
      </c>
      <c r="AO3347" t="s">
        <v>51</v>
      </c>
      <c r="AP3347" t="s">
        <v>51</v>
      </c>
      <c r="AQ3347" t="s">
        <v>51</v>
      </c>
      <c r="AR3347" t="s">
        <v>51</v>
      </c>
      <c r="AS3347" t="s">
        <v>51</v>
      </c>
      <c r="AT3347" t="s">
        <v>51</v>
      </c>
      <c r="AU3347" t="s">
        <v>58</v>
      </c>
      <c r="AV3347" t="s">
        <v>11883</v>
      </c>
      <c r="AW3347" t="s">
        <v>51</v>
      </c>
      <c r="AX3347" s="1">
        <v>41008.521012118057</v>
      </c>
      <c r="AY3347" t="s">
        <v>51</v>
      </c>
    </row>
    <row r="3348" spans="1:51" x14ac:dyDescent="0.35">
      <c r="A3348">
        <v>1006</v>
      </c>
      <c r="B3348">
        <v>0</v>
      </c>
      <c r="C3348" t="s">
        <v>51</v>
      </c>
      <c r="D3348" t="s">
        <v>85</v>
      </c>
      <c r="E3348" t="s">
        <v>51</v>
      </c>
      <c r="F3348" t="s">
        <v>51</v>
      </c>
      <c r="G3348" t="s">
        <v>15294</v>
      </c>
      <c r="H3348" t="s">
        <v>15295</v>
      </c>
      <c r="I3348" t="s">
        <v>56</v>
      </c>
      <c r="J3348" t="s">
        <v>12495</v>
      </c>
      <c r="K3348" t="s">
        <v>1903</v>
      </c>
      <c r="L3348">
        <v>411048</v>
      </c>
      <c r="N3348" t="s">
        <v>14787</v>
      </c>
      <c r="T3348" t="s">
        <v>51</v>
      </c>
      <c r="U3348" t="s">
        <v>51</v>
      </c>
      <c r="Y3348" t="s">
        <v>15277</v>
      </c>
      <c r="Z3348">
        <v>8</v>
      </c>
      <c r="AE3348" t="s">
        <v>51</v>
      </c>
      <c r="AF3348" t="s">
        <v>12495</v>
      </c>
      <c r="AI3348">
        <v>0</v>
      </c>
      <c r="AJ3348">
        <v>0</v>
      </c>
      <c r="AL3348">
        <v>0</v>
      </c>
      <c r="AM3348">
        <v>0</v>
      </c>
      <c r="AN3348">
        <v>0</v>
      </c>
      <c r="AO3348" t="s">
        <v>51</v>
      </c>
      <c r="AP3348" t="s">
        <v>51</v>
      </c>
      <c r="AQ3348" t="s">
        <v>51</v>
      </c>
      <c r="AR3348" t="s">
        <v>51</v>
      </c>
      <c r="AS3348" t="s">
        <v>51</v>
      </c>
      <c r="AT3348" t="s">
        <v>51</v>
      </c>
      <c r="AU3348" t="s">
        <v>58</v>
      </c>
      <c r="AV3348" t="s">
        <v>13603</v>
      </c>
      <c r="AW3348" t="s">
        <v>51</v>
      </c>
      <c r="AX3348" s="1">
        <v>41006.512198611112</v>
      </c>
      <c r="AY3348" t="s">
        <v>51</v>
      </c>
    </row>
    <row r="3349" spans="1:51" x14ac:dyDescent="0.35">
      <c r="A3349">
        <v>1004</v>
      </c>
      <c r="B3349">
        <v>0</v>
      </c>
      <c r="C3349" t="s">
        <v>51</v>
      </c>
      <c r="D3349" t="s">
        <v>52</v>
      </c>
      <c r="E3349" t="s">
        <v>51</v>
      </c>
      <c r="F3349" t="s">
        <v>51</v>
      </c>
      <c r="G3349" t="s">
        <v>15296</v>
      </c>
      <c r="H3349" t="s">
        <v>15297</v>
      </c>
      <c r="I3349" t="s">
        <v>277</v>
      </c>
      <c r="J3349" t="s">
        <v>5419</v>
      </c>
      <c r="L3349">
        <v>12920</v>
      </c>
      <c r="N3349" t="s">
        <v>14787</v>
      </c>
      <c r="O3349" t="s">
        <v>56</v>
      </c>
      <c r="T3349" t="s">
        <v>15298</v>
      </c>
      <c r="U3349" t="s">
        <v>51</v>
      </c>
      <c r="X3349" t="s">
        <v>51</v>
      </c>
      <c r="Z3349">
        <v>2</v>
      </c>
      <c r="AE3349" t="s">
        <v>51</v>
      </c>
      <c r="AF3349" t="s">
        <v>5419</v>
      </c>
      <c r="AI3349">
        <v>0</v>
      </c>
      <c r="AJ3349">
        <v>0</v>
      </c>
      <c r="AL3349">
        <v>0</v>
      </c>
      <c r="AM3349">
        <v>0</v>
      </c>
      <c r="AN3349">
        <v>0</v>
      </c>
      <c r="AO3349" t="s">
        <v>51</v>
      </c>
      <c r="AP3349" t="s">
        <v>51</v>
      </c>
      <c r="AQ3349" t="s">
        <v>51</v>
      </c>
      <c r="AR3349" t="s">
        <v>51</v>
      </c>
      <c r="AS3349" t="s">
        <v>51</v>
      </c>
      <c r="AT3349" t="s">
        <v>51</v>
      </c>
      <c r="AU3349" t="s">
        <v>58</v>
      </c>
      <c r="AV3349" t="s">
        <v>14226</v>
      </c>
      <c r="AW3349" t="s">
        <v>11391</v>
      </c>
      <c r="AX3349" s="1">
        <v>41004.532692280096</v>
      </c>
      <c r="AY3349" s="1">
        <v>42151.487961689818</v>
      </c>
    </row>
    <row r="3350" spans="1:51" x14ac:dyDescent="0.35">
      <c r="A3350">
        <v>1003</v>
      </c>
      <c r="B3350">
        <v>0</v>
      </c>
      <c r="C3350" t="s">
        <v>51</v>
      </c>
      <c r="D3350" t="s">
        <v>52</v>
      </c>
      <c r="E3350" t="s">
        <v>51</v>
      </c>
      <c r="F3350" t="s">
        <v>51</v>
      </c>
      <c r="G3350" t="s">
        <v>15299</v>
      </c>
      <c r="H3350" t="s">
        <v>15300</v>
      </c>
      <c r="I3350" t="s">
        <v>56</v>
      </c>
      <c r="J3350" t="s">
        <v>14848</v>
      </c>
      <c r="K3350" t="s">
        <v>15301</v>
      </c>
      <c r="L3350" t="s">
        <v>15302</v>
      </c>
      <c r="O3350" t="s">
        <v>56</v>
      </c>
      <c r="U3350" t="s">
        <v>51</v>
      </c>
      <c r="X3350" t="s">
        <v>51</v>
      </c>
      <c r="Z3350">
        <v>8</v>
      </c>
      <c r="AE3350" t="s">
        <v>51</v>
      </c>
      <c r="AF3350" t="s">
        <v>14848</v>
      </c>
      <c r="AI3350">
        <v>0</v>
      </c>
      <c r="AJ3350">
        <v>0</v>
      </c>
      <c r="AL3350">
        <v>0</v>
      </c>
      <c r="AM3350">
        <v>0</v>
      </c>
      <c r="AN3350">
        <v>0</v>
      </c>
      <c r="AO3350" t="s">
        <v>51</v>
      </c>
      <c r="AP3350" t="s">
        <v>51</v>
      </c>
      <c r="AQ3350" t="s">
        <v>51</v>
      </c>
      <c r="AR3350" t="s">
        <v>51</v>
      </c>
      <c r="AS3350" t="s">
        <v>51</v>
      </c>
      <c r="AT3350" t="s">
        <v>51</v>
      </c>
      <c r="AU3350" t="s">
        <v>58</v>
      </c>
      <c r="AV3350" t="s">
        <v>14226</v>
      </c>
      <c r="AW3350" t="s">
        <v>6927</v>
      </c>
      <c r="AX3350" s="1">
        <v>41001.544686805559</v>
      </c>
      <c r="AY3350" s="1">
        <v>42642.443049652778</v>
      </c>
    </row>
    <row r="3351" spans="1:51" x14ac:dyDescent="0.35">
      <c r="A3351">
        <v>1002</v>
      </c>
      <c r="B3351">
        <v>0</v>
      </c>
      <c r="C3351" t="s">
        <v>51</v>
      </c>
      <c r="D3351" t="s">
        <v>52</v>
      </c>
      <c r="E3351" t="s">
        <v>51</v>
      </c>
      <c r="F3351" t="s">
        <v>51</v>
      </c>
      <c r="G3351" t="s">
        <v>19404</v>
      </c>
      <c r="H3351" t="s">
        <v>15303</v>
      </c>
      <c r="I3351" t="s">
        <v>56</v>
      </c>
      <c r="J3351" t="s">
        <v>14840</v>
      </c>
      <c r="K3351" t="s">
        <v>15250</v>
      </c>
      <c r="L3351">
        <v>713216</v>
      </c>
      <c r="N3351" t="s">
        <v>14787</v>
      </c>
      <c r="T3351" t="s">
        <v>51</v>
      </c>
      <c r="U3351" t="s">
        <v>51</v>
      </c>
      <c r="Z3351">
        <v>8</v>
      </c>
      <c r="AE3351" t="s">
        <v>51</v>
      </c>
      <c r="AF3351" t="s">
        <v>14840</v>
      </c>
      <c r="AH3351">
        <v>19806395081</v>
      </c>
      <c r="AI3351">
        <v>0</v>
      </c>
      <c r="AJ3351">
        <v>0</v>
      </c>
      <c r="AL3351">
        <v>0</v>
      </c>
      <c r="AM3351">
        <v>0</v>
      </c>
      <c r="AN3351">
        <v>0</v>
      </c>
      <c r="AO3351" t="s">
        <v>51</v>
      </c>
      <c r="AP3351" t="s">
        <v>51</v>
      </c>
      <c r="AQ3351" t="s">
        <v>51</v>
      </c>
      <c r="AR3351" t="s">
        <v>51</v>
      </c>
      <c r="AS3351" t="s">
        <v>51</v>
      </c>
      <c r="AT3351" t="s">
        <v>51</v>
      </c>
      <c r="AU3351" t="s">
        <v>58</v>
      </c>
      <c r="AV3351" t="s">
        <v>14226</v>
      </c>
      <c r="AW3351" t="s">
        <v>51</v>
      </c>
      <c r="AX3351" s="1">
        <v>41001.529656446757</v>
      </c>
      <c r="AY3351" t="s">
        <v>51</v>
      </c>
    </row>
    <row r="3352" spans="1:51" x14ac:dyDescent="0.35">
      <c r="A3352">
        <v>1001</v>
      </c>
      <c r="B3352">
        <v>0</v>
      </c>
      <c r="C3352" t="s">
        <v>51</v>
      </c>
      <c r="D3352" t="s">
        <v>52</v>
      </c>
      <c r="E3352" t="s">
        <v>51</v>
      </c>
      <c r="F3352" t="s">
        <v>51</v>
      </c>
      <c r="G3352" t="s">
        <v>15304</v>
      </c>
      <c r="H3352" t="s">
        <v>15305</v>
      </c>
      <c r="I3352" t="s">
        <v>56</v>
      </c>
      <c r="J3352" t="s">
        <v>14848</v>
      </c>
      <c r="K3352" t="s">
        <v>4595</v>
      </c>
      <c r="L3352" t="s">
        <v>15306</v>
      </c>
      <c r="N3352" t="s">
        <v>14787</v>
      </c>
      <c r="T3352" t="s">
        <v>51</v>
      </c>
      <c r="U3352" t="s">
        <v>51</v>
      </c>
      <c r="Z3352">
        <v>8</v>
      </c>
      <c r="AE3352" t="s">
        <v>51</v>
      </c>
      <c r="AF3352" t="s">
        <v>14848</v>
      </c>
      <c r="AI3352">
        <v>0</v>
      </c>
      <c r="AJ3352">
        <v>0</v>
      </c>
      <c r="AL3352">
        <v>0</v>
      </c>
      <c r="AM3352">
        <v>0</v>
      </c>
      <c r="AN3352">
        <v>0</v>
      </c>
      <c r="AO3352" t="s">
        <v>51</v>
      </c>
      <c r="AP3352" t="s">
        <v>51</v>
      </c>
      <c r="AQ3352" t="s">
        <v>51</v>
      </c>
      <c r="AR3352" t="s">
        <v>51</v>
      </c>
      <c r="AS3352" t="s">
        <v>51</v>
      </c>
      <c r="AT3352" t="s">
        <v>51</v>
      </c>
      <c r="AU3352" t="s">
        <v>58</v>
      </c>
      <c r="AV3352" t="s">
        <v>14226</v>
      </c>
      <c r="AW3352" t="s">
        <v>51</v>
      </c>
      <c r="AX3352" s="1">
        <v>41001.516272800924</v>
      </c>
      <c r="AY3352" t="s">
        <v>51</v>
      </c>
    </row>
    <row r="3353" spans="1:51" x14ac:dyDescent="0.35">
      <c r="A3353">
        <v>1000</v>
      </c>
      <c r="B3353">
        <v>0</v>
      </c>
      <c r="C3353" t="s">
        <v>51</v>
      </c>
      <c r="D3353" t="s">
        <v>52</v>
      </c>
      <c r="E3353" t="s">
        <v>51</v>
      </c>
      <c r="F3353" t="s">
        <v>51</v>
      </c>
      <c r="G3353" t="s">
        <v>15307</v>
      </c>
      <c r="H3353" t="s">
        <v>15308</v>
      </c>
      <c r="I3353" t="s">
        <v>56</v>
      </c>
      <c r="J3353" t="s">
        <v>15309</v>
      </c>
      <c r="K3353" t="s">
        <v>4815</v>
      </c>
      <c r="L3353">
        <v>500033</v>
      </c>
      <c r="N3353" t="s">
        <v>14787</v>
      </c>
      <c r="T3353" t="s">
        <v>51</v>
      </c>
      <c r="U3353" t="s">
        <v>51</v>
      </c>
      <c r="Z3353">
        <v>8</v>
      </c>
      <c r="AE3353" t="s">
        <v>51</v>
      </c>
      <c r="AF3353" t="s">
        <v>15309</v>
      </c>
      <c r="AI3353">
        <v>0</v>
      </c>
      <c r="AJ3353">
        <v>0</v>
      </c>
      <c r="AL3353">
        <v>0</v>
      </c>
      <c r="AM3353">
        <v>0</v>
      </c>
      <c r="AN3353">
        <v>0</v>
      </c>
      <c r="AO3353" t="s">
        <v>51</v>
      </c>
      <c r="AP3353" t="s">
        <v>51</v>
      </c>
      <c r="AQ3353" t="s">
        <v>51</v>
      </c>
      <c r="AR3353" t="s">
        <v>51</v>
      </c>
      <c r="AS3353" t="s">
        <v>51</v>
      </c>
      <c r="AT3353" t="s">
        <v>51</v>
      </c>
      <c r="AU3353" t="s">
        <v>58</v>
      </c>
      <c r="AV3353" t="s">
        <v>14226</v>
      </c>
      <c r="AW3353" t="s">
        <v>51</v>
      </c>
      <c r="AX3353" s="1">
        <v>40999.464126388892</v>
      </c>
      <c r="AY3353" t="s">
        <v>51</v>
      </c>
    </row>
    <row r="3354" spans="1:51" x14ac:dyDescent="0.35">
      <c r="A3354">
        <v>999</v>
      </c>
      <c r="B3354">
        <v>0</v>
      </c>
      <c r="C3354" t="s">
        <v>51</v>
      </c>
      <c r="D3354" t="s">
        <v>85</v>
      </c>
      <c r="E3354" t="s">
        <v>51</v>
      </c>
      <c r="F3354" t="s">
        <v>51</v>
      </c>
      <c r="G3354" t="s">
        <v>15310</v>
      </c>
      <c r="H3354" t="s">
        <v>15311</v>
      </c>
      <c r="I3354" t="s">
        <v>56</v>
      </c>
      <c r="J3354" t="s">
        <v>12495</v>
      </c>
      <c r="K3354" t="s">
        <v>563</v>
      </c>
      <c r="L3354" t="s">
        <v>14823</v>
      </c>
      <c r="S3354" t="s">
        <v>15312</v>
      </c>
      <c r="T3354" t="s">
        <v>51</v>
      </c>
      <c r="U3354" t="s">
        <v>51</v>
      </c>
      <c r="V3354" t="s">
        <v>15312</v>
      </c>
      <c r="Y3354" t="s">
        <v>15313</v>
      </c>
      <c r="Z3354">
        <v>8</v>
      </c>
      <c r="AE3354" t="s">
        <v>51</v>
      </c>
      <c r="AF3354" t="s">
        <v>12495</v>
      </c>
      <c r="AI3354">
        <v>0</v>
      </c>
      <c r="AJ3354">
        <v>0</v>
      </c>
      <c r="AL3354">
        <v>0</v>
      </c>
      <c r="AM3354">
        <v>0</v>
      </c>
      <c r="AN3354">
        <v>0</v>
      </c>
      <c r="AO3354" t="s">
        <v>1651</v>
      </c>
      <c r="AP3354" t="s">
        <v>51</v>
      </c>
      <c r="AQ3354" t="s">
        <v>51</v>
      </c>
      <c r="AR3354" t="s">
        <v>51</v>
      </c>
      <c r="AS3354" t="s">
        <v>51</v>
      </c>
      <c r="AT3354" t="s">
        <v>51</v>
      </c>
      <c r="AU3354" t="s">
        <v>58</v>
      </c>
      <c r="AV3354" t="s">
        <v>8906</v>
      </c>
      <c r="AW3354" t="s">
        <v>4028</v>
      </c>
      <c r="AX3354" s="1">
        <v>40996.53224479167</v>
      </c>
      <c r="AY3354" s="1">
        <v>41734.553773032407</v>
      </c>
    </row>
    <row r="3355" spans="1:51" x14ac:dyDescent="0.35">
      <c r="A3355">
        <v>998</v>
      </c>
      <c r="B3355">
        <v>0</v>
      </c>
      <c r="C3355" t="s">
        <v>51</v>
      </c>
      <c r="D3355" t="s">
        <v>52</v>
      </c>
      <c r="E3355" t="s">
        <v>51</v>
      </c>
      <c r="F3355" t="s">
        <v>51</v>
      </c>
      <c r="G3355" t="s">
        <v>15314</v>
      </c>
      <c r="H3355" t="s">
        <v>15315</v>
      </c>
      <c r="I3355" t="s">
        <v>56</v>
      </c>
      <c r="J3355" t="s">
        <v>77</v>
      </c>
      <c r="K3355" t="s">
        <v>15316</v>
      </c>
      <c r="L3355">
        <v>584170</v>
      </c>
      <c r="M3355" t="s">
        <v>15317</v>
      </c>
      <c r="N3355" t="s">
        <v>15318</v>
      </c>
      <c r="O3355" t="s">
        <v>56</v>
      </c>
      <c r="P3355" t="s">
        <v>77</v>
      </c>
      <c r="Q3355" t="s">
        <v>15316</v>
      </c>
      <c r="R3355">
        <v>584170</v>
      </c>
      <c r="U3355" t="s">
        <v>57</v>
      </c>
      <c r="V3355" t="s">
        <v>15319</v>
      </c>
      <c r="Z3355">
        <v>8</v>
      </c>
      <c r="AA3355">
        <v>29</v>
      </c>
      <c r="AD3355" t="s">
        <v>15320</v>
      </c>
      <c r="AE3355" t="s">
        <v>15321</v>
      </c>
      <c r="AF3355" t="s">
        <v>77</v>
      </c>
      <c r="AG3355" t="s">
        <v>15322</v>
      </c>
      <c r="AH3355" t="s">
        <v>15321</v>
      </c>
      <c r="AI3355">
        <v>0</v>
      </c>
      <c r="AJ3355">
        <v>0</v>
      </c>
      <c r="AL3355">
        <v>0</v>
      </c>
      <c r="AM3355">
        <v>0</v>
      </c>
      <c r="AN3355">
        <v>0</v>
      </c>
      <c r="AO3355" t="s">
        <v>51</v>
      </c>
      <c r="AP3355" t="s">
        <v>51</v>
      </c>
      <c r="AQ3355" t="s">
        <v>51</v>
      </c>
      <c r="AR3355" t="s">
        <v>51</v>
      </c>
      <c r="AS3355" t="s">
        <v>51</v>
      </c>
      <c r="AT3355" t="s">
        <v>51</v>
      </c>
      <c r="AU3355" t="s">
        <v>58</v>
      </c>
      <c r="AV3355" t="s">
        <v>14226</v>
      </c>
      <c r="AW3355" t="s">
        <v>2842</v>
      </c>
      <c r="AX3355" s="1">
        <v>40991.454505590278</v>
      </c>
      <c r="AY3355" s="1">
        <v>45315.547192129627</v>
      </c>
    </row>
    <row r="3356" spans="1:51" x14ac:dyDescent="0.35">
      <c r="A3356">
        <v>997</v>
      </c>
      <c r="B3356">
        <v>0</v>
      </c>
      <c r="C3356" t="s">
        <v>51</v>
      </c>
      <c r="D3356" t="s">
        <v>85</v>
      </c>
      <c r="E3356" t="s">
        <v>51</v>
      </c>
      <c r="F3356" t="s">
        <v>51</v>
      </c>
      <c r="G3356" t="s">
        <v>15323</v>
      </c>
      <c r="H3356" t="s">
        <v>15324</v>
      </c>
      <c r="I3356" t="s">
        <v>56</v>
      </c>
      <c r="J3356" t="s">
        <v>12495</v>
      </c>
      <c r="K3356" t="s">
        <v>563</v>
      </c>
      <c r="L3356" t="s">
        <v>15325</v>
      </c>
      <c r="N3356" t="s">
        <v>14787</v>
      </c>
      <c r="S3356" t="s">
        <v>15326</v>
      </c>
      <c r="T3356" t="s">
        <v>51</v>
      </c>
      <c r="U3356" t="s">
        <v>51</v>
      </c>
      <c r="V3356" t="s">
        <v>15327</v>
      </c>
      <c r="W3356" t="s">
        <v>15328</v>
      </c>
      <c r="Y3356" t="s">
        <v>15329</v>
      </c>
      <c r="Z3356">
        <v>8</v>
      </c>
      <c r="AE3356" t="s">
        <v>51</v>
      </c>
      <c r="AF3356" t="s">
        <v>12495</v>
      </c>
      <c r="AI3356">
        <v>0</v>
      </c>
      <c r="AJ3356">
        <v>0</v>
      </c>
      <c r="AL3356">
        <v>0</v>
      </c>
      <c r="AM3356">
        <v>0</v>
      </c>
      <c r="AN3356">
        <v>0</v>
      </c>
      <c r="AO3356" t="s">
        <v>51</v>
      </c>
      <c r="AP3356" t="s">
        <v>51</v>
      </c>
      <c r="AQ3356" t="s">
        <v>51</v>
      </c>
      <c r="AR3356" t="s">
        <v>51</v>
      </c>
      <c r="AS3356" t="s">
        <v>51</v>
      </c>
      <c r="AT3356" t="s">
        <v>51</v>
      </c>
      <c r="AU3356" t="s">
        <v>58</v>
      </c>
      <c r="AV3356" t="s">
        <v>8906</v>
      </c>
      <c r="AW3356" t="s">
        <v>51</v>
      </c>
      <c r="AX3356" s="1">
        <v>40988.796350578705</v>
      </c>
      <c r="AY3356" t="s">
        <v>51</v>
      </c>
    </row>
    <row r="3357" spans="1:51" x14ac:dyDescent="0.35">
      <c r="A3357">
        <v>996</v>
      </c>
      <c r="B3357">
        <v>0</v>
      </c>
      <c r="C3357" t="s">
        <v>51</v>
      </c>
      <c r="D3357" t="s">
        <v>85</v>
      </c>
      <c r="E3357" t="s">
        <v>51</v>
      </c>
      <c r="F3357" t="s">
        <v>51</v>
      </c>
      <c r="G3357" t="s">
        <v>15330</v>
      </c>
      <c r="H3357" t="s">
        <v>15331</v>
      </c>
      <c r="I3357" t="s">
        <v>56</v>
      </c>
      <c r="J3357" t="s">
        <v>12495</v>
      </c>
      <c r="K3357" t="s">
        <v>1903</v>
      </c>
      <c r="L3357" t="s">
        <v>15054</v>
      </c>
      <c r="N3357" t="s">
        <v>14787</v>
      </c>
      <c r="T3357" t="s">
        <v>51</v>
      </c>
      <c r="U3357" t="s">
        <v>51</v>
      </c>
      <c r="W3357">
        <v>9673123242</v>
      </c>
      <c r="Y3357" t="s">
        <v>15332</v>
      </c>
      <c r="Z3357">
        <v>8</v>
      </c>
      <c r="AE3357" t="s">
        <v>51</v>
      </c>
      <c r="AF3357" t="s">
        <v>12495</v>
      </c>
      <c r="AI3357">
        <v>0</v>
      </c>
      <c r="AJ3357">
        <v>0</v>
      </c>
      <c r="AL3357">
        <v>0</v>
      </c>
      <c r="AM3357">
        <v>0</v>
      </c>
      <c r="AN3357">
        <v>0</v>
      </c>
      <c r="AO3357" t="s">
        <v>51</v>
      </c>
      <c r="AP3357" t="s">
        <v>51</v>
      </c>
      <c r="AQ3357" t="s">
        <v>51</v>
      </c>
      <c r="AR3357" t="s">
        <v>51</v>
      </c>
      <c r="AS3357" t="s">
        <v>51</v>
      </c>
      <c r="AT3357" t="s">
        <v>51</v>
      </c>
      <c r="AU3357" t="s">
        <v>58</v>
      </c>
      <c r="AV3357" t="s">
        <v>8906</v>
      </c>
      <c r="AW3357" t="s">
        <v>51</v>
      </c>
      <c r="AX3357" s="1">
        <v>40984.66781431713</v>
      </c>
      <c r="AY3357" t="s">
        <v>51</v>
      </c>
    </row>
    <row r="3358" spans="1:51" x14ac:dyDescent="0.35">
      <c r="A3358">
        <v>995</v>
      </c>
      <c r="B3358">
        <v>0</v>
      </c>
      <c r="C3358" t="s">
        <v>51</v>
      </c>
      <c r="D3358" t="s">
        <v>52</v>
      </c>
      <c r="E3358" t="s">
        <v>51</v>
      </c>
      <c r="F3358" t="s">
        <v>51</v>
      </c>
      <c r="G3358" t="s">
        <v>15333</v>
      </c>
      <c r="H3358" t="s">
        <v>15334</v>
      </c>
      <c r="I3358" t="s">
        <v>56</v>
      </c>
      <c r="J3358" t="s">
        <v>15089</v>
      </c>
      <c r="K3358" t="s">
        <v>7705</v>
      </c>
      <c r="L3358">
        <v>201003</v>
      </c>
      <c r="M3358" t="s">
        <v>15333</v>
      </c>
      <c r="N3358" t="s">
        <v>15335</v>
      </c>
      <c r="O3358" t="s">
        <v>56</v>
      </c>
      <c r="P3358" t="s">
        <v>63</v>
      </c>
      <c r="Q3358" t="s">
        <v>7705</v>
      </c>
      <c r="R3358">
        <v>201003</v>
      </c>
      <c r="S3358" t="s">
        <v>15336</v>
      </c>
      <c r="T3358" t="s">
        <v>51</v>
      </c>
      <c r="U3358" t="s">
        <v>51</v>
      </c>
      <c r="V3358" t="s">
        <v>15337</v>
      </c>
      <c r="Z3358">
        <v>8</v>
      </c>
      <c r="AE3358" t="s">
        <v>51</v>
      </c>
      <c r="AF3358" t="s">
        <v>15089</v>
      </c>
      <c r="AI3358">
        <v>0</v>
      </c>
      <c r="AJ3358">
        <v>0</v>
      </c>
      <c r="AL3358">
        <v>0</v>
      </c>
      <c r="AM3358">
        <v>0</v>
      </c>
      <c r="AN3358">
        <v>0</v>
      </c>
      <c r="AO3358" t="s">
        <v>51</v>
      </c>
      <c r="AP3358" t="s">
        <v>51</v>
      </c>
      <c r="AQ3358" t="s">
        <v>51</v>
      </c>
      <c r="AR3358" t="s">
        <v>51</v>
      </c>
      <c r="AS3358" t="s">
        <v>51</v>
      </c>
      <c r="AT3358" t="s">
        <v>51</v>
      </c>
      <c r="AU3358" t="s">
        <v>58</v>
      </c>
      <c r="AV3358" t="s">
        <v>14226</v>
      </c>
      <c r="AW3358" t="s">
        <v>51</v>
      </c>
      <c r="AX3358" s="1">
        <v>40984.503685648146</v>
      </c>
      <c r="AY3358" t="s">
        <v>51</v>
      </c>
    </row>
    <row r="3359" spans="1:51" x14ac:dyDescent="0.35">
      <c r="A3359">
        <v>994</v>
      </c>
      <c r="B3359">
        <v>0</v>
      </c>
      <c r="C3359" t="s">
        <v>51</v>
      </c>
      <c r="D3359" t="s">
        <v>85</v>
      </c>
      <c r="E3359" t="s">
        <v>51</v>
      </c>
      <c r="F3359" t="s">
        <v>51</v>
      </c>
      <c r="G3359" t="s">
        <v>15338</v>
      </c>
      <c r="H3359" t="s">
        <v>15339</v>
      </c>
      <c r="I3359" t="s">
        <v>56</v>
      </c>
      <c r="J3359" t="s">
        <v>12495</v>
      </c>
      <c r="K3359" t="s">
        <v>1903</v>
      </c>
      <c r="L3359">
        <v>411002</v>
      </c>
      <c r="S3359" t="s">
        <v>15340</v>
      </c>
      <c r="T3359" t="s">
        <v>51</v>
      </c>
      <c r="U3359" t="s">
        <v>51</v>
      </c>
      <c r="V3359" t="s">
        <v>15341</v>
      </c>
      <c r="W3359">
        <v>9960649942</v>
      </c>
      <c r="Y3359" t="s">
        <v>15342</v>
      </c>
      <c r="Z3359">
        <v>8</v>
      </c>
      <c r="AE3359" t="s">
        <v>51</v>
      </c>
      <c r="AF3359" t="s">
        <v>12495</v>
      </c>
      <c r="AI3359">
        <v>0</v>
      </c>
      <c r="AJ3359">
        <v>0</v>
      </c>
      <c r="AL3359">
        <v>0</v>
      </c>
      <c r="AM3359">
        <v>0</v>
      </c>
      <c r="AN3359">
        <v>0</v>
      </c>
      <c r="AO3359" t="s">
        <v>13221</v>
      </c>
      <c r="AP3359" t="s">
        <v>51</v>
      </c>
      <c r="AQ3359" t="s">
        <v>51</v>
      </c>
      <c r="AR3359" t="s">
        <v>51</v>
      </c>
      <c r="AS3359" t="s">
        <v>51</v>
      </c>
      <c r="AT3359" t="s">
        <v>51</v>
      </c>
      <c r="AU3359" t="s">
        <v>58</v>
      </c>
      <c r="AV3359" t="s">
        <v>11883</v>
      </c>
      <c r="AW3359" t="s">
        <v>4028</v>
      </c>
      <c r="AX3359" s="1">
        <v>40983.541238078702</v>
      </c>
      <c r="AY3359" s="1">
        <v>41759.4319908912</v>
      </c>
    </row>
    <row r="3360" spans="1:51" x14ac:dyDescent="0.35">
      <c r="A3360">
        <v>993</v>
      </c>
      <c r="B3360">
        <v>0</v>
      </c>
      <c r="C3360" t="s">
        <v>51</v>
      </c>
      <c r="D3360" t="s">
        <v>85</v>
      </c>
      <c r="E3360" t="s">
        <v>51</v>
      </c>
      <c r="F3360" t="s">
        <v>51</v>
      </c>
      <c r="G3360" t="s">
        <v>19405</v>
      </c>
      <c r="H3360" t="s">
        <v>15343</v>
      </c>
      <c r="I3360" t="s">
        <v>56</v>
      </c>
      <c r="J3360" t="s">
        <v>12495</v>
      </c>
      <c r="K3360" t="s">
        <v>563</v>
      </c>
      <c r="L3360" t="s">
        <v>15344</v>
      </c>
      <c r="N3360" t="s">
        <v>14787</v>
      </c>
      <c r="S3360" t="s">
        <v>15345</v>
      </c>
      <c r="T3360" t="s">
        <v>51</v>
      </c>
      <c r="U3360" t="s">
        <v>51</v>
      </c>
      <c r="V3360" t="s">
        <v>15346</v>
      </c>
      <c r="W3360" t="s">
        <v>15347</v>
      </c>
      <c r="Y3360" t="s">
        <v>15348</v>
      </c>
      <c r="Z3360">
        <v>8</v>
      </c>
      <c r="AE3360" t="s">
        <v>51</v>
      </c>
      <c r="AF3360" t="s">
        <v>12495</v>
      </c>
      <c r="AI3360">
        <v>0</v>
      </c>
      <c r="AJ3360">
        <v>0</v>
      </c>
      <c r="AL3360">
        <v>0</v>
      </c>
      <c r="AM3360">
        <v>0</v>
      </c>
      <c r="AN3360">
        <v>0</v>
      </c>
      <c r="AO3360" t="s">
        <v>51</v>
      </c>
      <c r="AP3360" t="s">
        <v>51</v>
      </c>
      <c r="AQ3360" t="s">
        <v>51</v>
      </c>
      <c r="AR3360" t="s">
        <v>51</v>
      </c>
      <c r="AS3360" t="s">
        <v>51</v>
      </c>
      <c r="AT3360" t="s">
        <v>51</v>
      </c>
      <c r="AU3360" t="s">
        <v>58</v>
      </c>
      <c r="AV3360" t="s">
        <v>8906</v>
      </c>
      <c r="AW3360" t="s">
        <v>51</v>
      </c>
      <c r="AX3360" s="1">
        <v>40983.510261493058</v>
      </c>
      <c r="AY3360" t="s">
        <v>51</v>
      </c>
    </row>
    <row r="3361" spans="1:51" x14ac:dyDescent="0.35">
      <c r="A3361">
        <v>992</v>
      </c>
      <c r="B3361">
        <v>0</v>
      </c>
      <c r="C3361" t="s">
        <v>51</v>
      </c>
      <c r="D3361" t="s">
        <v>85</v>
      </c>
      <c r="E3361">
        <v>3</v>
      </c>
      <c r="F3361" t="s">
        <v>1049</v>
      </c>
      <c r="G3361" t="s">
        <v>15349</v>
      </c>
      <c r="H3361" t="s">
        <v>15350</v>
      </c>
      <c r="I3361" t="s">
        <v>56</v>
      </c>
      <c r="K3361" t="s">
        <v>1903</v>
      </c>
      <c r="L3361" t="s">
        <v>15351</v>
      </c>
      <c r="S3361" t="s">
        <v>15352</v>
      </c>
      <c r="T3361" t="s">
        <v>51</v>
      </c>
      <c r="U3361" t="s">
        <v>51</v>
      </c>
      <c r="V3361" t="s">
        <v>62</v>
      </c>
      <c r="W3361">
        <v>9422331158</v>
      </c>
      <c r="Y3361" t="s">
        <v>15353</v>
      </c>
      <c r="Z3361">
        <v>8</v>
      </c>
      <c r="AE3361" t="s">
        <v>51</v>
      </c>
      <c r="AI3361">
        <v>0</v>
      </c>
      <c r="AJ3361">
        <v>0</v>
      </c>
      <c r="AL3361">
        <v>0</v>
      </c>
      <c r="AM3361">
        <v>0</v>
      </c>
      <c r="AN3361">
        <v>0</v>
      </c>
      <c r="AO3361" t="s">
        <v>1651</v>
      </c>
      <c r="AP3361" t="s">
        <v>121</v>
      </c>
      <c r="AQ3361" t="s">
        <v>122</v>
      </c>
      <c r="AR3361" t="s">
        <v>123</v>
      </c>
      <c r="AS3361" t="s">
        <v>89</v>
      </c>
      <c r="AU3361" t="s">
        <v>58</v>
      </c>
      <c r="AV3361" t="s">
        <v>8906</v>
      </c>
      <c r="AW3361" t="s">
        <v>5181</v>
      </c>
      <c r="AX3361" s="1">
        <v>40981.76644748843</v>
      </c>
      <c r="AY3361" s="1">
        <v>44142.673611655089</v>
      </c>
    </row>
    <row r="3362" spans="1:51" x14ac:dyDescent="0.35">
      <c r="A3362">
        <v>991</v>
      </c>
      <c r="B3362">
        <v>0</v>
      </c>
      <c r="C3362" t="s">
        <v>51</v>
      </c>
      <c r="D3362" t="s">
        <v>52</v>
      </c>
      <c r="E3362" t="s">
        <v>51</v>
      </c>
      <c r="F3362" t="s">
        <v>51</v>
      </c>
      <c r="G3362" t="s">
        <v>15354</v>
      </c>
      <c r="H3362" t="s">
        <v>15355</v>
      </c>
      <c r="I3362" t="s">
        <v>56</v>
      </c>
      <c r="J3362" t="s">
        <v>15356</v>
      </c>
      <c r="K3362" t="s">
        <v>2559</v>
      </c>
      <c r="L3362">
        <v>492001</v>
      </c>
      <c r="M3362" t="s">
        <v>15354</v>
      </c>
      <c r="N3362" t="s">
        <v>15357</v>
      </c>
      <c r="O3362" t="s">
        <v>56</v>
      </c>
      <c r="P3362" t="s">
        <v>11922</v>
      </c>
      <c r="Q3362" t="s">
        <v>2559</v>
      </c>
      <c r="R3362">
        <v>492001</v>
      </c>
      <c r="T3362" t="s">
        <v>51</v>
      </c>
      <c r="U3362" t="s">
        <v>51</v>
      </c>
      <c r="W3362">
        <v>9993918481</v>
      </c>
      <c r="Z3362">
        <v>8</v>
      </c>
      <c r="AE3362" t="s">
        <v>51</v>
      </c>
      <c r="AF3362" t="s">
        <v>15356</v>
      </c>
      <c r="AI3362">
        <v>0</v>
      </c>
      <c r="AJ3362">
        <v>0</v>
      </c>
      <c r="AL3362">
        <v>0</v>
      </c>
      <c r="AM3362">
        <v>0</v>
      </c>
      <c r="AN3362">
        <v>0</v>
      </c>
      <c r="AO3362" t="s">
        <v>51</v>
      </c>
      <c r="AP3362" t="s">
        <v>51</v>
      </c>
      <c r="AQ3362" t="s">
        <v>51</v>
      </c>
      <c r="AR3362" t="s">
        <v>51</v>
      </c>
      <c r="AS3362" t="s">
        <v>51</v>
      </c>
      <c r="AT3362" t="s">
        <v>51</v>
      </c>
      <c r="AU3362" t="s">
        <v>58</v>
      </c>
      <c r="AV3362" t="s">
        <v>14226</v>
      </c>
      <c r="AW3362" t="s">
        <v>51</v>
      </c>
      <c r="AX3362" s="1">
        <v>40981.701657442129</v>
      </c>
      <c r="AY3362" t="s">
        <v>51</v>
      </c>
    </row>
    <row r="3363" spans="1:51" x14ac:dyDescent="0.35">
      <c r="A3363">
        <v>990</v>
      </c>
      <c r="B3363">
        <v>0</v>
      </c>
      <c r="C3363" t="s">
        <v>51</v>
      </c>
      <c r="D3363" t="s">
        <v>52</v>
      </c>
      <c r="E3363" t="s">
        <v>51</v>
      </c>
      <c r="F3363" t="s">
        <v>51</v>
      </c>
      <c r="G3363" t="s">
        <v>15358</v>
      </c>
      <c r="H3363" t="s">
        <v>15359</v>
      </c>
      <c r="I3363" t="s">
        <v>4201</v>
      </c>
      <c r="J3363" t="s">
        <v>15360</v>
      </c>
      <c r="K3363" t="s">
        <v>15361</v>
      </c>
      <c r="L3363" t="s">
        <v>15362</v>
      </c>
      <c r="N3363" t="s">
        <v>14787</v>
      </c>
      <c r="S3363" t="s">
        <v>15363</v>
      </c>
      <c r="T3363" t="s">
        <v>51</v>
      </c>
      <c r="U3363" t="s">
        <v>51</v>
      </c>
      <c r="V3363" t="s">
        <v>15364</v>
      </c>
      <c r="Z3363">
        <v>2</v>
      </c>
      <c r="AE3363" t="s">
        <v>51</v>
      </c>
      <c r="AF3363" t="s">
        <v>15360</v>
      </c>
      <c r="AI3363">
        <v>0</v>
      </c>
      <c r="AJ3363">
        <v>0</v>
      </c>
      <c r="AL3363">
        <v>0</v>
      </c>
      <c r="AM3363">
        <v>0</v>
      </c>
      <c r="AN3363">
        <v>0</v>
      </c>
      <c r="AO3363" t="s">
        <v>51</v>
      </c>
      <c r="AP3363" t="s">
        <v>51</v>
      </c>
      <c r="AQ3363" t="s">
        <v>51</v>
      </c>
      <c r="AR3363" t="s">
        <v>51</v>
      </c>
      <c r="AS3363" t="s">
        <v>51</v>
      </c>
      <c r="AT3363" t="s">
        <v>51</v>
      </c>
      <c r="AU3363" t="s">
        <v>58</v>
      </c>
      <c r="AV3363" t="s">
        <v>14226</v>
      </c>
      <c r="AW3363" t="s">
        <v>51</v>
      </c>
      <c r="AX3363" s="1">
        <v>40981.638558680555</v>
      </c>
      <c r="AY3363" t="s">
        <v>51</v>
      </c>
    </row>
    <row r="3364" spans="1:51" x14ac:dyDescent="0.35">
      <c r="A3364">
        <v>989</v>
      </c>
      <c r="B3364">
        <v>0</v>
      </c>
      <c r="C3364" t="s">
        <v>51</v>
      </c>
      <c r="D3364" t="s">
        <v>85</v>
      </c>
      <c r="E3364" t="s">
        <v>51</v>
      </c>
      <c r="F3364" t="s">
        <v>51</v>
      </c>
      <c r="G3364" t="s">
        <v>15365</v>
      </c>
      <c r="H3364" t="s">
        <v>15366</v>
      </c>
      <c r="I3364" t="s">
        <v>56</v>
      </c>
      <c r="J3364" t="s">
        <v>12495</v>
      </c>
      <c r="K3364" t="s">
        <v>5602</v>
      </c>
      <c r="L3364">
        <v>560058</v>
      </c>
      <c r="S3364" t="s">
        <v>15367</v>
      </c>
      <c r="T3364" t="s">
        <v>51</v>
      </c>
      <c r="U3364" t="s">
        <v>51</v>
      </c>
      <c r="V3364" t="s">
        <v>15368</v>
      </c>
      <c r="W3364">
        <v>9370055449</v>
      </c>
      <c r="Y3364" t="s">
        <v>15369</v>
      </c>
      <c r="Z3364">
        <v>8</v>
      </c>
      <c r="AE3364" t="s">
        <v>51</v>
      </c>
      <c r="AF3364" t="s">
        <v>12495</v>
      </c>
      <c r="AI3364">
        <v>0</v>
      </c>
      <c r="AL3364">
        <v>0</v>
      </c>
      <c r="AM3364">
        <v>0</v>
      </c>
      <c r="AN3364">
        <v>0</v>
      </c>
      <c r="AO3364" t="s">
        <v>1651</v>
      </c>
      <c r="AP3364" t="s">
        <v>51</v>
      </c>
      <c r="AQ3364" t="s">
        <v>51</v>
      </c>
      <c r="AR3364" t="s">
        <v>51</v>
      </c>
      <c r="AS3364" t="s">
        <v>51</v>
      </c>
      <c r="AT3364" t="s">
        <v>51</v>
      </c>
      <c r="AU3364" t="s">
        <v>58</v>
      </c>
      <c r="AV3364" t="s">
        <v>8906</v>
      </c>
      <c r="AW3364" t="s">
        <v>4028</v>
      </c>
      <c r="AX3364" s="1">
        <v>40980.639975428239</v>
      </c>
      <c r="AY3364" s="1">
        <v>41786.48044097222</v>
      </c>
    </row>
    <row r="3365" spans="1:51" x14ac:dyDescent="0.35">
      <c r="A3365">
        <v>988</v>
      </c>
      <c r="B3365">
        <v>0</v>
      </c>
      <c r="C3365" t="s">
        <v>51</v>
      </c>
      <c r="D3365" t="s">
        <v>85</v>
      </c>
      <c r="E3365" t="s">
        <v>51</v>
      </c>
      <c r="F3365" t="s">
        <v>51</v>
      </c>
      <c r="G3365" t="s">
        <v>15370</v>
      </c>
      <c r="H3365" t="s">
        <v>15371</v>
      </c>
      <c r="I3365" t="s">
        <v>56</v>
      </c>
      <c r="J3365" t="s">
        <v>15372</v>
      </c>
      <c r="K3365" t="s">
        <v>15373</v>
      </c>
      <c r="L3365">
        <v>795001</v>
      </c>
      <c r="N3365" t="s">
        <v>14787</v>
      </c>
      <c r="T3365" t="s">
        <v>51</v>
      </c>
      <c r="U3365" t="s">
        <v>51</v>
      </c>
      <c r="Z3365">
        <v>1</v>
      </c>
      <c r="AE3365" t="s">
        <v>51</v>
      </c>
      <c r="AF3365" t="s">
        <v>15372</v>
      </c>
      <c r="AI3365">
        <v>0</v>
      </c>
      <c r="AJ3365">
        <v>0</v>
      </c>
      <c r="AL3365">
        <v>0</v>
      </c>
      <c r="AM3365">
        <v>0</v>
      </c>
      <c r="AN3365">
        <v>0</v>
      </c>
      <c r="AO3365" t="s">
        <v>51</v>
      </c>
      <c r="AP3365" t="s">
        <v>51</v>
      </c>
      <c r="AQ3365" t="s">
        <v>51</v>
      </c>
      <c r="AR3365" t="s">
        <v>51</v>
      </c>
      <c r="AS3365" t="s">
        <v>51</v>
      </c>
      <c r="AT3365" t="s">
        <v>51</v>
      </c>
      <c r="AU3365" t="s">
        <v>58</v>
      </c>
      <c r="AV3365" t="s">
        <v>15374</v>
      </c>
      <c r="AW3365" t="s">
        <v>15374</v>
      </c>
      <c r="AX3365" s="1">
        <v>40978.736388310186</v>
      </c>
      <c r="AY3365" s="1">
        <v>40978.736918402778</v>
      </c>
    </row>
    <row r="3366" spans="1:51" x14ac:dyDescent="0.35">
      <c r="A3366">
        <v>986</v>
      </c>
      <c r="B3366">
        <v>0</v>
      </c>
      <c r="C3366" t="s">
        <v>51</v>
      </c>
      <c r="D3366" t="s">
        <v>52</v>
      </c>
      <c r="E3366" t="s">
        <v>51</v>
      </c>
      <c r="F3366" t="s">
        <v>51</v>
      </c>
      <c r="G3366" t="s">
        <v>15375</v>
      </c>
      <c r="H3366" t="s">
        <v>15376</v>
      </c>
      <c r="I3366" t="s">
        <v>56</v>
      </c>
      <c r="J3366" t="s">
        <v>14598</v>
      </c>
      <c r="K3366" t="s">
        <v>14876</v>
      </c>
      <c r="L3366" t="s">
        <v>14877</v>
      </c>
      <c r="N3366" t="s">
        <v>14787</v>
      </c>
      <c r="O3366" t="s">
        <v>56</v>
      </c>
      <c r="S3366" t="s">
        <v>15377</v>
      </c>
      <c r="U3366" t="s">
        <v>51</v>
      </c>
      <c r="V3366" t="s">
        <v>15378</v>
      </c>
      <c r="X3366" t="s">
        <v>51</v>
      </c>
      <c r="Z3366">
        <v>8</v>
      </c>
      <c r="AA3366">
        <v>29</v>
      </c>
      <c r="AE3366" t="s">
        <v>51</v>
      </c>
      <c r="AF3366" t="s">
        <v>14598</v>
      </c>
      <c r="AG3366" t="s">
        <v>15379</v>
      </c>
      <c r="AI3366">
        <v>0</v>
      </c>
      <c r="AJ3366">
        <v>0</v>
      </c>
      <c r="AL3366">
        <v>0</v>
      </c>
      <c r="AM3366">
        <v>0</v>
      </c>
      <c r="AN3366">
        <v>0</v>
      </c>
      <c r="AO3366" t="s">
        <v>51</v>
      </c>
      <c r="AP3366" t="s">
        <v>51</v>
      </c>
      <c r="AQ3366" t="s">
        <v>51</v>
      </c>
      <c r="AR3366" t="s">
        <v>51</v>
      </c>
      <c r="AS3366" t="s">
        <v>51</v>
      </c>
      <c r="AT3366" t="s">
        <v>51</v>
      </c>
      <c r="AU3366" t="s">
        <v>58</v>
      </c>
      <c r="AV3366" t="s">
        <v>14226</v>
      </c>
      <c r="AW3366" t="s">
        <v>6927</v>
      </c>
      <c r="AX3366" s="1">
        <v>40976.733859756947</v>
      </c>
      <c r="AY3366" s="1">
        <v>43120.59464166667</v>
      </c>
    </row>
    <row r="3367" spans="1:51" x14ac:dyDescent="0.35">
      <c r="A3367">
        <v>985</v>
      </c>
      <c r="B3367">
        <v>0</v>
      </c>
      <c r="C3367" t="s">
        <v>51</v>
      </c>
      <c r="D3367" t="s">
        <v>85</v>
      </c>
      <c r="E3367" t="s">
        <v>51</v>
      </c>
      <c r="F3367" t="s">
        <v>51</v>
      </c>
      <c r="G3367" t="s">
        <v>15380</v>
      </c>
      <c r="H3367" t="s">
        <v>15381</v>
      </c>
      <c r="I3367" t="s">
        <v>6854</v>
      </c>
      <c r="J3367" t="s">
        <v>5419</v>
      </c>
      <c r="L3367">
        <v>92865</v>
      </c>
      <c r="S3367" t="s">
        <v>62</v>
      </c>
      <c r="T3367" t="s">
        <v>51</v>
      </c>
      <c r="U3367" t="s">
        <v>51</v>
      </c>
      <c r="V3367" t="s">
        <v>62</v>
      </c>
      <c r="W3367" t="s">
        <v>62</v>
      </c>
      <c r="Y3367" t="s">
        <v>15382</v>
      </c>
      <c r="Z3367">
        <v>2</v>
      </c>
      <c r="AE3367" t="s">
        <v>51</v>
      </c>
      <c r="AF3367" t="s">
        <v>5419</v>
      </c>
      <c r="AG3367" t="s">
        <v>62</v>
      </c>
      <c r="AI3367">
        <v>0</v>
      </c>
      <c r="AJ3367">
        <v>0</v>
      </c>
      <c r="AL3367">
        <v>0</v>
      </c>
      <c r="AM3367">
        <v>0</v>
      </c>
      <c r="AN3367">
        <v>0</v>
      </c>
      <c r="AP3367" t="s">
        <v>51</v>
      </c>
      <c r="AQ3367" t="s">
        <v>51</v>
      </c>
      <c r="AR3367" t="s">
        <v>51</v>
      </c>
      <c r="AS3367" t="s">
        <v>51</v>
      </c>
      <c r="AT3367" t="s">
        <v>51</v>
      </c>
      <c r="AU3367" t="s">
        <v>58</v>
      </c>
      <c r="AV3367" t="s">
        <v>11883</v>
      </c>
      <c r="AW3367" t="s">
        <v>4028</v>
      </c>
      <c r="AX3367" s="1">
        <v>40976.49537326389</v>
      </c>
      <c r="AY3367" s="1">
        <v>43640.616813807872</v>
      </c>
    </row>
    <row r="3368" spans="1:51" x14ac:dyDescent="0.35">
      <c r="A3368">
        <v>984</v>
      </c>
      <c r="B3368">
        <v>0</v>
      </c>
      <c r="C3368" t="s">
        <v>51</v>
      </c>
      <c r="D3368" t="s">
        <v>85</v>
      </c>
      <c r="E3368" t="s">
        <v>51</v>
      </c>
      <c r="F3368" t="s">
        <v>51</v>
      </c>
      <c r="G3368" t="s">
        <v>15383</v>
      </c>
      <c r="H3368" t="s">
        <v>15384</v>
      </c>
      <c r="I3368" t="s">
        <v>56</v>
      </c>
      <c r="J3368" t="s">
        <v>15385</v>
      </c>
      <c r="K3368" t="s">
        <v>5285</v>
      </c>
      <c r="L3368">
        <v>500082</v>
      </c>
      <c r="N3368" t="s">
        <v>14787</v>
      </c>
      <c r="S3368" t="s">
        <v>15386</v>
      </c>
      <c r="T3368" t="s">
        <v>51</v>
      </c>
      <c r="U3368" t="s">
        <v>51</v>
      </c>
      <c r="V3368" t="s">
        <v>15387</v>
      </c>
      <c r="W3368">
        <v>9322403208</v>
      </c>
      <c r="X3368" t="s">
        <v>15388</v>
      </c>
      <c r="Y3368" t="s">
        <v>15389</v>
      </c>
      <c r="Z3368">
        <v>8</v>
      </c>
      <c r="AA3368" t="s">
        <v>62</v>
      </c>
      <c r="AB3368" t="s">
        <v>62</v>
      </c>
      <c r="AC3368" t="s">
        <v>62</v>
      </c>
      <c r="AD3368" t="s">
        <v>62</v>
      </c>
      <c r="AE3368" t="s">
        <v>51</v>
      </c>
      <c r="AF3368" t="s">
        <v>15385</v>
      </c>
      <c r="AG3368" t="s">
        <v>62</v>
      </c>
      <c r="AH3368" t="s">
        <v>62</v>
      </c>
      <c r="AI3368">
        <v>0</v>
      </c>
      <c r="AJ3368">
        <v>0</v>
      </c>
      <c r="AL3368">
        <v>0</v>
      </c>
      <c r="AM3368">
        <v>0</v>
      </c>
      <c r="AN3368">
        <v>0</v>
      </c>
      <c r="AO3368" t="s">
        <v>51</v>
      </c>
      <c r="AP3368" t="s">
        <v>51</v>
      </c>
      <c r="AQ3368" t="s">
        <v>51</v>
      </c>
      <c r="AR3368" t="s">
        <v>51</v>
      </c>
      <c r="AS3368" t="s">
        <v>51</v>
      </c>
      <c r="AT3368" t="s">
        <v>51</v>
      </c>
      <c r="AU3368" t="s">
        <v>58</v>
      </c>
      <c r="AV3368" t="s">
        <v>13449</v>
      </c>
      <c r="AW3368" t="s">
        <v>51</v>
      </c>
      <c r="AX3368" s="1">
        <v>40975.785512499999</v>
      </c>
      <c r="AY3368" t="s">
        <v>51</v>
      </c>
    </row>
    <row r="3369" spans="1:51" x14ac:dyDescent="0.35">
      <c r="A3369">
        <v>983</v>
      </c>
      <c r="B3369">
        <v>0</v>
      </c>
      <c r="C3369" t="s">
        <v>51</v>
      </c>
      <c r="D3369" t="s">
        <v>52</v>
      </c>
      <c r="E3369" t="s">
        <v>51</v>
      </c>
      <c r="F3369" t="s">
        <v>51</v>
      </c>
      <c r="G3369" t="s">
        <v>15390</v>
      </c>
      <c r="H3369" t="s">
        <v>15391</v>
      </c>
      <c r="I3369" t="s">
        <v>3484</v>
      </c>
      <c r="J3369" t="s">
        <v>14401</v>
      </c>
      <c r="K3369" t="s">
        <v>1392</v>
      </c>
      <c r="L3369" t="s">
        <v>1392</v>
      </c>
      <c r="N3369" t="s">
        <v>14787</v>
      </c>
      <c r="S3369" t="s">
        <v>15392</v>
      </c>
      <c r="T3369" t="s">
        <v>51</v>
      </c>
      <c r="U3369" t="s">
        <v>51</v>
      </c>
      <c r="V3369" t="s">
        <v>15393</v>
      </c>
      <c r="W3369" t="s">
        <v>15394</v>
      </c>
      <c r="Y3369" t="s">
        <v>15395</v>
      </c>
      <c r="Z3369">
        <v>2</v>
      </c>
      <c r="AE3369" t="s">
        <v>51</v>
      </c>
      <c r="AF3369" t="s">
        <v>14401</v>
      </c>
      <c r="AI3369">
        <v>0</v>
      </c>
      <c r="AJ3369">
        <v>0</v>
      </c>
      <c r="AL3369">
        <v>0</v>
      </c>
      <c r="AM3369">
        <v>0</v>
      </c>
      <c r="AN3369">
        <v>0</v>
      </c>
      <c r="AO3369" t="s">
        <v>51</v>
      </c>
      <c r="AP3369" t="s">
        <v>51</v>
      </c>
      <c r="AQ3369" t="s">
        <v>51</v>
      </c>
      <c r="AR3369" t="s">
        <v>51</v>
      </c>
      <c r="AS3369" t="s">
        <v>51</v>
      </c>
      <c r="AT3369" t="s">
        <v>51</v>
      </c>
      <c r="AU3369" t="s">
        <v>58</v>
      </c>
      <c r="AV3369" t="s">
        <v>14226</v>
      </c>
      <c r="AW3369" t="s">
        <v>51</v>
      </c>
      <c r="AX3369" s="1">
        <v>40971.687365162034</v>
      </c>
      <c r="AY3369" t="s">
        <v>51</v>
      </c>
    </row>
    <row r="3370" spans="1:51" x14ac:dyDescent="0.35">
      <c r="A3370">
        <v>982</v>
      </c>
      <c r="B3370">
        <v>0</v>
      </c>
      <c r="C3370" t="s">
        <v>51</v>
      </c>
      <c r="D3370" t="s">
        <v>52</v>
      </c>
      <c r="E3370" t="s">
        <v>51</v>
      </c>
      <c r="F3370" t="s">
        <v>51</v>
      </c>
      <c r="G3370" t="s">
        <v>15396</v>
      </c>
      <c r="H3370" t="s">
        <v>15397</v>
      </c>
      <c r="I3370" t="s">
        <v>56</v>
      </c>
      <c r="J3370" t="s">
        <v>12495</v>
      </c>
      <c r="K3370" t="s">
        <v>6733</v>
      </c>
      <c r="L3370">
        <v>401506</v>
      </c>
      <c r="N3370" t="s">
        <v>14787</v>
      </c>
      <c r="S3370" t="s">
        <v>12509</v>
      </c>
      <c r="T3370" t="s">
        <v>51</v>
      </c>
      <c r="U3370" t="s">
        <v>51</v>
      </c>
      <c r="V3370" t="s">
        <v>12511</v>
      </c>
      <c r="Y3370" t="s">
        <v>15398</v>
      </c>
      <c r="Z3370">
        <v>8</v>
      </c>
      <c r="AA3370" t="s">
        <v>14462</v>
      </c>
      <c r="AB3370" t="s">
        <v>15399</v>
      </c>
      <c r="AE3370" t="s">
        <v>51</v>
      </c>
      <c r="AF3370" t="s">
        <v>12495</v>
      </c>
      <c r="AG3370" t="s">
        <v>14465</v>
      </c>
      <c r="AH3370" t="s">
        <v>14465</v>
      </c>
      <c r="AI3370">
        <v>0</v>
      </c>
      <c r="AJ3370">
        <v>0</v>
      </c>
      <c r="AL3370">
        <v>0</v>
      </c>
      <c r="AM3370">
        <v>0</v>
      </c>
      <c r="AN3370">
        <v>0</v>
      </c>
      <c r="AO3370" t="s">
        <v>51</v>
      </c>
      <c r="AP3370" t="s">
        <v>51</v>
      </c>
      <c r="AQ3370" t="s">
        <v>51</v>
      </c>
      <c r="AR3370" t="s">
        <v>51</v>
      </c>
      <c r="AS3370" t="s">
        <v>51</v>
      </c>
      <c r="AT3370" t="s">
        <v>51</v>
      </c>
      <c r="AU3370" t="s">
        <v>58</v>
      </c>
      <c r="AV3370" t="s">
        <v>14226</v>
      </c>
      <c r="AW3370" t="s">
        <v>51</v>
      </c>
      <c r="AX3370" s="1">
        <v>40970.72765940972</v>
      </c>
      <c r="AY3370" t="s">
        <v>51</v>
      </c>
    </row>
    <row r="3371" spans="1:51" x14ac:dyDescent="0.35">
      <c r="A3371">
        <v>981</v>
      </c>
      <c r="B3371">
        <v>0</v>
      </c>
      <c r="C3371" t="s">
        <v>51</v>
      </c>
      <c r="D3371" t="s">
        <v>52</v>
      </c>
      <c r="E3371" t="s">
        <v>51</v>
      </c>
      <c r="F3371" t="s">
        <v>51</v>
      </c>
      <c r="G3371" t="s">
        <v>15400</v>
      </c>
      <c r="H3371" t="s">
        <v>15401</v>
      </c>
      <c r="I3371" t="s">
        <v>56</v>
      </c>
      <c r="J3371" t="s">
        <v>12495</v>
      </c>
      <c r="K3371" t="s">
        <v>11871</v>
      </c>
      <c r="L3371" t="s">
        <v>15402</v>
      </c>
      <c r="N3371" t="s">
        <v>14787</v>
      </c>
      <c r="S3371" t="s">
        <v>15403</v>
      </c>
      <c r="T3371" t="s">
        <v>51</v>
      </c>
      <c r="U3371" t="s">
        <v>51</v>
      </c>
      <c r="V3371" t="s">
        <v>15404</v>
      </c>
      <c r="X3371" t="s">
        <v>15405</v>
      </c>
      <c r="Y3371" t="s">
        <v>15406</v>
      </c>
      <c r="Z3371">
        <v>8</v>
      </c>
      <c r="AE3371" t="s">
        <v>51</v>
      </c>
      <c r="AF3371" t="s">
        <v>12495</v>
      </c>
      <c r="AI3371">
        <v>0</v>
      </c>
      <c r="AJ3371">
        <v>0</v>
      </c>
      <c r="AL3371">
        <v>0</v>
      </c>
      <c r="AM3371">
        <v>0</v>
      </c>
      <c r="AN3371">
        <v>0</v>
      </c>
      <c r="AO3371" t="s">
        <v>51</v>
      </c>
      <c r="AP3371" t="s">
        <v>51</v>
      </c>
      <c r="AQ3371" t="s">
        <v>51</v>
      </c>
      <c r="AR3371" t="s">
        <v>51</v>
      </c>
      <c r="AS3371" t="s">
        <v>51</v>
      </c>
      <c r="AT3371" t="s">
        <v>51</v>
      </c>
      <c r="AU3371" t="s">
        <v>58</v>
      </c>
      <c r="AV3371" t="s">
        <v>14226</v>
      </c>
      <c r="AW3371" t="s">
        <v>51</v>
      </c>
      <c r="AX3371" s="1">
        <v>40970.724351585646</v>
      </c>
      <c r="AY3371" t="s">
        <v>51</v>
      </c>
    </row>
    <row r="3372" spans="1:51" x14ac:dyDescent="0.35">
      <c r="A3372">
        <v>980</v>
      </c>
      <c r="B3372">
        <v>0</v>
      </c>
      <c r="C3372" t="s">
        <v>51</v>
      </c>
      <c r="D3372" t="s">
        <v>52</v>
      </c>
      <c r="E3372" t="s">
        <v>51</v>
      </c>
      <c r="F3372" t="s">
        <v>51</v>
      </c>
      <c r="G3372" t="s">
        <v>15407</v>
      </c>
      <c r="H3372" t="s">
        <v>15408</v>
      </c>
      <c r="I3372" t="s">
        <v>56</v>
      </c>
      <c r="J3372" t="s">
        <v>15409</v>
      </c>
      <c r="K3372" t="s">
        <v>5285</v>
      </c>
      <c r="L3372">
        <v>500081</v>
      </c>
      <c r="M3372" t="s">
        <v>15407</v>
      </c>
      <c r="N3372" t="s">
        <v>15410</v>
      </c>
      <c r="O3372" t="s">
        <v>19406</v>
      </c>
      <c r="P3372" t="s">
        <v>15411</v>
      </c>
      <c r="Q3372" t="s">
        <v>5285</v>
      </c>
      <c r="R3372">
        <v>500081</v>
      </c>
      <c r="S3372">
        <v>7702301719</v>
      </c>
      <c r="T3372" t="s">
        <v>51</v>
      </c>
      <c r="U3372" t="s">
        <v>51</v>
      </c>
      <c r="W3372">
        <v>7702301719</v>
      </c>
      <c r="Y3372" t="s">
        <v>15412</v>
      </c>
      <c r="Z3372">
        <v>8</v>
      </c>
      <c r="AE3372" t="s">
        <v>51</v>
      </c>
      <c r="AF3372" t="s">
        <v>15409</v>
      </c>
      <c r="AI3372">
        <v>0</v>
      </c>
      <c r="AJ3372">
        <v>0</v>
      </c>
      <c r="AL3372">
        <v>0</v>
      </c>
      <c r="AM3372">
        <v>0</v>
      </c>
      <c r="AN3372">
        <v>0</v>
      </c>
      <c r="AO3372" t="s">
        <v>51</v>
      </c>
      <c r="AP3372" t="s">
        <v>51</v>
      </c>
      <c r="AQ3372" t="s">
        <v>51</v>
      </c>
      <c r="AR3372" t="s">
        <v>51</v>
      </c>
      <c r="AS3372" t="s">
        <v>51</v>
      </c>
      <c r="AT3372" t="s">
        <v>51</v>
      </c>
      <c r="AU3372" t="s">
        <v>58</v>
      </c>
      <c r="AV3372" t="s">
        <v>13449</v>
      </c>
      <c r="AW3372" t="s">
        <v>13449</v>
      </c>
      <c r="AX3372" s="1">
        <v>40967.698347187499</v>
      </c>
      <c r="AY3372" s="1">
        <v>40967.700310069442</v>
      </c>
    </row>
    <row r="3373" spans="1:51" x14ac:dyDescent="0.35">
      <c r="A3373">
        <v>979</v>
      </c>
      <c r="B3373">
        <v>0</v>
      </c>
      <c r="C3373" t="s">
        <v>51</v>
      </c>
      <c r="D3373" t="s">
        <v>85</v>
      </c>
      <c r="E3373" t="s">
        <v>51</v>
      </c>
      <c r="F3373" t="s">
        <v>51</v>
      </c>
      <c r="G3373" t="s">
        <v>15413</v>
      </c>
      <c r="H3373" t="s">
        <v>15414</v>
      </c>
      <c r="I3373" t="s">
        <v>56</v>
      </c>
      <c r="J3373" t="s">
        <v>12495</v>
      </c>
      <c r="K3373" t="s">
        <v>563</v>
      </c>
      <c r="L3373">
        <v>400007</v>
      </c>
      <c r="S3373" t="s">
        <v>15415</v>
      </c>
      <c r="T3373" t="s">
        <v>51</v>
      </c>
      <c r="U3373" t="s">
        <v>51</v>
      </c>
      <c r="W3373">
        <v>9833406677</v>
      </c>
      <c r="Y3373" t="s">
        <v>15416</v>
      </c>
      <c r="Z3373">
        <v>8</v>
      </c>
      <c r="AD3373" t="s">
        <v>15417</v>
      </c>
      <c r="AE3373" t="s">
        <v>51</v>
      </c>
      <c r="AF3373" t="s">
        <v>12495</v>
      </c>
      <c r="AG3373" t="s">
        <v>15418</v>
      </c>
      <c r="AH3373" t="s">
        <v>15419</v>
      </c>
      <c r="AI3373">
        <v>0</v>
      </c>
      <c r="AJ3373">
        <v>0</v>
      </c>
      <c r="AL3373">
        <v>0</v>
      </c>
      <c r="AM3373">
        <v>0</v>
      </c>
      <c r="AN3373">
        <v>0</v>
      </c>
      <c r="AO3373" t="s">
        <v>4181</v>
      </c>
      <c r="AP3373" t="s">
        <v>51</v>
      </c>
      <c r="AQ3373" t="s">
        <v>51</v>
      </c>
      <c r="AR3373" t="s">
        <v>51</v>
      </c>
      <c r="AS3373" t="s">
        <v>51</v>
      </c>
      <c r="AT3373" t="s">
        <v>51</v>
      </c>
      <c r="AU3373" t="s">
        <v>58</v>
      </c>
      <c r="AV3373" t="s">
        <v>13603</v>
      </c>
      <c r="AW3373" t="s">
        <v>13317</v>
      </c>
      <c r="AX3373" s="1">
        <v>40962.452997141205</v>
      </c>
      <c r="AY3373" s="1">
        <v>41727.689701504627</v>
      </c>
    </row>
    <row r="3374" spans="1:51" x14ac:dyDescent="0.35">
      <c r="A3374">
        <v>978</v>
      </c>
      <c r="B3374">
        <v>0</v>
      </c>
      <c r="C3374" t="s">
        <v>51</v>
      </c>
      <c r="D3374" t="s">
        <v>52</v>
      </c>
      <c r="E3374" t="s">
        <v>51</v>
      </c>
      <c r="F3374" t="s">
        <v>51</v>
      </c>
      <c r="G3374" t="s">
        <v>15420</v>
      </c>
      <c r="H3374" t="s">
        <v>15421</v>
      </c>
      <c r="I3374" t="s">
        <v>56</v>
      </c>
      <c r="J3374" t="s">
        <v>15422</v>
      </c>
      <c r="K3374" t="s">
        <v>5258</v>
      </c>
      <c r="L3374" t="s">
        <v>15423</v>
      </c>
      <c r="M3374" t="s">
        <v>15420</v>
      </c>
      <c r="N3374" t="s">
        <v>15424</v>
      </c>
      <c r="O3374" t="s">
        <v>19406</v>
      </c>
      <c r="P3374" t="s">
        <v>6229</v>
      </c>
      <c r="Q3374" t="s">
        <v>5258</v>
      </c>
      <c r="R3374" t="s">
        <v>15423</v>
      </c>
      <c r="S3374" t="s">
        <v>15425</v>
      </c>
      <c r="T3374" t="s">
        <v>51</v>
      </c>
      <c r="U3374" t="s">
        <v>51</v>
      </c>
      <c r="Y3374" t="s">
        <v>15426</v>
      </c>
      <c r="Z3374">
        <v>8</v>
      </c>
      <c r="AE3374" t="s">
        <v>51</v>
      </c>
      <c r="AF3374" t="s">
        <v>15422</v>
      </c>
      <c r="AG3374">
        <v>22874602590</v>
      </c>
      <c r="AH3374" t="s">
        <v>15427</v>
      </c>
      <c r="AI3374">
        <v>0</v>
      </c>
      <c r="AJ3374">
        <v>0</v>
      </c>
      <c r="AL3374">
        <v>0</v>
      </c>
      <c r="AM3374">
        <v>0</v>
      </c>
      <c r="AN3374">
        <v>0</v>
      </c>
      <c r="AO3374" t="s">
        <v>51</v>
      </c>
      <c r="AP3374" t="s">
        <v>51</v>
      </c>
      <c r="AQ3374" t="s">
        <v>51</v>
      </c>
      <c r="AR3374" t="s">
        <v>51</v>
      </c>
      <c r="AS3374" t="s">
        <v>51</v>
      </c>
      <c r="AT3374" t="s">
        <v>51</v>
      </c>
      <c r="AU3374" t="s">
        <v>58</v>
      </c>
      <c r="AV3374" t="s">
        <v>14226</v>
      </c>
      <c r="AW3374" t="s">
        <v>51</v>
      </c>
      <c r="AX3374" s="1">
        <v>40961.471316203701</v>
      </c>
      <c r="AY3374" t="s">
        <v>51</v>
      </c>
    </row>
    <row r="3375" spans="1:51" x14ac:dyDescent="0.35">
      <c r="A3375">
        <v>977</v>
      </c>
      <c r="B3375">
        <v>0</v>
      </c>
      <c r="C3375" t="s">
        <v>51</v>
      </c>
      <c r="D3375" t="s">
        <v>52</v>
      </c>
      <c r="E3375" t="s">
        <v>51</v>
      </c>
      <c r="F3375" t="s">
        <v>51</v>
      </c>
      <c r="G3375" t="s">
        <v>15428</v>
      </c>
      <c r="H3375" t="s">
        <v>15429</v>
      </c>
      <c r="I3375" t="s">
        <v>1885</v>
      </c>
      <c r="J3375" t="s">
        <v>15430</v>
      </c>
      <c r="K3375" t="s">
        <v>15431</v>
      </c>
      <c r="L3375">
        <v>47650</v>
      </c>
      <c r="M3375" t="s">
        <v>15432</v>
      </c>
      <c r="N3375" t="s">
        <v>15429</v>
      </c>
      <c r="O3375" t="s">
        <v>1885</v>
      </c>
      <c r="P3375" t="s">
        <v>6690</v>
      </c>
      <c r="Q3375" t="s">
        <v>15431</v>
      </c>
      <c r="R3375">
        <v>47650</v>
      </c>
      <c r="S3375" t="s">
        <v>15433</v>
      </c>
      <c r="U3375" t="s">
        <v>51</v>
      </c>
      <c r="X3375" t="s">
        <v>51</v>
      </c>
      <c r="Z3375">
        <v>2</v>
      </c>
      <c r="AE3375" t="s">
        <v>51</v>
      </c>
      <c r="AF3375" t="s">
        <v>15430</v>
      </c>
      <c r="AI3375">
        <v>0</v>
      </c>
      <c r="AJ3375">
        <v>0</v>
      </c>
      <c r="AL3375">
        <v>0</v>
      </c>
      <c r="AM3375">
        <v>0</v>
      </c>
      <c r="AN3375">
        <v>0</v>
      </c>
      <c r="AO3375" t="s">
        <v>51</v>
      </c>
      <c r="AP3375" t="s">
        <v>51</v>
      </c>
      <c r="AQ3375" t="s">
        <v>51</v>
      </c>
      <c r="AR3375" t="s">
        <v>51</v>
      </c>
      <c r="AS3375" t="s">
        <v>51</v>
      </c>
      <c r="AT3375" t="s">
        <v>51</v>
      </c>
      <c r="AU3375" t="s">
        <v>58</v>
      </c>
      <c r="AV3375" t="s">
        <v>14226</v>
      </c>
      <c r="AW3375" t="s">
        <v>14226</v>
      </c>
      <c r="AX3375" s="1">
        <v>40957.496396909723</v>
      </c>
      <c r="AY3375" s="1">
        <v>41283.513687465274</v>
      </c>
    </row>
    <row r="3376" spans="1:51" x14ac:dyDescent="0.35">
      <c r="A3376">
        <v>975</v>
      </c>
      <c r="B3376">
        <v>0</v>
      </c>
      <c r="C3376" t="s">
        <v>51</v>
      </c>
      <c r="D3376" t="s">
        <v>52</v>
      </c>
      <c r="E3376" t="s">
        <v>51</v>
      </c>
      <c r="F3376" t="s">
        <v>51</v>
      </c>
      <c r="G3376" t="s">
        <v>19407</v>
      </c>
      <c r="H3376" t="s">
        <v>15434</v>
      </c>
      <c r="I3376" t="s">
        <v>56</v>
      </c>
      <c r="J3376" t="s">
        <v>143</v>
      </c>
      <c r="K3376" t="s">
        <v>15435</v>
      </c>
      <c r="L3376">
        <v>421401</v>
      </c>
      <c r="M3376" t="s">
        <v>19298</v>
      </c>
      <c r="N3376" t="s">
        <v>15434</v>
      </c>
      <c r="O3376" t="s">
        <v>56</v>
      </c>
      <c r="P3376" t="s">
        <v>280</v>
      </c>
      <c r="Q3376" t="s">
        <v>15435</v>
      </c>
      <c r="R3376">
        <v>421401</v>
      </c>
      <c r="S3376" t="s">
        <v>15436</v>
      </c>
      <c r="U3376" t="s">
        <v>202</v>
      </c>
      <c r="V3376" t="s">
        <v>15437</v>
      </c>
      <c r="Z3376">
        <v>8</v>
      </c>
      <c r="AA3376">
        <v>27</v>
      </c>
      <c r="AB3376" t="s">
        <v>62</v>
      </c>
      <c r="AC3376" t="s">
        <v>62</v>
      </c>
      <c r="AD3376" t="s">
        <v>62</v>
      </c>
      <c r="AE3376" t="s">
        <v>1903</v>
      </c>
      <c r="AF3376" t="s">
        <v>143</v>
      </c>
      <c r="AG3376" t="s">
        <v>10512</v>
      </c>
      <c r="AH3376" t="s">
        <v>1903</v>
      </c>
      <c r="AI3376">
        <v>0</v>
      </c>
      <c r="AJ3376">
        <v>0</v>
      </c>
      <c r="AL3376">
        <v>0</v>
      </c>
      <c r="AM3376">
        <v>0</v>
      </c>
      <c r="AN3376">
        <v>0</v>
      </c>
      <c r="AO3376" t="s">
        <v>51</v>
      </c>
      <c r="AP3376" t="s">
        <v>51</v>
      </c>
      <c r="AQ3376" t="s">
        <v>51</v>
      </c>
      <c r="AR3376" t="s">
        <v>51</v>
      </c>
      <c r="AS3376" t="s">
        <v>51</v>
      </c>
      <c r="AT3376" t="s">
        <v>51</v>
      </c>
      <c r="AU3376" t="s">
        <v>58</v>
      </c>
      <c r="AV3376" t="s">
        <v>14226</v>
      </c>
      <c r="AW3376" t="s">
        <v>4802</v>
      </c>
      <c r="AX3376" s="1">
        <v>40956.726473263887</v>
      </c>
      <c r="AY3376" s="1">
        <v>43777.642392789348</v>
      </c>
    </row>
    <row r="3377" spans="1:51" x14ac:dyDescent="0.35">
      <c r="A3377">
        <v>974</v>
      </c>
      <c r="B3377">
        <v>0</v>
      </c>
      <c r="C3377" t="s">
        <v>51</v>
      </c>
      <c r="D3377" t="s">
        <v>52</v>
      </c>
      <c r="E3377" t="s">
        <v>51</v>
      </c>
      <c r="F3377" t="s">
        <v>51</v>
      </c>
      <c r="G3377" t="s">
        <v>15438</v>
      </c>
      <c r="H3377" t="s">
        <v>15439</v>
      </c>
      <c r="I3377" t="s">
        <v>56</v>
      </c>
      <c r="J3377" t="s">
        <v>13817</v>
      </c>
      <c r="K3377" t="s">
        <v>3754</v>
      </c>
      <c r="L3377">
        <v>392002</v>
      </c>
      <c r="M3377" t="s">
        <v>15438</v>
      </c>
      <c r="N3377" t="s">
        <v>15440</v>
      </c>
      <c r="O3377" t="s">
        <v>56</v>
      </c>
      <c r="Q3377" t="s">
        <v>3754</v>
      </c>
      <c r="R3377">
        <v>392002</v>
      </c>
      <c r="S3377" t="s">
        <v>15441</v>
      </c>
      <c r="T3377" t="s">
        <v>51</v>
      </c>
      <c r="U3377" t="s">
        <v>51</v>
      </c>
      <c r="V3377">
        <v>2646227305</v>
      </c>
      <c r="Z3377">
        <v>8</v>
      </c>
      <c r="AE3377" t="s">
        <v>51</v>
      </c>
      <c r="AF3377" t="s">
        <v>13817</v>
      </c>
      <c r="AI3377">
        <v>0</v>
      </c>
      <c r="AJ3377">
        <v>0</v>
      </c>
      <c r="AL3377">
        <v>0</v>
      </c>
      <c r="AM3377">
        <v>0</v>
      </c>
      <c r="AN3377">
        <v>0</v>
      </c>
      <c r="AO3377" t="s">
        <v>51</v>
      </c>
      <c r="AP3377" t="s">
        <v>51</v>
      </c>
      <c r="AQ3377" t="s">
        <v>51</v>
      </c>
      <c r="AR3377" t="s">
        <v>51</v>
      </c>
      <c r="AS3377" t="s">
        <v>51</v>
      </c>
      <c r="AT3377" t="s">
        <v>51</v>
      </c>
      <c r="AU3377" t="s">
        <v>58</v>
      </c>
      <c r="AV3377" t="s">
        <v>14226</v>
      </c>
      <c r="AW3377" t="s">
        <v>51</v>
      </c>
      <c r="AX3377" s="1">
        <v>40954.44311388889</v>
      </c>
      <c r="AY3377" t="s">
        <v>51</v>
      </c>
    </row>
    <row r="3378" spans="1:51" x14ac:dyDescent="0.35">
      <c r="A3378">
        <v>973</v>
      </c>
      <c r="B3378">
        <v>0</v>
      </c>
      <c r="C3378" t="s">
        <v>51</v>
      </c>
      <c r="D3378" t="s">
        <v>52</v>
      </c>
      <c r="E3378" t="s">
        <v>51</v>
      </c>
      <c r="F3378" t="s">
        <v>51</v>
      </c>
      <c r="G3378" t="s">
        <v>14286</v>
      </c>
      <c r="H3378" t="s">
        <v>15442</v>
      </c>
      <c r="I3378" t="s">
        <v>2142</v>
      </c>
      <c r="J3378" t="s">
        <v>13817</v>
      </c>
      <c r="K3378" t="s">
        <v>62</v>
      </c>
      <c r="L3378">
        <v>128383</v>
      </c>
      <c r="M3378" t="s">
        <v>14286</v>
      </c>
      <c r="N3378" t="s">
        <v>15443</v>
      </c>
      <c r="O3378" t="s">
        <v>4793</v>
      </c>
      <c r="R3378">
        <v>128383</v>
      </c>
      <c r="S3378" t="s">
        <v>15444</v>
      </c>
      <c r="T3378" t="s">
        <v>51</v>
      </c>
      <c r="U3378" t="s">
        <v>51</v>
      </c>
      <c r="V3378" t="s">
        <v>15445</v>
      </c>
      <c r="Z3378">
        <v>2</v>
      </c>
      <c r="AE3378" t="s">
        <v>51</v>
      </c>
      <c r="AF3378" t="s">
        <v>13817</v>
      </c>
      <c r="AI3378">
        <v>0</v>
      </c>
      <c r="AJ3378">
        <v>0</v>
      </c>
      <c r="AL3378">
        <v>0</v>
      </c>
      <c r="AM3378">
        <v>0</v>
      </c>
      <c r="AN3378">
        <v>0</v>
      </c>
      <c r="AO3378" t="s">
        <v>51</v>
      </c>
      <c r="AP3378" t="s">
        <v>51</v>
      </c>
      <c r="AQ3378" t="s">
        <v>51</v>
      </c>
      <c r="AR3378" t="s">
        <v>51</v>
      </c>
      <c r="AS3378" t="s">
        <v>51</v>
      </c>
      <c r="AT3378" t="s">
        <v>51</v>
      </c>
      <c r="AU3378" t="s">
        <v>58</v>
      </c>
      <c r="AV3378" t="s">
        <v>14226</v>
      </c>
      <c r="AW3378" t="s">
        <v>51</v>
      </c>
      <c r="AX3378" s="1">
        <v>40954.439650891203</v>
      </c>
      <c r="AY3378" t="s">
        <v>51</v>
      </c>
    </row>
    <row r="3379" spans="1:51" x14ac:dyDescent="0.35">
      <c r="A3379">
        <v>972</v>
      </c>
      <c r="B3379">
        <v>0</v>
      </c>
      <c r="C3379" t="s">
        <v>51</v>
      </c>
      <c r="D3379" t="s">
        <v>85</v>
      </c>
      <c r="E3379" t="s">
        <v>51</v>
      </c>
      <c r="F3379" t="s">
        <v>51</v>
      </c>
      <c r="G3379" t="s">
        <v>15446</v>
      </c>
      <c r="H3379" t="s">
        <v>15447</v>
      </c>
      <c r="I3379" t="s">
        <v>56</v>
      </c>
      <c r="J3379" t="s">
        <v>143</v>
      </c>
      <c r="K3379" t="s">
        <v>563</v>
      </c>
      <c r="L3379">
        <v>400004</v>
      </c>
      <c r="N3379" t="s">
        <v>14787</v>
      </c>
      <c r="S3379" t="s">
        <v>15448</v>
      </c>
      <c r="T3379" t="s">
        <v>51</v>
      </c>
      <c r="U3379" t="s">
        <v>51</v>
      </c>
      <c r="V3379" t="s">
        <v>15449</v>
      </c>
      <c r="W3379">
        <v>9920543953</v>
      </c>
      <c r="X3379" t="s">
        <v>15450</v>
      </c>
      <c r="Y3379" t="s">
        <v>15451</v>
      </c>
      <c r="Z3379">
        <v>8</v>
      </c>
      <c r="AE3379" t="s">
        <v>51</v>
      </c>
      <c r="AF3379" t="s">
        <v>143</v>
      </c>
      <c r="AI3379">
        <v>0</v>
      </c>
      <c r="AJ3379">
        <v>0</v>
      </c>
      <c r="AL3379">
        <v>0</v>
      </c>
      <c r="AM3379">
        <v>0</v>
      </c>
      <c r="AN3379">
        <v>0</v>
      </c>
      <c r="AO3379" t="s">
        <v>51</v>
      </c>
      <c r="AP3379" t="s">
        <v>51</v>
      </c>
      <c r="AQ3379" t="s">
        <v>51</v>
      </c>
      <c r="AR3379" t="s">
        <v>51</v>
      </c>
      <c r="AS3379" t="s">
        <v>51</v>
      </c>
      <c r="AT3379" t="s">
        <v>51</v>
      </c>
      <c r="AU3379" t="s">
        <v>58</v>
      </c>
      <c r="AV3379" t="s">
        <v>8906</v>
      </c>
      <c r="AW3379" t="s">
        <v>51</v>
      </c>
      <c r="AX3379" s="1">
        <v>40950.669673414355</v>
      </c>
      <c r="AY3379" t="s">
        <v>51</v>
      </c>
    </row>
    <row r="3380" spans="1:51" x14ac:dyDescent="0.35">
      <c r="A3380">
        <v>971</v>
      </c>
      <c r="B3380">
        <v>0</v>
      </c>
      <c r="C3380" t="s">
        <v>51</v>
      </c>
      <c r="D3380" t="s">
        <v>85</v>
      </c>
      <c r="E3380" t="s">
        <v>51</v>
      </c>
      <c r="F3380" t="s">
        <v>51</v>
      </c>
      <c r="G3380" t="s">
        <v>15452</v>
      </c>
      <c r="H3380" t="s">
        <v>15453</v>
      </c>
      <c r="I3380" t="s">
        <v>56</v>
      </c>
      <c r="J3380" t="s">
        <v>143</v>
      </c>
      <c r="K3380" t="s">
        <v>1903</v>
      </c>
      <c r="L3380">
        <v>411001</v>
      </c>
      <c r="N3380" t="s">
        <v>14787</v>
      </c>
      <c r="S3380" t="s">
        <v>15454</v>
      </c>
      <c r="T3380" t="s">
        <v>51</v>
      </c>
      <c r="U3380" t="s">
        <v>51</v>
      </c>
      <c r="W3380">
        <f>+(91)-9823028900</f>
        <v>-9823028809</v>
      </c>
      <c r="Y3380" t="s">
        <v>15455</v>
      </c>
      <c r="Z3380">
        <v>8</v>
      </c>
      <c r="AE3380" t="s">
        <v>51</v>
      </c>
      <c r="AF3380" t="s">
        <v>143</v>
      </c>
      <c r="AI3380">
        <v>0</v>
      </c>
      <c r="AJ3380">
        <v>0</v>
      </c>
      <c r="AL3380">
        <v>0</v>
      </c>
      <c r="AM3380">
        <v>0</v>
      </c>
      <c r="AN3380">
        <v>0</v>
      </c>
      <c r="AO3380" t="s">
        <v>51</v>
      </c>
      <c r="AP3380" t="s">
        <v>51</v>
      </c>
      <c r="AQ3380" t="s">
        <v>51</v>
      </c>
      <c r="AR3380" t="s">
        <v>51</v>
      </c>
      <c r="AS3380" t="s">
        <v>51</v>
      </c>
      <c r="AT3380" t="s">
        <v>51</v>
      </c>
      <c r="AU3380" t="s">
        <v>58</v>
      </c>
      <c r="AV3380" t="s">
        <v>8671</v>
      </c>
      <c r="AW3380" t="s">
        <v>51</v>
      </c>
      <c r="AX3380" s="1">
        <v>40949.633197337964</v>
      </c>
      <c r="AY3380" t="s">
        <v>51</v>
      </c>
    </row>
    <row r="3381" spans="1:51" x14ac:dyDescent="0.35">
      <c r="A3381">
        <v>970</v>
      </c>
      <c r="B3381">
        <v>0</v>
      </c>
      <c r="C3381" t="s">
        <v>51</v>
      </c>
      <c r="D3381" t="s">
        <v>85</v>
      </c>
      <c r="E3381" t="s">
        <v>51</v>
      </c>
      <c r="F3381" t="s">
        <v>51</v>
      </c>
      <c r="G3381" t="s">
        <v>19408</v>
      </c>
      <c r="H3381" t="s">
        <v>15456</v>
      </c>
      <c r="I3381" t="s">
        <v>56</v>
      </c>
      <c r="J3381" t="s">
        <v>5419</v>
      </c>
      <c r="K3381" t="s">
        <v>5602</v>
      </c>
      <c r="L3381" t="s">
        <v>15457</v>
      </c>
      <c r="S3381" t="s">
        <v>15458</v>
      </c>
      <c r="T3381" t="s">
        <v>51</v>
      </c>
      <c r="U3381" t="s">
        <v>51</v>
      </c>
      <c r="V3381" t="s">
        <v>15459</v>
      </c>
      <c r="W3381">
        <v>9990190460</v>
      </c>
      <c r="Y3381" t="s">
        <v>15460</v>
      </c>
      <c r="Z3381">
        <v>8</v>
      </c>
      <c r="AA3381" t="s">
        <v>15461</v>
      </c>
      <c r="AD3381" t="s">
        <v>325</v>
      </c>
      <c r="AE3381" t="s">
        <v>51</v>
      </c>
      <c r="AF3381" t="s">
        <v>5419</v>
      </c>
      <c r="AG3381">
        <v>29230016424</v>
      </c>
      <c r="AI3381">
        <v>0</v>
      </c>
      <c r="AJ3381">
        <v>0</v>
      </c>
      <c r="AL3381">
        <v>0</v>
      </c>
      <c r="AM3381">
        <v>0</v>
      </c>
      <c r="AN3381">
        <v>0</v>
      </c>
      <c r="AO3381" t="s">
        <v>1651</v>
      </c>
      <c r="AP3381" t="s">
        <v>51</v>
      </c>
      <c r="AQ3381" t="s">
        <v>51</v>
      </c>
      <c r="AR3381" t="s">
        <v>51</v>
      </c>
      <c r="AS3381" t="s">
        <v>51</v>
      </c>
      <c r="AT3381" t="s">
        <v>51</v>
      </c>
      <c r="AU3381" t="s">
        <v>58</v>
      </c>
      <c r="AV3381" t="s">
        <v>8906</v>
      </c>
      <c r="AW3381" t="s">
        <v>4028</v>
      </c>
      <c r="AX3381" s="1">
        <v>40946.432219710645</v>
      </c>
      <c r="AY3381" s="1">
        <v>42705.635497453703</v>
      </c>
    </row>
    <row r="3382" spans="1:51" x14ac:dyDescent="0.35">
      <c r="A3382">
        <v>969</v>
      </c>
      <c r="B3382">
        <v>0</v>
      </c>
      <c r="C3382" t="s">
        <v>51</v>
      </c>
      <c r="D3382" t="s">
        <v>52</v>
      </c>
      <c r="E3382" t="s">
        <v>51</v>
      </c>
      <c r="F3382" t="s">
        <v>51</v>
      </c>
      <c r="G3382" t="s">
        <v>15462</v>
      </c>
      <c r="H3382" t="s">
        <v>15463</v>
      </c>
      <c r="I3382" t="s">
        <v>56</v>
      </c>
      <c r="J3382" t="s">
        <v>15464</v>
      </c>
      <c r="K3382" t="s">
        <v>5926</v>
      </c>
      <c r="L3382" t="s">
        <v>15465</v>
      </c>
      <c r="M3382" t="s">
        <v>15462</v>
      </c>
      <c r="N3382" t="s">
        <v>15466</v>
      </c>
      <c r="O3382" t="s">
        <v>19406</v>
      </c>
      <c r="P3382" t="s">
        <v>1807</v>
      </c>
      <c r="Q3382" t="s">
        <v>5926</v>
      </c>
      <c r="R3382" t="s">
        <v>15465</v>
      </c>
      <c r="S3382">
        <f>91-755-4265412</f>
        <v>-4266076</v>
      </c>
      <c r="T3382" t="s">
        <v>51</v>
      </c>
      <c r="U3382" t="s">
        <v>51</v>
      </c>
      <c r="V3382">
        <f>91-755-2586584</f>
        <v>-2587248</v>
      </c>
      <c r="W3382">
        <v>9329778839</v>
      </c>
      <c r="Y3382" t="s">
        <v>15467</v>
      </c>
      <c r="Z3382">
        <v>8</v>
      </c>
      <c r="AE3382" t="s">
        <v>51</v>
      </c>
      <c r="AF3382" t="s">
        <v>15464</v>
      </c>
      <c r="AI3382">
        <v>0</v>
      </c>
      <c r="AJ3382">
        <v>0</v>
      </c>
      <c r="AL3382">
        <v>0</v>
      </c>
      <c r="AM3382">
        <v>0</v>
      </c>
      <c r="AN3382">
        <v>0</v>
      </c>
      <c r="AO3382" t="s">
        <v>51</v>
      </c>
      <c r="AP3382" t="s">
        <v>51</v>
      </c>
      <c r="AQ3382" t="s">
        <v>51</v>
      </c>
      <c r="AR3382" t="s">
        <v>51</v>
      </c>
      <c r="AS3382" t="s">
        <v>51</v>
      </c>
      <c r="AT3382" t="s">
        <v>51</v>
      </c>
      <c r="AU3382" t="s">
        <v>58</v>
      </c>
      <c r="AV3382" t="s">
        <v>8906</v>
      </c>
      <c r="AW3382" t="s">
        <v>51</v>
      </c>
      <c r="AX3382" s="1">
        <v>40946.423394826386</v>
      </c>
      <c r="AY3382" t="s">
        <v>51</v>
      </c>
    </row>
    <row r="3383" spans="1:51" x14ac:dyDescent="0.35">
      <c r="A3383">
        <v>968</v>
      </c>
      <c r="B3383">
        <v>0</v>
      </c>
      <c r="C3383" t="s">
        <v>51</v>
      </c>
      <c r="D3383" t="s">
        <v>52</v>
      </c>
      <c r="E3383" t="s">
        <v>51</v>
      </c>
      <c r="F3383" t="s">
        <v>51</v>
      </c>
      <c r="G3383" t="s">
        <v>15468</v>
      </c>
      <c r="H3383" t="s">
        <v>15469</v>
      </c>
      <c r="I3383" t="s">
        <v>15600</v>
      </c>
      <c r="J3383" t="s">
        <v>13817</v>
      </c>
      <c r="K3383" t="s">
        <v>15470</v>
      </c>
      <c r="L3383">
        <v>201203</v>
      </c>
      <c r="M3383" t="s">
        <v>15471</v>
      </c>
      <c r="N3383" t="s">
        <v>15472</v>
      </c>
      <c r="O3383" t="s">
        <v>4793</v>
      </c>
      <c r="P3383" t="s">
        <v>62</v>
      </c>
      <c r="Q3383" t="s">
        <v>62</v>
      </c>
      <c r="R3383">
        <v>486415</v>
      </c>
      <c r="S3383" t="s">
        <v>15473</v>
      </c>
      <c r="T3383" t="s">
        <v>51</v>
      </c>
      <c r="U3383" t="s">
        <v>51</v>
      </c>
      <c r="V3383" t="s">
        <v>15474</v>
      </c>
      <c r="W3383" t="s">
        <v>62</v>
      </c>
      <c r="Y3383" t="s">
        <v>15475</v>
      </c>
      <c r="Z3383">
        <v>2</v>
      </c>
      <c r="AE3383" t="s">
        <v>51</v>
      </c>
      <c r="AF3383" t="s">
        <v>13817</v>
      </c>
      <c r="AI3383">
        <v>0</v>
      </c>
      <c r="AJ3383">
        <v>0</v>
      </c>
      <c r="AL3383">
        <v>0</v>
      </c>
      <c r="AM3383">
        <v>0</v>
      </c>
      <c r="AN3383">
        <v>0</v>
      </c>
      <c r="AO3383" t="s">
        <v>51</v>
      </c>
      <c r="AP3383" t="s">
        <v>51</v>
      </c>
      <c r="AQ3383" t="s">
        <v>51</v>
      </c>
      <c r="AR3383" t="s">
        <v>51</v>
      </c>
      <c r="AS3383" t="s">
        <v>51</v>
      </c>
      <c r="AT3383" t="s">
        <v>51</v>
      </c>
      <c r="AU3383" t="s">
        <v>58</v>
      </c>
      <c r="AV3383" t="s">
        <v>8906</v>
      </c>
      <c r="AW3383" t="s">
        <v>51</v>
      </c>
      <c r="AX3383" s="1">
        <v>40945.430334722223</v>
      </c>
      <c r="AY3383" t="s">
        <v>51</v>
      </c>
    </row>
    <row r="3384" spans="1:51" x14ac:dyDescent="0.35">
      <c r="A3384">
        <v>967</v>
      </c>
      <c r="B3384">
        <v>0</v>
      </c>
      <c r="C3384" t="s">
        <v>51</v>
      </c>
      <c r="D3384" t="s">
        <v>52</v>
      </c>
      <c r="E3384" t="s">
        <v>51</v>
      </c>
      <c r="F3384" t="s">
        <v>51</v>
      </c>
      <c r="G3384" t="s">
        <v>15476</v>
      </c>
      <c r="H3384" t="s">
        <v>15477</v>
      </c>
      <c r="I3384" t="s">
        <v>56</v>
      </c>
      <c r="L3384" t="s">
        <v>15478</v>
      </c>
      <c r="O3384" t="s">
        <v>62</v>
      </c>
      <c r="S3384" t="s">
        <v>15479</v>
      </c>
      <c r="U3384" t="s">
        <v>57</v>
      </c>
      <c r="V3384" t="s">
        <v>15480</v>
      </c>
      <c r="Y3384" t="s">
        <v>15481</v>
      </c>
      <c r="Z3384">
        <v>8</v>
      </c>
      <c r="AA3384">
        <v>19</v>
      </c>
      <c r="AE3384" t="s">
        <v>12521</v>
      </c>
      <c r="AF3384" t="s">
        <v>3287</v>
      </c>
      <c r="AG3384" t="s">
        <v>15482</v>
      </c>
      <c r="AH3384" t="s">
        <v>12521</v>
      </c>
      <c r="AI3384">
        <v>0</v>
      </c>
      <c r="AJ3384">
        <v>0</v>
      </c>
      <c r="AL3384">
        <v>0</v>
      </c>
      <c r="AM3384">
        <v>0</v>
      </c>
      <c r="AN3384">
        <v>0</v>
      </c>
      <c r="AO3384" t="s">
        <v>51</v>
      </c>
      <c r="AP3384" t="s">
        <v>51</v>
      </c>
      <c r="AQ3384" t="s">
        <v>51</v>
      </c>
      <c r="AR3384" t="s">
        <v>51</v>
      </c>
      <c r="AS3384" t="s">
        <v>51</v>
      </c>
      <c r="AT3384" t="s">
        <v>51</v>
      </c>
      <c r="AU3384" t="s">
        <v>58</v>
      </c>
      <c r="AV3384" t="s">
        <v>8906</v>
      </c>
      <c r="AW3384" t="s">
        <v>6927</v>
      </c>
      <c r="AX3384" s="1">
        <v>40945.41437554398</v>
      </c>
      <c r="AY3384" s="1">
        <v>43629.48169753472</v>
      </c>
    </row>
    <row r="3385" spans="1:51" x14ac:dyDescent="0.35">
      <c r="A3385">
        <v>966</v>
      </c>
      <c r="B3385">
        <v>0</v>
      </c>
      <c r="C3385" t="s">
        <v>51</v>
      </c>
      <c r="D3385" t="s">
        <v>52</v>
      </c>
      <c r="E3385" t="s">
        <v>51</v>
      </c>
      <c r="F3385" t="s">
        <v>51</v>
      </c>
      <c r="G3385" t="s">
        <v>14190</v>
      </c>
      <c r="H3385" t="s">
        <v>15483</v>
      </c>
      <c r="I3385" t="s">
        <v>56</v>
      </c>
      <c r="J3385" t="s">
        <v>143</v>
      </c>
      <c r="K3385" t="s">
        <v>15484</v>
      </c>
      <c r="L3385">
        <v>412801</v>
      </c>
      <c r="M3385" t="s">
        <v>14190</v>
      </c>
      <c r="N3385" t="s">
        <v>15483</v>
      </c>
      <c r="O3385" t="s">
        <v>19406</v>
      </c>
      <c r="P3385" t="s">
        <v>143</v>
      </c>
      <c r="Q3385" t="s">
        <v>15484</v>
      </c>
      <c r="R3385">
        <v>412801</v>
      </c>
      <c r="S3385" t="s">
        <v>15485</v>
      </c>
      <c r="T3385" t="s">
        <v>51</v>
      </c>
      <c r="U3385" t="s">
        <v>51</v>
      </c>
      <c r="Z3385">
        <v>8</v>
      </c>
      <c r="AA3385" t="s">
        <v>15486</v>
      </c>
      <c r="AE3385" t="s">
        <v>51</v>
      </c>
      <c r="AF3385" t="s">
        <v>143</v>
      </c>
      <c r="AG3385" t="s">
        <v>15487</v>
      </c>
      <c r="AH3385" t="s">
        <v>15488</v>
      </c>
      <c r="AI3385">
        <v>0</v>
      </c>
      <c r="AJ3385">
        <v>0</v>
      </c>
      <c r="AL3385">
        <v>0</v>
      </c>
      <c r="AM3385">
        <v>0</v>
      </c>
      <c r="AN3385">
        <v>0</v>
      </c>
      <c r="AO3385" t="s">
        <v>51</v>
      </c>
      <c r="AP3385" t="s">
        <v>51</v>
      </c>
      <c r="AQ3385" t="s">
        <v>51</v>
      </c>
      <c r="AR3385" t="s">
        <v>51</v>
      </c>
      <c r="AS3385" t="s">
        <v>51</v>
      </c>
      <c r="AT3385" t="s">
        <v>51</v>
      </c>
      <c r="AU3385" t="s">
        <v>58</v>
      </c>
      <c r="AV3385" t="s">
        <v>8906</v>
      </c>
      <c r="AW3385" t="s">
        <v>51</v>
      </c>
      <c r="AX3385" s="1">
        <v>40943.436801388889</v>
      </c>
      <c r="AY3385" t="s">
        <v>51</v>
      </c>
    </row>
    <row r="3386" spans="1:51" x14ac:dyDescent="0.35">
      <c r="A3386">
        <v>965</v>
      </c>
      <c r="B3386">
        <v>0</v>
      </c>
      <c r="C3386" t="s">
        <v>51</v>
      </c>
      <c r="D3386" t="s">
        <v>52</v>
      </c>
      <c r="E3386" t="s">
        <v>51</v>
      </c>
      <c r="F3386" t="s">
        <v>51</v>
      </c>
      <c r="G3386" t="s">
        <v>15489</v>
      </c>
      <c r="H3386" t="s">
        <v>15490</v>
      </c>
      <c r="I3386" t="s">
        <v>56</v>
      </c>
      <c r="J3386" t="s">
        <v>143</v>
      </c>
      <c r="K3386" t="s">
        <v>11871</v>
      </c>
      <c r="L3386">
        <v>440010</v>
      </c>
      <c r="N3386" t="s">
        <v>14787</v>
      </c>
      <c r="S3386" t="s">
        <v>15491</v>
      </c>
      <c r="T3386" t="s">
        <v>51</v>
      </c>
      <c r="U3386" t="s">
        <v>51</v>
      </c>
      <c r="V3386" t="s">
        <v>15492</v>
      </c>
      <c r="Y3386" t="s">
        <v>15406</v>
      </c>
      <c r="Z3386">
        <v>8</v>
      </c>
      <c r="AE3386" t="s">
        <v>51</v>
      </c>
      <c r="AF3386" t="s">
        <v>143</v>
      </c>
      <c r="AI3386">
        <v>0</v>
      </c>
      <c r="AJ3386">
        <v>0</v>
      </c>
      <c r="AL3386">
        <v>0</v>
      </c>
      <c r="AM3386">
        <v>0</v>
      </c>
      <c r="AN3386">
        <v>0</v>
      </c>
      <c r="AO3386" t="s">
        <v>51</v>
      </c>
      <c r="AP3386" t="s">
        <v>51</v>
      </c>
      <c r="AQ3386" t="s">
        <v>51</v>
      </c>
      <c r="AR3386" t="s">
        <v>51</v>
      </c>
      <c r="AS3386" t="s">
        <v>51</v>
      </c>
      <c r="AT3386" t="s">
        <v>51</v>
      </c>
      <c r="AU3386" t="s">
        <v>58</v>
      </c>
      <c r="AV3386" t="s">
        <v>8906</v>
      </c>
      <c r="AW3386" t="s">
        <v>51</v>
      </c>
      <c r="AX3386" s="1">
        <v>40943.425250810185</v>
      </c>
      <c r="AY3386" t="s">
        <v>51</v>
      </c>
    </row>
    <row r="3387" spans="1:51" x14ac:dyDescent="0.35">
      <c r="A3387">
        <v>964</v>
      </c>
      <c r="B3387">
        <v>0</v>
      </c>
      <c r="C3387" t="s">
        <v>51</v>
      </c>
      <c r="D3387" t="s">
        <v>52</v>
      </c>
      <c r="E3387" t="s">
        <v>51</v>
      </c>
      <c r="F3387" t="s">
        <v>51</v>
      </c>
      <c r="G3387" t="s">
        <v>15493</v>
      </c>
      <c r="H3387" t="s">
        <v>15494</v>
      </c>
      <c r="I3387" t="s">
        <v>9923</v>
      </c>
      <c r="J3387" t="s">
        <v>13817</v>
      </c>
      <c r="K3387" t="s">
        <v>62</v>
      </c>
      <c r="L3387" t="s">
        <v>62</v>
      </c>
      <c r="N3387" t="s">
        <v>14787</v>
      </c>
      <c r="S3387" t="s">
        <v>15495</v>
      </c>
      <c r="T3387" t="s">
        <v>51</v>
      </c>
      <c r="U3387" t="s">
        <v>51</v>
      </c>
      <c r="V3387" t="s">
        <v>15496</v>
      </c>
      <c r="W3387" t="s">
        <v>15497</v>
      </c>
      <c r="Y3387" t="s">
        <v>15498</v>
      </c>
      <c r="Z3387">
        <v>2</v>
      </c>
      <c r="AE3387" t="s">
        <v>51</v>
      </c>
      <c r="AF3387" t="s">
        <v>13817</v>
      </c>
      <c r="AI3387">
        <v>0</v>
      </c>
      <c r="AJ3387">
        <v>0</v>
      </c>
      <c r="AL3387">
        <v>0</v>
      </c>
      <c r="AM3387">
        <v>0</v>
      </c>
      <c r="AN3387">
        <v>0</v>
      </c>
      <c r="AO3387" t="s">
        <v>51</v>
      </c>
      <c r="AP3387" t="s">
        <v>51</v>
      </c>
      <c r="AQ3387" t="s">
        <v>51</v>
      </c>
      <c r="AR3387" t="s">
        <v>51</v>
      </c>
      <c r="AS3387" t="s">
        <v>51</v>
      </c>
      <c r="AT3387" t="s">
        <v>51</v>
      </c>
      <c r="AU3387" t="s">
        <v>58</v>
      </c>
      <c r="AV3387" t="s">
        <v>8906</v>
      </c>
      <c r="AW3387" t="s">
        <v>51</v>
      </c>
      <c r="AX3387" s="1">
        <v>40940.704428935183</v>
      </c>
      <c r="AY3387" t="s">
        <v>51</v>
      </c>
    </row>
    <row r="3388" spans="1:51" x14ac:dyDescent="0.35">
      <c r="A3388">
        <v>963</v>
      </c>
      <c r="B3388">
        <v>0</v>
      </c>
      <c r="C3388" t="s">
        <v>51</v>
      </c>
      <c r="D3388" t="s">
        <v>52</v>
      </c>
      <c r="E3388" t="s">
        <v>51</v>
      </c>
      <c r="F3388" t="s">
        <v>51</v>
      </c>
      <c r="G3388" t="s">
        <v>12502</v>
      </c>
      <c r="H3388" t="s">
        <v>15499</v>
      </c>
      <c r="I3388" t="s">
        <v>56</v>
      </c>
      <c r="J3388" t="s">
        <v>115</v>
      </c>
      <c r="K3388" t="s">
        <v>3934</v>
      </c>
      <c r="L3388" t="s">
        <v>15500</v>
      </c>
      <c r="M3388" t="s">
        <v>12502</v>
      </c>
      <c r="N3388" t="s">
        <v>15499</v>
      </c>
      <c r="O3388" t="s">
        <v>56</v>
      </c>
      <c r="P3388" t="s">
        <v>115</v>
      </c>
      <c r="Q3388" t="s">
        <v>3934</v>
      </c>
      <c r="R3388" t="s">
        <v>15500</v>
      </c>
      <c r="S3388" t="s">
        <v>15501</v>
      </c>
      <c r="U3388" t="s">
        <v>202</v>
      </c>
      <c r="V3388" t="s">
        <v>15502</v>
      </c>
      <c r="W3388" t="s">
        <v>15503</v>
      </c>
      <c r="Y3388" t="s">
        <v>15504</v>
      </c>
      <c r="Z3388">
        <v>8</v>
      </c>
      <c r="AA3388">
        <v>6</v>
      </c>
      <c r="AB3388" t="s">
        <v>15505</v>
      </c>
      <c r="AC3388" t="s">
        <v>15506</v>
      </c>
      <c r="AE3388" t="s">
        <v>3934</v>
      </c>
      <c r="AF3388" t="s">
        <v>115</v>
      </c>
      <c r="AG3388" t="s">
        <v>12506</v>
      </c>
      <c r="AH3388" t="s">
        <v>3934</v>
      </c>
      <c r="AI3388">
        <v>0</v>
      </c>
      <c r="AJ3388">
        <v>0</v>
      </c>
      <c r="AL3388">
        <v>0</v>
      </c>
      <c r="AM3388">
        <v>0</v>
      </c>
      <c r="AN3388">
        <v>0</v>
      </c>
      <c r="AO3388" t="s">
        <v>51</v>
      </c>
      <c r="AP3388" t="s">
        <v>51</v>
      </c>
      <c r="AQ3388" t="s">
        <v>51</v>
      </c>
      <c r="AR3388" t="s">
        <v>51</v>
      </c>
      <c r="AS3388" t="s">
        <v>51</v>
      </c>
      <c r="AT3388" t="s">
        <v>51</v>
      </c>
      <c r="AU3388" t="s">
        <v>58</v>
      </c>
      <c r="AV3388" t="s">
        <v>8906</v>
      </c>
      <c r="AW3388" t="s">
        <v>196</v>
      </c>
      <c r="AX3388" s="1">
        <v>40940.701538113426</v>
      </c>
      <c r="AY3388" s="1">
        <v>44468.411661458333</v>
      </c>
    </row>
    <row r="3389" spans="1:51" x14ac:dyDescent="0.35">
      <c r="A3389">
        <v>962</v>
      </c>
      <c r="B3389">
        <v>0</v>
      </c>
      <c r="C3389" t="s">
        <v>51</v>
      </c>
      <c r="D3389" t="s">
        <v>52</v>
      </c>
      <c r="E3389" t="s">
        <v>51</v>
      </c>
      <c r="F3389" t="s">
        <v>51</v>
      </c>
      <c r="G3389" t="s">
        <v>15507</v>
      </c>
      <c r="H3389" t="s">
        <v>15508</v>
      </c>
      <c r="I3389" t="s">
        <v>56</v>
      </c>
      <c r="J3389" t="s">
        <v>13817</v>
      </c>
      <c r="K3389" t="s">
        <v>62</v>
      </c>
      <c r="L3389" t="s">
        <v>15509</v>
      </c>
      <c r="N3389" t="s">
        <v>14787</v>
      </c>
      <c r="S3389" t="s">
        <v>15510</v>
      </c>
      <c r="T3389" t="s">
        <v>51</v>
      </c>
      <c r="U3389" t="s">
        <v>51</v>
      </c>
      <c r="V3389" t="s">
        <v>15511</v>
      </c>
      <c r="Y3389" t="s">
        <v>15512</v>
      </c>
      <c r="Z3389">
        <v>8</v>
      </c>
      <c r="AE3389" t="s">
        <v>51</v>
      </c>
      <c r="AF3389" t="s">
        <v>13817</v>
      </c>
      <c r="AI3389">
        <v>0</v>
      </c>
      <c r="AJ3389">
        <v>0</v>
      </c>
      <c r="AL3389">
        <v>0</v>
      </c>
      <c r="AM3389">
        <v>0</v>
      </c>
      <c r="AN3389">
        <v>0</v>
      </c>
      <c r="AO3389" t="s">
        <v>51</v>
      </c>
      <c r="AP3389" t="s">
        <v>51</v>
      </c>
      <c r="AQ3389" t="s">
        <v>51</v>
      </c>
      <c r="AR3389" t="s">
        <v>51</v>
      </c>
      <c r="AS3389" t="s">
        <v>51</v>
      </c>
      <c r="AT3389" t="s">
        <v>51</v>
      </c>
      <c r="AU3389" t="s">
        <v>58</v>
      </c>
      <c r="AV3389" t="s">
        <v>8906</v>
      </c>
      <c r="AW3389" t="s">
        <v>51</v>
      </c>
      <c r="AX3389" s="1">
        <v>40939.427633298612</v>
      </c>
      <c r="AY3389" t="s">
        <v>51</v>
      </c>
    </row>
    <row r="3390" spans="1:51" x14ac:dyDescent="0.35">
      <c r="A3390">
        <v>961</v>
      </c>
      <c r="B3390">
        <v>0</v>
      </c>
      <c r="C3390" t="s">
        <v>51</v>
      </c>
      <c r="D3390" t="s">
        <v>85</v>
      </c>
      <c r="E3390" t="s">
        <v>51</v>
      </c>
      <c r="F3390" t="s">
        <v>51</v>
      </c>
      <c r="G3390" t="s">
        <v>15513</v>
      </c>
      <c r="H3390" t="s">
        <v>15514</v>
      </c>
      <c r="I3390" t="s">
        <v>56</v>
      </c>
      <c r="J3390" t="s">
        <v>143</v>
      </c>
      <c r="K3390" t="s">
        <v>1903</v>
      </c>
      <c r="L3390">
        <v>411002</v>
      </c>
      <c r="N3390" t="s">
        <v>14787</v>
      </c>
      <c r="S3390" t="s">
        <v>15515</v>
      </c>
      <c r="T3390" t="s">
        <v>51</v>
      </c>
      <c r="U3390" t="s">
        <v>51</v>
      </c>
      <c r="V3390" t="s">
        <v>15516</v>
      </c>
      <c r="W3390" t="s">
        <v>15517</v>
      </c>
      <c r="Y3390" t="s">
        <v>15518</v>
      </c>
      <c r="Z3390">
        <v>8</v>
      </c>
      <c r="AE3390" t="s">
        <v>51</v>
      </c>
      <c r="AF3390" t="s">
        <v>143</v>
      </c>
      <c r="AI3390">
        <v>0</v>
      </c>
      <c r="AJ3390">
        <v>0</v>
      </c>
      <c r="AL3390">
        <v>0</v>
      </c>
      <c r="AM3390">
        <v>0</v>
      </c>
      <c r="AN3390">
        <v>0</v>
      </c>
      <c r="AO3390" t="s">
        <v>51</v>
      </c>
      <c r="AP3390" t="s">
        <v>51</v>
      </c>
      <c r="AQ3390" t="s">
        <v>51</v>
      </c>
      <c r="AR3390" t="s">
        <v>51</v>
      </c>
      <c r="AS3390" t="s">
        <v>51</v>
      </c>
      <c r="AT3390" t="s">
        <v>51</v>
      </c>
      <c r="AU3390" t="s">
        <v>58</v>
      </c>
      <c r="AV3390" t="s">
        <v>8906</v>
      </c>
      <c r="AW3390" t="s">
        <v>51</v>
      </c>
      <c r="AX3390" s="1">
        <v>40938.723212187499</v>
      </c>
      <c r="AY3390" t="s">
        <v>51</v>
      </c>
    </row>
    <row r="3391" spans="1:51" x14ac:dyDescent="0.35">
      <c r="A3391">
        <v>960</v>
      </c>
      <c r="B3391">
        <v>0</v>
      </c>
      <c r="C3391" t="s">
        <v>51</v>
      </c>
      <c r="D3391" t="s">
        <v>85</v>
      </c>
      <c r="E3391">
        <v>3</v>
      </c>
      <c r="F3391" t="s">
        <v>1049</v>
      </c>
      <c r="G3391" t="s">
        <v>15519</v>
      </c>
      <c r="H3391" t="s">
        <v>15520</v>
      </c>
      <c r="I3391" t="s">
        <v>56</v>
      </c>
      <c r="J3391" t="s">
        <v>5419</v>
      </c>
      <c r="K3391" t="s">
        <v>1903</v>
      </c>
      <c r="L3391">
        <v>411001</v>
      </c>
      <c r="S3391" t="s">
        <v>15521</v>
      </c>
      <c r="T3391" t="s">
        <v>51</v>
      </c>
      <c r="U3391" t="s">
        <v>51</v>
      </c>
      <c r="V3391" t="s">
        <v>15521</v>
      </c>
      <c r="Y3391" t="s">
        <v>15522</v>
      </c>
      <c r="Z3391">
        <v>8</v>
      </c>
      <c r="AA3391" t="s">
        <v>15523</v>
      </c>
      <c r="AB3391" t="s">
        <v>15524</v>
      </c>
      <c r="AC3391" t="s">
        <v>15525</v>
      </c>
      <c r="AD3391" t="s">
        <v>15526</v>
      </c>
      <c r="AE3391" t="s">
        <v>51</v>
      </c>
      <c r="AF3391" t="s">
        <v>5419</v>
      </c>
      <c r="AG3391" t="s">
        <v>15527</v>
      </c>
      <c r="AI3391">
        <v>0</v>
      </c>
      <c r="AJ3391">
        <v>0</v>
      </c>
      <c r="AL3391">
        <v>0</v>
      </c>
      <c r="AM3391">
        <v>0</v>
      </c>
      <c r="AN3391">
        <v>0</v>
      </c>
      <c r="AO3391" t="s">
        <v>15528</v>
      </c>
      <c r="AP3391" t="s">
        <v>51</v>
      </c>
      <c r="AQ3391" t="s">
        <v>51</v>
      </c>
      <c r="AR3391" t="s">
        <v>51</v>
      </c>
      <c r="AS3391" t="s">
        <v>51</v>
      </c>
      <c r="AT3391" t="s">
        <v>51</v>
      </c>
      <c r="AU3391" t="s">
        <v>58</v>
      </c>
      <c r="AV3391" t="s">
        <v>8671</v>
      </c>
      <c r="AW3391" t="s">
        <v>5181</v>
      </c>
      <c r="AX3391" s="1">
        <v>40938.480144328707</v>
      </c>
      <c r="AY3391" s="1">
        <v>43809.554856909723</v>
      </c>
    </row>
    <row r="3392" spans="1:51" x14ac:dyDescent="0.35">
      <c r="A3392">
        <v>959</v>
      </c>
      <c r="B3392">
        <v>0</v>
      </c>
      <c r="C3392" t="s">
        <v>51</v>
      </c>
      <c r="D3392" t="s">
        <v>52</v>
      </c>
      <c r="E3392" t="s">
        <v>51</v>
      </c>
      <c r="F3392" t="s">
        <v>51</v>
      </c>
      <c r="G3392" t="s">
        <v>15529</v>
      </c>
      <c r="H3392" t="s">
        <v>15530</v>
      </c>
      <c r="I3392" t="s">
        <v>56</v>
      </c>
      <c r="J3392" t="s">
        <v>15191</v>
      </c>
      <c r="K3392" t="s">
        <v>4466</v>
      </c>
      <c r="L3392">
        <v>361305</v>
      </c>
      <c r="M3392" t="s">
        <v>15531</v>
      </c>
      <c r="N3392" t="s">
        <v>15532</v>
      </c>
      <c r="O3392" t="s">
        <v>19406</v>
      </c>
      <c r="P3392" t="s">
        <v>407</v>
      </c>
      <c r="Q3392" t="s">
        <v>4466</v>
      </c>
      <c r="R3392">
        <v>361305</v>
      </c>
      <c r="S3392" t="s">
        <v>15533</v>
      </c>
      <c r="T3392" t="s">
        <v>51</v>
      </c>
      <c r="U3392" t="s">
        <v>51</v>
      </c>
      <c r="V3392" t="s">
        <v>10269</v>
      </c>
      <c r="W3392" t="s">
        <v>15534</v>
      </c>
      <c r="Y3392" t="s">
        <v>15535</v>
      </c>
      <c r="Z3392">
        <v>8</v>
      </c>
      <c r="AA3392" t="s">
        <v>12596</v>
      </c>
      <c r="AB3392" t="s">
        <v>9984</v>
      </c>
      <c r="AC3392" t="s">
        <v>3545</v>
      </c>
      <c r="AE3392" t="s">
        <v>51</v>
      </c>
      <c r="AF3392" t="s">
        <v>15191</v>
      </c>
      <c r="AG3392" t="s">
        <v>62</v>
      </c>
      <c r="AH3392" t="s">
        <v>15536</v>
      </c>
      <c r="AI3392">
        <v>0</v>
      </c>
      <c r="AJ3392">
        <v>0</v>
      </c>
      <c r="AL3392">
        <v>0</v>
      </c>
      <c r="AM3392">
        <v>0</v>
      </c>
      <c r="AN3392">
        <v>0</v>
      </c>
      <c r="AO3392" t="s">
        <v>51</v>
      </c>
      <c r="AP3392" t="s">
        <v>51</v>
      </c>
      <c r="AQ3392" t="s">
        <v>51</v>
      </c>
      <c r="AR3392" t="s">
        <v>51</v>
      </c>
      <c r="AS3392" t="s">
        <v>51</v>
      </c>
      <c r="AT3392" t="s">
        <v>51</v>
      </c>
      <c r="AU3392" t="s">
        <v>58</v>
      </c>
      <c r="AV3392" t="s">
        <v>8906</v>
      </c>
      <c r="AW3392" t="s">
        <v>51</v>
      </c>
      <c r="AX3392" s="1">
        <v>40938.456131747684</v>
      </c>
      <c r="AY3392" t="s">
        <v>51</v>
      </c>
    </row>
    <row r="3393" spans="1:51" x14ac:dyDescent="0.35">
      <c r="A3393">
        <v>958</v>
      </c>
      <c r="B3393">
        <v>0</v>
      </c>
      <c r="C3393" t="s">
        <v>51</v>
      </c>
      <c r="D3393" t="s">
        <v>52</v>
      </c>
      <c r="E3393" t="s">
        <v>51</v>
      </c>
      <c r="F3393" t="s">
        <v>51</v>
      </c>
      <c r="G3393" t="s">
        <v>15537</v>
      </c>
      <c r="H3393" t="s">
        <v>15538</v>
      </c>
      <c r="I3393" t="s">
        <v>11908</v>
      </c>
      <c r="J3393" t="s">
        <v>13817</v>
      </c>
      <c r="K3393" t="s">
        <v>62</v>
      </c>
      <c r="L3393" t="s">
        <v>62</v>
      </c>
      <c r="M3393" t="s">
        <v>15537</v>
      </c>
      <c r="N3393" t="s">
        <v>15539</v>
      </c>
      <c r="S3393" t="s">
        <v>15540</v>
      </c>
      <c r="T3393" t="s">
        <v>51</v>
      </c>
      <c r="U3393" t="s">
        <v>51</v>
      </c>
      <c r="V3393" t="s">
        <v>15541</v>
      </c>
      <c r="Y3393" t="s">
        <v>15542</v>
      </c>
      <c r="Z3393">
        <v>2</v>
      </c>
      <c r="AE3393" t="s">
        <v>51</v>
      </c>
      <c r="AF3393" t="s">
        <v>13817</v>
      </c>
      <c r="AI3393">
        <v>0</v>
      </c>
      <c r="AJ3393">
        <v>0</v>
      </c>
      <c r="AL3393">
        <v>0</v>
      </c>
      <c r="AM3393">
        <v>0</v>
      </c>
      <c r="AN3393">
        <v>0</v>
      </c>
      <c r="AO3393" t="s">
        <v>51</v>
      </c>
      <c r="AP3393" t="s">
        <v>51</v>
      </c>
      <c r="AQ3393" t="s">
        <v>51</v>
      </c>
      <c r="AR3393" t="s">
        <v>51</v>
      </c>
      <c r="AS3393" t="s">
        <v>51</v>
      </c>
      <c r="AT3393" t="s">
        <v>51</v>
      </c>
      <c r="AU3393" t="s">
        <v>58</v>
      </c>
      <c r="AV3393" t="s">
        <v>8906</v>
      </c>
      <c r="AW3393" t="s">
        <v>8906</v>
      </c>
      <c r="AX3393" s="1">
        <v>40938.435926701386</v>
      </c>
      <c r="AY3393" s="1">
        <v>40938.440564467594</v>
      </c>
    </row>
    <row r="3394" spans="1:51" x14ac:dyDescent="0.35">
      <c r="A3394">
        <v>957</v>
      </c>
      <c r="B3394">
        <v>0</v>
      </c>
      <c r="C3394" t="s">
        <v>51</v>
      </c>
      <c r="D3394" t="s">
        <v>85</v>
      </c>
      <c r="E3394" t="s">
        <v>51</v>
      </c>
      <c r="F3394" t="s">
        <v>51</v>
      </c>
      <c r="G3394" t="s">
        <v>15543</v>
      </c>
      <c r="H3394" t="s">
        <v>15544</v>
      </c>
      <c r="I3394" t="s">
        <v>56</v>
      </c>
      <c r="K3394" t="s">
        <v>1903</v>
      </c>
      <c r="L3394">
        <v>411036</v>
      </c>
      <c r="T3394" t="s">
        <v>51</v>
      </c>
      <c r="U3394" t="s">
        <v>51</v>
      </c>
      <c r="W3394">
        <v>9049375681</v>
      </c>
      <c r="X3394" t="s">
        <v>15545</v>
      </c>
      <c r="Y3394" t="s">
        <v>15546</v>
      </c>
      <c r="Z3394">
        <v>8</v>
      </c>
      <c r="AD3394" t="s">
        <v>15547</v>
      </c>
      <c r="AE3394" t="s">
        <v>51</v>
      </c>
      <c r="AG3394" t="s">
        <v>15548</v>
      </c>
      <c r="AH3394" t="s">
        <v>15549</v>
      </c>
      <c r="AI3394">
        <v>0</v>
      </c>
      <c r="AJ3394">
        <v>0</v>
      </c>
      <c r="AL3394">
        <v>0</v>
      </c>
      <c r="AM3394">
        <v>0</v>
      </c>
      <c r="AN3394">
        <v>0</v>
      </c>
      <c r="AO3394" t="s">
        <v>1032</v>
      </c>
      <c r="AP3394" t="s">
        <v>51</v>
      </c>
      <c r="AQ3394" t="s">
        <v>51</v>
      </c>
      <c r="AR3394" t="s">
        <v>51</v>
      </c>
      <c r="AS3394" t="s">
        <v>51</v>
      </c>
      <c r="AT3394" t="s">
        <v>51</v>
      </c>
      <c r="AU3394" t="s">
        <v>58</v>
      </c>
      <c r="AV3394" t="s">
        <v>8671</v>
      </c>
      <c r="AW3394" t="s">
        <v>4028</v>
      </c>
      <c r="AX3394" s="1">
        <v>40928.703219641204</v>
      </c>
      <c r="AY3394" s="1">
        <v>41879.626147997682</v>
      </c>
    </row>
    <row r="3395" spans="1:51" x14ac:dyDescent="0.35">
      <c r="A3395">
        <v>956</v>
      </c>
      <c r="B3395">
        <v>0</v>
      </c>
      <c r="C3395" t="s">
        <v>51</v>
      </c>
      <c r="D3395" t="s">
        <v>85</v>
      </c>
      <c r="E3395" t="s">
        <v>51</v>
      </c>
      <c r="F3395" t="s">
        <v>51</v>
      </c>
      <c r="G3395" t="s">
        <v>19409</v>
      </c>
      <c r="H3395" t="s">
        <v>15550</v>
      </c>
      <c r="I3395" t="s">
        <v>56</v>
      </c>
      <c r="J3395" t="s">
        <v>143</v>
      </c>
      <c r="K3395" t="s">
        <v>1903</v>
      </c>
      <c r="L3395">
        <v>411004</v>
      </c>
      <c r="N3395" t="s">
        <v>14787</v>
      </c>
      <c r="S3395" t="s">
        <v>15551</v>
      </c>
      <c r="T3395" t="s">
        <v>51</v>
      </c>
      <c r="U3395" t="s">
        <v>51</v>
      </c>
      <c r="V3395" t="s">
        <v>15551</v>
      </c>
      <c r="W3395">
        <v>9323141738</v>
      </c>
      <c r="X3395" t="s">
        <v>15552</v>
      </c>
      <c r="Y3395" t="s">
        <v>15553</v>
      </c>
      <c r="Z3395">
        <v>8</v>
      </c>
      <c r="AA3395" t="s">
        <v>631</v>
      </c>
      <c r="AB3395" t="s">
        <v>631</v>
      </c>
      <c r="AC3395" t="s">
        <v>631</v>
      </c>
      <c r="AD3395" t="s">
        <v>631</v>
      </c>
      <c r="AE3395" t="s">
        <v>51</v>
      </c>
      <c r="AF3395" t="s">
        <v>143</v>
      </c>
      <c r="AG3395" t="s">
        <v>62</v>
      </c>
      <c r="AH3395" t="s">
        <v>631</v>
      </c>
      <c r="AI3395">
        <v>0</v>
      </c>
      <c r="AJ3395">
        <v>30</v>
      </c>
      <c r="AL3395">
        <v>0</v>
      </c>
      <c r="AM3395">
        <v>0</v>
      </c>
      <c r="AN3395">
        <v>0</v>
      </c>
      <c r="AO3395" t="s">
        <v>51</v>
      </c>
      <c r="AP3395" t="s">
        <v>51</v>
      </c>
      <c r="AQ3395" t="s">
        <v>51</v>
      </c>
      <c r="AR3395" t="s">
        <v>51</v>
      </c>
      <c r="AS3395" t="s">
        <v>51</v>
      </c>
      <c r="AT3395" t="s">
        <v>51</v>
      </c>
      <c r="AU3395" t="s">
        <v>58</v>
      </c>
      <c r="AV3395" t="s">
        <v>84</v>
      </c>
      <c r="AW3395" t="s">
        <v>51</v>
      </c>
      <c r="AX3395" s="1">
        <v>40926.78515787037</v>
      </c>
      <c r="AY3395" t="s">
        <v>51</v>
      </c>
    </row>
    <row r="3396" spans="1:51" x14ac:dyDescent="0.35">
      <c r="A3396">
        <v>955</v>
      </c>
      <c r="B3396">
        <v>0</v>
      </c>
      <c r="C3396" t="s">
        <v>51</v>
      </c>
      <c r="D3396" t="s">
        <v>52</v>
      </c>
      <c r="E3396" t="s">
        <v>51</v>
      </c>
      <c r="F3396" t="s">
        <v>51</v>
      </c>
      <c r="G3396" t="s">
        <v>15554</v>
      </c>
      <c r="H3396" t="s">
        <v>15555</v>
      </c>
      <c r="I3396" t="s">
        <v>56</v>
      </c>
      <c r="J3396" t="s">
        <v>14848</v>
      </c>
      <c r="K3396" t="s">
        <v>4595</v>
      </c>
      <c r="L3396">
        <v>400069</v>
      </c>
      <c r="M3396" t="s">
        <v>15554</v>
      </c>
      <c r="N3396" t="s">
        <v>15556</v>
      </c>
      <c r="O3396" t="s">
        <v>416</v>
      </c>
      <c r="P3396" t="s">
        <v>1935</v>
      </c>
      <c r="Q3396" t="s">
        <v>62</v>
      </c>
      <c r="R3396" t="s">
        <v>62</v>
      </c>
      <c r="S3396" t="s">
        <v>15557</v>
      </c>
      <c r="T3396" t="s">
        <v>51</v>
      </c>
      <c r="U3396" t="s">
        <v>51</v>
      </c>
      <c r="Z3396">
        <v>8</v>
      </c>
      <c r="AE3396" t="s">
        <v>51</v>
      </c>
      <c r="AF3396" t="s">
        <v>14848</v>
      </c>
      <c r="AI3396">
        <v>0</v>
      </c>
      <c r="AJ3396">
        <v>0</v>
      </c>
      <c r="AL3396">
        <v>0</v>
      </c>
      <c r="AM3396">
        <v>0</v>
      </c>
      <c r="AN3396">
        <v>0</v>
      </c>
      <c r="AO3396" t="s">
        <v>51</v>
      </c>
      <c r="AP3396" t="s">
        <v>51</v>
      </c>
      <c r="AQ3396" t="s">
        <v>51</v>
      </c>
      <c r="AR3396" t="s">
        <v>51</v>
      </c>
      <c r="AS3396" t="s">
        <v>51</v>
      </c>
      <c r="AT3396" t="s">
        <v>51</v>
      </c>
      <c r="AU3396" t="s">
        <v>58</v>
      </c>
      <c r="AV3396" t="s">
        <v>8906</v>
      </c>
      <c r="AW3396" t="s">
        <v>3051</v>
      </c>
      <c r="AX3396" s="1">
        <v>40926.471553437499</v>
      </c>
      <c r="AY3396" s="1">
        <v>41008.723653356479</v>
      </c>
    </row>
    <row r="3397" spans="1:51" x14ac:dyDescent="0.35">
      <c r="A3397">
        <v>954</v>
      </c>
      <c r="B3397">
        <v>0</v>
      </c>
      <c r="C3397" t="s">
        <v>51</v>
      </c>
      <c r="D3397" t="s">
        <v>52</v>
      </c>
      <c r="E3397" t="s">
        <v>51</v>
      </c>
      <c r="F3397" t="s">
        <v>51</v>
      </c>
      <c r="G3397" t="s">
        <v>15558</v>
      </c>
      <c r="H3397" t="s">
        <v>15559</v>
      </c>
      <c r="I3397" t="s">
        <v>56</v>
      </c>
      <c r="J3397" t="s">
        <v>15560</v>
      </c>
      <c r="K3397" t="s">
        <v>4994</v>
      </c>
      <c r="L3397">
        <v>201001</v>
      </c>
      <c r="N3397" t="s">
        <v>14787</v>
      </c>
      <c r="S3397" t="s">
        <v>15561</v>
      </c>
      <c r="T3397" t="s">
        <v>51</v>
      </c>
      <c r="U3397" t="s">
        <v>51</v>
      </c>
      <c r="V3397" t="s">
        <v>15562</v>
      </c>
      <c r="W3397">
        <v>9999688282</v>
      </c>
      <c r="Y3397" t="s">
        <v>15563</v>
      </c>
      <c r="Z3397">
        <v>8</v>
      </c>
      <c r="AE3397" t="s">
        <v>51</v>
      </c>
      <c r="AF3397" t="s">
        <v>15560</v>
      </c>
      <c r="AI3397">
        <v>0</v>
      </c>
      <c r="AJ3397">
        <v>0</v>
      </c>
      <c r="AL3397">
        <v>0</v>
      </c>
      <c r="AM3397">
        <v>0</v>
      </c>
      <c r="AN3397">
        <v>0</v>
      </c>
      <c r="AO3397" t="s">
        <v>51</v>
      </c>
      <c r="AP3397" t="s">
        <v>51</v>
      </c>
      <c r="AQ3397" t="s">
        <v>51</v>
      </c>
      <c r="AR3397" t="s">
        <v>51</v>
      </c>
      <c r="AS3397" t="s">
        <v>51</v>
      </c>
      <c r="AT3397" t="s">
        <v>51</v>
      </c>
      <c r="AU3397" t="s">
        <v>58</v>
      </c>
      <c r="AV3397" t="s">
        <v>8906</v>
      </c>
      <c r="AW3397" t="s">
        <v>51</v>
      </c>
      <c r="AX3397" s="1">
        <v>40924.67828738426</v>
      </c>
      <c r="AY3397" t="s">
        <v>51</v>
      </c>
    </row>
    <row r="3398" spans="1:51" x14ac:dyDescent="0.35">
      <c r="A3398">
        <v>953</v>
      </c>
      <c r="B3398">
        <v>0</v>
      </c>
      <c r="C3398" t="s">
        <v>51</v>
      </c>
      <c r="D3398" t="s">
        <v>64</v>
      </c>
      <c r="E3398" t="s">
        <v>51</v>
      </c>
      <c r="F3398" t="s">
        <v>51</v>
      </c>
      <c r="G3398" t="s">
        <v>15564</v>
      </c>
      <c r="H3398" t="s">
        <v>15565</v>
      </c>
      <c r="I3398" t="s">
        <v>56</v>
      </c>
      <c r="J3398" t="s">
        <v>143</v>
      </c>
      <c r="K3398" t="s">
        <v>11871</v>
      </c>
      <c r="L3398" t="s">
        <v>15566</v>
      </c>
      <c r="N3398" t="s">
        <v>14787</v>
      </c>
      <c r="S3398">
        <v>2245592</v>
      </c>
      <c r="T3398" t="s">
        <v>51</v>
      </c>
      <c r="U3398" t="s">
        <v>51</v>
      </c>
      <c r="V3398" t="s">
        <v>15567</v>
      </c>
      <c r="W3398">
        <v>9373104007</v>
      </c>
      <c r="Y3398" t="s">
        <v>15568</v>
      </c>
      <c r="Z3398">
        <v>8</v>
      </c>
      <c r="AA3398" t="s">
        <v>15569</v>
      </c>
      <c r="AE3398" t="s">
        <v>51</v>
      </c>
      <c r="AF3398" t="s">
        <v>143</v>
      </c>
      <c r="AI3398">
        <v>0</v>
      </c>
      <c r="AJ3398">
        <v>0</v>
      </c>
      <c r="AL3398">
        <v>0</v>
      </c>
      <c r="AM3398">
        <v>0</v>
      </c>
      <c r="AN3398">
        <v>0</v>
      </c>
      <c r="AO3398" t="s">
        <v>51</v>
      </c>
      <c r="AP3398" t="s">
        <v>51</v>
      </c>
      <c r="AQ3398" t="s">
        <v>51</v>
      </c>
      <c r="AR3398" t="s">
        <v>51</v>
      </c>
      <c r="AS3398" t="s">
        <v>51</v>
      </c>
      <c r="AT3398" t="s">
        <v>51</v>
      </c>
      <c r="AU3398" t="s">
        <v>58</v>
      </c>
      <c r="AV3398" t="s">
        <v>8671</v>
      </c>
      <c r="AW3398" t="s">
        <v>8671</v>
      </c>
      <c r="AX3398" s="1">
        <v>40921.654535416666</v>
      </c>
      <c r="AY3398" s="1">
        <v>40921.752220254632</v>
      </c>
    </row>
    <row r="3399" spans="1:51" x14ac:dyDescent="0.35">
      <c r="A3399">
        <v>952</v>
      </c>
      <c r="B3399">
        <v>0</v>
      </c>
      <c r="C3399" t="s">
        <v>51</v>
      </c>
      <c r="D3399" t="s">
        <v>85</v>
      </c>
      <c r="E3399" t="s">
        <v>51</v>
      </c>
      <c r="F3399" t="s">
        <v>51</v>
      </c>
      <c r="G3399" t="s">
        <v>15570</v>
      </c>
      <c r="H3399" t="s">
        <v>15571</v>
      </c>
      <c r="I3399" t="s">
        <v>56</v>
      </c>
      <c r="J3399" t="s">
        <v>143</v>
      </c>
      <c r="K3399" t="s">
        <v>1903</v>
      </c>
      <c r="L3399" t="s">
        <v>15572</v>
      </c>
      <c r="N3399" t="s">
        <v>14787</v>
      </c>
      <c r="S3399" t="s">
        <v>15573</v>
      </c>
      <c r="T3399" t="s">
        <v>51</v>
      </c>
      <c r="U3399" t="s">
        <v>51</v>
      </c>
      <c r="V3399" t="s">
        <v>15574</v>
      </c>
      <c r="Y3399" t="s">
        <v>15575</v>
      </c>
      <c r="Z3399">
        <v>8</v>
      </c>
      <c r="AE3399" t="s">
        <v>51</v>
      </c>
      <c r="AF3399" t="s">
        <v>143</v>
      </c>
      <c r="AI3399">
        <v>0</v>
      </c>
      <c r="AJ3399">
        <v>0</v>
      </c>
      <c r="AL3399">
        <v>0</v>
      </c>
      <c r="AM3399">
        <v>0</v>
      </c>
      <c r="AN3399">
        <v>0</v>
      </c>
      <c r="AO3399" t="s">
        <v>51</v>
      </c>
      <c r="AP3399" t="s">
        <v>51</v>
      </c>
      <c r="AQ3399" t="s">
        <v>51</v>
      </c>
      <c r="AR3399" t="s">
        <v>51</v>
      </c>
      <c r="AS3399" t="s">
        <v>51</v>
      </c>
      <c r="AT3399" t="s">
        <v>51</v>
      </c>
      <c r="AU3399" t="s">
        <v>58</v>
      </c>
      <c r="AV3399" t="s">
        <v>8671</v>
      </c>
      <c r="AW3399" t="s">
        <v>8671</v>
      </c>
      <c r="AX3399" s="1">
        <v>40919.550573877314</v>
      </c>
      <c r="AY3399" s="1">
        <v>40919.551714317131</v>
      </c>
    </row>
    <row r="3400" spans="1:51" x14ac:dyDescent="0.35">
      <c r="A3400">
        <v>951</v>
      </c>
      <c r="B3400">
        <v>0</v>
      </c>
      <c r="C3400" t="s">
        <v>51</v>
      </c>
      <c r="D3400" t="s">
        <v>85</v>
      </c>
      <c r="E3400" t="s">
        <v>51</v>
      </c>
      <c r="F3400" t="s">
        <v>51</v>
      </c>
      <c r="G3400" t="s">
        <v>15576</v>
      </c>
      <c r="H3400" t="s">
        <v>15577</v>
      </c>
      <c r="I3400" t="s">
        <v>56</v>
      </c>
      <c r="J3400" t="s">
        <v>143</v>
      </c>
      <c r="K3400" t="s">
        <v>1903</v>
      </c>
      <c r="L3400">
        <v>411030</v>
      </c>
      <c r="N3400" t="s">
        <v>14787</v>
      </c>
      <c r="S3400" t="s">
        <v>15578</v>
      </c>
      <c r="T3400" t="s">
        <v>51</v>
      </c>
      <c r="U3400" t="s">
        <v>51</v>
      </c>
      <c r="Y3400" t="s">
        <v>15579</v>
      </c>
      <c r="Z3400">
        <v>8</v>
      </c>
      <c r="AE3400" t="s">
        <v>51</v>
      </c>
      <c r="AF3400" t="s">
        <v>143</v>
      </c>
      <c r="AI3400">
        <v>0</v>
      </c>
      <c r="AJ3400">
        <v>0</v>
      </c>
      <c r="AL3400">
        <v>0</v>
      </c>
      <c r="AM3400">
        <v>0</v>
      </c>
      <c r="AN3400">
        <v>0</v>
      </c>
      <c r="AO3400" t="s">
        <v>51</v>
      </c>
      <c r="AP3400" t="s">
        <v>51</v>
      </c>
      <c r="AQ3400" t="s">
        <v>51</v>
      </c>
      <c r="AR3400" t="s">
        <v>51</v>
      </c>
      <c r="AS3400" t="s">
        <v>51</v>
      </c>
      <c r="AT3400" t="s">
        <v>51</v>
      </c>
      <c r="AU3400" t="s">
        <v>58</v>
      </c>
      <c r="AV3400" t="s">
        <v>8671</v>
      </c>
      <c r="AW3400" t="s">
        <v>51</v>
      </c>
      <c r="AX3400" s="1">
        <v>40918.68756392361</v>
      </c>
      <c r="AY3400" t="s">
        <v>51</v>
      </c>
    </row>
    <row r="3401" spans="1:51" x14ac:dyDescent="0.35">
      <c r="A3401">
        <v>950</v>
      </c>
      <c r="B3401">
        <v>0</v>
      </c>
      <c r="C3401" t="s">
        <v>51</v>
      </c>
      <c r="D3401" t="s">
        <v>85</v>
      </c>
      <c r="E3401">
        <v>0</v>
      </c>
      <c r="G3401" t="s">
        <v>15580</v>
      </c>
      <c r="H3401" t="s">
        <v>15581</v>
      </c>
      <c r="I3401" t="s">
        <v>56</v>
      </c>
      <c r="K3401" t="s">
        <v>1903</v>
      </c>
      <c r="L3401">
        <v>411026</v>
      </c>
      <c r="S3401">
        <v>2066342900</v>
      </c>
      <c r="T3401" t="s">
        <v>51</v>
      </c>
      <c r="U3401" t="s">
        <v>51</v>
      </c>
      <c r="V3401">
        <v>2066342998</v>
      </c>
      <c r="Y3401" t="s">
        <v>15582</v>
      </c>
      <c r="Z3401">
        <v>8</v>
      </c>
      <c r="AE3401" t="s">
        <v>51</v>
      </c>
      <c r="AF3401" t="s">
        <v>51</v>
      </c>
      <c r="AI3401">
        <v>0</v>
      </c>
      <c r="AJ3401">
        <v>0</v>
      </c>
      <c r="AL3401">
        <v>0</v>
      </c>
      <c r="AM3401">
        <v>0</v>
      </c>
      <c r="AN3401">
        <v>0</v>
      </c>
      <c r="AO3401" t="s">
        <v>15583</v>
      </c>
      <c r="AU3401" t="s">
        <v>58</v>
      </c>
      <c r="AV3401" t="s">
        <v>8671</v>
      </c>
      <c r="AW3401" t="s">
        <v>1668</v>
      </c>
      <c r="AX3401" s="1">
        <v>40915.759628969907</v>
      </c>
      <c r="AY3401" s="1">
        <v>44471.622046724537</v>
      </c>
    </row>
    <row r="3402" spans="1:51" x14ac:dyDescent="0.35">
      <c r="A3402">
        <v>949</v>
      </c>
      <c r="B3402">
        <v>0</v>
      </c>
      <c r="C3402" t="s">
        <v>51</v>
      </c>
      <c r="D3402" t="s">
        <v>85</v>
      </c>
      <c r="E3402" t="s">
        <v>51</v>
      </c>
      <c r="F3402" t="s">
        <v>51</v>
      </c>
      <c r="G3402" t="s">
        <v>15584</v>
      </c>
      <c r="H3402" t="s">
        <v>15585</v>
      </c>
      <c r="I3402" t="s">
        <v>56</v>
      </c>
      <c r="J3402" t="s">
        <v>15586</v>
      </c>
      <c r="K3402" t="s">
        <v>1903</v>
      </c>
      <c r="L3402" t="s">
        <v>15587</v>
      </c>
      <c r="N3402" t="s">
        <v>14787</v>
      </c>
      <c r="T3402" t="s">
        <v>51</v>
      </c>
      <c r="U3402" t="s">
        <v>51</v>
      </c>
      <c r="V3402" t="s">
        <v>15588</v>
      </c>
      <c r="W3402" s="2">
        <v>9.3256686039325595E+29</v>
      </c>
      <c r="Y3402" t="s">
        <v>15589</v>
      </c>
      <c r="Z3402">
        <v>8</v>
      </c>
      <c r="AE3402" t="s">
        <v>51</v>
      </c>
      <c r="AF3402" t="s">
        <v>15586</v>
      </c>
      <c r="AI3402">
        <v>0</v>
      </c>
      <c r="AJ3402">
        <v>0</v>
      </c>
      <c r="AL3402">
        <v>0</v>
      </c>
      <c r="AM3402">
        <v>0</v>
      </c>
      <c r="AN3402">
        <v>0</v>
      </c>
      <c r="AO3402" t="s">
        <v>51</v>
      </c>
      <c r="AP3402" t="s">
        <v>51</v>
      </c>
      <c r="AQ3402" t="s">
        <v>51</v>
      </c>
      <c r="AR3402" t="s">
        <v>51</v>
      </c>
      <c r="AS3402" t="s">
        <v>51</v>
      </c>
      <c r="AT3402" t="s">
        <v>51</v>
      </c>
      <c r="AU3402" t="s">
        <v>58</v>
      </c>
      <c r="AV3402" t="s">
        <v>8671</v>
      </c>
      <c r="AW3402" t="s">
        <v>8671</v>
      </c>
      <c r="AX3402" s="1">
        <v>40915.71477943287</v>
      </c>
      <c r="AY3402" s="1">
        <v>40927.653006712964</v>
      </c>
    </row>
    <row r="3403" spans="1:51" x14ac:dyDescent="0.35">
      <c r="A3403">
        <v>948</v>
      </c>
      <c r="B3403">
        <v>0</v>
      </c>
      <c r="C3403" t="s">
        <v>51</v>
      </c>
      <c r="D3403" t="s">
        <v>52</v>
      </c>
      <c r="E3403" t="s">
        <v>51</v>
      </c>
      <c r="F3403" t="s">
        <v>51</v>
      </c>
      <c r="G3403" t="s">
        <v>15590</v>
      </c>
      <c r="H3403" t="s">
        <v>15591</v>
      </c>
      <c r="I3403" t="s">
        <v>56</v>
      </c>
      <c r="J3403" t="s">
        <v>15191</v>
      </c>
      <c r="K3403" t="s">
        <v>8959</v>
      </c>
      <c r="L3403" t="s">
        <v>15592</v>
      </c>
      <c r="N3403" t="s">
        <v>14787</v>
      </c>
      <c r="S3403" t="s">
        <v>15593</v>
      </c>
      <c r="T3403" t="s">
        <v>51</v>
      </c>
      <c r="U3403" t="s">
        <v>51</v>
      </c>
      <c r="V3403" t="s">
        <v>15594</v>
      </c>
      <c r="W3403">
        <v>9925680360</v>
      </c>
      <c r="Y3403" t="s">
        <v>15595</v>
      </c>
      <c r="Z3403">
        <v>8</v>
      </c>
      <c r="AA3403" t="s">
        <v>15596</v>
      </c>
      <c r="AE3403" t="s">
        <v>51</v>
      </c>
      <c r="AF3403" t="s">
        <v>15191</v>
      </c>
      <c r="AH3403" t="s">
        <v>15597</v>
      </c>
      <c r="AI3403">
        <v>0</v>
      </c>
      <c r="AJ3403">
        <v>0</v>
      </c>
      <c r="AL3403">
        <v>0</v>
      </c>
      <c r="AM3403">
        <v>0</v>
      </c>
      <c r="AN3403">
        <v>0</v>
      </c>
      <c r="AO3403" t="s">
        <v>51</v>
      </c>
      <c r="AP3403" t="s">
        <v>51</v>
      </c>
      <c r="AQ3403" t="s">
        <v>51</v>
      </c>
      <c r="AR3403" t="s">
        <v>51</v>
      </c>
      <c r="AS3403" t="s">
        <v>51</v>
      </c>
      <c r="AT3403" t="s">
        <v>51</v>
      </c>
      <c r="AU3403" t="s">
        <v>58</v>
      </c>
      <c r="AV3403" t="s">
        <v>8906</v>
      </c>
      <c r="AW3403" t="s">
        <v>51</v>
      </c>
      <c r="AX3403" s="1">
        <v>40915.516102118054</v>
      </c>
      <c r="AY3403" t="s">
        <v>51</v>
      </c>
    </row>
    <row r="3404" spans="1:51" x14ac:dyDescent="0.35">
      <c r="A3404">
        <v>947</v>
      </c>
      <c r="B3404">
        <v>0</v>
      </c>
      <c r="C3404" t="s">
        <v>51</v>
      </c>
      <c r="D3404" t="s">
        <v>52</v>
      </c>
      <c r="E3404" t="s">
        <v>51</v>
      </c>
      <c r="F3404" t="s">
        <v>51</v>
      </c>
      <c r="G3404" t="s">
        <v>15598</v>
      </c>
      <c r="H3404" t="s">
        <v>15599</v>
      </c>
      <c r="I3404" t="s">
        <v>15600</v>
      </c>
      <c r="J3404" t="s">
        <v>13817</v>
      </c>
      <c r="K3404" t="s">
        <v>62</v>
      </c>
      <c r="L3404" t="s">
        <v>62</v>
      </c>
      <c r="O3404" t="s">
        <v>2142</v>
      </c>
      <c r="S3404" t="s">
        <v>15601</v>
      </c>
      <c r="U3404" t="s">
        <v>51</v>
      </c>
      <c r="V3404" t="s">
        <v>15602</v>
      </c>
      <c r="W3404" t="s">
        <v>15603</v>
      </c>
      <c r="X3404" t="s">
        <v>51</v>
      </c>
      <c r="Y3404" t="s">
        <v>15604</v>
      </c>
      <c r="Z3404">
        <v>2</v>
      </c>
      <c r="AE3404" t="s">
        <v>51</v>
      </c>
      <c r="AF3404" t="s">
        <v>13817</v>
      </c>
      <c r="AI3404">
        <v>0</v>
      </c>
      <c r="AJ3404">
        <v>0</v>
      </c>
      <c r="AL3404">
        <v>0</v>
      </c>
      <c r="AM3404">
        <v>0</v>
      </c>
      <c r="AN3404">
        <v>0</v>
      </c>
      <c r="AO3404" t="s">
        <v>51</v>
      </c>
      <c r="AP3404" t="s">
        <v>51</v>
      </c>
      <c r="AQ3404" t="s">
        <v>51</v>
      </c>
      <c r="AR3404" t="s">
        <v>51</v>
      </c>
      <c r="AS3404" t="s">
        <v>51</v>
      </c>
      <c r="AT3404" t="s">
        <v>51</v>
      </c>
      <c r="AU3404" t="s">
        <v>58</v>
      </c>
      <c r="AV3404" t="s">
        <v>8906</v>
      </c>
      <c r="AW3404" t="s">
        <v>14226</v>
      </c>
      <c r="AX3404" s="1">
        <v>40914.509710729166</v>
      </c>
      <c r="AY3404" s="1">
        <v>41204.67512565972</v>
      </c>
    </row>
    <row r="3405" spans="1:51" x14ac:dyDescent="0.35">
      <c r="A3405">
        <v>946</v>
      </c>
      <c r="B3405">
        <v>0</v>
      </c>
      <c r="C3405" t="s">
        <v>51</v>
      </c>
      <c r="D3405" t="s">
        <v>52</v>
      </c>
      <c r="E3405" t="s">
        <v>51</v>
      </c>
      <c r="F3405" t="s">
        <v>51</v>
      </c>
      <c r="G3405" t="s">
        <v>15605</v>
      </c>
      <c r="H3405" t="s">
        <v>15606</v>
      </c>
      <c r="I3405" t="s">
        <v>56</v>
      </c>
      <c r="J3405" t="s">
        <v>143</v>
      </c>
      <c r="K3405" t="s">
        <v>11871</v>
      </c>
      <c r="L3405" t="s">
        <v>15607</v>
      </c>
      <c r="N3405" t="s">
        <v>14787</v>
      </c>
      <c r="S3405" t="s">
        <v>15608</v>
      </c>
      <c r="T3405" t="s">
        <v>51</v>
      </c>
      <c r="U3405" t="s">
        <v>51</v>
      </c>
      <c r="V3405" t="s">
        <v>15609</v>
      </c>
      <c r="W3405" t="s">
        <v>15610</v>
      </c>
      <c r="Y3405" t="s">
        <v>15611</v>
      </c>
      <c r="Z3405">
        <v>8</v>
      </c>
      <c r="AE3405" t="s">
        <v>51</v>
      </c>
      <c r="AF3405" t="s">
        <v>143</v>
      </c>
      <c r="AG3405" t="s">
        <v>15612</v>
      </c>
      <c r="AH3405" t="s">
        <v>15613</v>
      </c>
      <c r="AI3405">
        <v>0</v>
      </c>
      <c r="AJ3405">
        <v>0</v>
      </c>
      <c r="AL3405">
        <v>0</v>
      </c>
      <c r="AM3405">
        <v>0</v>
      </c>
      <c r="AN3405">
        <v>0</v>
      </c>
      <c r="AO3405" t="s">
        <v>51</v>
      </c>
      <c r="AP3405" t="s">
        <v>51</v>
      </c>
      <c r="AQ3405" t="s">
        <v>51</v>
      </c>
      <c r="AR3405" t="s">
        <v>51</v>
      </c>
      <c r="AS3405" t="s">
        <v>51</v>
      </c>
      <c r="AT3405" t="s">
        <v>51</v>
      </c>
      <c r="AU3405" t="s">
        <v>58</v>
      </c>
      <c r="AV3405" t="s">
        <v>8906</v>
      </c>
      <c r="AW3405" t="s">
        <v>51</v>
      </c>
      <c r="AX3405" s="1">
        <v>40913.62651357639</v>
      </c>
      <c r="AY3405" t="s">
        <v>51</v>
      </c>
    </row>
    <row r="3406" spans="1:51" x14ac:dyDescent="0.35">
      <c r="A3406">
        <v>945</v>
      </c>
      <c r="B3406">
        <v>0</v>
      </c>
      <c r="C3406" t="s">
        <v>51</v>
      </c>
      <c r="D3406" t="s">
        <v>85</v>
      </c>
      <c r="E3406" t="s">
        <v>51</v>
      </c>
      <c r="F3406" t="s">
        <v>51</v>
      </c>
      <c r="G3406" t="s">
        <v>15614</v>
      </c>
      <c r="H3406" t="s">
        <v>19410</v>
      </c>
      <c r="I3406" t="s">
        <v>56</v>
      </c>
      <c r="J3406" t="s">
        <v>143</v>
      </c>
      <c r="K3406" t="s">
        <v>1903</v>
      </c>
      <c r="L3406">
        <v>400004</v>
      </c>
      <c r="N3406" t="s">
        <v>14787</v>
      </c>
      <c r="S3406" t="s">
        <v>15615</v>
      </c>
      <c r="T3406" t="s">
        <v>51</v>
      </c>
      <c r="U3406" t="s">
        <v>51</v>
      </c>
      <c r="V3406" t="s">
        <v>15616</v>
      </c>
      <c r="W3406">
        <f>91- 9930003337</f>
        <v>-9930003246</v>
      </c>
      <c r="X3406" t="s">
        <v>15617</v>
      </c>
      <c r="Y3406" t="s">
        <v>15618</v>
      </c>
      <c r="Z3406">
        <v>8</v>
      </c>
      <c r="AA3406" t="s">
        <v>631</v>
      </c>
      <c r="AB3406" t="s">
        <v>631</v>
      </c>
      <c r="AC3406" t="s">
        <v>631</v>
      </c>
      <c r="AD3406" t="s">
        <v>631</v>
      </c>
      <c r="AE3406" t="s">
        <v>51</v>
      </c>
      <c r="AF3406" t="s">
        <v>143</v>
      </c>
      <c r="AG3406" t="s">
        <v>631</v>
      </c>
      <c r="AH3406" t="s">
        <v>631</v>
      </c>
      <c r="AI3406">
        <v>0</v>
      </c>
      <c r="AJ3406">
        <v>0</v>
      </c>
      <c r="AK3406" t="s">
        <v>631</v>
      </c>
      <c r="AL3406">
        <v>0</v>
      </c>
      <c r="AM3406">
        <v>0</v>
      </c>
      <c r="AN3406">
        <v>0</v>
      </c>
      <c r="AO3406" t="s">
        <v>51</v>
      </c>
      <c r="AP3406" t="s">
        <v>51</v>
      </c>
      <c r="AQ3406" t="s">
        <v>51</v>
      </c>
      <c r="AR3406" t="s">
        <v>51</v>
      </c>
      <c r="AS3406" t="s">
        <v>51</v>
      </c>
      <c r="AT3406" t="s">
        <v>51</v>
      </c>
      <c r="AU3406" t="s">
        <v>58</v>
      </c>
      <c r="AV3406" t="s">
        <v>13449</v>
      </c>
      <c r="AW3406" t="s">
        <v>51</v>
      </c>
      <c r="AX3406" s="1">
        <v>40912.528752430553</v>
      </c>
      <c r="AY3406" t="s">
        <v>51</v>
      </c>
    </row>
    <row r="3407" spans="1:51" x14ac:dyDescent="0.35">
      <c r="A3407">
        <v>944</v>
      </c>
      <c r="B3407">
        <v>0</v>
      </c>
      <c r="C3407" t="s">
        <v>51</v>
      </c>
      <c r="D3407" t="s">
        <v>85</v>
      </c>
      <c r="E3407" t="s">
        <v>51</v>
      </c>
      <c r="F3407" t="s">
        <v>51</v>
      </c>
      <c r="G3407" t="s">
        <v>15619</v>
      </c>
      <c r="H3407" t="s">
        <v>15620</v>
      </c>
      <c r="I3407" t="s">
        <v>56</v>
      </c>
      <c r="K3407" t="s">
        <v>62</v>
      </c>
      <c r="L3407" t="s">
        <v>62</v>
      </c>
      <c r="T3407" t="s">
        <v>51</v>
      </c>
      <c r="U3407" t="s">
        <v>51</v>
      </c>
      <c r="V3407" t="s">
        <v>15621</v>
      </c>
      <c r="W3407">
        <v>7709003452</v>
      </c>
      <c r="Y3407" t="s">
        <v>15622</v>
      </c>
      <c r="Z3407">
        <v>8</v>
      </c>
      <c r="AE3407" t="s">
        <v>51</v>
      </c>
      <c r="AI3407">
        <v>0</v>
      </c>
      <c r="AJ3407">
        <v>0</v>
      </c>
      <c r="AL3407">
        <v>0</v>
      </c>
      <c r="AM3407">
        <v>0</v>
      </c>
      <c r="AN3407">
        <v>0</v>
      </c>
      <c r="AO3407" t="s">
        <v>11579</v>
      </c>
      <c r="AP3407" t="s">
        <v>51</v>
      </c>
      <c r="AQ3407" t="s">
        <v>51</v>
      </c>
      <c r="AR3407" t="s">
        <v>51</v>
      </c>
      <c r="AS3407" t="s">
        <v>51</v>
      </c>
      <c r="AT3407" t="s">
        <v>51</v>
      </c>
      <c r="AU3407" t="s">
        <v>58</v>
      </c>
      <c r="AV3407" t="s">
        <v>8906</v>
      </c>
      <c r="AW3407" t="s">
        <v>4028</v>
      </c>
      <c r="AX3407" s="1">
        <v>40907.520658715279</v>
      </c>
      <c r="AY3407" s="1">
        <v>42385.473515775462</v>
      </c>
    </row>
    <row r="3408" spans="1:51" x14ac:dyDescent="0.35">
      <c r="A3408">
        <v>943</v>
      </c>
      <c r="B3408">
        <v>0</v>
      </c>
      <c r="C3408" t="s">
        <v>51</v>
      </c>
      <c r="D3408" t="s">
        <v>52</v>
      </c>
      <c r="E3408" t="s">
        <v>51</v>
      </c>
      <c r="F3408" t="s">
        <v>51</v>
      </c>
      <c r="G3408" t="s">
        <v>15623</v>
      </c>
      <c r="H3408" t="s">
        <v>15624</v>
      </c>
      <c r="I3408" t="s">
        <v>56</v>
      </c>
      <c r="J3408" t="s">
        <v>143</v>
      </c>
      <c r="K3408" t="s">
        <v>1903</v>
      </c>
      <c r="L3408">
        <v>411048</v>
      </c>
      <c r="N3408" t="s">
        <v>14787</v>
      </c>
      <c r="S3408" t="s">
        <v>15625</v>
      </c>
      <c r="T3408" t="s">
        <v>51</v>
      </c>
      <c r="U3408" t="s">
        <v>51</v>
      </c>
      <c r="V3408" t="s">
        <v>15626</v>
      </c>
      <c r="X3408" t="s">
        <v>15202</v>
      </c>
      <c r="Y3408" t="s">
        <v>15627</v>
      </c>
      <c r="Z3408">
        <v>8</v>
      </c>
      <c r="AA3408" t="s">
        <v>11041</v>
      </c>
      <c r="AE3408" t="s">
        <v>51</v>
      </c>
      <c r="AF3408" t="s">
        <v>143</v>
      </c>
      <c r="AG3408" t="s">
        <v>15628</v>
      </c>
      <c r="AH3408" t="s">
        <v>15629</v>
      </c>
      <c r="AI3408">
        <v>0</v>
      </c>
      <c r="AJ3408">
        <v>0</v>
      </c>
      <c r="AL3408">
        <v>0</v>
      </c>
      <c r="AM3408">
        <v>0</v>
      </c>
      <c r="AN3408">
        <v>0</v>
      </c>
      <c r="AO3408" t="s">
        <v>51</v>
      </c>
      <c r="AP3408" t="s">
        <v>51</v>
      </c>
      <c r="AQ3408" t="s">
        <v>51</v>
      </c>
      <c r="AR3408" t="s">
        <v>51</v>
      </c>
      <c r="AS3408" t="s">
        <v>51</v>
      </c>
      <c r="AT3408" t="s">
        <v>51</v>
      </c>
      <c r="AU3408" t="s">
        <v>58</v>
      </c>
      <c r="AV3408" t="s">
        <v>8906</v>
      </c>
      <c r="AW3408" t="s">
        <v>51</v>
      </c>
      <c r="AX3408" s="1">
        <v>40905.519635648147</v>
      </c>
      <c r="AY3408" t="s">
        <v>51</v>
      </c>
    </row>
    <row r="3409" spans="1:51" x14ac:dyDescent="0.35">
      <c r="A3409">
        <v>942</v>
      </c>
      <c r="B3409">
        <v>0</v>
      </c>
      <c r="C3409" t="s">
        <v>51</v>
      </c>
      <c r="D3409" t="s">
        <v>85</v>
      </c>
      <c r="E3409">
        <v>6</v>
      </c>
      <c r="F3409" t="s">
        <v>1545</v>
      </c>
      <c r="G3409" t="s">
        <v>15630</v>
      </c>
      <c r="H3409" t="s">
        <v>15631</v>
      </c>
      <c r="I3409" t="s">
        <v>56</v>
      </c>
      <c r="K3409" t="s">
        <v>15632</v>
      </c>
      <c r="L3409">
        <v>7800012</v>
      </c>
      <c r="S3409" t="s">
        <v>15633</v>
      </c>
      <c r="T3409" t="s">
        <v>51</v>
      </c>
      <c r="U3409" t="s">
        <v>51</v>
      </c>
      <c r="V3409" t="s">
        <v>15634</v>
      </c>
      <c r="W3409">
        <v>9427259535</v>
      </c>
      <c r="Y3409" t="s">
        <v>15635</v>
      </c>
      <c r="Z3409">
        <v>8</v>
      </c>
      <c r="AD3409" t="s">
        <v>15636</v>
      </c>
      <c r="AE3409" t="s">
        <v>51</v>
      </c>
      <c r="AG3409" t="s">
        <v>15637</v>
      </c>
      <c r="AI3409">
        <v>0</v>
      </c>
      <c r="AJ3409">
        <v>0</v>
      </c>
      <c r="AL3409">
        <v>0</v>
      </c>
      <c r="AM3409">
        <v>0</v>
      </c>
      <c r="AN3409">
        <v>0</v>
      </c>
      <c r="AO3409" t="s">
        <v>120</v>
      </c>
      <c r="AP3409" t="s">
        <v>121</v>
      </c>
      <c r="AQ3409" t="s">
        <v>122</v>
      </c>
      <c r="AR3409" t="s">
        <v>123</v>
      </c>
      <c r="AS3409" t="s">
        <v>89</v>
      </c>
      <c r="AT3409" t="s">
        <v>90</v>
      </c>
      <c r="AU3409" t="s">
        <v>58</v>
      </c>
      <c r="AV3409" t="s">
        <v>8671</v>
      </c>
      <c r="AW3409" t="s">
        <v>5181</v>
      </c>
      <c r="AX3409" s="1">
        <v>40904.767353356481</v>
      </c>
      <c r="AY3409" s="1">
        <v>44137.612434027775</v>
      </c>
    </row>
    <row r="3410" spans="1:51" x14ac:dyDescent="0.35">
      <c r="A3410">
        <v>941</v>
      </c>
      <c r="B3410">
        <v>0</v>
      </c>
      <c r="C3410" t="s">
        <v>51</v>
      </c>
      <c r="D3410" t="s">
        <v>52</v>
      </c>
      <c r="E3410" t="s">
        <v>51</v>
      </c>
      <c r="F3410" t="s">
        <v>51</v>
      </c>
      <c r="G3410" t="s">
        <v>15638</v>
      </c>
      <c r="H3410" t="s">
        <v>15639</v>
      </c>
      <c r="I3410" t="s">
        <v>56</v>
      </c>
      <c r="J3410" t="s">
        <v>13817</v>
      </c>
      <c r="K3410" t="s">
        <v>12521</v>
      </c>
      <c r="L3410">
        <v>700013</v>
      </c>
      <c r="N3410" t="s">
        <v>14787</v>
      </c>
      <c r="S3410">
        <v>3322150458</v>
      </c>
      <c r="T3410" t="s">
        <v>51</v>
      </c>
      <c r="U3410" t="s">
        <v>51</v>
      </c>
      <c r="V3410">
        <v>3322150458</v>
      </c>
      <c r="W3410">
        <v>9830382699</v>
      </c>
      <c r="Y3410" t="s">
        <v>15640</v>
      </c>
      <c r="Z3410">
        <v>8</v>
      </c>
      <c r="AE3410" t="s">
        <v>51</v>
      </c>
      <c r="AF3410" t="s">
        <v>13817</v>
      </c>
      <c r="AG3410">
        <v>19291454091</v>
      </c>
      <c r="AH3410">
        <v>19291454285</v>
      </c>
      <c r="AI3410">
        <v>0</v>
      </c>
      <c r="AJ3410">
        <v>0</v>
      </c>
      <c r="AL3410">
        <v>0</v>
      </c>
      <c r="AM3410">
        <v>0</v>
      </c>
      <c r="AN3410">
        <v>0</v>
      </c>
      <c r="AO3410" t="s">
        <v>51</v>
      </c>
      <c r="AP3410" t="s">
        <v>51</v>
      </c>
      <c r="AQ3410" t="s">
        <v>51</v>
      </c>
      <c r="AR3410" t="s">
        <v>51</v>
      </c>
      <c r="AS3410" t="s">
        <v>51</v>
      </c>
      <c r="AT3410" t="s">
        <v>51</v>
      </c>
      <c r="AU3410" t="s">
        <v>58</v>
      </c>
      <c r="AV3410" t="s">
        <v>8906</v>
      </c>
      <c r="AW3410" t="s">
        <v>8906</v>
      </c>
      <c r="AX3410" s="1">
        <v>40903.406310613427</v>
      </c>
      <c r="AY3410" s="1">
        <v>40905.489073576391</v>
      </c>
    </row>
    <row r="3411" spans="1:51" x14ac:dyDescent="0.35">
      <c r="A3411">
        <v>940</v>
      </c>
      <c r="B3411">
        <v>0</v>
      </c>
      <c r="C3411" t="s">
        <v>51</v>
      </c>
      <c r="D3411" t="s">
        <v>85</v>
      </c>
      <c r="E3411" t="s">
        <v>51</v>
      </c>
      <c r="F3411" t="s">
        <v>51</v>
      </c>
      <c r="G3411" t="s">
        <v>15641</v>
      </c>
      <c r="H3411" t="s">
        <v>15642</v>
      </c>
      <c r="I3411" t="s">
        <v>56</v>
      </c>
      <c r="J3411" t="s">
        <v>12495</v>
      </c>
      <c r="K3411" t="s">
        <v>563</v>
      </c>
      <c r="L3411" t="s">
        <v>15643</v>
      </c>
      <c r="S3411" t="s">
        <v>15644</v>
      </c>
      <c r="T3411" t="s">
        <v>51</v>
      </c>
      <c r="U3411" t="s">
        <v>51</v>
      </c>
      <c r="V3411" t="s">
        <v>15645</v>
      </c>
      <c r="W3411">
        <v>8424002828</v>
      </c>
      <c r="Y3411" t="s">
        <v>15646</v>
      </c>
      <c r="Z3411">
        <v>8</v>
      </c>
      <c r="AE3411" t="s">
        <v>51</v>
      </c>
      <c r="AF3411" t="s">
        <v>12495</v>
      </c>
      <c r="AI3411">
        <v>0</v>
      </c>
      <c r="AJ3411">
        <v>0</v>
      </c>
      <c r="AL3411">
        <v>0</v>
      </c>
      <c r="AM3411">
        <v>0</v>
      </c>
      <c r="AN3411">
        <v>0</v>
      </c>
      <c r="AP3411" t="s">
        <v>51</v>
      </c>
      <c r="AQ3411" t="s">
        <v>51</v>
      </c>
      <c r="AR3411" t="s">
        <v>51</v>
      </c>
      <c r="AS3411" t="s">
        <v>51</v>
      </c>
      <c r="AT3411" t="s">
        <v>51</v>
      </c>
      <c r="AU3411" t="s">
        <v>58</v>
      </c>
      <c r="AV3411" t="s">
        <v>8671</v>
      </c>
      <c r="AW3411" t="s">
        <v>5181</v>
      </c>
      <c r="AX3411" s="1">
        <v>40900.649581365738</v>
      </c>
      <c r="AY3411" s="1">
        <v>43612.464825960647</v>
      </c>
    </row>
    <row r="3412" spans="1:51" x14ac:dyDescent="0.35">
      <c r="A3412">
        <v>939</v>
      </c>
      <c r="B3412">
        <v>0</v>
      </c>
      <c r="C3412" t="s">
        <v>51</v>
      </c>
      <c r="D3412" t="s">
        <v>52</v>
      </c>
      <c r="E3412" t="s">
        <v>51</v>
      </c>
      <c r="F3412" t="s">
        <v>51</v>
      </c>
      <c r="G3412" t="s">
        <v>19411</v>
      </c>
      <c r="H3412" t="s">
        <v>15647</v>
      </c>
      <c r="I3412" t="s">
        <v>56</v>
      </c>
      <c r="J3412" t="s">
        <v>280</v>
      </c>
      <c r="K3412" t="s">
        <v>2418</v>
      </c>
      <c r="L3412">
        <v>410501</v>
      </c>
      <c r="N3412" t="s">
        <v>14787</v>
      </c>
      <c r="O3412" t="s">
        <v>56</v>
      </c>
      <c r="W3412">
        <v>9860092696</v>
      </c>
      <c r="Z3412">
        <v>8</v>
      </c>
      <c r="AA3412">
        <v>27</v>
      </c>
      <c r="AG3412" t="s">
        <v>10512</v>
      </c>
      <c r="AI3412">
        <v>0</v>
      </c>
      <c r="AJ3412">
        <v>0</v>
      </c>
      <c r="AL3412">
        <v>0</v>
      </c>
      <c r="AM3412">
        <v>0</v>
      </c>
      <c r="AN3412">
        <v>0</v>
      </c>
      <c r="AO3412" t="s">
        <v>51</v>
      </c>
      <c r="AP3412" t="s">
        <v>51</v>
      </c>
      <c r="AQ3412" t="s">
        <v>51</v>
      </c>
      <c r="AR3412" t="s">
        <v>51</v>
      </c>
      <c r="AS3412" t="s">
        <v>51</v>
      </c>
      <c r="AT3412" t="s">
        <v>51</v>
      </c>
      <c r="AU3412" t="s">
        <v>58</v>
      </c>
      <c r="AV3412" t="s">
        <v>8906</v>
      </c>
      <c r="AW3412" t="s">
        <v>4802</v>
      </c>
      <c r="AX3412" s="1">
        <v>40898.480841979166</v>
      </c>
      <c r="AY3412" s="1">
        <v>44286.487942743057</v>
      </c>
    </row>
    <row r="3413" spans="1:51" x14ac:dyDescent="0.35">
      <c r="A3413">
        <v>938</v>
      </c>
      <c r="B3413">
        <v>0</v>
      </c>
      <c r="C3413" t="s">
        <v>51</v>
      </c>
      <c r="D3413" t="s">
        <v>52</v>
      </c>
      <c r="E3413" t="s">
        <v>51</v>
      </c>
      <c r="F3413" t="s">
        <v>51</v>
      </c>
      <c r="G3413" t="s">
        <v>15648</v>
      </c>
      <c r="H3413" t="s">
        <v>15649</v>
      </c>
      <c r="I3413" t="s">
        <v>56</v>
      </c>
      <c r="J3413" t="s">
        <v>13817</v>
      </c>
      <c r="K3413" t="s">
        <v>62</v>
      </c>
      <c r="L3413" t="s">
        <v>62</v>
      </c>
      <c r="N3413" t="s">
        <v>14787</v>
      </c>
      <c r="S3413" t="s">
        <v>15650</v>
      </c>
      <c r="T3413" t="s">
        <v>51</v>
      </c>
      <c r="U3413" t="s">
        <v>51</v>
      </c>
      <c r="V3413" t="s">
        <v>15651</v>
      </c>
      <c r="W3413">
        <v>9686447892</v>
      </c>
      <c r="Y3413" t="s">
        <v>15652</v>
      </c>
      <c r="Z3413">
        <v>8</v>
      </c>
      <c r="AE3413" t="s">
        <v>51</v>
      </c>
      <c r="AF3413" t="s">
        <v>13817</v>
      </c>
      <c r="AG3413" t="s">
        <v>15653</v>
      </c>
      <c r="AH3413" t="s">
        <v>15654</v>
      </c>
      <c r="AI3413">
        <v>0</v>
      </c>
      <c r="AJ3413">
        <v>0</v>
      </c>
      <c r="AL3413">
        <v>0</v>
      </c>
      <c r="AM3413">
        <v>0</v>
      </c>
      <c r="AN3413">
        <v>0</v>
      </c>
      <c r="AO3413" t="s">
        <v>51</v>
      </c>
      <c r="AP3413" t="s">
        <v>51</v>
      </c>
      <c r="AQ3413" t="s">
        <v>51</v>
      </c>
      <c r="AR3413" t="s">
        <v>51</v>
      </c>
      <c r="AS3413" t="s">
        <v>51</v>
      </c>
      <c r="AT3413" t="s">
        <v>51</v>
      </c>
      <c r="AU3413" t="s">
        <v>58</v>
      </c>
      <c r="AV3413" t="s">
        <v>8906</v>
      </c>
      <c r="AW3413" t="s">
        <v>51</v>
      </c>
      <c r="AX3413" s="1">
        <v>40897.611804976848</v>
      </c>
      <c r="AY3413" t="s">
        <v>51</v>
      </c>
    </row>
    <row r="3414" spans="1:51" x14ac:dyDescent="0.35">
      <c r="A3414">
        <v>937</v>
      </c>
      <c r="B3414">
        <v>0</v>
      </c>
      <c r="C3414" t="s">
        <v>51</v>
      </c>
      <c r="D3414" t="s">
        <v>52</v>
      </c>
      <c r="E3414" t="s">
        <v>51</v>
      </c>
      <c r="F3414" t="s">
        <v>51</v>
      </c>
      <c r="G3414" t="s">
        <v>15655</v>
      </c>
      <c r="H3414" t="s">
        <v>15656</v>
      </c>
      <c r="I3414" t="s">
        <v>56</v>
      </c>
      <c r="J3414" t="s">
        <v>3557</v>
      </c>
      <c r="K3414" t="s">
        <v>3557</v>
      </c>
      <c r="L3414" t="s">
        <v>15657</v>
      </c>
      <c r="N3414" t="s">
        <v>14787</v>
      </c>
      <c r="S3414">
        <v>24862383</v>
      </c>
      <c r="T3414" t="s">
        <v>51</v>
      </c>
      <c r="U3414" t="s">
        <v>51</v>
      </c>
      <c r="V3414">
        <v>24861024</v>
      </c>
      <c r="Y3414" t="s">
        <v>15658</v>
      </c>
      <c r="Z3414">
        <v>8</v>
      </c>
      <c r="AE3414" t="s">
        <v>51</v>
      </c>
      <c r="AF3414" t="s">
        <v>3557</v>
      </c>
      <c r="AG3414">
        <v>33821382036</v>
      </c>
      <c r="AH3414" t="s">
        <v>15659</v>
      </c>
      <c r="AI3414">
        <v>0</v>
      </c>
      <c r="AJ3414">
        <v>0</v>
      </c>
      <c r="AL3414">
        <v>0</v>
      </c>
      <c r="AM3414">
        <v>0</v>
      </c>
      <c r="AN3414">
        <v>0</v>
      </c>
      <c r="AO3414" t="s">
        <v>51</v>
      </c>
      <c r="AP3414" t="s">
        <v>51</v>
      </c>
      <c r="AQ3414" t="s">
        <v>51</v>
      </c>
      <c r="AR3414" t="s">
        <v>51</v>
      </c>
      <c r="AS3414" t="s">
        <v>51</v>
      </c>
      <c r="AT3414" t="s">
        <v>51</v>
      </c>
      <c r="AU3414" t="s">
        <v>58</v>
      </c>
      <c r="AV3414" t="s">
        <v>8906</v>
      </c>
      <c r="AW3414" t="s">
        <v>51</v>
      </c>
      <c r="AX3414" s="1">
        <v>40896.475601585647</v>
      </c>
      <c r="AY3414" t="s">
        <v>51</v>
      </c>
    </row>
    <row r="3415" spans="1:51" x14ac:dyDescent="0.35">
      <c r="A3415">
        <v>936</v>
      </c>
      <c r="B3415">
        <v>0</v>
      </c>
      <c r="C3415" t="s">
        <v>51</v>
      </c>
      <c r="D3415" t="s">
        <v>52</v>
      </c>
      <c r="E3415" t="s">
        <v>51</v>
      </c>
      <c r="F3415" t="s">
        <v>51</v>
      </c>
      <c r="G3415" t="s">
        <v>15660</v>
      </c>
      <c r="H3415" t="s">
        <v>15661</v>
      </c>
      <c r="I3415" t="s">
        <v>56</v>
      </c>
      <c r="J3415" t="s">
        <v>2766</v>
      </c>
      <c r="K3415" t="s">
        <v>62</v>
      </c>
      <c r="L3415" t="s">
        <v>15662</v>
      </c>
      <c r="O3415" t="s">
        <v>1673</v>
      </c>
      <c r="S3415">
        <v>1204634632</v>
      </c>
      <c r="U3415" t="s">
        <v>202</v>
      </c>
      <c r="Y3415" t="s">
        <v>15663</v>
      </c>
      <c r="Z3415">
        <v>8</v>
      </c>
      <c r="AA3415">
        <v>3</v>
      </c>
      <c r="AE3415" t="s">
        <v>15664</v>
      </c>
      <c r="AF3415" t="s">
        <v>4512</v>
      </c>
      <c r="AG3415" t="s">
        <v>457</v>
      </c>
      <c r="AH3415" t="s">
        <v>15664</v>
      </c>
      <c r="AI3415">
        <v>0</v>
      </c>
      <c r="AJ3415">
        <v>0</v>
      </c>
      <c r="AL3415">
        <v>0</v>
      </c>
      <c r="AM3415">
        <v>0</v>
      </c>
      <c r="AN3415">
        <v>0</v>
      </c>
      <c r="AO3415" t="s">
        <v>51</v>
      </c>
      <c r="AP3415" t="s">
        <v>51</v>
      </c>
      <c r="AQ3415" t="s">
        <v>51</v>
      </c>
      <c r="AR3415" t="s">
        <v>51</v>
      </c>
      <c r="AS3415" t="s">
        <v>51</v>
      </c>
      <c r="AT3415" t="s">
        <v>51</v>
      </c>
      <c r="AU3415" t="s">
        <v>58</v>
      </c>
      <c r="AV3415" t="s">
        <v>8906</v>
      </c>
      <c r="AW3415" t="s">
        <v>4707</v>
      </c>
      <c r="AX3415" s="1">
        <v>40893.448623576391</v>
      </c>
      <c r="AY3415" s="1">
        <v>44341.460267789349</v>
      </c>
    </row>
    <row r="3416" spans="1:51" x14ac:dyDescent="0.35">
      <c r="A3416">
        <v>935</v>
      </c>
      <c r="B3416">
        <v>0</v>
      </c>
      <c r="C3416" t="s">
        <v>51</v>
      </c>
      <c r="D3416" t="s">
        <v>52</v>
      </c>
      <c r="E3416" t="s">
        <v>51</v>
      </c>
      <c r="F3416" t="s">
        <v>51</v>
      </c>
      <c r="G3416" t="s">
        <v>15665</v>
      </c>
      <c r="H3416" t="s">
        <v>15666</v>
      </c>
      <c r="I3416" t="s">
        <v>56</v>
      </c>
      <c r="J3416" t="s">
        <v>407</v>
      </c>
      <c r="K3416" t="s">
        <v>407</v>
      </c>
      <c r="L3416">
        <v>370415</v>
      </c>
      <c r="N3416" t="s">
        <v>14787</v>
      </c>
      <c r="S3416" t="s">
        <v>15667</v>
      </c>
      <c r="T3416" t="s">
        <v>51</v>
      </c>
      <c r="U3416" t="s">
        <v>51</v>
      </c>
      <c r="V3416">
        <v>1125928118</v>
      </c>
      <c r="W3416">
        <v>9958777464</v>
      </c>
      <c r="X3416" t="s">
        <v>62</v>
      </c>
      <c r="Y3416" t="s">
        <v>15668</v>
      </c>
      <c r="Z3416">
        <v>8</v>
      </c>
      <c r="AA3416" t="s">
        <v>15669</v>
      </c>
      <c r="AB3416" t="s">
        <v>15670</v>
      </c>
      <c r="AC3416" t="s">
        <v>15671</v>
      </c>
      <c r="AD3416" t="s">
        <v>8181</v>
      </c>
      <c r="AE3416" t="s">
        <v>51</v>
      </c>
      <c r="AF3416" t="s">
        <v>407</v>
      </c>
      <c r="AH3416" t="s">
        <v>15672</v>
      </c>
      <c r="AI3416">
        <v>0</v>
      </c>
      <c r="AJ3416">
        <v>0</v>
      </c>
      <c r="AL3416">
        <v>0</v>
      </c>
      <c r="AM3416">
        <v>0</v>
      </c>
      <c r="AN3416">
        <v>0</v>
      </c>
      <c r="AO3416" t="s">
        <v>51</v>
      </c>
      <c r="AP3416" t="s">
        <v>51</v>
      </c>
      <c r="AQ3416" t="s">
        <v>51</v>
      </c>
      <c r="AR3416" t="s">
        <v>51</v>
      </c>
      <c r="AS3416" t="s">
        <v>51</v>
      </c>
      <c r="AT3416" t="s">
        <v>51</v>
      </c>
      <c r="AU3416" t="s">
        <v>58</v>
      </c>
      <c r="AV3416" t="s">
        <v>8906</v>
      </c>
      <c r="AW3416" t="s">
        <v>51</v>
      </c>
      <c r="AX3416" s="1">
        <v>40892.493111030089</v>
      </c>
      <c r="AY3416" t="s">
        <v>51</v>
      </c>
    </row>
    <row r="3417" spans="1:51" x14ac:dyDescent="0.35">
      <c r="A3417">
        <v>934</v>
      </c>
      <c r="B3417">
        <v>0</v>
      </c>
      <c r="C3417" t="s">
        <v>51</v>
      </c>
      <c r="D3417" t="s">
        <v>52</v>
      </c>
      <c r="E3417" t="s">
        <v>51</v>
      </c>
      <c r="F3417" t="s">
        <v>51</v>
      </c>
      <c r="G3417" t="s">
        <v>13383</v>
      </c>
      <c r="H3417" t="s">
        <v>15673</v>
      </c>
      <c r="I3417" t="s">
        <v>56</v>
      </c>
      <c r="J3417" t="s">
        <v>15674</v>
      </c>
      <c r="K3417" t="s">
        <v>62</v>
      </c>
      <c r="L3417">
        <v>110015</v>
      </c>
      <c r="N3417" t="s">
        <v>14787</v>
      </c>
      <c r="S3417" t="s">
        <v>15675</v>
      </c>
      <c r="T3417" t="s">
        <v>51</v>
      </c>
      <c r="U3417" t="s">
        <v>51</v>
      </c>
      <c r="V3417" t="s">
        <v>15676</v>
      </c>
      <c r="Z3417">
        <v>8</v>
      </c>
      <c r="AE3417" t="s">
        <v>51</v>
      </c>
      <c r="AF3417" t="s">
        <v>15674</v>
      </c>
      <c r="AI3417">
        <v>0</v>
      </c>
      <c r="AJ3417">
        <v>0</v>
      </c>
      <c r="AL3417">
        <v>0</v>
      </c>
      <c r="AM3417">
        <v>0</v>
      </c>
      <c r="AN3417">
        <v>0</v>
      </c>
      <c r="AO3417" t="s">
        <v>51</v>
      </c>
      <c r="AP3417" t="s">
        <v>51</v>
      </c>
      <c r="AQ3417" t="s">
        <v>51</v>
      </c>
      <c r="AR3417" t="s">
        <v>51</v>
      </c>
      <c r="AS3417" t="s">
        <v>51</v>
      </c>
      <c r="AT3417" t="s">
        <v>51</v>
      </c>
      <c r="AU3417" t="s">
        <v>58</v>
      </c>
      <c r="AV3417" t="s">
        <v>8906</v>
      </c>
      <c r="AW3417" t="s">
        <v>51</v>
      </c>
      <c r="AX3417" s="1">
        <v>40892.487388391201</v>
      </c>
      <c r="AY3417" t="s">
        <v>51</v>
      </c>
    </row>
    <row r="3418" spans="1:51" x14ac:dyDescent="0.35">
      <c r="A3418">
        <v>933</v>
      </c>
      <c r="B3418">
        <v>0</v>
      </c>
      <c r="C3418" t="s">
        <v>51</v>
      </c>
      <c r="D3418" t="s">
        <v>52</v>
      </c>
      <c r="E3418" t="s">
        <v>51</v>
      </c>
      <c r="F3418" t="s">
        <v>51</v>
      </c>
      <c r="G3418" t="s">
        <v>19412</v>
      </c>
      <c r="H3418" t="s">
        <v>15677</v>
      </c>
      <c r="I3418" t="s">
        <v>56</v>
      </c>
      <c r="J3418" t="s">
        <v>15678</v>
      </c>
      <c r="K3418" t="s">
        <v>3557</v>
      </c>
      <c r="L3418">
        <v>6000018</v>
      </c>
      <c r="N3418" t="s">
        <v>14787</v>
      </c>
      <c r="O3418" t="s">
        <v>416</v>
      </c>
      <c r="S3418" t="s">
        <v>15679</v>
      </c>
      <c r="T3418" t="s">
        <v>51</v>
      </c>
      <c r="U3418" t="s">
        <v>51</v>
      </c>
      <c r="V3418" t="s">
        <v>15680</v>
      </c>
      <c r="W3418" t="s">
        <v>62</v>
      </c>
      <c r="Y3418" t="s">
        <v>15681</v>
      </c>
      <c r="Z3418">
        <v>8</v>
      </c>
      <c r="AA3418" t="s">
        <v>15682</v>
      </c>
      <c r="AB3418" t="s">
        <v>62</v>
      </c>
      <c r="AC3418" t="s">
        <v>62</v>
      </c>
      <c r="AD3418" t="s">
        <v>62</v>
      </c>
      <c r="AE3418" t="s">
        <v>51</v>
      </c>
      <c r="AF3418" t="s">
        <v>15678</v>
      </c>
      <c r="AG3418">
        <v>33450821531</v>
      </c>
      <c r="AH3418" t="s">
        <v>15683</v>
      </c>
      <c r="AI3418">
        <v>0</v>
      </c>
      <c r="AJ3418">
        <v>0</v>
      </c>
      <c r="AL3418">
        <v>0</v>
      </c>
      <c r="AM3418">
        <v>0</v>
      </c>
      <c r="AN3418">
        <v>0</v>
      </c>
      <c r="AO3418" t="s">
        <v>51</v>
      </c>
      <c r="AP3418" t="s">
        <v>51</v>
      </c>
      <c r="AQ3418" t="s">
        <v>51</v>
      </c>
      <c r="AR3418" t="s">
        <v>51</v>
      </c>
      <c r="AS3418" t="s">
        <v>51</v>
      </c>
      <c r="AT3418" t="s">
        <v>51</v>
      </c>
      <c r="AU3418" t="s">
        <v>58</v>
      </c>
      <c r="AV3418" t="s">
        <v>8906</v>
      </c>
      <c r="AW3418" t="s">
        <v>14226</v>
      </c>
      <c r="AX3418" s="1">
        <v>40891.474627627314</v>
      </c>
      <c r="AY3418" s="1">
        <v>41080.655995520836</v>
      </c>
    </row>
    <row r="3419" spans="1:51" x14ac:dyDescent="0.35">
      <c r="A3419">
        <v>932</v>
      </c>
      <c r="B3419">
        <v>0</v>
      </c>
      <c r="C3419" t="s">
        <v>51</v>
      </c>
      <c r="D3419" t="s">
        <v>52</v>
      </c>
      <c r="E3419" t="s">
        <v>51</v>
      </c>
      <c r="F3419" t="s">
        <v>51</v>
      </c>
      <c r="G3419" t="s">
        <v>15684</v>
      </c>
      <c r="H3419" t="s">
        <v>15685</v>
      </c>
      <c r="I3419" t="s">
        <v>277</v>
      </c>
      <c r="J3419" t="s">
        <v>13817</v>
      </c>
      <c r="K3419" t="s">
        <v>62</v>
      </c>
      <c r="L3419" t="s">
        <v>62</v>
      </c>
      <c r="M3419" t="s">
        <v>15684</v>
      </c>
      <c r="O3419" t="s">
        <v>277</v>
      </c>
      <c r="P3419" t="s">
        <v>62</v>
      </c>
      <c r="T3419" t="s">
        <v>15686</v>
      </c>
      <c r="U3419" t="s">
        <v>51</v>
      </c>
      <c r="X3419" t="s">
        <v>51</v>
      </c>
      <c r="Z3419">
        <v>2</v>
      </c>
      <c r="AE3419" t="s">
        <v>51</v>
      </c>
      <c r="AF3419" t="s">
        <v>13817</v>
      </c>
      <c r="AI3419">
        <v>0</v>
      </c>
      <c r="AJ3419">
        <v>0</v>
      </c>
      <c r="AL3419">
        <v>0</v>
      </c>
      <c r="AM3419">
        <v>0</v>
      </c>
      <c r="AN3419">
        <v>0</v>
      </c>
      <c r="AO3419" t="s">
        <v>51</v>
      </c>
      <c r="AP3419" t="s">
        <v>51</v>
      </c>
      <c r="AQ3419" t="s">
        <v>51</v>
      </c>
      <c r="AR3419" t="s">
        <v>51</v>
      </c>
      <c r="AS3419" t="s">
        <v>51</v>
      </c>
      <c r="AT3419" t="s">
        <v>51</v>
      </c>
      <c r="AU3419" t="s">
        <v>58</v>
      </c>
      <c r="AV3419" t="s">
        <v>8906</v>
      </c>
      <c r="AW3419" t="s">
        <v>1668</v>
      </c>
      <c r="AX3419" s="1">
        <v>40887.605795868054</v>
      </c>
      <c r="AY3419" s="1">
        <v>41449.517875810183</v>
      </c>
    </row>
    <row r="3420" spans="1:51" x14ac:dyDescent="0.35">
      <c r="A3420">
        <v>931</v>
      </c>
      <c r="B3420">
        <v>0</v>
      </c>
      <c r="C3420" t="s">
        <v>51</v>
      </c>
      <c r="D3420" t="s">
        <v>85</v>
      </c>
      <c r="E3420" t="s">
        <v>51</v>
      </c>
      <c r="F3420" t="s">
        <v>51</v>
      </c>
      <c r="G3420" t="s">
        <v>15687</v>
      </c>
      <c r="H3420" t="s">
        <v>15688</v>
      </c>
      <c r="I3420" t="s">
        <v>56</v>
      </c>
      <c r="K3420" t="s">
        <v>15689</v>
      </c>
      <c r="L3420" t="s">
        <v>15690</v>
      </c>
      <c r="S3420" t="s">
        <v>15691</v>
      </c>
      <c r="T3420" t="s">
        <v>51</v>
      </c>
      <c r="U3420" t="s">
        <v>51</v>
      </c>
      <c r="V3420" t="s">
        <v>15692</v>
      </c>
      <c r="Y3420" t="s">
        <v>15693</v>
      </c>
      <c r="Z3420">
        <v>2</v>
      </c>
      <c r="AE3420" t="s">
        <v>51</v>
      </c>
      <c r="AI3420">
        <v>0</v>
      </c>
      <c r="AJ3420">
        <v>0</v>
      </c>
      <c r="AL3420">
        <v>0</v>
      </c>
      <c r="AM3420">
        <v>0</v>
      </c>
      <c r="AN3420">
        <v>0</v>
      </c>
      <c r="AO3420" t="s">
        <v>15694</v>
      </c>
      <c r="AP3420" t="s">
        <v>51</v>
      </c>
      <c r="AQ3420" t="s">
        <v>51</v>
      </c>
      <c r="AR3420" t="s">
        <v>51</v>
      </c>
      <c r="AS3420" t="s">
        <v>51</v>
      </c>
      <c r="AT3420" t="s">
        <v>51</v>
      </c>
      <c r="AU3420" t="s">
        <v>58</v>
      </c>
      <c r="AV3420" t="s">
        <v>8671</v>
      </c>
      <c r="AW3420" t="s">
        <v>4028</v>
      </c>
      <c r="AX3420" s="1">
        <v>40886.470151354166</v>
      </c>
      <c r="AY3420" s="1">
        <v>41743.712391284724</v>
      </c>
    </row>
    <row r="3421" spans="1:51" x14ac:dyDescent="0.35">
      <c r="A3421">
        <v>930</v>
      </c>
      <c r="B3421">
        <v>0</v>
      </c>
      <c r="C3421" t="s">
        <v>51</v>
      </c>
      <c r="D3421" t="s">
        <v>52</v>
      </c>
      <c r="E3421" t="s">
        <v>51</v>
      </c>
      <c r="F3421" t="s">
        <v>51</v>
      </c>
      <c r="G3421" t="s">
        <v>15695</v>
      </c>
      <c r="H3421" t="s">
        <v>15696</v>
      </c>
      <c r="I3421" t="s">
        <v>56</v>
      </c>
      <c r="J3421" t="s">
        <v>280</v>
      </c>
      <c r="K3421" t="s">
        <v>62</v>
      </c>
      <c r="L3421">
        <v>412107</v>
      </c>
      <c r="M3421" t="s">
        <v>15695</v>
      </c>
      <c r="N3421" t="s">
        <v>15696</v>
      </c>
      <c r="O3421" t="s">
        <v>56</v>
      </c>
      <c r="P3421" t="s">
        <v>280</v>
      </c>
      <c r="Q3421" t="s">
        <v>62</v>
      </c>
      <c r="R3421">
        <v>412107</v>
      </c>
      <c r="S3421">
        <f>91-2040173700</f>
        <v>-2040173609</v>
      </c>
      <c r="T3421" t="s">
        <v>15697</v>
      </c>
      <c r="V3421" t="s">
        <v>15698</v>
      </c>
      <c r="W3421" t="s">
        <v>15699</v>
      </c>
      <c r="Y3421" t="s">
        <v>11618</v>
      </c>
      <c r="Z3421">
        <v>8</v>
      </c>
      <c r="AA3421">
        <v>27</v>
      </c>
      <c r="AB3421" t="s">
        <v>62</v>
      </c>
      <c r="AC3421" t="s">
        <v>62</v>
      </c>
      <c r="AD3421" t="s">
        <v>62</v>
      </c>
      <c r="AE3421" t="s">
        <v>6997</v>
      </c>
      <c r="AF3421" t="s">
        <v>143</v>
      </c>
      <c r="AG3421" t="s">
        <v>6740</v>
      </c>
      <c r="AH3421" t="s">
        <v>6997</v>
      </c>
      <c r="AI3421">
        <v>0</v>
      </c>
      <c r="AJ3421">
        <v>0</v>
      </c>
      <c r="AL3421">
        <v>0</v>
      </c>
      <c r="AM3421">
        <v>0</v>
      </c>
      <c r="AN3421">
        <v>0</v>
      </c>
      <c r="AO3421" t="s">
        <v>51</v>
      </c>
      <c r="AP3421" t="s">
        <v>51</v>
      </c>
      <c r="AQ3421" t="s">
        <v>51</v>
      </c>
      <c r="AR3421" t="s">
        <v>51</v>
      </c>
      <c r="AS3421" t="s">
        <v>51</v>
      </c>
      <c r="AT3421" t="s">
        <v>51</v>
      </c>
      <c r="AU3421" t="s">
        <v>58</v>
      </c>
      <c r="AV3421" t="s">
        <v>8906</v>
      </c>
      <c r="AW3421" t="s">
        <v>6927</v>
      </c>
      <c r="AX3421" s="1">
        <v>40885.509107523147</v>
      </c>
      <c r="AY3421" s="1">
        <v>43599.682850231482</v>
      </c>
    </row>
    <row r="3422" spans="1:51" x14ac:dyDescent="0.35">
      <c r="A3422">
        <v>929</v>
      </c>
      <c r="B3422">
        <v>0</v>
      </c>
      <c r="C3422" t="s">
        <v>51</v>
      </c>
      <c r="D3422" t="s">
        <v>85</v>
      </c>
      <c r="E3422" t="s">
        <v>51</v>
      </c>
      <c r="F3422" t="s">
        <v>51</v>
      </c>
      <c r="G3422" t="s">
        <v>15700</v>
      </c>
      <c r="H3422" t="s">
        <v>15701</v>
      </c>
      <c r="I3422" t="s">
        <v>56</v>
      </c>
      <c r="J3422" t="s">
        <v>143</v>
      </c>
      <c r="K3422" t="s">
        <v>563</v>
      </c>
      <c r="L3422" t="s">
        <v>15344</v>
      </c>
      <c r="N3422" t="s">
        <v>14787</v>
      </c>
      <c r="S3422">
        <v>27443301</v>
      </c>
      <c r="T3422" t="s">
        <v>51</v>
      </c>
      <c r="U3422" t="s">
        <v>51</v>
      </c>
      <c r="V3422">
        <v>27443301</v>
      </c>
      <c r="W3422">
        <v>9822098907</v>
      </c>
      <c r="Y3422" t="s">
        <v>15702</v>
      </c>
      <c r="Z3422">
        <v>8</v>
      </c>
      <c r="AE3422" t="s">
        <v>51</v>
      </c>
      <c r="AF3422" t="s">
        <v>143</v>
      </c>
      <c r="AI3422">
        <v>0</v>
      </c>
      <c r="AJ3422">
        <v>0</v>
      </c>
      <c r="AL3422">
        <v>0</v>
      </c>
      <c r="AM3422">
        <v>0</v>
      </c>
      <c r="AN3422">
        <v>0</v>
      </c>
      <c r="AO3422" t="s">
        <v>51</v>
      </c>
      <c r="AP3422" t="s">
        <v>51</v>
      </c>
      <c r="AQ3422" t="s">
        <v>51</v>
      </c>
      <c r="AR3422" t="s">
        <v>51</v>
      </c>
      <c r="AS3422" t="s">
        <v>51</v>
      </c>
      <c r="AT3422" t="s">
        <v>51</v>
      </c>
      <c r="AU3422" t="s">
        <v>58</v>
      </c>
      <c r="AV3422" t="s">
        <v>8671</v>
      </c>
      <c r="AW3422" t="s">
        <v>51</v>
      </c>
      <c r="AX3422" s="1">
        <v>40883.749705902781</v>
      </c>
      <c r="AY3422" t="s">
        <v>51</v>
      </c>
    </row>
    <row r="3423" spans="1:51" x14ac:dyDescent="0.35">
      <c r="A3423">
        <v>928</v>
      </c>
      <c r="B3423">
        <v>0</v>
      </c>
      <c r="C3423" t="s">
        <v>51</v>
      </c>
      <c r="D3423" t="s">
        <v>52</v>
      </c>
      <c r="E3423" t="s">
        <v>51</v>
      </c>
      <c r="F3423" t="s">
        <v>51</v>
      </c>
      <c r="G3423" t="s">
        <v>19413</v>
      </c>
      <c r="H3423" t="s">
        <v>15703</v>
      </c>
      <c r="I3423" t="s">
        <v>56</v>
      </c>
      <c r="J3423" t="s">
        <v>2197</v>
      </c>
      <c r="K3423" t="s">
        <v>3037</v>
      </c>
      <c r="L3423">
        <v>132140</v>
      </c>
      <c r="M3423" t="s">
        <v>19413</v>
      </c>
      <c r="N3423" t="s">
        <v>15704</v>
      </c>
      <c r="O3423" t="s">
        <v>56</v>
      </c>
      <c r="P3423" t="s">
        <v>115</v>
      </c>
      <c r="Q3423" t="s">
        <v>3037</v>
      </c>
      <c r="R3423">
        <v>132140</v>
      </c>
      <c r="S3423" t="s">
        <v>15705</v>
      </c>
      <c r="V3423" t="s">
        <v>15706</v>
      </c>
      <c r="W3423">
        <v>9896984289</v>
      </c>
      <c r="Z3423">
        <v>8</v>
      </c>
      <c r="AA3423" t="s">
        <v>15707</v>
      </c>
      <c r="AF3423" t="s">
        <v>2197</v>
      </c>
      <c r="AG3423">
        <v>6832611272</v>
      </c>
      <c r="AI3423">
        <v>0</v>
      </c>
      <c r="AJ3423">
        <v>0</v>
      </c>
      <c r="AL3423">
        <v>0</v>
      </c>
      <c r="AM3423">
        <v>0</v>
      </c>
      <c r="AN3423">
        <v>0</v>
      </c>
      <c r="AO3423" t="s">
        <v>51</v>
      </c>
      <c r="AP3423" t="s">
        <v>51</v>
      </c>
      <c r="AQ3423" t="s">
        <v>51</v>
      </c>
      <c r="AR3423" t="s">
        <v>51</v>
      </c>
      <c r="AS3423" t="s">
        <v>51</v>
      </c>
      <c r="AT3423" t="s">
        <v>51</v>
      </c>
      <c r="AU3423" t="s">
        <v>58</v>
      </c>
      <c r="AV3423" t="s">
        <v>8906</v>
      </c>
      <c r="AW3423" t="s">
        <v>919</v>
      </c>
      <c r="AX3423" s="1">
        <v>40882.522545173611</v>
      </c>
      <c r="AY3423" s="1">
        <v>45093.712264467591</v>
      </c>
    </row>
    <row r="3424" spans="1:51" x14ac:dyDescent="0.35">
      <c r="A3424">
        <v>927</v>
      </c>
      <c r="B3424">
        <v>0</v>
      </c>
      <c r="C3424" t="s">
        <v>51</v>
      </c>
      <c r="D3424" t="s">
        <v>52</v>
      </c>
      <c r="E3424" t="s">
        <v>51</v>
      </c>
      <c r="F3424" t="s">
        <v>51</v>
      </c>
      <c r="G3424" t="s">
        <v>15708</v>
      </c>
      <c r="H3424" t="s">
        <v>15709</v>
      </c>
      <c r="I3424" t="s">
        <v>56</v>
      </c>
      <c r="J3424" t="s">
        <v>3557</v>
      </c>
      <c r="K3424" t="s">
        <v>3557</v>
      </c>
      <c r="L3424" t="s">
        <v>15710</v>
      </c>
      <c r="N3424" t="s">
        <v>14787</v>
      </c>
      <c r="S3424" t="s">
        <v>15711</v>
      </c>
      <c r="T3424" t="s">
        <v>51</v>
      </c>
      <c r="U3424" t="s">
        <v>51</v>
      </c>
      <c r="V3424" t="s">
        <v>15712</v>
      </c>
      <c r="W3424" t="s">
        <v>15713</v>
      </c>
      <c r="Y3424" t="s">
        <v>15714</v>
      </c>
      <c r="Z3424">
        <v>8</v>
      </c>
      <c r="AE3424" t="s">
        <v>51</v>
      </c>
      <c r="AF3424" t="s">
        <v>3557</v>
      </c>
      <c r="AI3424">
        <v>0</v>
      </c>
      <c r="AJ3424">
        <v>0</v>
      </c>
      <c r="AL3424">
        <v>0</v>
      </c>
      <c r="AM3424">
        <v>0</v>
      </c>
      <c r="AN3424">
        <v>0</v>
      </c>
      <c r="AO3424" t="s">
        <v>51</v>
      </c>
      <c r="AP3424" t="s">
        <v>51</v>
      </c>
      <c r="AQ3424" t="s">
        <v>51</v>
      </c>
      <c r="AR3424" t="s">
        <v>51</v>
      </c>
      <c r="AS3424" t="s">
        <v>51</v>
      </c>
      <c r="AT3424" t="s">
        <v>51</v>
      </c>
      <c r="AU3424" t="s">
        <v>58</v>
      </c>
      <c r="AV3424" t="s">
        <v>8906</v>
      </c>
      <c r="AW3424" t="s">
        <v>51</v>
      </c>
      <c r="AX3424" s="1">
        <v>40879.645224571759</v>
      </c>
      <c r="AY3424" t="s">
        <v>51</v>
      </c>
    </row>
    <row r="3425" spans="1:51" x14ac:dyDescent="0.35">
      <c r="A3425">
        <v>926</v>
      </c>
      <c r="B3425">
        <v>0</v>
      </c>
      <c r="C3425" t="s">
        <v>51</v>
      </c>
      <c r="D3425" t="s">
        <v>64</v>
      </c>
      <c r="E3425" t="s">
        <v>51</v>
      </c>
      <c r="F3425" t="s">
        <v>51</v>
      </c>
      <c r="G3425" t="s">
        <v>15715</v>
      </c>
      <c r="H3425" t="s">
        <v>15716</v>
      </c>
      <c r="I3425" t="s">
        <v>56</v>
      </c>
      <c r="J3425" t="s">
        <v>15717</v>
      </c>
      <c r="K3425" t="s">
        <v>15718</v>
      </c>
      <c r="L3425">
        <v>636406</v>
      </c>
      <c r="M3425" t="s">
        <v>15715</v>
      </c>
      <c r="N3425" t="s">
        <v>15716</v>
      </c>
      <c r="O3425" t="s">
        <v>56</v>
      </c>
      <c r="P3425" t="s">
        <v>573</v>
      </c>
      <c r="Q3425" t="s">
        <v>15718</v>
      </c>
      <c r="R3425">
        <v>636406</v>
      </c>
      <c r="S3425">
        <v>9445856760</v>
      </c>
      <c r="U3425" t="s">
        <v>51</v>
      </c>
      <c r="W3425">
        <v>9894679913</v>
      </c>
      <c r="X3425" t="s">
        <v>51</v>
      </c>
      <c r="Z3425">
        <v>8</v>
      </c>
      <c r="AE3425" t="s">
        <v>51</v>
      </c>
      <c r="AF3425" t="s">
        <v>15717</v>
      </c>
      <c r="AI3425">
        <v>0</v>
      </c>
      <c r="AJ3425">
        <v>0</v>
      </c>
      <c r="AL3425">
        <v>0</v>
      </c>
      <c r="AM3425">
        <v>0</v>
      </c>
      <c r="AN3425">
        <v>0</v>
      </c>
      <c r="AO3425" t="s">
        <v>51</v>
      </c>
      <c r="AP3425" t="s">
        <v>51</v>
      </c>
      <c r="AQ3425" t="s">
        <v>51</v>
      </c>
      <c r="AR3425" t="s">
        <v>51</v>
      </c>
      <c r="AS3425" t="s">
        <v>51</v>
      </c>
      <c r="AT3425" t="s">
        <v>51</v>
      </c>
      <c r="AU3425" t="s">
        <v>58</v>
      </c>
      <c r="AV3425" t="s">
        <v>13603</v>
      </c>
      <c r="AW3425" t="s">
        <v>13437</v>
      </c>
      <c r="AX3425" s="1">
        <v>40877.760844328703</v>
      </c>
      <c r="AY3425" s="1">
        <v>41718.65130528935</v>
      </c>
    </row>
    <row r="3426" spans="1:51" x14ac:dyDescent="0.35">
      <c r="A3426">
        <v>925</v>
      </c>
      <c r="B3426">
        <v>0</v>
      </c>
      <c r="C3426" t="s">
        <v>51</v>
      </c>
      <c r="D3426" t="s">
        <v>52</v>
      </c>
      <c r="E3426" t="s">
        <v>51</v>
      </c>
      <c r="F3426" t="s">
        <v>51</v>
      </c>
      <c r="G3426" t="s">
        <v>15719</v>
      </c>
      <c r="H3426" t="s">
        <v>15720</v>
      </c>
      <c r="I3426" t="s">
        <v>56</v>
      </c>
      <c r="J3426" t="s">
        <v>15721</v>
      </c>
      <c r="K3426" t="s">
        <v>6754</v>
      </c>
      <c r="L3426" t="s">
        <v>15722</v>
      </c>
      <c r="N3426" t="s">
        <v>14787</v>
      </c>
      <c r="S3426" t="s">
        <v>15723</v>
      </c>
      <c r="T3426" t="s">
        <v>51</v>
      </c>
      <c r="U3426" t="s">
        <v>51</v>
      </c>
      <c r="V3426" t="s">
        <v>15724</v>
      </c>
      <c r="X3426" t="s">
        <v>15725</v>
      </c>
      <c r="Y3426" t="s">
        <v>15726</v>
      </c>
      <c r="Z3426">
        <v>8</v>
      </c>
      <c r="AE3426" t="s">
        <v>51</v>
      </c>
      <c r="AF3426" t="s">
        <v>15721</v>
      </c>
      <c r="AI3426">
        <v>0</v>
      </c>
      <c r="AJ3426">
        <v>0</v>
      </c>
      <c r="AL3426">
        <v>0</v>
      </c>
      <c r="AM3426">
        <v>0</v>
      </c>
      <c r="AN3426">
        <v>0</v>
      </c>
      <c r="AO3426" t="s">
        <v>51</v>
      </c>
      <c r="AP3426" t="s">
        <v>51</v>
      </c>
      <c r="AQ3426" t="s">
        <v>51</v>
      </c>
      <c r="AR3426" t="s">
        <v>51</v>
      </c>
      <c r="AS3426" t="s">
        <v>51</v>
      </c>
      <c r="AT3426" t="s">
        <v>51</v>
      </c>
      <c r="AU3426" t="s">
        <v>58</v>
      </c>
      <c r="AV3426" t="s">
        <v>8906</v>
      </c>
      <c r="AW3426" t="s">
        <v>51</v>
      </c>
      <c r="AX3426" s="1">
        <v>40877.410258020835</v>
      </c>
      <c r="AY3426" t="s">
        <v>51</v>
      </c>
    </row>
    <row r="3427" spans="1:51" x14ac:dyDescent="0.35">
      <c r="A3427">
        <v>924</v>
      </c>
      <c r="B3427">
        <v>0</v>
      </c>
      <c r="C3427" t="s">
        <v>51</v>
      </c>
      <c r="D3427" t="s">
        <v>85</v>
      </c>
      <c r="E3427" t="s">
        <v>51</v>
      </c>
      <c r="F3427" t="s">
        <v>51</v>
      </c>
      <c r="G3427" t="s">
        <v>15727</v>
      </c>
      <c r="H3427" t="s">
        <v>15728</v>
      </c>
      <c r="I3427" t="s">
        <v>56</v>
      </c>
      <c r="J3427" t="s">
        <v>143</v>
      </c>
      <c r="K3427" t="s">
        <v>1903</v>
      </c>
      <c r="L3427">
        <v>411048</v>
      </c>
      <c r="N3427" t="s">
        <v>14787</v>
      </c>
      <c r="S3427" t="s">
        <v>15729</v>
      </c>
      <c r="T3427" t="s">
        <v>51</v>
      </c>
      <c r="U3427" t="s">
        <v>51</v>
      </c>
      <c r="V3427" t="s">
        <v>15730</v>
      </c>
      <c r="W3427" t="s">
        <v>15731</v>
      </c>
      <c r="X3427" t="s">
        <v>15732</v>
      </c>
      <c r="Y3427" t="s">
        <v>15733</v>
      </c>
      <c r="Z3427">
        <v>8</v>
      </c>
      <c r="AE3427" t="s">
        <v>51</v>
      </c>
      <c r="AF3427" t="s">
        <v>143</v>
      </c>
      <c r="AI3427">
        <v>0</v>
      </c>
      <c r="AJ3427">
        <v>0</v>
      </c>
      <c r="AL3427">
        <v>0</v>
      </c>
      <c r="AM3427">
        <v>0</v>
      </c>
      <c r="AN3427">
        <v>0</v>
      </c>
      <c r="AO3427" t="s">
        <v>51</v>
      </c>
      <c r="AP3427" t="s">
        <v>51</v>
      </c>
      <c r="AQ3427" t="s">
        <v>51</v>
      </c>
      <c r="AR3427" t="s">
        <v>51</v>
      </c>
      <c r="AS3427" t="s">
        <v>51</v>
      </c>
      <c r="AT3427" t="s">
        <v>51</v>
      </c>
      <c r="AU3427" t="s">
        <v>58</v>
      </c>
      <c r="AV3427" t="s">
        <v>13603</v>
      </c>
      <c r="AW3427" t="s">
        <v>51</v>
      </c>
      <c r="AX3427" s="1">
        <v>40876.487794409724</v>
      </c>
      <c r="AY3427" t="s">
        <v>51</v>
      </c>
    </row>
    <row r="3428" spans="1:51" x14ac:dyDescent="0.35">
      <c r="A3428">
        <v>923</v>
      </c>
      <c r="B3428">
        <v>0</v>
      </c>
      <c r="C3428" t="s">
        <v>51</v>
      </c>
      <c r="D3428" t="s">
        <v>52</v>
      </c>
      <c r="E3428" t="s">
        <v>51</v>
      </c>
      <c r="F3428" t="s">
        <v>51</v>
      </c>
      <c r="G3428" t="s">
        <v>15734</v>
      </c>
      <c r="H3428" t="s">
        <v>15735</v>
      </c>
      <c r="I3428" t="s">
        <v>18804</v>
      </c>
      <c r="J3428" t="s">
        <v>13817</v>
      </c>
      <c r="K3428" t="s">
        <v>62</v>
      </c>
      <c r="L3428" t="s">
        <v>62</v>
      </c>
      <c r="M3428" t="s">
        <v>15736</v>
      </c>
      <c r="N3428" t="s">
        <v>15737</v>
      </c>
      <c r="S3428" t="s">
        <v>15738</v>
      </c>
      <c r="T3428" t="s">
        <v>51</v>
      </c>
      <c r="U3428" t="s">
        <v>51</v>
      </c>
      <c r="V3428" t="s">
        <v>15739</v>
      </c>
      <c r="W3428" t="s">
        <v>15740</v>
      </c>
      <c r="Y3428" t="s">
        <v>15741</v>
      </c>
      <c r="Z3428">
        <v>2</v>
      </c>
      <c r="AE3428" t="s">
        <v>51</v>
      </c>
      <c r="AF3428" t="s">
        <v>13817</v>
      </c>
      <c r="AI3428">
        <v>0</v>
      </c>
      <c r="AJ3428">
        <v>0</v>
      </c>
      <c r="AL3428">
        <v>0</v>
      </c>
      <c r="AM3428">
        <v>0</v>
      </c>
      <c r="AN3428">
        <v>0</v>
      </c>
      <c r="AO3428" t="s">
        <v>51</v>
      </c>
      <c r="AP3428" t="s">
        <v>51</v>
      </c>
      <c r="AQ3428" t="s">
        <v>51</v>
      </c>
      <c r="AR3428" t="s">
        <v>51</v>
      </c>
      <c r="AS3428" t="s">
        <v>51</v>
      </c>
      <c r="AT3428" t="s">
        <v>51</v>
      </c>
      <c r="AU3428" t="s">
        <v>58</v>
      </c>
      <c r="AV3428" t="s">
        <v>8906</v>
      </c>
      <c r="AW3428" t="s">
        <v>51</v>
      </c>
      <c r="AX3428" s="1">
        <v>40875.620994444442</v>
      </c>
      <c r="AY3428" t="s">
        <v>51</v>
      </c>
    </row>
    <row r="3429" spans="1:51" x14ac:dyDescent="0.35">
      <c r="A3429">
        <v>922</v>
      </c>
      <c r="B3429">
        <v>0</v>
      </c>
      <c r="C3429" t="s">
        <v>51</v>
      </c>
      <c r="D3429" t="s">
        <v>64</v>
      </c>
      <c r="E3429" t="s">
        <v>51</v>
      </c>
      <c r="F3429" t="s">
        <v>51</v>
      </c>
      <c r="G3429" t="s">
        <v>15742</v>
      </c>
      <c r="H3429" t="s">
        <v>15743</v>
      </c>
      <c r="I3429" t="s">
        <v>56</v>
      </c>
      <c r="J3429" t="s">
        <v>2766</v>
      </c>
      <c r="K3429" t="s">
        <v>14270</v>
      </c>
      <c r="L3429">
        <v>140507</v>
      </c>
      <c r="N3429" t="s">
        <v>14787</v>
      </c>
      <c r="O3429" t="s">
        <v>62</v>
      </c>
      <c r="S3429" t="s">
        <v>15744</v>
      </c>
      <c r="U3429" t="s">
        <v>202</v>
      </c>
      <c r="V3429" t="s">
        <v>15745</v>
      </c>
      <c r="W3429">
        <v>9915752105</v>
      </c>
      <c r="Y3429" t="s">
        <v>15746</v>
      </c>
      <c r="Z3429">
        <v>8</v>
      </c>
      <c r="AA3429">
        <v>3</v>
      </c>
      <c r="AD3429" t="s">
        <v>15747</v>
      </c>
      <c r="AE3429" t="s">
        <v>5953</v>
      </c>
      <c r="AF3429" t="s">
        <v>4512</v>
      </c>
      <c r="AG3429" t="s">
        <v>15748</v>
      </c>
      <c r="AH3429" t="s">
        <v>5953</v>
      </c>
      <c r="AI3429">
        <v>0</v>
      </c>
      <c r="AJ3429">
        <v>0</v>
      </c>
      <c r="AL3429">
        <v>0</v>
      </c>
      <c r="AM3429">
        <v>0</v>
      </c>
      <c r="AN3429">
        <v>0</v>
      </c>
      <c r="AO3429" t="s">
        <v>51</v>
      </c>
      <c r="AP3429" t="s">
        <v>51</v>
      </c>
      <c r="AQ3429" t="s">
        <v>51</v>
      </c>
      <c r="AR3429" t="s">
        <v>51</v>
      </c>
      <c r="AS3429" t="s">
        <v>51</v>
      </c>
      <c r="AT3429" t="s">
        <v>51</v>
      </c>
      <c r="AU3429" t="s">
        <v>58</v>
      </c>
      <c r="AV3429" t="s">
        <v>13449</v>
      </c>
      <c r="AW3429" t="s">
        <v>4215</v>
      </c>
      <c r="AX3429" s="1">
        <v>40871.687301388891</v>
      </c>
      <c r="AY3429" s="1">
        <v>44583.604307407404</v>
      </c>
    </row>
    <row r="3430" spans="1:51" x14ac:dyDescent="0.35">
      <c r="A3430">
        <v>921</v>
      </c>
      <c r="B3430">
        <v>0</v>
      </c>
      <c r="C3430" t="s">
        <v>51</v>
      </c>
      <c r="D3430" t="s">
        <v>52</v>
      </c>
      <c r="E3430" t="s">
        <v>51</v>
      </c>
      <c r="F3430" t="s">
        <v>51</v>
      </c>
      <c r="G3430" t="s">
        <v>15749</v>
      </c>
      <c r="H3430" t="s">
        <v>15750</v>
      </c>
      <c r="I3430" t="s">
        <v>56</v>
      </c>
      <c r="J3430" t="s">
        <v>15751</v>
      </c>
      <c r="K3430" t="s">
        <v>62</v>
      </c>
      <c r="L3430" t="s">
        <v>15752</v>
      </c>
      <c r="M3430" t="s">
        <v>15753</v>
      </c>
      <c r="N3430" t="s">
        <v>15750</v>
      </c>
      <c r="O3430" t="s">
        <v>56</v>
      </c>
      <c r="P3430" t="s">
        <v>15751</v>
      </c>
      <c r="Q3430" t="s">
        <v>62</v>
      </c>
      <c r="R3430" t="s">
        <v>15752</v>
      </c>
      <c r="U3430" t="s">
        <v>202</v>
      </c>
      <c r="Y3430" t="s">
        <v>15754</v>
      </c>
      <c r="Z3430">
        <v>8</v>
      </c>
      <c r="AA3430">
        <v>18</v>
      </c>
      <c r="AD3430" t="s">
        <v>368</v>
      </c>
      <c r="AE3430" t="s">
        <v>15755</v>
      </c>
      <c r="AF3430" t="s">
        <v>2606</v>
      </c>
      <c r="AG3430" t="s">
        <v>15756</v>
      </c>
      <c r="AH3430" t="s">
        <v>15755</v>
      </c>
      <c r="AI3430">
        <v>0</v>
      </c>
      <c r="AJ3430">
        <v>0</v>
      </c>
      <c r="AL3430">
        <v>0</v>
      </c>
      <c r="AM3430">
        <v>0</v>
      </c>
      <c r="AN3430">
        <v>0</v>
      </c>
      <c r="AO3430" t="s">
        <v>51</v>
      </c>
      <c r="AP3430" t="s">
        <v>51</v>
      </c>
      <c r="AQ3430" t="s">
        <v>51</v>
      </c>
      <c r="AR3430" t="s">
        <v>51</v>
      </c>
      <c r="AS3430" t="s">
        <v>51</v>
      </c>
      <c r="AT3430" t="s">
        <v>51</v>
      </c>
      <c r="AU3430" t="s">
        <v>58</v>
      </c>
      <c r="AV3430" t="s">
        <v>8906</v>
      </c>
      <c r="AW3430" t="s">
        <v>4215</v>
      </c>
      <c r="AX3430" s="1">
        <v>40870.413006909723</v>
      </c>
      <c r="AY3430" s="1">
        <v>43787.72332045139</v>
      </c>
    </row>
    <row r="3431" spans="1:51" x14ac:dyDescent="0.35">
      <c r="A3431">
        <v>920</v>
      </c>
      <c r="B3431">
        <v>0</v>
      </c>
      <c r="C3431" t="s">
        <v>51</v>
      </c>
      <c r="D3431" t="s">
        <v>85</v>
      </c>
      <c r="E3431" t="s">
        <v>51</v>
      </c>
      <c r="F3431" t="s">
        <v>51</v>
      </c>
      <c r="G3431" t="s">
        <v>15757</v>
      </c>
      <c r="H3431" t="s">
        <v>15758</v>
      </c>
      <c r="I3431" t="s">
        <v>56</v>
      </c>
      <c r="J3431" t="s">
        <v>143</v>
      </c>
      <c r="K3431" t="s">
        <v>1903</v>
      </c>
      <c r="L3431">
        <v>4110019</v>
      </c>
      <c r="N3431" t="s">
        <v>14787</v>
      </c>
      <c r="S3431">
        <v>2027125143</v>
      </c>
      <c r="T3431" t="s">
        <v>51</v>
      </c>
      <c r="U3431" t="s">
        <v>51</v>
      </c>
      <c r="W3431" s="2">
        <v>9.37241125499228E+19</v>
      </c>
      <c r="Y3431" t="s">
        <v>15759</v>
      </c>
      <c r="Z3431">
        <v>8</v>
      </c>
      <c r="AE3431" t="s">
        <v>51</v>
      </c>
      <c r="AF3431" t="s">
        <v>143</v>
      </c>
      <c r="AI3431">
        <v>0</v>
      </c>
      <c r="AJ3431">
        <v>0</v>
      </c>
      <c r="AL3431">
        <v>0</v>
      </c>
      <c r="AM3431">
        <v>0</v>
      </c>
      <c r="AN3431">
        <v>0</v>
      </c>
      <c r="AO3431" t="s">
        <v>51</v>
      </c>
      <c r="AP3431" t="s">
        <v>51</v>
      </c>
      <c r="AQ3431" t="s">
        <v>51</v>
      </c>
      <c r="AR3431" t="s">
        <v>51</v>
      </c>
      <c r="AS3431" t="s">
        <v>51</v>
      </c>
      <c r="AT3431" t="s">
        <v>51</v>
      </c>
      <c r="AU3431" t="s">
        <v>58</v>
      </c>
      <c r="AV3431" t="s">
        <v>11883</v>
      </c>
      <c r="AW3431" t="s">
        <v>11883</v>
      </c>
      <c r="AX3431" s="1">
        <v>40869.775090590279</v>
      </c>
      <c r="AY3431" s="1">
        <v>40870.807178819443</v>
      </c>
    </row>
    <row r="3432" spans="1:51" x14ac:dyDescent="0.35">
      <c r="A3432">
        <v>919</v>
      </c>
      <c r="B3432">
        <v>0</v>
      </c>
      <c r="C3432" t="s">
        <v>51</v>
      </c>
      <c r="D3432" t="s">
        <v>52</v>
      </c>
      <c r="E3432" t="s">
        <v>51</v>
      </c>
      <c r="F3432" t="s">
        <v>51</v>
      </c>
      <c r="G3432" t="s">
        <v>15760</v>
      </c>
      <c r="H3432" t="s">
        <v>15761</v>
      </c>
      <c r="I3432" t="s">
        <v>56</v>
      </c>
      <c r="J3432" t="s">
        <v>15762</v>
      </c>
      <c r="K3432" t="s">
        <v>62</v>
      </c>
      <c r="L3432" t="s">
        <v>15763</v>
      </c>
      <c r="N3432" t="s">
        <v>14787</v>
      </c>
      <c r="S3432" t="s">
        <v>15764</v>
      </c>
      <c r="T3432" t="s">
        <v>51</v>
      </c>
      <c r="U3432" t="s">
        <v>51</v>
      </c>
      <c r="V3432" t="s">
        <v>15765</v>
      </c>
      <c r="Y3432" t="s">
        <v>15766</v>
      </c>
      <c r="Z3432">
        <v>8</v>
      </c>
      <c r="AA3432" t="s">
        <v>15767</v>
      </c>
      <c r="AB3432" t="s">
        <v>1806</v>
      </c>
      <c r="AC3432" t="s">
        <v>4052</v>
      </c>
      <c r="AD3432" t="s">
        <v>15768</v>
      </c>
      <c r="AE3432" t="s">
        <v>51</v>
      </c>
      <c r="AF3432" t="s">
        <v>15762</v>
      </c>
      <c r="AG3432">
        <v>2396602297</v>
      </c>
      <c r="AH3432">
        <v>23966902297</v>
      </c>
      <c r="AI3432">
        <v>0</v>
      </c>
      <c r="AJ3432">
        <v>0</v>
      </c>
      <c r="AL3432">
        <v>0</v>
      </c>
      <c r="AM3432">
        <v>0</v>
      </c>
      <c r="AN3432">
        <v>0</v>
      </c>
      <c r="AO3432" t="s">
        <v>51</v>
      </c>
      <c r="AP3432" t="s">
        <v>51</v>
      </c>
      <c r="AQ3432" t="s">
        <v>51</v>
      </c>
      <c r="AR3432" t="s">
        <v>51</v>
      </c>
      <c r="AS3432" t="s">
        <v>51</v>
      </c>
      <c r="AT3432" t="s">
        <v>51</v>
      </c>
      <c r="AU3432" t="s">
        <v>58</v>
      </c>
      <c r="AV3432" t="s">
        <v>8906</v>
      </c>
      <c r="AW3432" t="s">
        <v>51</v>
      </c>
      <c r="AX3432" s="1">
        <v>40869.603932638885</v>
      </c>
      <c r="AY3432" t="s">
        <v>51</v>
      </c>
    </row>
    <row r="3433" spans="1:51" x14ac:dyDescent="0.35">
      <c r="A3433">
        <v>918</v>
      </c>
      <c r="B3433">
        <v>0</v>
      </c>
      <c r="C3433" t="s">
        <v>51</v>
      </c>
      <c r="D3433" t="s">
        <v>52</v>
      </c>
      <c r="E3433" t="s">
        <v>51</v>
      </c>
      <c r="F3433" t="s">
        <v>51</v>
      </c>
      <c r="G3433" t="s">
        <v>15769</v>
      </c>
      <c r="H3433" t="s">
        <v>15770</v>
      </c>
      <c r="I3433" t="s">
        <v>56</v>
      </c>
      <c r="J3433" t="s">
        <v>15771</v>
      </c>
      <c r="K3433" t="s">
        <v>3623</v>
      </c>
      <c r="L3433">
        <v>201301</v>
      </c>
      <c r="N3433" t="s">
        <v>14787</v>
      </c>
      <c r="O3433" t="s">
        <v>56</v>
      </c>
      <c r="S3433">
        <f>91-120-3301001/1002</f>
        <v>-3323.4121756487025</v>
      </c>
      <c r="T3433" t="s">
        <v>15772</v>
      </c>
      <c r="U3433" t="s">
        <v>51</v>
      </c>
      <c r="V3433">
        <f>91-120-3301000</f>
        <v>-3301029</v>
      </c>
      <c r="W3433">
        <f>91-9818185956</f>
        <v>-9818185865</v>
      </c>
      <c r="X3433" t="s">
        <v>51</v>
      </c>
      <c r="Y3433" t="s">
        <v>15773</v>
      </c>
      <c r="Z3433">
        <v>8</v>
      </c>
      <c r="AE3433" t="s">
        <v>51</v>
      </c>
      <c r="AF3433" t="s">
        <v>15771</v>
      </c>
      <c r="AI3433">
        <v>0</v>
      </c>
      <c r="AJ3433">
        <v>0</v>
      </c>
      <c r="AL3433">
        <v>0</v>
      </c>
      <c r="AM3433">
        <v>0</v>
      </c>
      <c r="AN3433">
        <v>0</v>
      </c>
      <c r="AO3433" t="s">
        <v>51</v>
      </c>
      <c r="AP3433" t="s">
        <v>51</v>
      </c>
      <c r="AQ3433" t="s">
        <v>51</v>
      </c>
      <c r="AR3433" t="s">
        <v>51</v>
      </c>
      <c r="AS3433" t="s">
        <v>51</v>
      </c>
      <c r="AT3433" t="s">
        <v>51</v>
      </c>
      <c r="AU3433" t="s">
        <v>58</v>
      </c>
      <c r="AV3433" t="s">
        <v>8906</v>
      </c>
      <c r="AW3433" t="s">
        <v>13437</v>
      </c>
      <c r="AX3433" s="1">
        <v>40866.715163807872</v>
      </c>
      <c r="AY3433" s="1">
        <v>41626.462666550928</v>
      </c>
    </row>
    <row r="3434" spans="1:51" x14ac:dyDescent="0.35">
      <c r="A3434">
        <v>917</v>
      </c>
      <c r="B3434">
        <v>0</v>
      </c>
      <c r="C3434" t="s">
        <v>51</v>
      </c>
      <c r="D3434" t="s">
        <v>52</v>
      </c>
      <c r="E3434" t="s">
        <v>51</v>
      </c>
      <c r="F3434" t="s">
        <v>51</v>
      </c>
      <c r="G3434" t="s">
        <v>15774</v>
      </c>
      <c r="H3434" t="s">
        <v>15775</v>
      </c>
      <c r="I3434" t="s">
        <v>56</v>
      </c>
      <c r="J3434" t="s">
        <v>77</v>
      </c>
      <c r="K3434" t="s">
        <v>62</v>
      </c>
      <c r="L3434" t="s">
        <v>62</v>
      </c>
      <c r="M3434" t="s">
        <v>15774</v>
      </c>
      <c r="N3434" t="s">
        <v>15775</v>
      </c>
      <c r="O3434" t="s">
        <v>56</v>
      </c>
      <c r="P3434" t="s">
        <v>77</v>
      </c>
      <c r="Q3434" t="s">
        <v>62</v>
      </c>
      <c r="R3434" t="s">
        <v>62</v>
      </c>
      <c r="S3434" t="s">
        <v>8347</v>
      </c>
      <c r="U3434" t="s">
        <v>4021</v>
      </c>
      <c r="V3434" t="s">
        <v>8348</v>
      </c>
      <c r="Y3434" t="s">
        <v>15776</v>
      </c>
      <c r="Z3434">
        <v>8</v>
      </c>
      <c r="AA3434">
        <v>29</v>
      </c>
      <c r="AB3434" t="s">
        <v>15777</v>
      </c>
      <c r="AC3434" t="s">
        <v>3265</v>
      </c>
      <c r="AE3434" t="s">
        <v>15778</v>
      </c>
      <c r="AF3434" t="s">
        <v>77</v>
      </c>
      <c r="AG3434" t="s">
        <v>867</v>
      </c>
      <c r="AH3434" t="s">
        <v>15778</v>
      </c>
      <c r="AI3434">
        <v>0</v>
      </c>
      <c r="AJ3434">
        <v>0</v>
      </c>
      <c r="AL3434">
        <v>0</v>
      </c>
      <c r="AM3434">
        <v>0</v>
      </c>
      <c r="AN3434">
        <v>0</v>
      </c>
      <c r="AO3434" t="s">
        <v>51</v>
      </c>
      <c r="AP3434" t="s">
        <v>51</v>
      </c>
      <c r="AQ3434" t="s">
        <v>51</v>
      </c>
      <c r="AR3434" t="s">
        <v>51</v>
      </c>
      <c r="AS3434" t="s">
        <v>51</v>
      </c>
      <c r="AT3434" t="s">
        <v>51</v>
      </c>
      <c r="AU3434" t="s">
        <v>58</v>
      </c>
      <c r="AV3434" t="s">
        <v>8906</v>
      </c>
      <c r="AW3434" t="s">
        <v>919</v>
      </c>
      <c r="AX3434" s="1">
        <v>40865.544233715278</v>
      </c>
      <c r="AY3434" s="1">
        <v>45381.522059143521</v>
      </c>
    </row>
    <row r="3435" spans="1:51" x14ac:dyDescent="0.35">
      <c r="A3435">
        <v>915</v>
      </c>
      <c r="B3435">
        <v>0</v>
      </c>
      <c r="C3435" t="s">
        <v>51</v>
      </c>
      <c r="D3435" t="s">
        <v>52</v>
      </c>
      <c r="E3435" t="s">
        <v>51</v>
      </c>
      <c r="F3435" t="s">
        <v>51</v>
      </c>
      <c r="G3435" t="s">
        <v>15779</v>
      </c>
      <c r="H3435" t="s">
        <v>15780</v>
      </c>
      <c r="I3435" t="s">
        <v>56</v>
      </c>
      <c r="J3435" t="s">
        <v>62</v>
      </c>
      <c r="K3435" t="s">
        <v>62</v>
      </c>
      <c r="L3435" t="s">
        <v>15781</v>
      </c>
      <c r="N3435" t="s">
        <v>14787</v>
      </c>
      <c r="O3435" t="s">
        <v>56</v>
      </c>
      <c r="S3435" t="s">
        <v>15782</v>
      </c>
      <c r="U3435" t="s">
        <v>51</v>
      </c>
      <c r="V3435">
        <f>91-44-27922718</f>
        <v>-27922671</v>
      </c>
      <c r="W3435">
        <v>9659033350</v>
      </c>
      <c r="Y3435" t="s">
        <v>15783</v>
      </c>
      <c r="Z3435">
        <v>8</v>
      </c>
      <c r="AA3435">
        <v>33</v>
      </c>
      <c r="AB3435" t="s">
        <v>15784</v>
      </c>
      <c r="AC3435" t="s">
        <v>15785</v>
      </c>
      <c r="AD3435" t="s">
        <v>62</v>
      </c>
      <c r="AE3435" t="s">
        <v>15786</v>
      </c>
      <c r="AF3435" t="s">
        <v>573</v>
      </c>
      <c r="AG3435" t="s">
        <v>9115</v>
      </c>
      <c r="AH3435" t="s">
        <v>15786</v>
      </c>
      <c r="AI3435">
        <v>0</v>
      </c>
      <c r="AJ3435">
        <v>0</v>
      </c>
      <c r="AL3435">
        <v>0</v>
      </c>
      <c r="AM3435">
        <v>0</v>
      </c>
      <c r="AN3435">
        <v>0</v>
      </c>
      <c r="AO3435" t="s">
        <v>51</v>
      </c>
      <c r="AP3435" t="s">
        <v>51</v>
      </c>
      <c r="AQ3435" t="s">
        <v>51</v>
      </c>
      <c r="AR3435" t="s">
        <v>51</v>
      </c>
      <c r="AS3435" t="s">
        <v>51</v>
      </c>
      <c r="AT3435" t="s">
        <v>51</v>
      </c>
      <c r="AU3435" t="s">
        <v>58</v>
      </c>
      <c r="AV3435" t="s">
        <v>8906</v>
      </c>
      <c r="AW3435" t="s">
        <v>6927</v>
      </c>
      <c r="AX3435" s="1">
        <v>40864.642223495372</v>
      </c>
      <c r="AY3435" s="1">
        <v>43362.630197025464</v>
      </c>
    </row>
    <row r="3436" spans="1:51" x14ac:dyDescent="0.35">
      <c r="A3436">
        <v>914</v>
      </c>
      <c r="B3436">
        <v>0</v>
      </c>
      <c r="C3436" t="s">
        <v>51</v>
      </c>
      <c r="D3436" t="s">
        <v>52</v>
      </c>
      <c r="E3436" t="s">
        <v>51</v>
      </c>
      <c r="F3436" t="s">
        <v>51</v>
      </c>
      <c r="G3436" t="s">
        <v>19414</v>
      </c>
      <c r="H3436" t="s">
        <v>15787</v>
      </c>
      <c r="I3436" t="s">
        <v>56</v>
      </c>
      <c r="J3436" t="s">
        <v>13817</v>
      </c>
      <c r="K3436" t="s">
        <v>14973</v>
      </c>
      <c r="L3436">
        <v>490001</v>
      </c>
      <c r="N3436" t="s">
        <v>14787</v>
      </c>
      <c r="O3436" t="s">
        <v>56</v>
      </c>
      <c r="U3436" t="s">
        <v>51</v>
      </c>
      <c r="X3436" t="s">
        <v>51</v>
      </c>
      <c r="Y3436" t="s">
        <v>15788</v>
      </c>
      <c r="Z3436">
        <v>8</v>
      </c>
      <c r="AE3436" t="s">
        <v>51</v>
      </c>
      <c r="AF3436" t="s">
        <v>13817</v>
      </c>
      <c r="AI3436">
        <v>0</v>
      </c>
      <c r="AJ3436">
        <v>0</v>
      </c>
      <c r="AL3436">
        <v>0</v>
      </c>
      <c r="AM3436">
        <v>0</v>
      </c>
      <c r="AN3436">
        <v>0</v>
      </c>
      <c r="AO3436" t="s">
        <v>51</v>
      </c>
      <c r="AP3436" t="s">
        <v>51</v>
      </c>
      <c r="AQ3436" t="s">
        <v>51</v>
      </c>
      <c r="AR3436" t="s">
        <v>51</v>
      </c>
      <c r="AS3436" t="s">
        <v>51</v>
      </c>
      <c r="AT3436" t="s">
        <v>51</v>
      </c>
      <c r="AU3436" t="s">
        <v>58</v>
      </c>
      <c r="AV3436" t="s">
        <v>8906</v>
      </c>
      <c r="AW3436" t="s">
        <v>14226</v>
      </c>
      <c r="AX3436" s="1">
        <v>40863.675575613423</v>
      </c>
      <c r="AY3436" s="1">
        <v>41283.530057175929</v>
      </c>
    </row>
    <row r="3437" spans="1:51" x14ac:dyDescent="0.35">
      <c r="A3437">
        <v>913</v>
      </c>
      <c r="B3437">
        <v>0</v>
      </c>
      <c r="C3437" t="s">
        <v>51</v>
      </c>
      <c r="D3437" t="s">
        <v>52</v>
      </c>
      <c r="E3437" t="s">
        <v>51</v>
      </c>
      <c r="F3437" t="s">
        <v>51</v>
      </c>
      <c r="G3437" t="s">
        <v>19415</v>
      </c>
      <c r="H3437" t="s">
        <v>15789</v>
      </c>
      <c r="I3437" t="s">
        <v>56</v>
      </c>
      <c r="J3437" t="s">
        <v>143</v>
      </c>
      <c r="K3437" t="s">
        <v>563</v>
      </c>
      <c r="L3437" t="s">
        <v>15790</v>
      </c>
      <c r="N3437" t="s">
        <v>14787</v>
      </c>
      <c r="S3437" t="s">
        <v>15791</v>
      </c>
      <c r="T3437" t="s">
        <v>51</v>
      </c>
      <c r="U3437" t="s">
        <v>51</v>
      </c>
      <c r="W3437" t="s">
        <v>15792</v>
      </c>
      <c r="Y3437" t="s">
        <v>15793</v>
      </c>
      <c r="Z3437">
        <v>8</v>
      </c>
      <c r="AE3437" t="s">
        <v>51</v>
      </c>
      <c r="AF3437" t="s">
        <v>143</v>
      </c>
      <c r="AI3437">
        <v>0</v>
      </c>
      <c r="AJ3437">
        <v>0</v>
      </c>
      <c r="AL3437">
        <v>0</v>
      </c>
      <c r="AM3437">
        <v>0</v>
      </c>
      <c r="AN3437">
        <v>0</v>
      </c>
      <c r="AO3437" t="s">
        <v>51</v>
      </c>
      <c r="AP3437" t="s">
        <v>51</v>
      </c>
      <c r="AQ3437" t="s">
        <v>51</v>
      </c>
      <c r="AR3437" t="s">
        <v>51</v>
      </c>
      <c r="AS3437" t="s">
        <v>51</v>
      </c>
      <c r="AT3437" t="s">
        <v>51</v>
      </c>
      <c r="AU3437" t="s">
        <v>58</v>
      </c>
      <c r="AV3437" t="s">
        <v>8906</v>
      </c>
      <c r="AW3437" t="s">
        <v>51</v>
      </c>
      <c r="AX3437" s="1">
        <v>40863.524004247687</v>
      </c>
      <c r="AY3437" t="s">
        <v>51</v>
      </c>
    </row>
    <row r="3438" spans="1:51" x14ac:dyDescent="0.35">
      <c r="A3438">
        <v>912</v>
      </c>
      <c r="B3438">
        <v>0</v>
      </c>
      <c r="C3438" t="s">
        <v>51</v>
      </c>
      <c r="D3438" t="s">
        <v>52</v>
      </c>
      <c r="E3438" t="s">
        <v>51</v>
      </c>
      <c r="F3438" t="s">
        <v>51</v>
      </c>
      <c r="G3438" t="s">
        <v>15794</v>
      </c>
      <c r="H3438" t="s">
        <v>15795</v>
      </c>
      <c r="I3438" t="s">
        <v>56</v>
      </c>
      <c r="J3438" t="s">
        <v>13817</v>
      </c>
      <c r="K3438" t="s">
        <v>62</v>
      </c>
      <c r="L3438" t="s">
        <v>62</v>
      </c>
      <c r="N3438" t="s">
        <v>14787</v>
      </c>
      <c r="T3438" t="s">
        <v>51</v>
      </c>
      <c r="U3438" t="s">
        <v>51</v>
      </c>
      <c r="Z3438">
        <v>8</v>
      </c>
      <c r="AE3438" t="s">
        <v>51</v>
      </c>
      <c r="AF3438" t="s">
        <v>13817</v>
      </c>
      <c r="AI3438">
        <v>0</v>
      </c>
      <c r="AJ3438">
        <v>0</v>
      </c>
      <c r="AL3438">
        <v>0</v>
      </c>
      <c r="AM3438">
        <v>0</v>
      </c>
      <c r="AN3438">
        <v>0</v>
      </c>
      <c r="AO3438" t="s">
        <v>51</v>
      </c>
      <c r="AP3438" t="s">
        <v>51</v>
      </c>
      <c r="AQ3438" t="s">
        <v>51</v>
      </c>
      <c r="AR3438" t="s">
        <v>51</v>
      </c>
      <c r="AS3438" t="s">
        <v>51</v>
      </c>
      <c r="AT3438" t="s">
        <v>51</v>
      </c>
      <c r="AU3438" t="s">
        <v>58</v>
      </c>
      <c r="AV3438" t="s">
        <v>8906</v>
      </c>
      <c r="AW3438" t="s">
        <v>51</v>
      </c>
      <c r="AX3438" s="1">
        <v>40862.501049965278</v>
      </c>
      <c r="AY3438" t="s">
        <v>51</v>
      </c>
    </row>
    <row r="3439" spans="1:51" x14ac:dyDescent="0.35">
      <c r="A3439">
        <v>911</v>
      </c>
      <c r="B3439">
        <v>0</v>
      </c>
      <c r="C3439" t="s">
        <v>51</v>
      </c>
      <c r="D3439" t="s">
        <v>52</v>
      </c>
      <c r="E3439" t="s">
        <v>51</v>
      </c>
      <c r="F3439" t="s">
        <v>51</v>
      </c>
      <c r="G3439" t="s">
        <v>15796</v>
      </c>
      <c r="H3439" t="s">
        <v>15797</v>
      </c>
      <c r="I3439" t="s">
        <v>2142</v>
      </c>
      <c r="J3439" t="s">
        <v>13817</v>
      </c>
      <c r="K3439" t="s">
        <v>4793</v>
      </c>
      <c r="L3439">
        <v>349518</v>
      </c>
      <c r="M3439" t="s">
        <v>15796</v>
      </c>
      <c r="N3439" t="s">
        <v>15797</v>
      </c>
      <c r="O3439" t="s">
        <v>2142</v>
      </c>
      <c r="P3439" t="s">
        <v>62</v>
      </c>
      <c r="Q3439" t="s">
        <v>4793</v>
      </c>
      <c r="R3439">
        <v>349518</v>
      </c>
      <c r="S3439" t="s">
        <v>15798</v>
      </c>
      <c r="U3439" t="s">
        <v>51</v>
      </c>
      <c r="V3439" t="s">
        <v>15799</v>
      </c>
      <c r="W3439" t="s">
        <v>15800</v>
      </c>
      <c r="X3439" t="s">
        <v>51</v>
      </c>
      <c r="Y3439" t="s">
        <v>15801</v>
      </c>
      <c r="Z3439">
        <v>2</v>
      </c>
      <c r="AE3439" t="s">
        <v>51</v>
      </c>
      <c r="AF3439" t="s">
        <v>13817</v>
      </c>
      <c r="AI3439">
        <v>0</v>
      </c>
      <c r="AJ3439">
        <v>0</v>
      </c>
      <c r="AL3439">
        <v>0</v>
      </c>
      <c r="AM3439">
        <v>0</v>
      </c>
      <c r="AN3439">
        <v>0</v>
      </c>
      <c r="AO3439" t="s">
        <v>51</v>
      </c>
      <c r="AP3439" t="s">
        <v>51</v>
      </c>
      <c r="AQ3439" t="s">
        <v>51</v>
      </c>
      <c r="AR3439" t="s">
        <v>51</v>
      </c>
      <c r="AS3439" t="s">
        <v>51</v>
      </c>
      <c r="AT3439" t="s">
        <v>51</v>
      </c>
      <c r="AU3439" t="s">
        <v>58</v>
      </c>
      <c r="AV3439" t="s">
        <v>8671</v>
      </c>
      <c r="AW3439" t="s">
        <v>84</v>
      </c>
      <c r="AX3439" s="1">
        <v>40861.445745798614</v>
      </c>
      <c r="AY3439" s="1">
        <v>42355.485054780096</v>
      </c>
    </row>
    <row r="3440" spans="1:51" x14ac:dyDescent="0.35">
      <c r="A3440">
        <v>910</v>
      </c>
      <c r="B3440">
        <v>0</v>
      </c>
      <c r="C3440" t="s">
        <v>51</v>
      </c>
      <c r="D3440" t="s">
        <v>85</v>
      </c>
      <c r="E3440" t="s">
        <v>51</v>
      </c>
      <c r="F3440" t="s">
        <v>51</v>
      </c>
      <c r="G3440" t="s">
        <v>19416</v>
      </c>
      <c r="H3440" t="s">
        <v>15802</v>
      </c>
      <c r="I3440" t="s">
        <v>56</v>
      </c>
      <c r="J3440" t="s">
        <v>143</v>
      </c>
      <c r="K3440" t="s">
        <v>563</v>
      </c>
      <c r="L3440" t="s">
        <v>14735</v>
      </c>
      <c r="N3440" t="s">
        <v>14787</v>
      </c>
      <c r="S3440" t="s">
        <v>15803</v>
      </c>
      <c r="T3440" t="s">
        <v>51</v>
      </c>
      <c r="U3440" t="s">
        <v>51</v>
      </c>
      <c r="V3440" t="s">
        <v>15804</v>
      </c>
      <c r="W3440">
        <v>9323624466</v>
      </c>
      <c r="Y3440" t="s">
        <v>15805</v>
      </c>
      <c r="Z3440">
        <v>8</v>
      </c>
      <c r="AE3440" t="s">
        <v>51</v>
      </c>
      <c r="AF3440" t="s">
        <v>143</v>
      </c>
      <c r="AI3440">
        <v>0</v>
      </c>
      <c r="AJ3440">
        <v>0</v>
      </c>
      <c r="AL3440">
        <v>0</v>
      </c>
      <c r="AM3440">
        <v>0</v>
      </c>
      <c r="AN3440">
        <v>0</v>
      </c>
      <c r="AO3440" t="s">
        <v>51</v>
      </c>
      <c r="AP3440" t="s">
        <v>51</v>
      </c>
      <c r="AQ3440" t="s">
        <v>51</v>
      </c>
      <c r="AR3440" t="s">
        <v>51</v>
      </c>
      <c r="AS3440" t="s">
        <v>51</v>
      </c>
      <c r="AT3440" t="s">
        <v>51</v>
      </c>
      <c r="AU3440" t="s">
        <v>58</v>
      </c>
      <c r="AV3440" t="s">
        <v>8671</v>
      </c>
      <c r="AW3440" t="s">
        <v>8671</v>
      </c>
      <c r="AX3440" s="1">
        <v>40859.759959490744</v>
      </c>
      <c r="AY3440" s="1">
        <v>40859.761630474539</v>
      </c>
    </row>
    <row r="3441" spans="1:51" x14ac:dyDescent="0.35">
      <c r="A3441">
        <v>909</v>
      </c>
      <c r="B3441">
        <v>0</v>
      </c>
      <c r="C3441" t="s">
        <v>51</v>
      </c>
      <c r="D3441" t="s">
        <v>85</v>
      </c>
      <c r="E3441" t="s">
        <v>51</v>
      </c>
      <c r="F3441" t="s">
        <v>51</v>
      </c>
      <c r="G3441" t="s">
        <v>15806</v>
      </c>
      <c r="H3441" t="s">
        <v>15807</v>
      </c>
      <c r="I3441" t="s">
        <v>56</v>
      </c>
      <c r="K3441" t="s">
        <v>563</v>
      </c>
      <c r="L3441" t="s">
        <v>14735</v>
      </c>
      <c r="S3441" t="s">
        <v>15808</v>
      </c>
      <c r="T3441" t="s">
        <v>51</v>
      </c>
      <c r="U3441" t="s">
        <v>51</v>
      </c>
      <c r="V3441" t="s">
        <v>15809</v>
      </c>
      <c r="W3441">
        <v>9325614155</v>
      </c>
      <c r="X3441" t="s">
        <v>15810</v>
      </c>
      <c r="Y3441" t="s">
        <v>15811</v>
      </c>
      <c r="Z3441">
        <v>8</v>
      </c>
      <c r="AA3441" t="s">
        <v>15812</v>
      </c>
      <c r="AD3441" t="s">
        <v>15813</v>
      </c>
      <c r="AE3441" t="s">
        <v>51</v>
      </c>
      <c r="AG3441" t="s">
        <v>15814</v>
      </c>
      <c r="AH3441">
        <v>30330302939</v>
      </c>
      <c r="AI3441">
        <v>0</v>
      </c>
      <c r="AJ3441">
        <v>0</v>
      </c>
      <c r="AL3441">
        <v>0</v>
      </c>
      <c r="AM3441">
        <v>0</v>
      </c>
      <c r="AN3441">
        <v>0</v>
      </c>
      <c r="AO3441" t="s">
        <v>1032</v>
      </c>
      <c r="AP3441" t="s">
        <v>51</v>
      </c>
      <c r="AQ3441" t="s">
        <v>51</v>
      </c>
      <c r="AR3441" t="s">
        <v>51</v>
      </c>
      <c r="AS3441" t="s">
        <v>51</v>
      </c>
      <c r="AT3441" t="s">
        <v>51</v>
      </c>
      <c r="AU3441" t="s">
        <v>58</v>
      </c>
      <c r="AV3441" t="s">
        <v>8671</v>
      </c>
      <c r="AW3441" t="s">
        <v>4028</v>
      </c>
      <c r="AX3441" s="1">
        <v>40859.732035416666</v>
      </c>
      <c r="AY3441" s="1">
        <v>41960.650712499999</v>
      </c>
    </row>
    <row r="3442" spans="1:51" x14ac:dyDescent="0.35">
      <c r="A3442">
        <v>908</v>
      </c>
      <c r="B3442">
        <v>0</v>
      </c>
      <c r="C3442" t="s">
        <v>51</v>
      </c>
      <c r="D3442" t="s">
        <v>85</v>
      </c>
      <c r="E3442" t="s">
        <v>51</v>
      </c>
      <c r="F3442" t="s">
        <v>51</v>
      </c>
      <c r="G3442" t="s">
        <v>15815</v>
      </c>
      <c r="H3442" t="s">
        <v>15816</v>
      </c>
      <c r="I3442" t="s">
        <v>56</v>
      </c>
      <c r="J3442" t="s">
        <v>12495</v>
      </c>
      <c r="K3442" t="s">
        <v>1903</v>
      </c>
      <c r="L3442">
        <v>411002</v>
      </c>
      <c r="S3442" t="s">
        <v>15817</v>
      </c>
      <c r="T3442" t="s">
        <v>51</v>
      </c>
      <c r="U3442" t="s">
        <v>51</v>
      </c>
      <c r="Y3442" t="s">
        <v>15818</v>
      </c>
      <c r="Z3442">
        <v>8</v>
      </c>
      <c r="AE3442" t="s">
        <v>51</v>
      </c>
      <c r="AF3442" t="s">
        <v>12495</v>
      </c>
      <c r="AI3442">
        <v>0</v>
      </c>
      <c r="AL3442">
        <v>0</v>
      </c>
      <c r="AM3442">
        <v>0</v>
      </c>
      <c r="AN3442">
        <v>0</v>
      </c>
      <c r="AO3442" t="s">
        <v>120</v>
      </c>
      <c r="AP3442" t="s">
        <v>51</v>
      </c>
      <c r="AQ3442" t="s">
        <v>51</v>
      </c>
      <c r="AR3442" t="s">
        <v>51</v>
      </c>
      <c r="AS3442" t="s">
        <v>51</v>
      </c>
      <c r="AT3442" t="s">
        <v>51</v>
      </c>
      <c r="AU3442" t="s">
        <v>58</v>
      </c>
      <c r="AV3442" t="s">
        <v>8671</v>
      </c>
      <c r="AW3442" t="s">
        <v>4028</v>
      </c>
      <c r="AX3442" s="1">
        <v>40858.778336030089</v>
      </c>
      <c r="AY3442" s="1">
        <v>41835.505458217594</v>
      </c>
    </row>
    <row r="3443" spans="1:51" x14ac:dyDescent="0.35">
      <c r="A3443">
        <v>907</v>
      </c>
      <c r="B3443">
        <v>0</v>
      </c>
      <c r="C3443" t="s">
        <v>51</v>
      </c>
      <c r="D3443" t="s">
        <v>85</v>
      </c>
      <c r="E3443" t="s">
        <v>51</v>
      </c>
      <c r="F3443" t="s">
        <v>51</v>
      </c>
      <c r="G3443" t="s">
        <v>15819</v>
      </c>
      <c r="H3443" t="s">
        <v>15820</v>
      </c>
      <c r="I3443" t="s">
        <v>56</v>
      </c>
      <c r="K3443" t="s">
        <v>1903</v>
      </c>
      <c r="L3443">
        <v>411018</v>
      </c>
      <c r="S3443" t="s">
        <v>15821</v>
      </c>
      <c r="T3443" t="s">
        <v>51</v>
      </c>
      <c r="U3443" t="s">
        <v>51</v>
      </c>
      <c r="V3443" t="s">
        <v>15822</v>
      </c>
      <c r="X3443" t="s">
        <v>15823</v>
      </c>
      <c r="Y3443" t="s">
        <v>15824</v>
      </c>
      <c r="Z3443">
        <v>8</v>
      </c>
      <c r="AE3443" t="s">
        <v>51</v>
      </c>
      <c r="AG3443" t="s">
        <v>15825</v>
      </c>
      <c r="AH3443" t="s">
        <v>15826</v>
      </c>
      <c r="AI3443">
        <v>0</v>
      </c>
      <c r="AJ3443">
        <v>0</v>
      </c>
      <c r="AL3443">
        <v>0</v>
      </c>
      <c r="AM3443">
        <v>0</v>
      </c>
      <c r="AN3443">
        <v>0</v>
      </c>
      <c r="AO3443" t="s">
        <v>1651</v>
      </c>
      <c r="AP3443" t="s">
        <v>51</v>
      </c>
      <c r="AQ3443" t="s">
        <v>51</v>
      </c>
      <c r="AR3443" t="s">
        <v>51</v>
      </c>
      <c r="AS3443" t="s">
        <v>51</v>
      </c>
      <c r="AT3443" t="s">
        <v>51</v>
      </c>
      <c r="AU3443" t="s">
        <v>58</v>
      </c>
      <c r="AV3443" t="s">
        <v>13449</v>
      </c>
      <c r="AW3443" t="s">
        <v>4028</v>
      </c>
      <c r="AX3443" s="1">
        <v>40858.762713194446</v>
      </c>
      <c r="AY3443" s="1">
        <v>41976.688232604167</v>
      </c>
    </row>
    <row r="3444" spans="1:51" x14ac:dyDescent="0.35">
      <c r="A3444">
        <v>906</v>
      </c>
      <c r="B3444">
        <v>0</v>
      </c>
      <c r="C3444" t="s">
        <v>51</v>
      </c>
      <c r="D3444" t="s">
        <v>52</v>
      </c>
      <c r="E3444" t="s">
        <v>51</v>
      </c>
      <c r="F3444" t="s">
        <v>51</v>
      </c>
      <c r="G3444" t="s">
        <v>15827</v>
      </c>
      <c r="H3444" t="s">
        <v>15828</v>
      </c>
      <c r="I3444" t="s">
        <v>56</v>
      </c>
      <c r="J3444" t="s">
        <v>15829</v>
      </c>
      <c r="K3444" t="s">
        <v>62</v>
      </c>
      <c r="L3444" t="s">
        <v>62</v>
      </c>
      <c r="O3444" t="s">
        <v>56</v>
      </c>
      <c r="S3444" t="s">
        <v>15830</v>
      </c>
      <c r="U3444" t="s">
        <v>51</v>
      </c>
      <c r="V3444" t="s">
        <v>15831</v>
      </c>
      <c r="W3444">
        <v>9777443263</v>
      </c>
      <c r="X3444" t="s">
        <v>51</v>
      </c>
      <c r="Y3444" t="s">
        <v>15832</v>
      </c>
      <c r="Z3444">
        <v>8</v>
      </c>
      <c r="AA3444">
        <v>6</v>
      </c>
      <c r="AB3444" t="s">
        <v>15833</v>
      </c>
      <c r="AC3444" t="s">
        <v>15834</v>
      </c>
      <c r="AD3444" t="s">
        <v>15835</v>
      </c>
      <c r="AE3444" t="s">
        <v>51</v>
      </c>
      <c r="AF3444" t="s">
        <v>15829</v>
      </c>
      <c r="AG3444" t="s">
        <v>15836</v>
      </c>
      <c r="AH3444">
        <v>21172000530</v>
      </c>
      <c r="AI3444">
        <v>0</v>
      </c>
      <c r="AJ3444">
        <v>0</v>
      </c>
      <c r="AL3444">
        <v>0</v>
      </c>
      <c r="AM3444">
        <v>0</v>
      </c>
      <c r="AN3444">
        <v>0</v>
      </c>
      <c r="AO3444" t="s">
        <v>51</v>
      </c>
      <c r="AP3444" t="s">
        <v>51</v>
      </c>
      <c r="AQ3444" t="s">
        <v>51</v>
      </c>
      <c r="AR3444" t="s">
        <v>51</v>
      </c>
      <c r="AS3444" t="s">
        <v>51</v>
      </c>
      <c r="AT3444" t="s">
        <v>51</v>
      </c>
      <c r="AU3444" t="s">
        <v>58</v>
      </c>
      <c r="AV3444" t="s">
        <v>8906</v>
      </c>
      <c r="AW3444" t="s">
        <v>6927</v>
      </c>
      <c r="AX3444" s="1">
        <v>40858.705753935188</v>
      </c>
      <c r="AY3444" s="1">
        <v>43097.685293831018</v>
      </c>
    </row>
    <row r="3445" spans="1:51" x14ac:dyDescent="0.35">
      <c r="A3445">
        <v>905</v>
      </c>
      <c r="B3445">
        <v>0</v>
      </c>
      <c r="C3445" t="s">
        <v>51</v>
      </c>
      <c r="D3445" t="s">
        <v>85</v>
      </c>
      <c r="E3445" t="s">
        <v>51</v>
      </c>
      <c r="F3445" t="s">
        <v>51</v>
      </c>
      <c r="G3445" t="s">
        <v>15837</v>
      </c>
      <c r="H3445" t="s">
        <v>15838</v>
      </c>
      <c r="I3445" t="s">
        <v>56</v>
      </c>
      <c r="J3445" t="s">
        <v>14598</v>
      </c>
      <c r="K3445" t="s">
        <v>5602</v>
      </c>
      <c r="L3445" t="s">
        <v>15114</v>
      </c>
      <c r="N3445" t="s">
        <v>14787</v>
      </c>
      <c r="S3445" t="s">
        <v>15839</v>
      </c>
      <c r="T3445" t="s">
        <v>51</v>
      </c>
      <c r="U3445" t="s">
        <v>51</v>
      </c>
      <c r="V3445" t="s">
        <v>15839</v>
      </c>
      <c r="W3445">
        <v>9900575154</v>
      </c>
      <c r="X3445" t="s">
        <v>15840</v>
      </c>
      <c r="Y3445" t="s">
        <v>15841</v>
      </c>
      <c r="Z3445">
        <v>8</v>
      </c>
      <c r="AE3445" t="s">
        <v>51</v>
      </c>
      <c r="AF3445" t="s">
        <v>14598</v>
      </c>
      <c r="AI3445">
        <v>0</v>
      </c>
      <c r="AJ3445">
        <v>0</v>
      </c>
      <c r="AL3445">
        <v>0</v>
      </c>
      <c r="AM3445">
        <v>0</v>
      </c>
      <c r="AN3445">
        <v>0</v>
      </c>
      <c r="AO3445" t="s">
        <v>51</v>
      </c>
      <c r="AP3445" t="s">
        <v>51</v>
      </c>
      <c r="AQ3445" t="s">
        <v>51</v>
      </c>
      <c r="AR3445" t="s">
        <v>51</v>
      </c>
      <c r="AS3445" t="s">
        <v>51</v>
      </c>
      <c r="AT3445" t="s">
        <v>51</v>
      </c>
      <c r="AU3445" t="s">
        <v>58</v>
      </c>
      <c r="AV3445" t="s">
        <v>13449</v>
      </c>
      <c r="AW3445" t="s">
        <v>51</v>
      </c>
      <c r="AX3445" s="1">
        <v>40858.665075381941</v>
      </c>
      <c r="AY3445" t="s">
        <v>51</v>
      </c>
    </row>
    <row r="3446" spans="1:51" x14ac:dyDescent="0.35">
      <c r="A3446">
        <v>904</v>
      </c>
      <c r="B3446">
        <v>0</v>
      </c>
      <c r="C3446" t="s">
        <v>51</v>
      </c>
      <c r="D3446" t="s">
        <v>85</v>
      </c>
      <c r="E3446" t="s">
        <v>51</v>
      </c>
      <c r="F3446" t="s">
        <v>51</v>
      </c>
      <c r="G3446" t="s">
        <v>15842</v>
      </c>
      <c r="H3446" t="s">
        <v>15843</v>
      </c>
      <c r="I3446" t="s">
        <v>56</v>
      </c>
      <c r="J3446" t="s">
        <v>15586</v>
      </c>
      <c r="K3446" t="s">
        <v>1903</v>
      </c>
      <c r="L3446">
        <v>411026</v>
      </c>
      <c r="N3446" t="s">
        <v>14787</v>
      </c>
      <c r="S3446">
        <v>9960019997</v>
      </c>
      <c r="T3446" t="s">
        <v>51</v>
      </c>
      <c r="U3446" t="s">
        <v>51</v>
      </c>
      <c r="W3446">
        <v>9975575556</v>
      </c>
      <c r="Y3446" t="s">
        <v>15844</v>
      </c>
      <c r="Z3446">
        <v>8</v>
      </c>
      <c r="AE3446" t="s">
        <v>51</v>
      </c>
      <c r="AF3446" t="s">
        <v>15586</v>
      </c>
      <c r="AI3446">
        <v>0</v>
      </c>
      <c r="AJ3446">
        <v>0</v>
      </c>
      <c r="AL3446">
        <v>0</v>
      </c>
      <c r="AM3446">
        <v>0</v>
      </c>
      <c r="AN3446">
        <v>0</v>
      </c>
      <c r="AO3446" t="s">
        <v>51</v>
      </c>
      <c r="AP3446" t="s">
        <v>51</v>
      </c>
      <c r="AQ3446" t="s">
        <v>51</v>
      </c>
      <c r="AR3446" t="s">
        <v>51</v>
      </c>
      <c r="AS3446" t="s">
        <v>51</v>
      </c>
      <c r="AT3446" t="s">
        <v>51</v>
      </c>
      <c r="AU3446" t="s">
        <v>58</v>
      </c>
      <c r="AV3446" t="s">
        <v>8671</v>
      </c>
      <c r="AW3446" t="s">
        <v>8671</v>
      </c>
      <c r="AX3446" s="1">
        <v>40858.647770520831</v>
      </c>
      <c r="AY3446" s="1">
        <v>40858.657531631943</v>
      </c>
    </row>
    <row r="3447" spans="1:51" x14ac:dyDescent="0.35">
      <c r="A3447">
        <v>903</v>
      </c>
      <c r="B3447">
        <v>0</v>
      </c>
      <c r="C3447" t="s">
        <v>51</v>
      </c>
      <c r="D3447" t="s">
        <v>52</v>
      </c>
      <c r="E3447" t="s">
        <v>51</v>
      </c>
      <c r="F3447" t="s">
        <v>51</v>
      </c>
      <c r="G3447" t="s">
        <v>15845</v>
      </c>
      <c r="H3447" t="s">
        <v>15846</v>
      </c>
      <c r="I3447" t="s">
        <v>56</v>
      </c>
      <c r="J3447" t="s">
        <v>13817</v>
      </c>
      <c r="K3447" t="s">
        <v>12521</v>
      </c>
      <c r="L3447">
        <v>700001</v>
      </c>
      <c r="N3447" t="s">
        <v>14787</v>
      </c>
      <c r="S3447" t="s">
        <v>15847</v>
      </c>
      <c r="T3447" t="s">
        <v>51</v>
      </c>
      <c r="U3447" t="s">
        <v>51</v>
      </c>
      <c r="V3447" t="s">
        <v>15848</v>
      </c>
      <c r="Y3447" t="s">
        <v>15849</v>
      </c>
      <c r="Z3447">
        <v>8</v>
      </c>
      <c r="AE3447" t="s">
        <v>51</v>
      </c>
      <c r="AF3447" t="s">
        <v>13817</v>
      </c>
      <c r="AI3447">
        <v>0</v>
      </c>
      <c r="AJ3447">
        <v>0</v>
      </c>
      <c r="AL3447">
        <v>0</v>
      </c>
      <c r="AM3447">
        <v>0</v>
      </c>
      <c r="AN3447">
        <v>0</v>
      </c>
      <c r="AO3447" t="s">
        <v>51</v>
      </c>
      <c r="AP3447" t="s">
        <v>51</v>
      </c>
      <c r="AQ3447" t="s">
        <v>51</v>
      </c>
      <c r="AR3447" t="s">
        <v>51</v>
      </c>
      <c r="AS3447" t="s">
        <v>51</v>
      </c>
      <c r="AT3447" t="s">
        <v>51</v>
      </c>
      <c r="AU3447" t="s">
        <v>58</v>
      </c>
      <c r="AV3447" t="s">
        <v>8906</v>
      </c>
      <c r="AW3447" t="s">
        <v>51</v>
      </c>
      <c r="AX3447" s="1">
        <v>40858.411861956018</v>
      </c>
      <c r="AY3447" t="s">
        <v>51</v>
      </c>
    </row>
    <row r="3448" spans="1:51" x14ac:dyDescent="0.35">
      <c r="A3448">
        <v>902</v>
      </c>
      <c r="B3448">
        <v>0</v>
      </c>
      <c r="C3448" t="s">
        <v>51</v>
      </c>
      <c r="D3448" t="s">
        <v>52</v>
      </c>
      <c r="E3448" t="s">
        <v>51</v>
      </c>
      <c r="F3448" t="s">
        <v>51</v>
      </c>
      <c r="G3448" t="s">
        <v>15850</v>
      </c>
      <c r="H3448" t="s">
        <v>15851</v>
      </c>
      <c r="I3448" t="s">
        <v>56</v>
      </c>
      <c r="J3448" t="s">
        <v>13817</v>
      </c>
      <c r="K3448" t="s">
        <v>62</v>
      </c>
      <c r="L3448" t="s">
        <v>62</v>
      </c>
      <c r="O3448" t="s">
        <v>416</v>
      </c>
      <c r="U3448" t="s">
        <v>51</v>
      </c>
      <c r="W3448">
        <v>9829210391</v>
      </c>
      <c r="X3448" t="s">
        <v>51</v>
      </c>
      <c r="Y3448" t="s">
        <v>15852</v>
      </c>
      <c r="Z3448">
        <v>8</v>
      </c>
      <c r="AA3448" t="s">
        <v>15853</v>
      </c>
      <c r="AB3448" t="s">
        <v>62</v>
      </c>
      <c r="AC3448" t="s">
        <v>62</v>
      </c>
      <c r="AD3448" t="s">
        <v>15854</v>
      </c>
      <c r="AE3448" t="s">
        <v>51</v>
      </c>
      <c r="AF3448" t="s">
        <v>13817</v>
      </c>
      <c r="AG3448">
        <v>8053901768</v>
      </c>
      <c r="AH3448" t="s">
        <v>15855</v>
      </c>
      <c r="AI3448">
        <v>0</v>
      </c>
      <c r="AJ3448">
        <v>0</v>
      </c>
      <c r="AL3448">
        <v>0</v>
      </c>
      <c r="AM3448">
        <v>0</v>
      </c>
      <c r="AN3448">
        <v>0</v>
      </c>
      <c r="AO3448" t="s">
        <v>51</v>
      </c>
      <c r="AP3448" t="s">
        <v>51</v>
      </c>
      <c r="AQ3448" t="s">
        <v>51</v>
      </c>
      <c r="AR3448" t="s">
        <v>51</v>
      </c>
      <c r="AS3448" t="s">
        <v>51</v>
      </c>
      <c r="AT3448" t="s">
        <v>51</v>
      </c>
      <c r="AU3448" t="s">
        <v>58</v>
      </c>
      <c r="AV3448" t="s">
        <v>8906</v>
      </c>
      <c r="AW3448" t="s">
        <v>14226</v>
      </c>
      <c r="AX3448" s="1">
        <v>40858.399327233798</v>
      </c>
      <c r="AY3448" s="1">
        <v>41374.527492013891</v>
      </c>
    </row>
    <row r="3449" spans="1:51" x14ac:dyDescent="0.35">
      <c r="A3449">
        <v>901</v>
      </c>
      <c r="B3449">
        <v>0</v>
      </c>
      <c r="C3449" t="s">
        <v>51</v>
      </c>
      <c r="D3449" t="s">
        <v>85</v>
      </c>
      <c r="E3449" t="s">
        <v>51</v>
      </c>
      <c r="F3449" t="s">
        <v>51</v>
      </c>
      <c r="G3449" t="s">
        <v>19417</v>
      </c>
      <c r="H3449" t="s">
        <v>15856</v>
      </c>
      <c r="I3449" t="s">
        <v>56</v>
      </c>
      <c r="J3449" t="s">
        <v>143</v>
      </c>
      <c r="K3449" t="s">
        <v>1903</v>
      </c>
      <c r="L3449" t="s">
        <v>15857</v>
      </c>
      <c r="N3449" t="s">
        <v>14787</v>
      </c>
      <c r="S3449" t="s">
        <v>15858</v>
      </c>
      <c r="T3449" t="s">
        <v>51</v>
      </c>
      <c r="U3449" t="s">
        <v>51</v>
      </c>
      <c r="V3449" t="s">
        <v>15859</v>
      </c>
      <c r="W3449" t="s">
        <v>15860</v>
      </c>
      <c r="Y3449" t="s">
        <v>15861</v>
      </c>
      <c r="Z3449">
        <v>8</v>
      </c>
      <c r="AE3449" t="s">
        <v>51</v>
      </c>
      <c r="AF3449" t="s">
        <v>143</v>
      </c>
      <c r="AI3449">
        <v>0</v>
      </c>
      <c r="AJ3449">
        <v>0</v>
      </c>
      <c r="AL3449">
        <v>0</v>
      </c>
      <c r="AM3449">
        <v>0</v>
      </c>
      <c r="AN3449">
        <v>0</v>
      </c>
      <c r="AO3449" t="s">
        <v>51</v>
      </c>
      <c r="AP3449" t="s">
        <v>51</v>
      </c>
      <c r="AQ3449" t="s">
        <v>51</v>
      </c>
      <c r="AR3449" t="s">
        <v>51</v>
      </c>
      <c r="AS3449" t="s">
        <v>51</v>
      </c>
      <c r="AT3449" t="s">
        <v>51</v>
      </c>
      <c r="AU3449" t="s">
        <v>58</v>
      </c>
      <c r="AV3449" t="s">
        <v>8671</v>
      </c>
      <c r="AW3449" t="s">
        <v>8671</v>
      </c>
      <c r="AX3449" s="1">
        <v>40857.678238541666</v>
      </c>
      <c r="AY3449" s="1">
        <v>40857.68480628472</v>
      </c>
    </row>
    <row r="3450" spans="1:51" x14ac:dyDescent="0.35">
      <c r="A3450">
        <v>900</v>
      </c>
      <c r="B3450">
        <v>0</v>
      </c>
      <c r="C3450" t="s">
        <v>51</v>
      </c>
      <c r="D3450" t="s">
        <v>52</v>
      </c>
      <c r="E3450" t="s">
        <v>51</v>
      </c>
      <c r="F3450" t="s">
        <v>51</v>
      </c>
      <c r="G3450" t="s">
        <v>15862</v>
      </c>
      <c r="H3450" t="s">
        <v>15863</v>
      </c>
      <c r="I3450" t="s">
        <v>18762</v>
      </c>
      <c r="J3450" t="s">
        <v>13817</v>
      </c>
      <c r="K3450" t="s">
        <v>62</v>
      </c>
      <c r="L3450" t="s">
        <v>62</v>
      </c>
      <c r="N3450" t="s">
        <v>14787</v>
      </c>
      <c r="S3450" t="s">
        <v>15864</v>
      </c>
      <c r="T3450" t="s">
        <v>51</v>
      </c>
      <c r="U3450" t="s">
        <v>51</v>
      </c>
      <c r="V3450" t="s">
        <v>15865</v>
      </c>
      <c r="Z3450">
        <v>2</v>
      </c>
      <c r="AE3450" t="s">
        <v>51</v>
      </c>
      <c r="AF3450" t="s">
        <v>13817</v>
      </c>
      <c r="AI3450">
        <v>0</v>
      </c>
      <c r="AJ3450">
        <v>0</v>
      </c>
      <c r="AL3450">
        <v>0</v>
      </c>
      <c r="AM3450">
        <v>0</v>
      </c>
      <c r="AN3450">
        <v>0</v>
      </c>
      <c r="AO3450" t="s">
        <v>51</v>
      </c>
      <c r="AP3450" t="s">
        <v>51</v>
      </c>
      <c r="AQ3450" t="s">
        <v>51</v>
      </c>
      <c r="AR3450" t="s">
        <v>51</v>
      </c>
      <c r="AS3450" t="s">
        <v>51</v>
      </c>
      <c r="AT3450" t="s">
        <v>51</v>
      </c>
      <c r="AU3450" t="s">
        <v>58</v>
      </c>
      <c r="AV3450" t="s">
        <v>8906</v>
      </c>
      <c r="AW3450" t="s">
        <v>51</v>
      </c>
      <c r="AX3450" s="1">
        <v>40855.594715856481</v>
      </c>
      <c r="AY3450" t="s">
        <v>51</v>
      </c>
    </row>
    <row r="3451" spans="1:51" x14ac:dyDescent="0.35">
      <c r="A3451">
        <v>899</v>
      </c>
      <c r="B3451">
        <v>0</v>
      </c>
      <c r="C3451" t="s">
        <v>51</v>
      </c>
      <c r="D3451" t="s">
        <v>64</v>
      </c>
      <c r="E3451" t="s">
        <v>51</v>
      </c>
      <c r="F3451" t="s">
        <v>51</v>
      </c>
      <c r="G3451" t="s">
        <v>15866</v>
      </c>
      <c r="H3451" t="s">
        <v>15867</v>
      </c>
      <c r="I3451" t="s">
        <v>56</v>
      </c>
      <c r="J3451" t="s">
        <v>14848</v>
      </c>
      <c r="K3451" t="s">
        <v>2418</v>
      </c>
      <c r="L3451">
        <v>410501</v>
      </c>
      <c r="N3451" t="s">
        <v>14787</v>
      </c>
      <c r="O3451" t="s">
        <v>416</v>
      </c>
      <c r="S3451" t="s">
        <v>15868</v>
      </c>
      <c r="T3451" t="s">
        <v>51</v>
      </c>
      <c r="U3451" t="s">
        <v>51</v>
      </c>
      <c r="V3451">
        <f>91-20-27477080</f>
        <v>-27477009</v>
      </c>
      <c r="Y3451" t="s">
        <v>15869</v>
      </c>
      <c r="Z3451">
        <v>8</v>
      </c>
      <c r="AA3451" t="s">
        <v>15870</v>
      </c>
      <c r="AE3451" t="s">
        <v>51</v>
      </c>
      <c r="AF3451" t="s">
        <v>14848</v>
      </c>
      <c r="AG3451" t="s">
        <v>15871</v>
      </c>
      <c r="AH3451" t="s">
        <v>15872</v>
      </c>
      <c r="AI3451">
        <v>0</v>
      </c>
      <c r="AJ3451">
        <v>0</v>
      </c>
      <c r="AL3451">
        <v>0</v>
      </c>
      <c r="AM3451">
        <v>0</v>
      </c>
      <c r="AN3451">
        <v>0</v>
      </c>
      <c r="AO3451" t="s">
        <v>51</v>
      </c>
      <c r="AP3451" t="s">
        <v>51</v>
      </c>
      <c r="AQ3451" t="s">
        <v>51</v>
      </c>
      <c r="AR3451" t="s">
        <v>51</v>
      </c>
      <c r="AS3451" t="s">
        <v>51</v>
      </c>
      <c r="AT3451" t="s">
        <v>51</v>
      </c>
      <c r="AU3451" t="s">
        <v>58</v>
      </c>
      <c r="AV3451" t="s">
        <v>8906</v>
      </c>
      <c r="AW3451" t="s">
        <v>14226</v>
      </c>
      <c r="AX3451" s="1">
        <v>40855.427596909722</v>
      </c>
      <c r="AY3451" s="1">
        <v>41198.462930636575</v>
      </c>
    </row>
    <row r="3452" spans="1:51" x14ac:dyDescent="0.35">
      <c r="A3452">
        <v>898</v>
      </c>
      <c r="B3452">
        <v>0</v>
      </c>
      <c r="C3452" t="s">
        <v>51</v>
      </c>
      <c r="D3452" t="s">
        <v>85</v>
      </c>
      <c r="E3452" t="s">
        <v>51</v>
      </c>
      <c r="F3452" t="s">
        <v>51</v>
      </c>
      <c r="G3452" t="s">
        <v>15873</v>
      </c>
      <c r="H3452" t="s">
        <v>15874</v>
      </c>
      <c r="I3452" t="s">
        <v>56</v>
      </c>
      <c r="K3452" t="s">
        <v>15875</v>
      </c>
      <c r="L3452">
        <v>412308</v>
      </c>
      <c r="T3452" t="s">
        <v>51</v>
      </c>
      <c r="U3452" t="s">
        <v>51</v>
      </c>
      <c r="W3452" t="s">
        <v>15876</v>
      </c>
      <c r="Y3452" t="s">
        <v>15877</v>
      </c>
      <c r="Z3452">
        <v>8</v>
      </c>
      <c r="AE3452" t="s">
        <v>51</v>
      </c>
      <c r="AG3452" t="s">
        <v>15878</v>
      </c>
      <c r="AH3452" t="s">
        <v>15879</v>
      </c>
      <c r="AI3452">
        <v>0</v>
      </c>
      <c r="AJ3452">
        <v>0</v>
      </c>
      <c r="AL3452">
        <v>0</v>
      </c>
      <c r="AM3452">
        <v>0</v>
      </c>
      <c r="AN3452">
        <v>0</v>
      </c>
      <c r="AO3452" t="s">
        <v>4181</v>
      </c>
      <c r="AP3452" t="s">
        <v>51</v>
      </c>
      <c r="AQ3452" t="s">
        <v>51</v>
      </c>
      <c r="AR3452" t="s">
        <v>51</v>
      </c>
      <c r="AS3452" t="s">
        <v>51</v>
      </c>
      <c r="AT3452" t="s">
        <v>51</v>
      </c>
      <c r="AU3452" t="s">
        <v>58</v>
      </c>
      <c r="AV3452" t="s">
        <v>8671</v>
      </c>
      <c r="AW3452" t="s">
        <v>4028</v>
      </c>
      <c r="AX3452" s="1">
        <v>40852.502347141206</v>
      </c>
      <c r="AY3452" s="1">
        <v>41738.446229363428</v>
      </c>
    </row>
    <row r="3453" spans="1:51" x14ac:dyDescent="0.35">
      <c r="A3453">
        <v>897</v>
      </c>
      <c r="B3453">
        <v>0</v>
      </c>
      <c r="C3453" t="s">
        <v>51</v>
      </c>
      <c r="D3453" t="s">
        <v>85</v>
      </c>
      <c r="E3453" t="s">
        <v>51</v>
      </c>
      <c r="F3453" t="s">
        <v>51</v>
      </c>
      <c r="G3453" t="s">
        <v>15880</v>
      </c>
      <c r="H3453" t="s">
        <v>15881</v>
      </c>
      <c r="I3453" t="s">
        <v>6854</v>
      </c>
      <c r="J3453" t="s">
        <v>15882</v>
      </c>
      <c r="K3453" t="s">
        <v>62</v>
      </c>
      <c r="L3453">
        <v>44667</v>
      </c>
      <c r="N3453" t="s">
        <v>14787</v>
      </c>
      <c r="S3453" t="s">
        <v>15883</v>
      </c>
      <c r="T3453" t="s">
        <v>51</v>
      </c>
      <c r="U3453" t="s">
        <v>51</v>
      </c>
      <c r="V3453" t="s">
        <v>15884</v>
      </c>
      <c r="Y3453" t="s">
        <v>15885</v>
      </c>
      <c r="Z3453">
        <v>2</v>
      </c>
      <c r="AE3453" t="s">
        <v>51</v>
      </c>
      <c r="AF3453" t="s">
        <v>15882</v>
      </c>
      <c r="AI3453">
        <v>0</v>
      </c>
      <c r="AJ3453">
        <v>0</v>
      </c>
      <c r="AL3453">
        <v>0</v>
      </c>
      <c r="AM3453">
        <v>0</v>
      </c>
      <c r="AN3453">
        <v>0</v>
      </c>
      <c r="AO3453" t="s">
        <v>51</v>
      </c>
      <c r="AP3453" t="s">
        <v>51</v>
      </c>
      <c r="AQ3453" t="s">
        <v>51</v>
      </c>
      <c r="AR3453" t="s">
        <v>51</v>
      </c>
      <c r="AS3453" t="s">
        <v>51</v>
      </c>
      <c r="AT3453" t="s">
        <v>51</v>
      </c>
      <c r="AU3453" t="s">
        <v>58</v>
      </c>
      <c r="AV3453" t="s">
        <v>11883</v>
      </c>
      <c r="AW3453" t="s">
        <v>11883</v>
      </c>
      <c r="AX3453" s="1">
        <v>40851.646990543981</v>
      </c>
      <c r="AY3453" s="1">
        <v>40851.704119641203</v>
      </c>
    </row>
    <row r="3454" spans="1:51" x14ac:dyDescent="0.35">
      <c r="A3454">
        <v>896</v>
      </c>
      <c r="B3454">
        <v>0</v>
      </c>
      <c r="C3454" t="s">
        <v>51</v>
      </c>
      <c r="D3454" t="s">
        <v>52</v>
      </c>
      <c r="E3454" t="s">
        <v>51</v>
      </c>
      <c r="F3454" t="s">
        <v>51</v>
      </c>
      <c r="G3454" t="s">
        <v>15886</v>
      </c>
      <c r="H3454" t="s">
        <v>15887</v>
      </c>
      <c r="I3454" t="s">
        <v>56</v>
      </c>
      <c r="J3454" t="s">
        <v>15888</v>
      </c>
      <c r="K3454" t="s">
        <v>15888</v>
      </c>
      <c r="L3454" t="s">
        <v>62</v>
      </c>
      <c r="N3454" t="s">
        <v>14787</v>
      </c>
      <c r="T3454" t="s">
        <v>51</v>
      </c>
      <c r="U3454" t="s">
        <v>51</v>
      </c>
      <c r="Z3454">
        <v>8</v>
      </c>
      <c r="AA3454" t="s">
        <v>15889</v>
      </c>
      <c r="AB3454" t="s">
        <v>15890</v>
      </c>
      <c r="AC3454" t="s">
        <v>11416</v>
      </c>
      <c r="AD3454" t="s">
        <v>62</v>
      </c>
      <c r="AE3454" t="s">
        <v>51</v>
      </c>
      <c r="AF3454" t="s">
        <v>15888</v>
      </c>
      <c r="AG3454">
        <v>8400058969</v>
      </c>
      <c r="AH3454">
        <v>8400058969</v>
      </c>
      <c r="AI3454">
        <v>0</v>
      </c>
      <c r="AJ3454">
        <v>0</v>
      </c>
      <c r="AL3454">
        <v>0</v>
      </c>
      <c r="AM3454">
        <v>0</v>
      </c>
      <c r="AN3454">
        <v>0</v>
      </c>
      <c r="AO3454" t="s">
        <v>51</v>
      </c>
      <c r="AP3454" t="s">
        <v>51</v>
      </c>
      <c r="AQ3454" t="s">
        <v>51</v>
      </c>
      <c r="AR3454" t="s">
        <v>51</v>
      </c>
      <c r="AS3454" t="s">
        <v>51</v>
      </c>
      <c r="AT3454" t="s">
        <v>51</v>
      </c>
      <c r="AU3454" t="s">
        <v>58</v>
      </c>
      <c r="AV3454" t="s">
        <v>8906</v>
      </c>
      <c r="AW3454" t="s">
        <v>51</v>
      </c>
      <c r="AX3454" s="1">
        <v>40834.730058530091</v>
      </c>
      <c r="AY3454" t="s">
        <v>51</v>
      </c>
    </row>
    <row r="3455" spans="1:51" x14ac:dyDescent="0.35">
      <c r="A3455">
        <v>895</v>
      </c>
      <c r="B3455">
        <v>0</v>
      </c>
      <c r="C3455" t="s">
        <v>51</v>
      </c>
      <c r="D3455" t="s">
        <v>52</v>
      </c>
      <c r="E3455" t="s">
        <v>51</v>
      </c>
      <c r="F3455" t="s">
        <v>51</v>
      </c>
      <c r="G3455" t="s">
        <v>15891</v>
      </c>
      <c r="H3455" t="s">
        <v>15892</v>
      </c>
      <c r="I3455" t="s">
        <v>56</v>
      </c>
      <c r="J3455" t="s">
        <v>15191</v>
      </c>
      <c r="K3455" t="s">
        <v>2124</v>
      </c>
      <c r="L3455">
        <v>370201</v>
      </c>
      <c r="N3455" t="s">
        <v>14787</v>
      </c>
      <c r="S3455">
        <v>7405769286</v>
      </c>
      <c r="T3455" t="s">
        <v>51</v>
      </c>
      <c r="U3455" t="s">
        <v>51</v>
      </c>
      <c r="Z3455">
        <v>8</v>
      </c>
      <c r="AE3455" t="s">
        <v>51</v>
      </c>
      <c r="AF3455" t="s">
        <v>15191</v>
      </c>
      <c r="AI3455">
        <v>0</v>
      </c>
      <c r="AJ3455">
        <v>0</v>
      </c>
      <c r="AL3455">
        <v>0</v>
      </c>
      <c r="AM3455">
        <v>0</v>
      </c>
      <c r="AN3455">
        <v>0</v>
      </c>
      <c r="AO3455" t="s">
        <v>51</v>
      </c>
      <c r="AP3455" t="s">
        <v>51</v>
      </c>
      <c r="AQ3455" t="s">
        <v>51</v>
      </c>
      <c r="AR3455" t="s">
        <v>51</v>
      </c>
      <c r="AS3455" t="s">
        <v>51</v>
      </c>
      <c r="AT3455" t="s">
        <v>51</v>
      </c>
      <c r="AU3455" t="s">
        <v>58</v>
      </c>
      <c r="AV3455" t="s">
        <v>8906</v>
      </c>
      <c r="AW3455" t="s">
        <v>8906</v>
      </c>
      <c r="AX3455" s="1">
        <v>40834.531067094904</v>
      </c>
      <c r="AY3455" s="1">
        <v>40834.604200578702</v>
      </c>
    </row>
    <row r="3456" spans="1:51" x14ac:dyDescent="0.35">
      <c r="A3456">
        <v>894</v>
      </c>
      <c r="B3456">
        <v>0</v>
      </c>
      <c r="C3456" t="s">
        <v>51</v>
      </c>
      <c r="D3456" t="s">
        <v>85</v>
      </c>
      <c r="E3456" t="s">
        <v>51</v>
      </c>
      <c r="F3456" t="s">
        <v>51</v>
      </c>
      <c r="G3456" t="s">
        <v>15893</v>
      </c>
      <c r="H3456" t="s">
        <v>15894</v>
      </c>
      <c r="I3456" t="s">
        <v>56</v>
      </c>
      <c r="J3456" t="s">
        <v>143</v>
      </c>
      <c r="K3456" t="s">
        <v>1903</v>
      </c>
      <c r="L3456">
        <v>411037</v>
      </c>
      <c r="N3456" t="s">
        <v>14787</v>
      </c>
      <c r="S3456">
        <v>2024263558</v>
      </c>
      <c r="T3456" t="s">
        <v>51</v>
      </c>
      <c r="U3456" t="s">
        <v>51</v>
      </c>
      <c r="V3456">
        <v>2024263558</v>
      </c>
      <c r="W3456" t="s">
        <v>15895</v>
      </c>
      <c r="Y3456" t="s">
        <v>15896</v>
      </c>
      <c r="Z3456">
        <v>8</v>
      </c>
      <c r="AE3456" t="s">
        <v>51</v>
      </c>
      <c r="AF3456" t="s">
        <v>143</v>
      </c>
      <c r="AI3456">
        <v>0</v>
      </c>
      <c r="AJ3456">
        <v>0</v>
      </c>
      <c r="AL3456">
        <v>0</v>
      </c>
      <c r="AM3456">
        <v>0</v>
      </c>
      <c r="AN3456">
        <v>0</v>
      </c>
      <c r="AO3456" t="s">
        <v>51</v>
      </c>
      <c r="AP3456" t="s">
        <v>51</v>
      </c>
      <c r="AQ3456" t="s">
        <v>51</v>
      </c>
      <c r="AR3456" t="s">
        <v>51</v>
      </c>
      <c r="AS3456" t="s">
        <v>51</v>
      </c>
      <c r="AT3456" t="s">
        <v>51</v>
      </c>
      <c r="AU3456" t="s">
        <v>58</v>
      </c>
      <c r="AV3456" t="s">
        <v>8671</v>
      </c>
      <c r="AW3456" t="s">
        <v>8671</v>
      </c>
      <c r="AX3456" s="1">
        <v>40833.501705092589</v>
      </c>
      <c r="AY3456" s="1">
        <v>40833.525142442129</v>
      </c>
    </row>
    <row r="3457" spans="1:51" x14ac:dyDescent="0.35">
      <c r="A3457">
        <v>893</v>
      </c>
      <c r="B3457">
        <v>0</v>
      </c>
      <c r="C3457" t="s">
        <v>51</v>
      </c>
      <c r="D3457" t="s">
        <v>52</v>
      </c>
      <c r="E3457" t="s">
        <v>51</v>
      </c>
      <c r="F3457" t="s">
        <v>51</v>
      </c>
      <c r="G3457" t="s">
        <v>19418</v>
      </c>
      <c r="H3457" t="s">
        <v>15897</v>
      </c>
      <c r="I3457" t="s">
        <v>56</v>
      </c>
      <c r="J3457" t="s">
        <v>15674</v>
      </c>
      <c r="K3457" t="s">
        <v>62</v>
      </c>
      <c r="L3457">
        <v>110003</v>
      </c>
      <c r="N3457" t="s">
        <v>14787</v>
      </c>
      <c r="S3457" t="s">
        <v>15898</v>
      </c>
      <c r="T3457" t="s">
        <v>51</v>
      </c>
      <c r="U3457" t="s">
        <v>51</v>
      </c>
      <c r="V3457" t="s">
        <v>15899</v>
      </c>
      <c r="Y3457" t="s">
        <v>15900</v>
      </c>
      <c r="Z3457">
        <v>8</v>
      </c>
      <c r="AE3457" t="s">
        <v>51</v>
      </c>
      <c r="AF3457" t="s">
        <v>15674</v>
      </c>
      <c r="AI3457">
        <v>0</v>
      </c>
      <c r="AJ3457">
        <v>0</v>
      </c>
      <c r="AL3457">
        <v>0</v>
      </c>
      <c r="AM3457">
        <v>0</v>
      </c>
      <c r="AN3457">
        <v>0</v>
      </c>
      <c r="AO3457" t="s">
        <v>51</v>
      </c>
      <c r="AP3457" t="s">
        <v>51</v>
      </c>
      <c r="AQ3457" t="s">
        <v>51</v>
      </c>
      <c r="AR3457" t="s">
        <v>51</v>
      </c>
      <c r="AS3457" t="s">
        <v>51</v>
      </c>
      <c r="AT3457" t="s">
        <v>51</v>
      </c>
      <c r="AU3457" t="s">
        <v>58</v>
      </c>
      <c r="AV3457" t="s">
        <v>8906</v>
      </c>
      <c r="AW3457" t="s">
        <v>51</v>
      </c>
      <c r="AX3457" s="1">
        <v>40833.491697685182</v>
      </c>
      <c r="AY3457" t="s">
        <v>51</v>
      </c>
    </row>
    <row r="3458" spans="1:51" x14ac:dyDescent="0.35">
      <c r="A3458">
        <v>892</v>
      </c>
      <c r="B3458">
        <v>0</v>
      </c>
      <c r="C3458" t="s">
        <v>51</v>
      </c>
      <c r="D3458" t="s">
        <v>52</v>
      </c>
      <c r="E3458" t="s">
        <v>51</v>
      </c>
      <c r="F3458" t="s">
        <v>51</v>
      </c>
      <c r="G3458" t="s">
        <v>15901</v>
      </c>
      <c r="H3458" t="s">
        <v>15902</v>
      </c>
      <c r="I3458" t="s">
        <v>56</v>
      </c>
      <c r="J3458" t="s">
        <v>14912</v>
      </c>
      <c r="K3458" t="s">
        <v>4512</v>
      </c>
      <c r="L3458" t="s">
        <v>15662</v>
      </c>
      <c r="N3458" t="s">
        <v>14787</v>
      </c>
      <c r="O3458" t="s">
        <v>416</v>
      </c>
      <c r="S3458" t="s">
        <v>15903</v>
      </c>
      <c r="T3458" t="s">
        <v>51</v>
      </c>
      <c r="U3458" t="s">
        <v>51</v>
      </c>
      <c r="V3458" t="s">
        <v>15904</v>
      </c>
      <c r="Y3458" t="s">
        <v>15905</v>
      </c>
      <c r="Z3458">
        <v>8</v>
      </c>
      <c r="AA3458" t="s">
        <v>15906</v>
      </c>
      <c r="AE3458" t="s">
        <v>51</v>
      </c>
      <c r="AF3458" t="s">
        <v>14912</v>
      </c>
      <c r="AI3458">
        <v>0</v>
      </c>
      <c r="AJ3458">
        <v>0</v>
      </c>
      <c r="AL3458">
        <v>0</v>
      </c>
      <c r="AM3458">
        <v>0</v>
      </c>
      <c r="AN3458">
        <v>0</v>
      </c>
      <c r="AO3458" t="s">
        <v>51</v>
      </c>
      <c r="AP3458" t="s">
        <v>51</v>
      </c>
      <c r="AQ3458" t="s">
        <v>51</v>
      </c>
      <c r="AR3458" t="s">
        <v>51</v>
      </c>
      <c r="AS3458" t="s">
        <v>51</v>
      </c>
      <c r="AT3458" t="s">
        <v>51</v>
      </c>
      <c r="AU3458" t="s">
        <v>58</v>
      </c>
      <c r="AV3458" t="s">
        <v>8906</v>
      </c>
      <c r="AW3458" t="s">
        <v>14226</v>
      </c>
      <c r="AX3458" s="1">
        <v>40833.438707060188</v>
      </c>
      <c r="AY3458" s="1">
        <v>41062.59061979167</v>
      </c>
    </row>
    <row r="3459" spans="1:51" x14ac:dyDescent="0.35">
      <c r="A3459">
        <v>891</v>
      </c>
      <c r="B3459">
        <v>0</v>
      </c>
      <c r="C3459" t="s">
        <v>51</v>
      </c>
      <c r="D3459" t="s">
        <v>52</v>
      </c>
      <c r="E3459" t="s">
        <v>51</v>
      </c>
      <c r="F3459" t="s">
        <v>51</v>
      </c>
      <c r="G3459" t="s">
        <v>15907</v>
      </c>
      <c r="H3459" t="s">
        <v>15908</v>
      </c>
      <c r="I3459" t="s">
        <v>56</v>
      </c>
      <c r="J3459" t="s">
        <v>3557</v>
      </c>
      <c r="K3459" t="s">
        <v>3557</v>
      </c>
      <c r="L3459" t="s">
        <v>15909</v>
      </c>
      <c r="N3459" t="s">
        <v>14787</v>
      </c>
      <c r="S3459" t="s">
        <v>15910</v>
      </c>
      <c r="T3459" t="s">
        <v>51</v>
      </c>
      <c r="U3459" t="s">
        <v>51</v>
      </c>
      <c r="W3459" t="s">
        <v>15911</v>
      </c>
      <c r="X3459" t="s">
        <v>15912</v>
      </c>
      <c r="Y3459" t="s">
        <v>15913</v>
      </c>
      <c r="Z3459">
        <v>8</v>
      </c>
      <c r="AE3459" t="s">
        <v>51</v>
      </c>
      <c r="AF3459" t="s">
        <v>3557</v>
      </c>
      <c r="AG3459">
        <v>33381366564</v>
      </c>
      <c r="AH3459" t="s">
        <v>15914</v>
      </c>
      <c r="AI3459">
        <v>0</v>
      </c>
      <c r="AJ3459">
        <v>0</v>
      </c>
      <c r="AL3459">
        <v>0</v>
      </c>
      <c r="AM3459">
        <v>0</v>
      </c>
      <c r="AN3459">
        <v>0</v>
      </c>
      <c r="AO3459" t="s">
        <v>51</v>
      </c>
      <c r="AP3459" t="s">
        <v>51</v>
      </c>
      <c r="AQ3459" t="s">
        <v>51</v>
      </c>
      <c r="AR3459" t="s">
        <v>51</v>
      </c>
      <c r="AS3459" t="s">
        <v>51</v>
      </c>
      <c r="AT3459" t="s">
        <v>51</v>
      </c>
      <c r="AU3459" t="s">
        <v>58</v>
      </c>
      <c r="AV3459" t="s">
        <v>8906</v>
      </c>
      <c r="AW3459" t="s">
        <v>51</v>
      </c>
      <c r="AX3459" s="1">
        <v>40830.622420451386</v>
      </c>
      <c r="AY3459" t="s">
        <v>51</v>
      </c>
    </row>
    <row r="3460" spans="1:51" x14ac:dyDescent="0.35">
      <c r="A3460">
        <v>890</v>
      </c>
      <c r="B3460">
        <v>0</v>
      </c>
      <c r="C3460" t="s">
        <v>51</v>
      </c>
      <c r="D3460" t="s">
        <v>52</v>
      </c>
      <c r="E3460" t="s">
        <v>51</v>
      </c>
      <c r="F3460" t="s">
        <v>51</v>
      </c>
      <c r="G3460" t="s">
        <v>15915</v>
      </c>
      <c r="H3460" t="s">
        <v>15916</v>
      </c>
      <c r="I3460" t="s">
        <v>56</v>
      </c>
      <c r="J3460" t="s">
        <v>15917</v>
      </c>
      <c r="K3460" t="s">
        <v>15918</v>
      </c>
      <c r="L3460">
        <v>825303</v>
      </c>
      <c r="N3460" t="s">
        <v>14787</v>
      </c>
      <c r="O3460" t="s">
        <v>416</v>
      </c>
      <c r="S3460">
        <v>9470591556</v>
      </c>
      <c r="T3460" t="s">
        <v>51</v>
      </c>
      <c r="U3460" t="s">
        <v>51</v>
      </c>
      <c r="Y3460" t="s">
        <v>15919</v>
      </c>
      <c r="Z3460">
        <v>8</v>
      </c>
      <c r="AE3460" t="s">
        <v>51</v>
      </c>
      <c r="AF3460" t="s">
        <v>15917</v>
      </c>
      <c r="AG3460">
        <v>20122200394</v>
      </c>
      <c r="AH3460" t="s">
        <v>15920</v>
      </c>
      <c r="AI3460">
        <v>0</v>
      </c>
      <c r="AJ3460">
        <v>0</v>
      </c>
      <c r="AL3460">
        <v>0</v>
      </c>
      <c r="AM3460">
        <v>0</v>
      </c>
      <c r="AN3460">
        <v>0</v>
      </c>
      <c r="AO3460" t="s">
        <v>51</v>
      </c>
      <c r="AP3460" t="s">
        <v>51</v>
      </c>
      <c r="AQ3460" t="s">
        <v>51</v>
      </c>
      <c r="AR3460" t="s">
        <v>51</v>
      </c>
      <c r="AS3460" t="s">
        <v>51</v>
      </c>
      <c r="AT3460" t="s">
        <v>51</v>
      </c>
      <c r="AU3460" t="s">
        <v>58</v>
      </c>
      <c r="AV3460" t="s">
        <v>8906</v>
      </c>
      <c r="AW3460" t="s">
        <v>14226</v>
      </c>
      <c r="AX3460" s="1">
        <v>40828.607006365739</v>
      </c>
      <c r="AY3460" s="1">
        <v>41011.687796099533</v>
      </c>
    </row>
    <row r="3461" spans="1:51" x14ac:dyDescent="0.35">
      <c r="A3461">
        <v>889</v>
      </c>
      <c r="B3461">
        <v>0</v>
      </c>
      <c r="C3461" t="s">
        <v>51</v>
      </c>
      <c r="D3461" t="s">
        <v>52</v>
      </c>
      <c r="E3461" t="s">
        <v>51</v>
      </c>
      <c r="F3461" t="s">
        <v>51</v>
      </c>
      <c r="G3461" t="s">
        <v>15921</v>
      </c>
      <c r="H3461" t="s">
        <v>15922</v>
      </c>
      <c r="I3461" t="s">
        <v>56</v>
      </c>
      <c r="J3461" t="s">
        <v>15309</v>
      </c>
      <c r="K3461" t="s">
        <v>6987</v>
      </c>
      <c r="L3461">
        <v>535161</v>
      </c>
      <c r="N3461" t="s">
        <v>14787</v>
      </c>
      <c r="S3461" t="s">
        <v>15923</v>
      </c>
      <c r="T3461" t="s">
        <v>51</v>
      </c>
      <c r="U3461" t="s">
        <v>51</v>
      </c>
      <c r="V3461" t="s">
        <v>15924</v>
      </c>
      <c r="W3461" t="s">
        <v>15925</v>
      </c>
      <c r="Y3461" t="s">
        <v>15926</v>
      </c>
      <c r="Z3461">
        <v>8</v>
      </c>
      <c r="AA3461" t="s">
        <v>62</v>
      </c>
      <c r="AD3461" t="s">
        <v>15927</v>
      </c>
      <c r="AE3461" t="s">
        <v>51</v>
      </c>
      <c r="AF3461" t="s">
        <v>15309</v>
      </c>
      <c r="AG3461">
        <v>28162682918</v>
      </c>
      <c r="AH3461">
        <v>28162682918</v>
      </c>
      <c r="AI3461">
        <v>0</v>
      </c>
      <c r="AJ3461">
        <v>0</v>
      </c>
      <c r="AL3461">
        <v>0</v>
      </c>
      <c r="AM3461">
        <v>0</v>
      </c>
      <c r="AN3461">
        <v>0</v>
      </c>
      <c r="AO3461" t="s">
        <v>51</v>
      </c>
      <c r="AP3461" t="s">
        <v>51</v>
      </c>
      <c r="AQ3461" t="s">
        <v>51</v>
      </c>
      <c r="AR3461" t="s">
        <v>51</v>
      </c>
      <c r="AS3461" t="s">
        <v>51</v>
      </c>
      <c r="AT3461" t="s">
        <v>51</v>
      </c>
      <c r="AU3461" t="s">
        <v>58</v>
      </c>
      <c r="AV3461" t="s">
        <v>8906</v>
      </c>
      <c r="AW3461" t="s">
        <v>14226</v>
      </c>
      <c r="AX3461" s="1">
        <v>40826.6994184375</v>
      </c>
      <c r="AY3461" s="1">
        <v>41107.612497800925</v>
      </c>
    </row>
    <row r="3462" spans="1:51" x14ac:dyDescent="0.35">
      <c r="A3462">
        <v>888</v>
      </c>
      <c r="B3462">
        <v>0</v>
      </c>
      <c r="C3462" t="s">
        <v>51</v>
      </c>
      <c r="D3462" t="s">
        <v>52</v>
      </c>
      <c r="E3462" t="s">
        <v>51</v>
      </c>
      <c r="F3462" t="s">
        <v>51</v>
      </c>
      <c r="G3462" t="s">
        <v>15928</v>
      </c>
      <c r="H3462" t="s">
        <v>15929</v>
      </c>
      <c r="I3462" t="s">
        <v>56</v>
      </c>
      <c r="J3462" t="s">
        <v>14598</v>
      </c>
      <c r="K3462" t="s">
        <v>62</v>
      </c>
      <c r="L3462" t="s">
        <v>62</v>
      </c>
      <c r="N3462" t="s">
        <v>14787</v>
      </c>
      <c r="S3462" t="s">
        <v>15930</v>
      </c>
      <c r="T3462" t="s">
        <v>51</v>
      </c>
      <c r="U3462" t="s">
        <v>51</v>
      </c>
      <c r="V3462">
        <v>220142</v>
      </c>
      <c r="Y3462" t="s">
        <v>15931</v>
      </c>
      <c r="Z3462">
        <v>8</v>
      </c>
      <c r="AA3462" t="s">
        <v>15932</v>
      </c>
      <c r="AB3462" t="s">
        <v>15933</v>
      </c>
      <c r="AC3462" t="s">
        <v>15934</v>
      </c>
      <c r="AE3462" t="s">
        <v>51</v>
      </c>
      <c r="AF3462" t="s">
        <v>14598</v>
      </c>
      <c r="AG3462" t="s">
        <v>15935</v>
      </c>
      <c r="AH3462" t="s">
        <v>15936</v>
      </c>
      <c r="AI3462">
        <v>0</v>
      </c>
      <c r="AJ3462">
        <v>0</v>
      </c>
      <c r="AL3462">
        <v>0</v>
      </c>
      <c r="AM3462">
        <v>0</v>
      </c>
      <c r="AN3462">
        <v>0</v>
      </c>
      <c r="AO3462" t="s">
        <v>51</v>
      </c>
      <c r="AP3462" t="s">
        <v>51</v>
      </c>
      <c r="AQ3462" t="s">
        <v>51</v>
      </c>
      <c r="AR3462" t="s">
        <v>51</v>
      </c>
      <c r="AS3462" t="s">
        <v>51</v>
      </c>
      <c r="AT3462" t="s">
        <v>51</v>
      </c>
      <c r="AU3462" t="s">
        <v>58</v>
      </c>
      <c r="AV3462" t="s">
        <v>8906</v>
      </c>
      <c r="AW3462" t="s">
        <v>51</v>
      </c>
      <c r="AX3462" s="1">
        <v>40826.439526620372</v>
      </c>
      <c r="AY3462" t="s">
        <v>51</v>
      </c>
    </row>
    <row r="3463" spans="1:51" x14ac:dyDescent="0.35">
      <c r="A3463">
        <v>887</v>
      </c>
      <c r="B3463">
        <v>0</v>
      </c>
      <c r="C3463" t="s">
        <v>51</v>
      </c>
      <c r="D3463" t="s">
        <v>52</v>
      </c>
      <c r="E3463" t="s">
        <v>51</v>
      </c>
      <c r="F3463" t="s">
        <v>51</v>
      </c>
      <c r="G3463" t="s">
        <v>19419</v>
      </c>
      <c r="H3463" t="s">
        <v>15937</v>
      </c>
      <c r="I3463" t="s">
        <v>56</v>
      </c>
      <c r="J3463" t="s">
        <v>15938</v>
      </c>
      <c r="K3463" t="s">
        <v>15939</v>
      </c>
      <c r="L3463">
        <v>403115</v>
      </c>
      <c r="M3463" t="s">
        <v>15940</v>
      </c>
      <c r="N3463" t="s">
        <v>15941</v>
      </c>
      <c r="O3463" t="s">
        <v>56</v>
      </c>
      <c r="P3463" t="s">
        <v>698</v>
      </c>
      <c r="Q3463" t="s">
        <v>15942</v>
      </c>
      <c r="R3463" t="s">
        <v>15943</v>
      </c>
      <c r="S3463" t="s">
        <v>15944</v>
      </c>
      <c r="T3463" t="s">
        <v>51</v>
      </c>
      <c r="U3463" t="s">
        <v>51</v>
      </c>
      <c r="V3463">
        <v>3981101</v>
      </c>
      <c r="X3463" t="s">
        <v>15945</v>
      </c>
      <c r="Y3463" t="s">
        <v>15946</v>
      </c>
      <c r="Z3463">
        <v>8</v>
      </c>
      <c r="AA3463" t="s">
        <v>15947</v>
      </c>
      <c r="AE3463" t="s">
        <v>51</v>
      </c>
      <c r="AF3463" t="s">
        <v>15938</v>
      </c>
      <c r="AG3463">
        <v>32070482954</v>
      </c>
      <c r="AH3463" t="s">
        <v>15948</v>
      </c>
      <c r="AI3463">
        <v>0</v>
      </c>
      <c r="AJ3463">
        <v>0</v>
      </c>
      <c r="AL3463">
        <v>0</v>
      </c>
      <c r="AM3463">
        <v>0</v>
      </c>
      <c r="AN3463">
        <v>0</v>
      </c>
      <c r="AO3463" t="s">
        <v>51</v>
      </c>
      <c r="AP3463" t="s">
        <v>51</v>
      </c>
      <c r="AQ3463" t="s">
        <v>51</v>
      </c>
      <c r="AR3463" t="s">
        <v>51</v>
      </c>
      <c r="AS3463" t="s">
        <v>51</v>
      </c>
      <c r="AT3463" t="s">
        <v>51</v>
      </c>
      <c r="AU3463" t="s">
        <v>58</v>
      </c>
      <c r="AV3463" t="s">
        <v>8906</v>
      </c>
      <c r="AW3463" t="s">
        <v>51</v>
      </c>
      <c r="AX3463" s="1">
        <v>40823.728895983797</v>
      </c>
      <c r="AY3463" t="s">
        <v>51</v>
      </c>
    </row>
    <row r="3464" spans="1:51" x14ac:dyDescent="0.35">
      <c r="A3464">
        <v>886</v>
      </c>
      <c r="B3464">
        <v>0</v>
      </c>
      <c r="C3464" t="s">
        <v>51</v>
      </c>
      <c r="D3464" t="s">
        <v>52</v>
      </c>
      <c r="E3464" t="s">
        <v>51</v>
      </c>
      <c r="F3464" t="s">
        <v>51</v>
      </c>
      <c r="G3464" t="s">
        <v>19420</v>
      </c>
      <c r="H3464" t="s">
        <v>15949</v>
      </c>
      <c r="I3464" t="s">
        <v>56</v>
      </c>
      <c r="J3464" t="s">
        <v>143</v>
      </c>
      <c r="K3464" t="s">
        <v>563</v>
      </c>
      <c r="L3464">
        <v>400016</v>
      </c>
      <c r="N3464" t="s">
        <v>14787</v>
      </c>
      <c r="S3464" t="s">
        <v>15950</v>
      </c>
      <c r="T3464" t="s">
        <v>51</v>
      </c>
      <c r="U3464" t="s">
        <v>51</v>
      </c>
      <c r="V3464" t="s">
        <v>15951</v>
      </c>
      <c r="Z3464">
        <v>8</v>
      </c>
      <c r="AE3464" t="s">
        <v>51</v>
      </c>
      <c r="AF3464" t="s">
        <v>143</v>
      </c>
      <c r="AI3464">
        <v>0</v>
      </c>
      <c r="AJ3464">
        <v>0</v>
      </c>
      <c r="AL3464">
        <v>0</v>
      </c>
      <c r="AM3464">
        <v>0</v>
      </c>
      <c r="AN3464">
        <v>0</v>
      </c>
      <c r="AO3464" t="s">
        <v>51</v>
      </c>
      <c r="AP3464" t="s">
        <v>51</v>
      </c>
      <c r="AQ3464" t="s">
        <v>51</v>
      </c>
      <c r="AR3464" t="s">
        <v>51</v>
      </c>
      <c r="AS3464" t="s">
        <v>51</v>
      </c>
      <c r="AT3464" t="s">
        <v>51</v>
      </c>
      <c r="AU3464" t="s">
        <v>58</v>
      </c>
      <c r="AV3464" t="s">
        <v>8906</v>
      </c>
      <c r="AW3464" t="s">
        <v>8906</v>
      </c>
      <c r="AX3464" s="1">
        <v>40823.712320104169</v>
      </c>
      <c r="AY3464" s="1">
        <v>40824.398266666663</v>
      </c>
    </row>
    <row r="3465" spans="1:51" x14ac:dyDescent="0.35">
      <c r="A3465">
        <v>885</v>
      </c>
      <c r="B3465">
        <v>0</v>
      </c>
      <c r="C3465" t="s">
        <v>51</v>
      </c>
      <c r="D3465" t="s">
        <v>85</v>
      </c>
      <c r="E3465" t="s">
        <v>51</v>
      </c>
      <c r="F3465" t="s">
        <v>51</v>
      </c>
      <c r="G3465" t="s">
        <v>15952</v>
      </c>
      <c r="H3465" t="s">
        <v>15953</v>
      </c>
      <c r="I3465" t="s">
        <v>56</v>
      </c>
      <c r="J3465" t="s">
        <v>143</v>
      </c>
      <c r="K3465" t="s">
        <v>563</v>
      </c>
      <c r="L3465" t="s">
        <v>15344</v>
      </c>
      <c r="N3465" t="s">
        <v>14787</v>
      </c>
      <c r="S3465" t="s">
        <v>15954</v>
      </c>
      <c r="T3465" t="s">
        <v>51</v>
      </c>
      <c r="U3465" t="s">
        <v>51</v>
      </c>
      <c r="V3465" t="s">
        <v>15954</v>
      </c>
      <c r="W3465">
        <v>9833882955</v>
      </c>
      <c r="Y3465" t="s">
        <v>15955</v>
      </c>
      <c r="Z3465">
        <v>8</v>
      </c>
      <c r="AE3465" t="s">
        <v>51</v>
      </c>
      <c r="AF3465" t="s">
        <v>143</v>
      </c>
      <c r="AI3465">
        <v>0</v>
      </c>
      <c r="AJ3465">
        <v>0</v>
      </c>
      <c r="AL3465">
        <v>0</v>
      </c>
      <c r="AM3465">
        <v>0</v>
      </c>
      <c r="AN3465">
        <v>0</v>
      </c>
      <c r="AO3465" t="s">
        <v>51</v>
      </c>
      <c r="AP3465" t="s">
        <v>51</v>
      </c>
      <c r="AQ3465" t="s">
        <v>51</v>
      </c>
      <c r="AR3465" t="s">
        <v>51</v>
      </c>
      <c r="AS3465" t="s">
        <v>51</v>
      </c>
      <c r="AT3465" t="s">
        <v>51</v>
      </c>
      <c r="AU3465" t="s">
        <v>58</v>
      </c>
      <c r="AV3465" t="s">
        <v>8671</v>
      </c>
      <c r="AW3465" t="s">
        <v>8671</v>
      </c>
      <c r="AX3465" s="1">
        <v>40823.534166469908</v>
      </c>
      <c r="AY3465" s="1">
        <v>40823.53587511574</v>
      </c>
    </row>
    <row r="3466" spans="1:51" x14ac:dyDescent="0.35">
      <c r="A3466">
        <v>884</v>
      </c>
      <c r="B3466">
        <v>0</v>
      </c>
      <c r="C3466" t="s">
        <v>51</v>
      </c>
      <c r="D3466" t="s">
        <v>52</v>
      </c>
      <c r="E3466" t="s">
        <v>51</v>
      </c>
      <c r="F3466" t="s">
        <v>51</v>
      </c>
      <c r="G3466" t="s">
        <v>15956</v>
      </c>
      <c r="H3466" t="s">
        <v>15957</v>
      </c>
      <c r="I3466" t="s">
        <v>56</v>
      </c>
      <c r="J3466" t="s">
        <v>77</v>
      </c>
      <c r="K3466" t="s">
        <v>15958</v>
      </c>
      <c r="L3466" t="s">
        <v>15959</v>
      </c>
      <c r="N3466" t="s">
        <v>14787</v>
      </c>
      <c r="O3466" t="s">
        <v>62</v>
      </c>
      <c r="S3466" t="s">
        <v>15960</v>
      </c>
      <c r="U3466" t="s">
        <v>51</v>
      </c>
      <c r="V3466" t="s">
        <v>15961</v>
      </c>
      <c r="Y3466" t="s">
        <v>15962</v>
      </c>
      <c r="Z3466">
        <v>8</v>
      </c>
      <c r="AA3466">
        <v>29</v>
      </c>
      <c r="AE3466" t="s">
        <v>15958</v>
      </c>
      <c r="AF3466" t="s">
        <v>77</v>
      </c>
      <c r="AG3466" t="s">
        <v>15963</v>
      </c>
      <c r="AH3466" t="s">
        <v>15958</v>
      </c>
      <c r="AI3466">
        <v>0</v>
      </c>
      <c r="AJ3466">
        <v>0</v>
      </c>
      <c r="AL3466">
        <v>0</v>
      </c>
      <c r="AM3466">
        <v>0</v>
      </c>
      <c r="AN3466">
        <v>0</v>
      </c>
      <c r="AO3466" t="s">
        <v>51</v>
      </c>
      <c r="AP3466" t="s">
        <v>51</v>
      </c>
      <c r="AQ3466" t="s">
        <v>51</v>
      </c>
      <c r="AR3466" t="s">
        <v>51</v>
      </c>
      <c r="AS3466" t="s">
        <v>51</v>
      </c>
      <c r="AT3466" t="s">
        <v>51</v>
      </c>
      <c r="AU3466" t="s">
        <v>58</v>
      </c>
      <c r="AV3466" t="s">
        <v>8906</v>
      </c>
      <c r="AW3466" t="s">
        <v>6927</v>
      </c>
      <c r="AX3466" s="1">
        <v>40823.506877743057</v>
      </c>
      <c r="AY3466" s="1">
        <v>43405.454638159725</v>
      </c>
    </row>
    <row r="3467" spans="1:51" x14ac:dyDescent="0.35">
      <c r="A3467">
        <v>883</v>
      </c>
      <c r="B3467">
        <v>0</v>
      </c>
      <c r="C3467" t="s">
        <v>51</v>
      </c>
      <c r="D3467" t="s">
        <v>52</v>
      </c>
      <c r="E3467" t="s">
        <v>51</v>
      </c>
      <c r="F3467" t="s">
        <v>51</v>
      </c>
      <c r="G3467" t="s">
        <v>15964</v>
      </c>
      <c r="H3467" t="s">
        <v>15965</v>
      </c>
      <c r="I3467" t="s">
        <v>56</v>
      </c>
      <c r="J3467" t="s">
        <v>143</v>
      </c>
      <c r="K3467" t="s">
        <v>563</v>
      </c>
      <c r="L3467">
        <v>400093</v>
      </c>
      <c r="N3467" t="s">
        <v>14787</v>
      </c>
      <c r="T3467" t="s">
        <v>51</v>
      </c>
      <c r="U3467" t="s">
        <v>51</v>
      </c>
      <c r="Z3467">
        <v>8</v>
      </c>
      <c r="AE3467" t="s">
        <v>51</v>
      </c>
      <c r="AF3467" t="s">
        <v>143</v>
      </c>
      <c r="AI3467">
        <v>0</v>
      </c>
      <c r="AJ3467">
        <v>0</v>
      </c>
      <c r="AL3467">
        <v>0</v>
      </c>
      <c r="AM3467">
        <v>0</v>
      </c>
      <c r="AN3467">
        <v>0</v>
      </c>
      <c r="AO3467" t="s">
        <v>51</v>
      </c>
      <c r="AP3467" t="s">
        <v>51</v>
      </c>
      <c r="AQ3467" t="s">
        <v>51</v>
      </c>
      <c r="AR3467" t="s">
        <v>51</v>
      </c>
      <c r="AS3467" t="s">
        <v>51</v>
      </c>
      <c r="AT3467" t="s">
        <v>51</v>
      </c>
      <c r="AU3467" t="s">
        <v>58</v>
      </c>
      <c r="AV3467" t="s">
        <v>8906</v>
      </c>
      <c r="AW3467" t="s">
        <v>8906</v>
      </c>
      <c r="AX3467" s="1">
        <v>40821.626414502316</v>
      </c>
      <c r="AY3467" s="1">
        <v>40826.708613344905</v>
      </c>
    </row>
    <row r="3468" spans="1:51" x14ac:dyDescent="0.35">
      <c r="A3468">
        <v>882</v>
      </c>
      <c r="B3468">
        <v>0</v>
      </c>
      <c r="C3468" t="s">
        <v>51</v>
      </c>
      <c r="D3468" t="s">
        <v>85</v>
      </c>
      <c r="E3468" t="s">
        <v>51</v>
      </c>
      <c r="F3468" t="s">
        <v>51</v>
      </c>
      <c r="G3468" t="s">
        <v>15966</v>
      </c>
      <c r="H3468" t="s">
        <v>15967</v>
      </c>
      <c r="I3468" t="s">
        <v>56</v>
      </c>
      <c r="J3468" t="s">
        <v>143</v>
      </c>
      <c r="K3468" t="s">
        <v>1903</v>
      </c>
      <c r="L3468">
        <v>412308</v>
      </c>
      <c r="N3468" t="s">
        <v>14787</v>
      </c>
      <c r="S3468" t="s">
        <v>15968</v>
      </c>
      <c r="T3468" t="s">
        <v>51</v>
      </c>
      <c r="U3468" t="s">
        <v>51</v>
      </c>
      <c r="V3468" t="s">
        <v>15969</v>
      </c>
      <c r="W3468">
        <v>9665061999</v>
      </c>
      <c r="Y3468" t="s">
        <v>15970</v>
      </c>
      <c r="Z3468">
        <v>8</v>
      </c>
      <c r="AE3468" t="s">
        <v>51</v>
      </c>
      <c r="AF3468" t="s">
        <v>143</v>
      </c>
      <c r="AI3468">
        <v>0</v>
      </c>
      <c r="AJ3468">
        <v>0</v>
      </c>
      <c r="AL3468">
        <v>0</v>
      </c>
      <c r="AM3468">
        <v>0</v>
      </c>
      <c r="AN3468">
        <v>0</v>
      </c>
      <c r="AO3468" t="s">
        <v>51</v>
      </c>
      <c r="AP3468" t="s">
        <v>51</v>
      </c>
      <c r="AQ3468" t="s">
        <v>51</v>
      </c>
      <c r="AR3468" t="s">
        <v>51</v>
      </c>
      <c r="AS3468" t="s">
        <v>51</v>
      </c>
      <c r="AT3468" t="s">
        <v>51</v>
      </c>
      <c r="AU3468" t="s">
        <v>58</v>
      </c>
      <c r="AV3468" t="s">
        <v>8671</v>
      </c>
      <c r="AW3468" t="s">
        <v>51</v>
      </c>
      <c r="AX3468" s="1">
        <v>40820.544427581015</v>
      </c>
      <c r="AY3468" t="s">
        <v>51</v>
      </c>
    </row>
    <row r="3469" spans="1:51" x14ac:dyDescent="0.35">
      <c r="A3469">
        <v>881</v>
      </c>
      <c r="B3469">
        <v>0</v>
      </c>
      <c r="C3469" t="s">
        <v>51</v>
      </c>
      <c r="D3469" t="s">
        <v>52</v>
      </c>
      <c r="E3469" t="s">
        <v>51</v>
      </c>
      <c r="F3469" t="s">
        <v>51</v>
      </c>
      <c r="G3469" t="s">
        <v>15971</v>
      </c>
      <c r="H3469" t="s">
        <v>15972</v>
      </c>
      <c r="I3469" t="s">
        <v>56</v>
      </c>
      <c r="J3469" t="s">
        <v>143</v>
      </c>
      <c r="K3469" t="s">
        <v>4401</v>
      </c>
      <c r="L3469">
        <v>400701</v>
      </c>
      <c r="M3469" t="s">
        <v>15973</v>
      </c>
      <c r="N3469" t="s">
        <v>15974</v>
      </c>
      <c r="O3469" t="s">
        <v>56</v>
      </c>
      <c r="P3469" t="s">
        <v>143</v>
      </c>
      <c r="Q3469" t="s">
        <v>62</v>
      </c>
      <c r="R3469">
        <v>402125</v>
      </c>
      <c r="S3469" t="s">
        <v>15975</v>
      </c>
      <c r="T3469" t="s">
        <v>51</v>
      </c>
      <c r="U3469" t="s">
        <v>51</v>
      </c>
      <c r="Y3469" t="s">
        <v>15976</v>
      </c>
      <c r="Z3469">
        <v>8</v>
      </c>
      <c r="AA3469" t="s">
        <v>15977</v>
      </c>
      <c r="AD3469" t="s">
        <v>993</v>
      </c>
      <c r="AE3469" t="s">
        <v>51</v>
      </c>
      <c r="AF3469" t="s">
        <v>143</v>
      </c>
      <c r="AG3469" t="s">
        <v>15978</v>
      </c>
      <c r="AH3469" t="s">
        <v>15979</v>
      </c>
      <c r="AI3469">
        <v>0</v>
      </c>
      <c r="AJ3469">
        <v>0</v>
      </c>
      <c r="AL3469">
        <v>0</v>
      </c>
      <c r="AM3469">
        <v>0</v>
      </c>
      <c r="AN3469">
        <v>0</v>
      </c>
      <c r="AO3469" t="s">
        <v>51</v>
      </c>
      <c r="AP3469" t="s">
        <v>51</v>
      </c>
      <c r="AQ3469" t="s">
        <v>51</v>
      </c>
      <c r="AR3469" t="s">
        <v>51</v>
      </c>
      <c r="AS3469" t="s">
        <v>51</v>
      </c>
      <c r="AT3469" t="s">
        <v>51</v>
      </c>
      <c r="AU3469" t="s">
        <v>58</v>
      </c>
      <c r="AV3469" t="s">
        <v>8906</v>
      </c>
      <c r="AW3469" t="s">
        <v>51</v>
      </c>
      <c r="AX3469" s="1">
        <v>40819.491993946758</v>
      </c>
      <c r="AY3469" t="s">
        <v>51</v>
      </c>
    </row>
    <row r="3470" spans="1:51" x14ac:dyDescent="0.35">
      <c r="A3470">
        <v>880</v>
      </c>
      <c r="B3470">
        <v>0</v>
      </c>
      <c r="C3470" t="s">
        <v>51</v>
      </c>
      <c r="D3470" t="s">
        <v>85</v>
      </c>
      <c r="E3470" t="s">
        <v>51</v>
      </c>
      <c r="F3470" t="s">
        <v>51</v>
      </c>
      <c r="G3470" t="s">
        <v>15980</v>
      </c>
      <c r="H3470" t="s">
        <v>15981</v>
      </c>
      <c r="I3470" t="s">
        <v>56</v>
      </c>
      <c r="J3470" t="s">
        <v>143</v>
      </c>
      <c r="K3470" t="s">
        <v>563</v>
      </c>
      <c r="L3470" t="s">
        <v>15982</v>
      </c>
      <c r="N3470" t="s">
        <v>14787</v>
      </c>
      <c r="S3470" t="s">
        <v>15983</v>
      </c>
      <c r="T3470" t="s">
        <v>51</v>
      </c>
      <c r="U3470" t="s">
        <v>51</v>
      </c>
      <c r="V3470" t="s">
        <v>15984</v>
      </c>
      <c r="W3470">
        <v>8879338828</v>
      </c>
      <c r="Y3470" t="s">
        <v>15985</v>
      </c>
      <c r="Z3470">
        <v>8</v>
      </c>
      <c r="AE3470" t="s">
        <v>51</v>
      </c>
      <c r="AF3470" t="s">
        <v>143</v>
      </c>
      <c r="AI3470">
        <v>0</v>
      </c>
      <c r="AJ3470">
        <v>0</v>
      </c>
      <c r="AL3470">
        <v>0</v>
      </c>
      <c r="AM3470">
        <v>0</v>
      </c>
      <c r="AN3470">
        <v>0</v>
      </c>
      <c r="AO3470" t="s">
        <v>51</v>
      </c>
      <c r="AP3470" t="s">
        <v>51</v>
      </c>
      <c r="AQ3470" t="s">
        <v>51</v>
      </c>
      <c r="AR3470" t="s">
        <v>51</v>
      </c>
      <c r="AS3470" t="s">
        <v>51</v>
      </c>
      <c r="AT3470" t="s">
        <v>51</v>
      </c>
      <c r="AU3470" t="s">
        <v>58</v>
      </c>
      <c r="AV3470" t="s">
        <v>8671</v>
      </c>
      <c r="AW3470" t="s">
        <v>8671</v>
      </c>
      <c r="AX3470" s="1">
        <v>40817.795654247682</v>
      </c>
      <c r="AY3470" s="1">
        <v>40817.803264004629</v>
      </c>
    </row>
    <row r="3471" spans="1:51" x14ac:dyDescent="0.35">
      <c r="A3471">
        <v>879</v>
      </c>
      <c r="B3471">
        <v>0</v>
      </c>
      <c r="C3471" t="s">
        <v>51</v>
      </c>
      <c r="D3471" t="s">
        <v>52</v>
      </c>
      <c r="E3471" t="s">
        <v>51</v>
      </c>
      <c r="F3471" t="s">
        <v>51</v>
      </c>
      <c r="G3471" t="s">
        <v>15986</v>
      </c>
      <c r="H3471" t="s">
        <v>15987</v>
      </c>
      <c r="I3471" t="s">
        <v>56</v>
      </c>
      <c r="J3471" t="s">
        <v>62</v>
      </c>
      <c r="K3471" t="s">
        <v>6754</v>
      </c>
      <c r="L3471">
        <v>682302</v>
      </c>
      <c r="N3471" t="s">
        <v>14787</v>
      </c>
      <c r="O3471" t="s">
        <v>1673</v>
      </c>
      <c r="S3471" t="s">
        <v>15988</v>
      </c>
      <c r="V3471" t="s">
        <v>15989</v>
      </c>
      <c r="W3471" t="s">
        <v>62</v>
      </c>
      <c r="X3471" t="s">
        <v>62</v>
      </c>
      <c r="Y3471" t="s">
        <v>15990</v>
      </c>
      <c r="Z3471">
        <v>8</v>
      </c>
      <c r="AA3471">
        <v>32</v>
      </c>
      <c r="AB3471" t="s">
        <v>15991</v>
      </c>
      <c r="AC3471" t="s">
        <v>15992</v>
      </c>
      <c r="AE3471" t="s">
        <v>6754</v>
      </c>
      <c r="AF3471" t="s">
        <v>698</v>
      </c>
      <c r="AG3471" t="s">
        <v>15993</v>
      </c>
      <c r="AH3471" t="s">
        <v>6754</v>
      </c>
      <c r="AI3471">
        <v>0</v>
      </c>
      <c r="AJ3471">
        <v>0</v>
      </c>
      <c r="AL3471">
        <v>0</v>
      </c>
      <c r="AM3471">
        <v>0</v>
      </c>
      <c r="AN3471">
        <v>0</v>
      </c>
      <c r="AO3471" t="s">
        <v>51</v>
      </c>
      <c r="AP3471" t="s">
        <v>51</v>
      </c>
      <c r="AQ3471" t="s">
        <v>51</v>
      </c>
      <c r="AR3471" t="s">
        <v>51</v>
      </c>
      <c r="AS3471" t="s">
        <v>51</v>
      </c>
      <c r="AT3471" t="s">
        <v>51</v>
      </c>
      <c r="AU3471" t="s">
        <v>58</v>
      </c>
      <c r="AV3471" t="s">
        <v>8906</v>
      </c>
      <c r="AW3471" t="s">
        <v>6927</v>
      </c>
      <c r="AX3471" s="1">
        <v>40813.476368715281</v>
      </c>
      <c r="AY3471" s="1">
        <v>43551.742776770836</v>
      </c>
    </row>
    <row r="3472" spans="1:51" x14ac:dyDescent="0.35">
      <c r="A3472">
        <v>878</v>
      </c>
      <c r="B3472">
        <v>0</v>
      </c>
      <c r="C3472" t="s">
        <v>51</v>
      </c>
      <c r="D3472" t="s">
        <v>52</v>
      </c>
      <c r="E3472" t="s">
        <v>51</v>
      </c>
      <c r="F3472" t="s">
        <v>51</v>
      </c>
      <c r="G3472" t="s">
        <v>15994</v>
      </c>
      <c r="H3472" t="s">
        <v>15995</v>
      </c>
      <c r="I3472" t="s">
        <v>56</v>
      </c>
      <c r="J3472" t="s">
        <v>14598</v>
      </c>
      <c r="K3472" t="s">
        <v>698</v>
      </c>
      <c r="L3472" t="s">
        <v>15996</v>
      </c>
      <c r="N3472" t="s">
        <v>14787</v>
      </c>
      <c r="S3472" t="s">
        <v>15997</v>
      </c>
      <c r="T3472" t="s">
        <v>51</v>
      </c>
      <c r="U3472" t="s">
        <v>51</v>
      </c>
      <c r="Z3472">
        <v>8</v>
      </c>
      <c r="AE3472" t="s">
        <v>51</v>
      </c>
      <c r="AF3472" t="s">
        <v>14598</v>
      </c>
      <c r="AI3472">
        <v>0</v>
      </c>
      <c r="AJ3472">
        <v>0</v>
      </c>
      <c r="AL3472">
        <v>0</v>
      </c>
      <c r="AM3472">
        <v>0</v>
      </c>
      <c r="AN3472">
        <v>0</v>
      </c>
      <c r="AO3472" t="s">
        <v>51</v>
      </c>
      <c r="AP3472" t="s">
        <v>51</v>
      </c>
      <c r="AQ3472" t="s">
        <v>51</v>
      </c>
      <c r="AR3472" t="s">
        <v>51</v>
      </c>
      <c r="AS3472" t="s">
        <v>51</v>
      </c>
      <c r="AT3472" t="s">
        <v>51</v>
      </c>
      <c r="AU3472" t="s">
        <v>58</v>
      </c>
      <c r="AV3472" t="s">
        <v>8906</v>
      </c>
      <c r="AW3472" t="s">
        <v>8906</v>
      </c>
      <c r="AX3472" s="1">
        <v>40808.705606481482</v>
      </c>
      <c r="AY3472" s="1">
        <v>40809.706668055558</v>
      </c>
    </row>
    <row r="3473" spans="1:51" x14ac:dyDescent="0.35">
      <c r="A3473">
        <v>877</v>
      </c>
      <c r="B3473">
        <v>0</v>
      </c>
      <c r="C3473" t="s">
        <v>51</v>
      </c>
      <c r="D3473" t="s">
        <v>85</v>
      </c>
      <c r="E3473" t="s">
        <v>51</v>
      </c>
      <c r="F3473" t="s">
        <v>51</v>
      </c>
      <c r="G3473" t="s">
        <v>19421</v>
      </c>
      <c r="H3473" t="s">
        <v>15998</v>
      </c>
      <c r="I3473" t="s">
        <v>56</v>
      </c>
      <c r="J3473" t="s">
        <v>15999</v>
      </c>
      <c r="K3473" t="s">
        <v>563</v>
      </c>
      <c r="L3473" t="s">
        <v>62</v>
      </c>
      <c r="N3473" t="s">
        <v>14787</v>
      </c>
      <c r="S3473" t="s">
        <v>16000</v>
      </c>
      <c r="T3473" t="s">
        <v>51</v>
      </c>
      <c r="U3473" t="s">
        <v>51</v>
      </c>
      <c r="V3473" t="s">
        <v>16001</v>
      </c>
      <c r="W3473" t="s">
        <v>62</v>
      </c>
      <c r="X3473" t="s">
        <v>62</v>
      </c>
      <c r="Y3473" t="s">
        <v>62</v>
      </c>
      <c r="Z3473">
        <v>8</v>
      </c>
      <c r="AE3473" t="s">
        <v>51</v>
      </c>
      <c r="AF3473" t="s">
        <v>15999</v>
      </c>
      <c r="AI3473">
        <v>0</v>
      </c>
      <c r="AJ3473">
        <v>0</v>
      </c>
      <c r="AL3473">
        <v>0</v>
      </c>
      <c r="AM3473">
        <v>0</v>
      </c>
      <c r="AN3473">
        <v>0</v>
      </c>
      <c r="AO3473" t="s">
        <v>51</v>
      </c>
      <c r="AP3473" t="s">
        <v>51</v>
      </c>
      <c r="AQ3473" t="s">
        <v>51</v>
      </c>
      <c r="AR3473" t="s">
        <v>51</v>
      </c>
      <c r="AS3473" t="s">
        <v>51</v>
      </c>
      <c r="AT3473" t="s">
        <v>51</v>
      </c>
      <c r="AU3473" t="s">
        <v>58</v>
      </c>
      <c r="AV3473" t="s">
        <v>16002</v>
      </c>
      <c r="AW3473" t="s">
        <v>51</v>
      </c>
      <c r="AX3473" s="1">
        <v>40808.508709409725</v>
      </c>
      <c r="AY3473" t="s">
        <v>51</v>
      </c>
    </row>
    <row r="3474" spans="1:51" x14ac:dyDescent="0.35">
      <c r="A3474">
        <v>876</v>
      </c>
      <c r="B3474">
        <v>0</v>
      </c>
      <c r="C3474" t="s">
        <v>51</v>
      </c>
      <c r="D3474" t="s">
        <v>52</v>
      </c>
      <c r="E3474" t="s">
        <v>51</v>
      </c>
      <c r="F3474" t="s">
        <v>51</v>
      </c>
      <c r="G3474" t="s">
        <v>16003</v>
      </c>
      <c r="H3474" t="s">
        <v>16004</v>
      </c>
      <c r="I3474" t="s">
        <v>56</v>
      </c>
      <c r="J3474" t="s">
        <v>143</v>
      </c>
      <c r="K3474" t="s">
        <v>62</v>
      </c>
      <c r="L3474" t="s">
        <v>62</v>
      </c>
      <c r="N3474" t="s">
        <v>14787</v>
      </c>
      <c r="T3474" t="s">
        <v>51</v>
      </c>
      <c r="U3474" t="s">
        <v>51</v>
      </c>
      <c r="Z3474">
        <v>8</v>
      </c>
      <c r="AA3474" t="s">
        <v>16005</v>
      </c>
      <c r="AE3474" t="s">
        <v>51</v>
      </c>
      <c r="AF3474" t="s">
        <v>143</v>
      </c>
      <c r="AG3474" t="s">
        <v>16006</v>
      </c>
      <c r="AH3474" t="s">
        <v>16007</v>
      </c>
      <c r="AI3474">
        <v>0</v>
      </c>
      <c r="AJ3474">
        <v>0</v>
      </c>
      <c r="AL3474">
        <v>0</v>
      </c>
      <c r="AM3474">
        <v>0</v>
      </c>
      <c r="AN3474">
        <v>0</v>
      </c>
      <c r="AO3474" t="s">
        <v>51</v>
      </c>
      <c r="AP3474" t="s">
        <v>51</v>
      </c>
      <c r="AQ3474" t="s">
        <v>51</v>
      </c>
      <c r="AR3474" t="s">
        <v>51</v>
      </c>
      <c r="AS3474" t="s">
        <v>51</v>
      </c>
      <c r="AT3474" t="s">
        <v>51</v>
      </c>
      <c r="AU3474" t="s">
        <v>58</v>
      </c>
      <c r="AV3474" t="s">
        <v>14226</v>
      </c>
      <c r="AW3474" t="s">
        <v>8906</v>
      </c>
      <c r="AX3474" s="1">
        <v>40807.704612384259</v>
      </c>
      <c r="AY3474" s="1">
        <v>40826.466137731484</v>
      </c>
    </row>
    <row r="3475" spans="1:51" x14ac:dyDescent="0.35">
      <c r="A3475">
        <v>875</v>
      </c>
      <c r="B3475">
        <v>0</v>
      </c>
      <c r="C3475" t="s">
        <v>51</v>
      </c>
      <c r="D3475" t="s">
        <v>52</v>
      </c>
      <c r="E3475" t="s">
        <v>51</v>
      </c>
      <c r="F3475" t="s">
        <v>51</v>
      </c>
      <c r="G3475" t="s">
        <v>16008</v>
      </c>
      <c r="H3475" t="s">
        <v>16009</v>
      </c>
      <c r="I3475" t="s">
        <v>56</v>
      </c>
      <c r="J3475" t="s">
        <v>280</v>
      </c>
      <c r="K3475" t="s">
        <v>4595</v>
      </c>
      <c r="L3475" t="s">
        <v>15236</v>
      </c>
      <c r="M3475" t="s">
        <v>16008</v>
      </c>
      <c r="N3475" t="s">
        <v>16009</v>
      </c>
      <c r="O3475" t="s">
        <v>56</v>
      </c>
      <c r="P3475" t="s">
        <v>280</v>
      </c>
      <c r="Q3475" t="s">
        <v>4595</v>
      </c>
      <c r="R3475" t="s">
        <v>15236</v>
      </c>
      <c r="S3475" t="s">
        <v>16010</v>
      </c>
      <c r="U3475" t="s">
        <v>202</v>
      </c>
      <c r="V3475" t="s">
        <v>16011</v>
      </c>
      <c r="W3475">
        <v>9702024039</v>
      </c>
      <c r="Y3475" t="s">
        <v>16012</v>
      </c>
      <c r="Z3475">
        <v>8</v>
      </c>
      <c r="AA3475">
        <v>23</v>
      </c>
      <c r="AE3475" t="s">
        <v>16013</v>
      </c>
      <c r="AF3475" t="s">
        <v>128</v>
      </c>
      <c r="AG3475" t="s">
        <v>16014</v>
      </c>
      <c r="AH3475" t="s">
        <v>16013</v>
      </c>
      <c r="AI3475">
        <v>0</v>
      </c>
      <c r="AJ3475">
        <v>0</v>
      </c>
      <c r="AL3475">
        <v>0</v>
      </c>
      <c r="AM3475">
        <v>0</v>
      </c>
      <c r="AN3475">
        <v>0</v>
      </c>
      <c r="AO3475" t="s">
        <v>51</v>
      </c>
      <c r="AP3475" t="s">
        <v>51</v>
      </c>
      <c r="AQ3475" t="s">
        <v>51</v>
      </c>
      <c r="AR3475" t="s">
        <v>51</v>
      </c>
      <c r="AS3475" t="s">
        <v>51</v>
      </c>
      <c r="AT3475" t="s">
        <v>51</v>
      </c>
      <c r="AU3475" t="s">
        <v>58</v>
      </c>
      <c r="AV3475" t="s">
        <v>8906</v>
      </c>
      <c r="AW3475" t="s">
        <v>6517</v>
      </c>
      <c r="AX3475" s="1">
        <v>40805.699803854164</v>
      </c>
      <c r="AY3475" s="1">
        <v>43563.762814814814</v>
      </c>
    </row>
    <row r="3476" spans="1:51" x14ac:dyDescent="0.35">
      <c r="A3476">
        <v>874</v>
      </c>
      <c r="B3476">
        <v>0</v>
      </c>
      <c r="C3476" t="s">
        <v>51</v>
      </c>
      <c r="D3476" t="s">
        <v>64</v>
      </c>
      <c r="E3476" t="s">
        <v>51</v>
      </c>
      <c r="F3476" t="s">
        <v>51</v>
      </c>
      <c r="G3476" t="s">
        <v>16015</v>
      </c>
      <c r="H3476" t="s">
        <v>16016</v>
      </c>
      <c r="I3476" t="s">
        <v>56</v>
      </c>
      <c r="J3476" t="s">
        <v>12495</v>
      </c>
      <c r="K3476" t="s">
        <v>4401</v>
      </c>
      <c r="L3476" t="s">
        <v>16017</v>
      </c>
      <c r="N3476" t="s">
        <v>14787</v>
      </c>
      <c r="O3476" t="s">
        <v>56</v>
      </c>
      <c r="S3476" t="s">
        <v>16018</v>
      </c>
      <c r="U3476" t="s">
        <v>51</v>
      </c>
      <c r="V3476" t="s">
        <v>16019</v>
      </c>
      <c r="X3476" t="s">
        <v>51</v>
      </c>
      <c r="Z3476">
        <v>8</v>
      </c>
      <c r="AE3476" t="s">
        <v>51</v>
      </c>
      <c r="AF3476" t="s">
        <v>12495</v>
      </c>
      <c r="AI3476">
        <v>0</v>
      </c>
      <c r="AJ3476">
        <v>0</v>
      </c>
      <c r="AL3476">
        <v>0</v>
      </c>
      <c r="AM3476">
        <v>0</v>
      </c>
      <c r="AN3476">
        <v>0</v>
      </c>
      <c r="AO3476" t="s">
        <v>51</v>
      </c>
      <c r="AP3476" t="s">
        <v>51</v>
      </c>
      <c r="AQ3476" t="s">
        <v>51</v>
      </c>
      <c r="AR3476" t="s">
        <v>51</v>
      </c>
      <c r="AS3476" t="s">
        <v>51</v>
      </c>
      <c r="AT3476" t="s">
        <v>51</v>
      </c>
      <c r="AU3476" t="s">
        <v>58</v>
      </c>
      <c r="AV3476" t="s">
        <v>8906</v>
      </c>
      <c r="AW3476" t="s">
        <v>13437</v>
      </c>
      <c r="AX3476" s="1">
        <v>40801.725005243054</v>
      </c>
      <c r="AY3476" s="1">
        <v>41705.410249768516</v>
      </c>
    </row>
    <row r="3477" spans="1:51" x14ac:dyDescent="0.35">
      <c r="A3477">
        <v>873</v>
      </c>
      <c r="B3477">
        <v>0</v>
      </c>
      <c r="C3477" t="s">
        <v>51</v>
      </c>
      <c r="D3477" t="s">
        <v>52</v>
      </c>
      <c r="E3477" t="s">
        <v>51</v>
      </c>
      <c r="F3477" t="s">
        <v>51</v>
      </c>
      <c r="G3477" t="s">
        <v>16020</v>
      </c>
      <c r="H3477" t="s">
        <v>16021</v>
      </c>
      <c r="I3477" t="s">
        <v>56</v>
      </c>
      <c r="J3477" t="s">
        <v>15385</v>
      </c>
      <c r="K3477" t="s">
        <v>62</v>
      </c>
      <c r="L3477">
        <v>533440</v>
      </c>
      <c r="M3477" t="s">
        <v>16022</v>
      </c>
      <c r="N3477" t="s">
        <v>16023</v>
      </c>
      <c r="S3477" t="s">
        <v>16024</v>
      </c>
      <c r="T3477" t="s">
        <v>51</v>
      </c>
      <c r="U3477" t="s">
        <v>51</v>
      </c>
      <c r="V3477" t="s">
        <v>16024</v>
      </c>
      <c r="W3477" t="s">
        <v>62</v>
      </c>
      <c r="Y3477" t="s">
        <v>16025</v>
      </c>
      <c r="Z3477">
        <v>8</v>
      </c>
      <c r="AE3477" t="s">
        <v>51</v>
      </c>
      <c r="AF3477" t="s">
        <v>15385</v>
      </c>
      <c r="AG3477">
        <v>28860117277</v>
      </c>
      <c r="AH3477">
        <v>28860117211</v>
      </c>
      <c r="AI3477">
        <v>0</v>
      </c>
      <c r="AJ3477">
        <v>0</v>
      </c>
      <c r="AL3477">
        <v>0</v>
      </c>
      <c r="AM3477">
        <v>0</v>
      </c>
      <c r="AN3477">
        <v>0</v>
      </c>
      <c r="AO3477" t="s">
        <v>51</v>
      </c>
      <c r="AP3477" t="s">
        <v>51</v>
      </c>
      <c r="AQ3477" t="s">
        <v>51</v>
      </c>
      <c r="AR3477" t="s">
        <v>51</v>
      </c>
      <c r="AS3477" t="s">
        <v>51</v>
      </c>
      <c r="AT3477" t="s">
        <v>51</v>
      </c>
      <c r="AU3477" t="s">
        <v>58</v>
      </c>
      <c r="AV3477" t="s">
        <v>8906</v>
      </c>
      <c r="AW3477" t="s">
        <v>8906</v>
      </c>
      <c r="AX3477" s="1">
        <v>40801.647795138888</v>
      </c>
      <c r="AY3477" s="1">
        <v>40809.708490543984</v>
      </c>
    </row>
    <row r="3478" spans="1:51" x14ac:dyDescent="0.35">
      <c r="A3478">
        <v>872</v>
      </c>
      <c r="B3478">
        <v>0</v>
      </c>
      <c r="C3478" t="s">
        <v>51</v>
      </c>
      <c r="D3478" t="s">
        <v>52</v>
      </c>
      <c r="E3478" t="s">
        <v>51</v>
      </c>
      <c r="F3478" t="s">
        <v>51</v>
      </c>
      <c r="G3478" t="s">
        <v>16026</v>
      </c>
      <c r="H3478" t="s">
        <v>16027</v>
      </c>
      <c r="I3478" t="s">
        <v>56</v>
      </c>
      <c r="J3478" t="s">
        <v>16028</v>
      </c>
      <c r="K3478" t="s">
        <v>11698</v>
      </c>
      <c r="L3478">
        <v>301109</v>
      </c>
      <c r="M3478" t="s">
        <v>16026</v>
      </c>
      <c r="N3478" t="s">
        <v>16029</v>
      </c>
      <c r="O3478" t="s">
        <v>56</v>
      </c>
      <c r="P3478" t="s">
        <v>2041</v>
      </c>
      <c r="Q3478" t="s">
        <v>11698</v>
      </c>
      <c r="R3478">
        <v>301109</v>
      </c>
      <c r="S3478">
        <v>912040173700</v>
      </c>
      <c r="U3478" t="s">
        <v>51</v>
      </c>
      <c r="V3478" t="s">
        <v>62</v>
      </c>
      <c r="X3478" t="s">
        <v>51</v>
      </c>
      <c r="Y3478" t="s">
        <v>16030</v>
      </c>
      <c r="Z3478">
        <v>8</v>
      </c>
      <c r="AA3478" t="s">
        <v>16031</v>
      </c>
      <c r="AE3478" t="s">
        <v>51</v>
      </c>
      <c r="AF3478" t="s">
        <v>16028</v>
      </c>
      <c r="AG3478" t="s">
        <v>16032</v>
      </c>
      <c r="AH3478" t="s">
        <v>16033</v>
      </c>
      <c r="AI3478">
        <v>0</v>
      </c>
      <c r="AJ3478">
        <v>0</v>
      </c>
      <c r="AL3478">
        <v>0</v>
      </c>
      <c r="AM3478">
        <v>0</v>
      </c>
      <c r="AN3478">
        <v>0</v>
      </c>
      <c r="AO3478" t="s">
        <v>51</v>
      </c>
      <c r="AP3478" t="s">
        <v>51</v>
      </c>
      <c r="AQ3478" t="s">
        <v>51</v>
      </c>
      <c r="AR3478" t="s">
        <v>51</v>
      </c>
      <c r="AS3478" t="s">
        <v>51</v>
      </c>
      <c r="AT3478" t="s">
        <v>51</v>
      </c>
      <c r="AU3478" t="s">
        <v>58</v>
      </c>
      <c r="AV3478" t="s">
        <v>8906</v>
      </c>
      <c r="AW3478" t="s">
        <v>12030</v>
      </c>
      <c r="AX3478" s="1">
        <v>40801.533698807871</v>
      </c>
      <c r="AY3478" s="1">
        <v>42208.697090358794</v>
      </c>
    </row>
    <row r="3479" spans="1:51" x14ac:dyDescent="0.35">
      <c r="A3479">
        <v>871</v>
      </c>
      <c r="B3479">
        <v>0</v>
      </c>
      <c r="C3479" t="s">
        <v>51</v>
      </c>
      <c r="D3479" t="s">
        <v>52</v>
      </c>
      <c r="E3479" t="s">
        <v>51</v>
      </c>
      <c r="F3479" t="s">
        <v>51</v>
      </c>
      <c r="G3479" t="s">
        <v>16034</v>
      </c>
      <c r="H3479" t="s">
        <v>16035</v>
      </c>
      <c r="I3479" t="s">
        <v>56</v>
      </c>
      <c r="J3479" t="s">
        <v>143</v>
      </c>
      <c r="K3479" t="s">
        <v>1903</v>
      </c>
      <c r="L3479">
        <v>412201</v>
      </c>
      <c r="N3479" t="s">
        <v>14787</v>
      </c>
      <c r="S3479">
        <v>26388866</v>
      </c>
      <c r="T3479" t="s">
        <v>51</v>
      </c>
      <c r="U3479" t="s">
        <v>51</v>
      </c>
      <c r="V3479" t="s">
        <v>16036</v>
      </c>
      <c r="W3479" t="s">
        <v>62</v>
      </c>
      <c r="Y3479" t="s">
        <v>16037</v>
      </c>
      <c r="Z3479">
        <v>8</v>
      </c>
      <c r="AE3479" t="s">
        <v>51</v>
      </c>
      <c r="AF3479" t="s">
        <v>143</v>
      </c>
      <c r="AI3479">
        <v>0</v>
      </c>
      <c r="AJ3479">
        <v>0</v>
      </c>
      <c r="AL3479">
        <v>0</v>
      </c>
      <c r="AM3479">
        <v>0</v>
      </c>
      <c r="AN3479">
        <v>0</v>
      </c>
      <c r="AO3479" t="s">
        <v>51</v>
      </c>
      <c r="AP3479" t="s">
        <v>51</v>
      </c>
      <c r="AQ3479" t="s">
        <v>51</v>
      </c>
      <c r="AR3479" t="s">
        <v>51</v>
      </c>
      <c r="AS3479" t="s">
        <v>51</v>
      </c>
      <c r="AT3479" t="s">
        <v>51</v>
      </c>
      <c r="AU3479" t="s">
        <v>58</v>
      </c>
      <c r="AV3479" t="s">
        <v>8906</v>
      </c>
      <c r="AW3479" t="s">
        <v>8906</v>
      </c>
      <c r="AX3479" s="1">
        <v>40800.674884953703</v>
      </c>
      <c r="AY3479" s="1">
        <v>40809.710595289354</v>
      </c>
    </row>
    <row r="3480" spans="1:51" x14ac:dyDescent="0.35">
      <c r="A3480">
        <v>870</v>
      </c>
      <c r="B3480">
        <v>0</v>
      </c>
      <c r="C3480" t="s">
        <v>51</v>
      </c>
      <c r="D3480" t="s">
        <v>85</v>
      </c>
      <c r="E3480" t="s">
        <v>51</v>
      </c>
      <c r="F3480" t="s">
        <v>51</v>
      </c>
      <c r="G3480" t="s">
        <v>16038</v>
      </c>
      <c r="H3480" t="s">
        <v>16039</v>
      </c>
      <c r="I3480" t="s">
        <v>56</v>
      </c>
      <c r="K3480" t="s">
        <v>16040</v>
      </c>
      <c r="L3480" t="s">
        <v>16041</v>
      </c>
      <c r="T3480" t="s">
        <v>51</v>
      </c>
      <c r="U3480" t="s">
        <v>51</v>
      </c>
      <c r="W3480">
        <v>9819143919</v>
      </c>
      <c r="Y3480" t="s">
        <v>16042</v>
      </c>
      <c r="Z3480">
        <v>2</v>
      </c>
      <c r="AE3480" t="s">
        <v>51</v>
      </c>
      <c r="AI3480">
        <v>0</v>
      </c>
      <c r="AJ3480">
        <v>0</v>
      </c>
      <c r="AL3480">
        <v>0</v>
      </c>
      <c r="AM3480">
        <v>0</v>
      </c>
      <c r="AN3480">
        <v>0</v>
      </c>
      <c r="AO3480" t="s">
        <v>120</v>
      </c>
      <c r="AP3480" t="s">
        <v>51</v>
      </c>
      <c r="AQ3480" t="s">
        <v>51</v>
      </c>
      <c r="AR3480" t="s">
        <v>51</v>
      </c>
      <c r="AS3480" t="s">
        <v>51</v>
      </c>
      <c r="AT3480" t="s">
        <v>51</v>
      </c>
      <c r="AU3480" t="s">
        <v>58</v>
      </c>
      <c r="AV3480" t="s">
        <v>11883</v>
      </c>
      <c r="AW3480" t="s">
        <v>4028</v>
      </c>
      <c r="AX3480" s="1">
        <v>40799.816306597226</v>
      </c>
      <c r="AY3480" s="1">
        <v>41908.684308796299</v>
      </c>
    </row>
    <row r="3481" spans="1:51" x14ac:dyDescent="0.35">
      <c r="A3481">
        <v>869</v>
      </c>
      <c r="B3481">
        <v>0</v>
      </c>
      <c r="C3481" t="s">
        <v>51</v>
      </c>
      <c r="D3481" t="s">
        <v>52</v>
      </c>
      <c r="E3481" t="s">
        <v>51</v>
      </c>
      <c r="F3481" t="s">
        <v>51</v>
      </c>
      <c r="G3481" t="s">
        <v>16043</v>
      </c>
      <c r="H3481" t="s">
        <v>16044</v>
      </c>
      <c r="I3481" t="s">
        <v>56</v>
      </c>
      <c r="J3481" t="s">
        <v>15385</v>
      </c>
      <c r="K3481" t="s">
        <v>5285</v>
      </c>
      <c r="L3481">
        <v>39</v>
      </c>
      <c r="N3481" t="s">
        <v>14787</v>
      </c>
      <c r="T3481" t="s">
        <v>51</v>
      </c>
      <c r="U3481" t="s">
        <v>51</v>
      </c>
      <c r="X3481" t="s">
        <v>16045</v>
      </c>
      <c r="Y3481" t="s">
        <v>16046</v>
      </c>
      <c r="Z3481">
        <v>8</v>
      </c>
      <c r="AD3481" t="s">
        <v>16047</v>
      </c>
      <c r="AE3481" t="s">
        <v>51</v>
      </c>
      <c r="AF3481" t="s">
        <v>15385</v>
      </c>
      <c r="AG3481" t="s">
        <v>16048</v>
      </c>
      <c r="AH3481" t="s">
        <v>16048</v>
      </c>
      <c r="AI3481">
        <v>0</v>
      </c>
      <c r="AJ3481">
        <v>0</v>
      </c>
      <c r="AL3481">
        <v>0</v>
      </c>
      <c r="AM3481">
        <v>0</v>
      </c>
      <c r="AN3481">
        <v>0</v>
      </c>
      <c r="AO3481" t="s">
        <v>51</v>
      </c>
      <c r="AP3481" t="s">
        <v>51</v>
      </c>
      <c r="AQ3481" t="s">
        <v>51</v>
      </c>
      <c r="AR3481" t="s">
        <v>51</v>
      </c>
      <c r="AS3481" t="s">
        <v>51</v>
      </c>
      <c r="AT3481" t="s">
        <v>51</v>
      </c>
      <c r="AU3481" t="s">
        <v>58</v>
      </c>
      <c r="AV3481" t="s">
        <v>8906</v>
      </c>
      <c r="AW3481" t="s">
        <v>8906</v>
      </c>
      <c r="AX3481" s="1">
        <v>40798.542477546296</v>
      </c>
      <c r="AY3481" s="1">
        <v>40809.711564583333</v>
      </c>
    </row>
    <row r="3482" spans="1:51" x14ac:dyDescent="0.35">
      <c r="A3482">
        <v>868</v>
      </c>
      <c r="B3482">
        <v>0</v>
      </c>
      <c r="C3482" t="s">
        <v>51</v>
      </c>
      <c r="D3482" t="s">
        <v>64</v>
      </c>
      <c r="E3482" t="s">
        <v>51</v>
      </c>
      <c r="F3482" t="s">
        <v>51</v>
      </c>
      <c r="G3482" t="s">
        <v>16049</v>
      </c>
      <c r="H3482" t="s">
        <v>16050</v>
      </c>
      <c r="I3482" t="s">
        <v>56</v>
      </c>
      <c r="J3482" t="s">
        <v>143</v>
      </c>
      <c r="K3482" t="s">
        <v>563</v>
      </c>
      <c r="L3482">
        <v>400614</v>
      </c>
      <c r="N3482" t="s">
        <v>14787</v>
      </c>
      <c r="S3482" t="s">
        <v>16051</v>
      </c>
      <c r="T3482" t="s">
        <v>51</v>
      </c>
      <c r="U3482" t="s">
        <v>51</v>
      </c>
      <c r="V3482" t="s">
        <v>16052</v>
      </c>
      <c r="Y3482" t="s">
        <v>16053</v>
      </c>
      <c r="Z3482">
        <v>8</v>
      </c>
      <c r="AE3482" t="s">
        <v>51</v>
      </c>
      <c r="AF3482" t="s">
        <v>143</v>
      </c>
      <c r="AI3482">
        <v>0</v>
      </c>
      <c r="AJ3482">
        <v>0</v>
      </c>
      <c r="AL3482">
        <v>0</v>
      </c>
      <c r="AM3482">
        <v>0</v>
      </c>
      <c r="AN3482">
        <v>0</v>
      </c>
      <c r="AO3482" t="s">
        <v>51</v>
      </c>
      <c r="AP3482" t="s">
        <v>51</v>
      </c>
      <c r="AQ3482" t="s">
        <v>51</v>
      </c>
      <c r="AR3482" t="s">
        <v>51</v>
      </c>
      <c r="AS3482" t="s">
        <v>51</v>
      </c>
      <c r="AT3482" t="s">
        <v>51</v>
      </c>
      <c r="AU3482" t="s">
        <v>58</v>
      </c>
      <c r="AV3482" t="s">
        <v>11883</v>
      </c>
      <c r="AW3482" t="s">
        <v>11883</v>
      </c>
      <c r="AX3482" s="1">
        <v>40796.469246608794</v>
      </c>
      <c r="AY3482" s="1">
        <v>40796.472310844911</v>
      </c>
    </row>
    <row r="3483" spans="1:51" x14ac:dyDescent="0.35">
      <c r="A3483">
        <v>867</v>
      </c>
      <c r="B3483">
        <v>0</v>
      </c>
      <c r="C3483" t="s">
        <v>51</v>
      </c>
      <c r="D3483" t="s">
        <v>52</v>
      </c>
      <c r="E3483" t="s">
        <v>51</v>
      </c>
      <c r="F3483" t="s">
        <v>51</v>
      </c>
      <c r="G3483" t="s">
        <v>16054</v>
      </c>
      <c r="H3483" t="s">
        <v>16055</v>
      </c>
      <c r="I3483" t="s">
        <v>56</v>
      </c>
      <c r="J3483" t="s">
        <v>143</v>
      </c>
      <c r="K3483" t="s">
        <v>563</v>
      </c>
      <c r="L3483">
        <v>400093</v>
      </c>
      <c r="M3483" t="s">
        <v>16054</v>
      </c>
      <c r="N3483" t="s">
        <v>16055</v>
      </c>
      <c r="O3483" t="s">
        <v>56</v>
      </c>
      <c r="P3483" t="s">
        <v>143</v>
      </c>
      <c r="Q3483" t="s">
        <v>563</v>
      </c>
      <c r="R3483">
        <v>400093</v>
      </c>
      <c r="S3483" t="s">
        <v>631</v>
      </c>
      <c r="T3483" t="s">
        <v>51</v>
      </c>
      <c r="U3483" t="s">
        <v>51</v>
      </c>
      <c r="V3483" t="s">
        <v>631</v>
      </c>
      <c r="W3483" t="s">
        <v>631</v>
      </c>
      <c r="X3483" t="s">
        <v>631</v>
      </c>
      <c r="Y3483" t="s">
        <v>631</v>
      </c>
      <c r="Z3483">
        <v>8</v>
      </c>
      <c r="AA3483" t="s">
        <v>14616</v>
      </c>
      <c r="AE3483" t="s">
        <v>51</v>
      </c>
      <c r="AF3483" t="s">
        <v>143</v>
      </c>
      <c r="AG3483" t="s">
        <v>16056</v>
      </c>
      <c r="AH3483" t="s">
        <v>16057</v>
      </c>
      <c r="AI3483">
        <v>0</v>
      </c>
      <c r="AJ3483">
        <v>0</v>
      </c>
      <c r="AL3483">
        <v>0</v>
      </c>
      <c r="AM3483">
        <v>0</v>
      </c>
      <c r="AN3483">
        <v>0</v>
      </c>
      <c r="AO3483" t="s">
        <v>51</v>
      </c>
      <c r="AP3483" t="s">
        <v>51</v>
      </c>
      <c r="AQ3483" t="s">
        <v>51</v>
      </c>
      <c r="AR3483" t="s">
        <v>51</v>
      </c>
      <c r="AS3483" t="s">
        <v>51</v>
      </c>
      <c r="AT3483" t="s">
        <v>51</v>
      </c>
      <c r="AU3483" t="s">
        <v>58</v>
      </c>
      <c r="AV3483" t="s">
        <v>84</v>
      </c>
      <c r="AW3483" t="s">
        <v>51</v>
      </c>
      <c r="AX3483" s="1">
        <v>40795.769604664354</v>
      </c>
      <c r="AY3483" t="s">
        <v>51</v>
      </c>
    </row>
    <row r="3484" spans="1:51" x14ac:dyDescent="0.35">
      <c r="A3484">
        <v>866</v>
      </c>
      <c r="B3484">
        <v>0</v>
      </c>
      <c r="C3484" t="s">
        <v>51</v>
      </c>
      <c r="D3484" t="s">
        <v>85</v>
      </c>
      <c r="E3484" t="s">
        <v>51</v>
      </c>
      <c r="F3484" t="s">
        <v>51</v>
      </c>
      <c r="G3484" t="s">
        <v>16058</v>
      </c>
      <c r="H3484" t="s">
        <v>16059</v>
      </c>
      <c r="I3484" t="s">
        <v>56</v>
      </c>
      <c r="J3484" t="s">
        <v>143</v>
      </c>
      <c r="K3484" t="s">
        <v>16060</v>
      </c>
      <c r="L3484">
        <v>412308</v>
      </c>
      <c r="N3484" t="s">
        <v>14787</v>
      </c>
      <c r="T3484" t="s">
        <v>51</v>
      </c>
      <c r="U3484" t="s">
        <v>51</v>
      </c>
      <c r="W3484">
        <v>8087607826</v>
      </c>
      <c r="Z3484">
        <v>8</v>
      </c>
      <c r="AE3484" t="s">
        <v>51</v>
      </c>
      <c r="AF3484" t="s">
        <v>143</v>
      </c>
      <c r="AI3484">
        <v>0</v>
      </c>
      <c r="AJ3484">
        <v>0</v>
      </c>
      <c r="AL3484">
        <v>0</v>
      </c>
      <c r="AM3484">
        <v>0</v>
      </c>
      <c r="AN3484">
        <v>0</v>
      </c>
      <c r="AO3484" t="s">
        <v>51</v>
      </c>
      <c r="AP3484" t="s">
        <v>51</v>
      </c>
      <c r="AQ3484" t="s">
        <v>51</v>
      </c>
      <c r="AR3484" t="s">
        <v>51</v>
      </c>
      <c r="AS3484" t="s">
        <v>51</v>
      </c>
      <c r="AT3484" t="s">
        <v>51</v>
      </c>
      <c r="AU3484" t="s">
        <v>58</v>
      </c>
      <c r="AV3484" t="s">
        <v>8671</v>
      </c>
      <c r="AW3484" t="s">
        <v>8671</v>
      </c>
      <c r="AX3484" s="1">
        <v>40793.492125462966</v>
      </c>
      <c r="AY3484" s="1">
        <v>40793.511320868056</v>
      </c>
    </row>
    <row r="3485" spans="1:51" x14ac:dyDescent="0.35">
      <c r="A3485">
        <v>865</v>
      </c>
      <c r="B3485">
        <v>0</v>
      </c>
      <c r="C3485" t="s">
        <v>51</v>
      </c>
      <c r="D3485" t="s">
        <v>85</v>
      </c>
      <c r="E3485" t="s">
        <v>51</v>
      </c>
      <c r="F3485" t="s">
        <v>51</v>
      </c>
      <c r="G3485" t="s">
        <v>16061</v>
      </c>
      <c r="H3485" t="s">
        <v>16062</v>
      </c>
      <c r="I3485" t="s">
        <v>56</v>
      </c>
      <c r="J3485" t="s">
        <v>143</v>
      </c>
      <c r="K3485" t="s">
        <v>16063</v>
      </c>
      <c r="L3485">
        <v>411048</v>
      </c>
      <c r="N3485" t="s">
        <v>14787</v>
      </c>
      <c r="T3485" t="s">
        <v>51</v>
      </c>
      <c r="U3485" t="s">
        <v>51</v>
      </c>
      <c r="W3485" t="s">
        <v>16064</v>
      </c>
      <c r="Z3485">
        <v>8</v>
      </c>
      <c r="AE3485" t="s">
        <v>51</v>
      </c>
      <c r="AF3485" t="s">
        <v>143</v>
      </c>
      <c r="AI3485">
        <v>0</v>
      </c>
      <c r="AJ3485">
        <v>0</v>
      </c>
      <c r="AL3485">
        <v>0</v>
      </c>
      <c r="AM3485">
        <v>0</v>
      </c>
      <c r="AN3485">
        <v>0</v>
      </c>
      <c r="AO3485" t="s">
        <v>51</v>
      </c>
      <c r="AP3485" t="s">
        <v>51</v>
      </c>
      <c r="AQ3485" t="s">
        <v>51</v>
      </c>
      <c r="AR3485" t="s">
        <v>51</v>
      </c>
      <c r="AS3485" t="s">
        <v>51</v>
      </c>
      <c r="AT3485" t="s">
        <v>51</v>
      </c>
      <c r="AU3485" t="s">
        <v>58</v>
      </c>
      <c r="AV3485" t="s">
        <v>8671</v>
      </c>
      <c r="AW3485" t="s">
        <v>51</v>
      </c>
      <c r="AX3485" s="1">
        <v>40793.427985532406</v>
      </c>
      <c r="AY3485" t="s">
        <v>51</v>
      </c>
    </row>
    <row r="3486" spans="1:51" x14ac:dyDescent="0.35">
      <c r="A3486">
        <v>864</v>
      </c>
      <c r="B3486">
        <v>0</v>
      </c>
      <c r="C3486" t="s">
        <v>51</v>
      </c>
      <c r="D3486" t="s">
        <v>85</v>
      </c>
      <c r="E3486" t="s">
        <v>51</v>
      </c>
      <c r="F3486" t="s">
        <v>51</v>
      </c>
      <c r="G3486" t="s">
        <v>16065</v>
      </c>
      <c r="H3486" t="s">
        <v>16066</v>
      </c>
      <c r="I3486" t="s">
        <v>56</v>
      </c>
      <c r="J3486" t="s">
        <v>143</v>
      </c>
      <c r="K3486" t="s">
        <v>1903</v>
      </c>
      <c r="L3486">
        <v>411023</v>
      </c>
      <c r="N3486" t="s">
        <v>14787</v>
      </c>
      <c r="T3486" t="s">
        <v>51</v>
      </c>
      <c r="U3486" t="s">
        <v>51</v>
      </c>
      <c r="W3486">
        <v>9372405225</v>
      </c>
      <c r="Y3486" t="s">
        <v>16067</v>
      </c>
      <c r="Z3486">
        <v>8</v>
      </c>
      <c r="AE3486" t="s">
        <v>51</v>
      </c>
      <c r="AF3486" t="s">
        <v>143</v>
      </c>
      <c r="AI3486">
        <v>0</v>
      </c>
      <c r="AJ3486">
        <v>0</v>
      </c>
      <c r="AL3486">
        <v>0</v>
      </c>
      <c r="AM3486">
        <v>0</v>
      </c>
      <c r="AN3486">
        <v>0</v>
      </c>
      <c r="AO3486" t="s">
        <v>51</v>
      </c>
      <c r="AP3486" t="s">
        <v>51</v>
      </c>
      <c r="AQ3486" t="s">
        <v>51</v>
      </c>
      <c r="AR3486" t="s">
        <v>51</v>
      </c>
      <c r="AS3486" t="s">
        <v>51</v>
      </c>
      <c r="AT3486" t="s">
        <v>51</v>
      </c>
      <c r="AU3486" t="s">
        <v>58</v>
      </c>
      <c r="AV3486" t="s">
        <v>11883</v>
      </c>
      <c r="AW3486" t="s">
        <v>51</v>
      </c>
      <c r="AX3486" s="1">
        <v>40792.708632604168</v>
      </c>
      <c r="AY3486" t="s">
        <v>51</v>
      </c>
    </row>
    <row r="3487" spans="1:51" x14ac:dyDescent="0.35">
      <c r="A3487">
        <v>863</v>
      </c>
      <c r="B3487">
        <v>0</v>
      </c>
      <c r="C3487" t="s">
        <v>51</v>
      </c>
      <c r="D3487" t="s">
        <v>85</v>
      </c>
      <c r="E3487" t="s">
        <v>51</v>
      </c>
      <c r="F3487" t="s">
        <v>51</v>
      </c>
      <c r="G3487" t="s">
        <v>16068</v>
      </c>
      <c r="H3487" t="s">
        <v>16069</v>
      </c>
      <c r="I3487" t="s">
        <v>56</v>
      </c>
      <c r="J3487" t="s">
        <v>12495</v>
      </c>
      <c r="K3487" t="s">
        <v>1903</v>
      </c>
      <c r="L3487">
        <v>411002</v>
      </c>
      <c r="S3487" t="s">
        <v>16070</v>
      </c>
      <c r="T3487" t="s">
        <v>51</v>
      </c>
      <c r="U3487" t="s">
        <v>51</v>
      </c>
      <c r="W3487" t="s">
        <v>16071</v>
      </c>
      <c r="Y3487" t="s">
        <v>16072</v>
      </c>
      <c r="Z3487">
        <v>8</v>
      </c>
      <c r="AE3487" t="s">
        <v>51</v>
      </c>
      <c r="AF3487" t="s">
        <v>12495</v>
      </c>
      <c r="AG3487" t="s">
        <v>16073</v>
      </c>
      <c r="AI3487">
        <v>0</v>
      </c>
      <c r="AJ3487">
        <v>0</v>
      </c>
      <c r="AL3487">
        <v>0</v>
      </c>
      <c r="AM3487">
        <v>0</v>
      </c>
      <c r="AN3487">
        <v>0</v>
      </c>
      <c r="AO3487" t="s">
        <v>4181</v>
      </c>
      <c r="AP3487" t="s">
        <v>51</v>
      </c>
      <c r="AQ3487" t="s">
        <v>51</v>
      </c>
      <c r="AR3487" t="s">
        <v>51</v>
      </c>
      <c r="AS3487" t="s">
        <v>51</v>
      </c>
      <c r="AT3487" t="s">
        <v>51</v>
      </c>
      <c r="AU3487" t="s">
        <v>58</v>
      </c>
      <c r="AV3487" t="s">
        <v>8671</v>
      </c>
      <c r="AW3487" t="s">
        <v>4028</v>
      </c>
      <c r="AX3487" s="1">
        <v>40792.593682719904</v>
      </c>
      <c r="AY3487" s="1">
        <v>41732.509281481478</v>
      </c>
    </row>
    <row r="3488" spans="1:51" x14ac:dyDescent="0.35">
      <c r="A3488">
        <v>862</v>
      </c>
      <c r="B3488">
        <v>0</v>
      </c>
      <c r="C3488" t="s">
        <v>51</v>
      </c>
      <c r="D3488" t="s">
        <v>52</v>
      </c>
      <c r="E3488" t="s">
        <v>51</v>
      </c>
      <c r="F3488" t="s">
        <v>51</v>
      </c>
      <c r="G3488" t="s">
        <v>16074</v>
      </c>
      <c r="H3488" t="s">
        <v>16075</v>
      </c>
      <c r="I3488" t="s">
        <v>56</v>
      </c>
      <c r="J3488" t="s">
        <v>16076</v>
      </c>
      <c r="K3488" t="s">
        <v>62</v>
      </c>
      <c r="L3488" t="s">
        <v>62</v>
      </c>
      <c r="M3488" t="s">
        <v>16074</v>
      </c>
      <c r="N3488" t="s">
        <v>16077</v>
      </c>
      <c r="O3488" t="s">
        <v>56</v>
      </c>
      <c r="P3488" t="s">
        <v>16078</v>
      </c>
      <c r="Q3488" t="s">
        <v>62</v>
      </c>
      <c r="R3488" t="s">
        <v>62</v>
      </c>
      <c r="S3488" t="s">
        <v>16079</v>
      </c>
      <c r="T3488" t="s">
        <v>51</v>
      </c>
      <c r="U3488" t="s">
        <v>51</v>
      </c>
      <c r="V3488" t="s">
        <v>16080</v>
      </c>
      <c r="W3488" t="s">
        <v>62</v>
      </c>
      <c r="Y3488" t="s">
        <v>16081</v>
      </c>
      <c r="Z3488">
        <v>8</v>
      </c>
      <c r="AA3488" t="s">
        <v>16082</v>
      </c>
      <c r="AE3488" t="s">
        <v>51</v>
      </c>
      <c r="AF3488" t="s">
        <v>16076</v>
      </c>
      <c r="AG3488" t="s">
        <v>16083</v>
      </c>
      <c r="AH3488" t="s">
        <v>16083</v>
      </c>
      <c r="AI3488">
        <v>0</v>
      </c>
      <c r="AJ3488">
        <v>0</v>
      </c>
      <c r="AL3488">
        <v>0</v>
      </c>
      <c r="AM3488">
        <v>0</v>
      </c>
      <c r="AN3488">
        <v>0</v>
      </c>
      <c r="AO3488" t="s">
        <v>51</v>
      </c>
      <c r="AP3488" t="s">
        <v>51</v>
      </c>
      <c r="AQ3488" t="s">
        <v>51</v>
      </c>
      <c r="AR3488" t="s">
        <v>51</v>
      </c>
      <c r="AS3488" t="s">
        <v>51</v>
      </c>
      <c r="AT3488" t="s">
        <v>51</v>
      </c>
      <c r="AU3488" t="s">
        <v>58</v>
      </c>
      <c r="AV3488" t="s">
        <v>8906</v>
      </c>
      <c r="AW3488" t="s">
        <v>8906</v>
      </c>
      <c r="AX3488" s="1">
        <v>40789.613269560185</v>
      </c>
      <c r="AY3488" s="1">
        <v>40809.7121428588</v>
      </c>
    </row>
    <row r="3489" spans="1:51" x14ac:dyDescent="0.35">
      <c r="A3489">
        <v>861</v>
      </c>
      <c r="B3489">
        <v>0</v>
      </c>
      <c r="C3489" t="s">
        <v>51</v>
      </c>
      <c r="D3489" t="s">
        <v>52</v>
      </c>
      <c r="E3489" t="s">
        <v>51</v>
      </c>
      <c r="F3489" t="s">
        <v>51</v>
      </c>
      <c r="G3489" t="s">
        <v>16084</v>
      </c>
      <c r="H3489" t="s">
        <v>16085</v>
      </c>
      <c r="I3489" t="s">
        <v>56</v>
      </c>
      <c r="J3489" t="s">
        <v>143</v>
      </c>
      <c r="K3489" t="s">
        <v>563</v>
      </c>
      <c r="L3489" t="s">
        <v>62</v>
      </c>
      <c r="N3489" t="s">
        <v>14787</v>
      </c>
      <c r="S3489" t="s">
        <v>16086</v>
      </c>
      <c r="T3489" t="s">
        <v>51</v>
      </c>
      <c r="U3489" t="s">
        <v>51</v>
      </c>
      <c r="V3489" t="s">
        <v>16087</v>
      </c>
      <c r="W3489" t="s">
        <v>62</v>
      </c>
      <c r="X3489" t="s">
        <v>16088</v>
      </c>
      <c r="Y3489" t="s">
        <v>16089</v>
      </c>
      <c r="Z3489">
        <v>8</v>
      </c>
      <c r="AA3489" t="s">
        <v>16090</v>
      </c>
      <c r="AB3489" t="s">
        <v>62</v>
      </c>
      <c r="AC3489" t="s">
        <v>62</v>
      </c>
      <c r="AD3489" t="s">
        <v>62</v>
      </c>
      <c r="AE3489" t="s">
        <v>51</v>
      </c>
      <c r="AF3489" t="s">
        <v>143</v>
      </c>
      <c r="AG3489" t="s">
        <v>16091</v>
      </c>
      <c r="AH3489" t="s">
        <v>16092</v>
      </c>
      <c r="AI3489">
        <v>0</v>
      </c>
      <c r="AJ3489">
        <v>0</v>
      </c>
      <c r="AL3489">
        <v>0</v>
      </c>
      <c r="AM3489">
        <v>0</v>
      </c>
      <c r="AN3489">
        <v>0</v>
      </c>
      <c r="AO3489" t="s">
        <v>51</v>
      </c>
      <c r="AP3489" t="s">
        <v>51</v>
      </c>
      <c r="AQ3489" t="s">
        <v>51</v>
      </c>
      <c r="AR3489" t="s">
        <v>51</v>
      </c>
      <c r="AS3489" t="s">
        <v>51</v>
      </c>
      <c r="AT3489" t="s">
        <v>51</v>
      </c>
      <c r="AU3489" t="s">
        <v>58</v>
      </c>
      <c r="AV3489" t="s">
        <v>8906</v>
      </c>
      <c r="AW3489" t="s">
        <v>8906</v>
      </c>
      <c r="AX3489" s="1">
        <v>40789.460447303238</v>
      </c>
      <c r="AY3489" s="1">
        <v>40809.712707986109</v>
      </c>
    </row>
    <row r="3490" spans="1:51" x14ac:dyDescent="0.35">
      <c r="A3490">
        <v>860</v>
      </c>
      <c r="B3490">
        <v>0</v>
      </c>
      <c r="C3490" t="s">
        <v>51</v>
      </c>
      <c r="D3490" t="s">
        <v>85</v>
      </c>
      <c r="E3490">
        <v>0</v>
      </c>
      <c r="G3490" t="s">
        <v>16093</v>
      </c>
      <c r="H3490" t="s">
        <v>16094</v>
      </c>
      <c r="I3490" t="s">
        <v>56</v>
      </c>
      <c r="J3490" t="s">
        <v>5419</v>
      </c>
      <c r="K3490" t="s">
        <v>1903</v>
      </c>
      <c r="L3490">
        <v>411001</v>
      </c>
      <c r="S3490" t="s">
        <v>16095</v>
      </c>
      <c r="T3490" t="s">
        <v>51</v>
      </c>
      <c r="U3490" t="s">
        <v>51</v>
      </c>
      <c r="V3490" t="s">
        <v>16095</v>
      </c>
      <c r="W3490">
        <v>9822885618</v>
      </c>
      <c r="X3490" t="s">
        <v>16096</v>
      </c>
      <c r="Y3490" t="s">
        <v>16097</v>
      </c>
      <c r="Z3490">
        <v>8</v>
      </c>
      <c r="AA3490" t="s">
        <v>16098</v>
      </c>
      <c r="AB3490" t="s">
        <v>16099</v>
      </c>
      <c r="AC3490" t="s">
        <v>16100</v>
      </c>
      <c r="AD3490" t="s">
        <v>16101</v>
      </c>
      <c r="AE3490" t="s">
        <v>51</v>
      </c>
      <c r="AF3490" t="s">
        <v>5419</v>
      </c>
      <c r="AG3490" t="s">
        <v>16102</v>
      </c>
      <c r="AH3490" t="s">
        <v>16103</v>
      </c>
      <c r="AI3490">
        <v>0</v>
      </c>
      <c r="AJ3490">
        <v>0</v>
      </c>
      <c r="AL3490">
        <v>0</v>
      </c>
      <c r="AM3490">
        <v>0</v>
      </c>
      <c r="AN3490">
        <v>0</v>
      </c>
      <c r="AO3490" t="s">
        <v>1400</v>
      </c>
      <c r="AP3490" t="s">
        <v>51</v>
      </c>
      <c r="AQ3490" t="s">
        <v>51</v>
      </c>
      <c r="AR3490" t="s">
        <v>51</v>
      </c>
      <c r="AS3490" t="s">
        <v>51</v>
      </c>
      <c r="AT3490" t="s">
        <v>51</v>
      </c>
      <c r="AU3490" t="s">
        <v>58</v>
      </c>
      <c r="AV3490" t="s">
        <v>13449</v>
      </c>
      <c r="AW3490" t="s">
        <v>4707</v>
      </c>
      <c r="AX3490" s="1">
        <v>40788.594908368053</v>
      </c>
      <c r="AY3490" s="1">
        <v>44124.740998958332</v>
      </c>
    </row>
    <row r="3491" spans="1:51" x14ac:dyDescent="0.35">
      <c r="A3491">
        <v>859</v>
      </c>
      <c r="B3491">
        <v>0</v>
      </c>
      <c r="C3491" t="s">
        <v>51</v>
      </c>
      <c r="D3491" t="s">
        <v>52</v>
      </c>
      <c r="E3491" t="s">
        <v>51</v>
      </c>
      <c r="F3491" t="s">
        <v>51</v>
      </c>
      <c r="G3491" t="s">
        <v>16104</v>
      </c>
      <c r="H3491" t="s">
        <v>3069</v>
      </c>
      <c r="I3491" t="s">
        <v>56</v>
      </c>
      <c r="J3491" t="s">
        <v>3070</v>
      </c>
      <c r="K3491" t="s">
        <v>62</v>
      </c>
      <c r="L3491" t="s">
        <v>62</v>
      </c>
      <c r="M3491" t="s">
        <v>3068</v>
      </c>
      <c r="N3491" t="s">
        <v>3069</v>
      </c>
      <c r="O3491" t="s">
        <v>62</v>
      </c>
      <c r="U3491" t="s">
        <v>57</v>
      </c>
      <c r="Z3491">
        <v>8</v>
      </c>
      <c r="AA3491" t="s">
        <v>16105</v>
      </c>
      <c r="AD3491" t="s">
        <v>637</v>
      </c>
      <c r="AF3491" t="s">
        <v>3070</v>
      </c>
      <c r="AI3491">
        <v>0</v>
      </c>
      <c r="AJ3491">
        <v>0</v>
      </c>
      <c r="AL3491">
        <v>0</v>
      </c>
      <c r="AM3491">
        <v>0</v>
      </c>
      <c r="AN3491">
        <v>0</v>
      </c>
      <c r="AO3491" t="s">
        <v>51</v>
      </c>
      <c r="AP3491" t="s">
        <v>51</v>
      </c>
      <c r="AQ3491" t="s">
        <v>51</v>
      </c>
      <c r="AR3491" t="s">
        <v>51</v>
      </c>
      <c r="AS3491" t="s">
        <v>51</v>
      </c>
      <c r="AT3491" t="s">
        <v>51</v>
      </c>
      <c r="AU3491" t="s">
        <v>58</v>
      </c>
      <c r="AV3491" t="s">
        <v>14226</v>
      </c>
      <c r="AW3491" t="s">
        <v>59</v>
      </c>
      <c r="AX3491" s="1">
        <v>40782.801429895837</v>
      </c>
      <c r="AY3491" s="1">
        <v>45786.536661307873</v>
      </c>
    </row>
    <row r="3492" spans="1:51" x14ac:dyDescent="0.35">
      <c r="A3492">
        <v>858</v>
      </c>
      <c r="B3492">
        <v>0</v>
      </c>
      <c r="C3492" t="s">
        <v>51</v>
      </c>
      <c r="D3492" t="s">
        <v>85</v>
      </c>
      <c r="E3492">
        <v>0</v>
      </c>
      <c r="G3492" t="s">
        <v>16106</v>
      </c>
      <c r="H3492" t="s">
        <v>16107</v>
      </c>
      <c r="I3492" t="s">
        <v>56</v>
      </c>
      <c r="J3492" t="s">
        <v>5419</v>
      </c>
      <c r="K3492" t="s">
        <v>62</v>
      </c>
      <c r="L3492">
        <v>500055</v>
      </c>
      <c r="S3492" t="s">
        <v>16108</v>
      </c>
      <c r="T3492" t="s">
        <v>51</v>
      </c>
      <c r="U3492" t="s">
        <v>51</v>
      </c>
      <c r="V3492" t="s">
        <v>16109</v>
      </c>
      <c r="W3492">
        <v>9324714780</v>
      </c>
      <c r="X3492" t="s">
        <v>16110</v>
      </c>
      <c r="Y3492" t="s">
        <v>16111</v>
      </c>
      <c r="Z3492">
        <v>8</v>
      </c>
      <c r="AA3492" t="s">
        <v>16112</v>
      </c>
      <c r="AB3492" t="s">
        <v>16113</v>
      </c>
      <c r="AC3492" t="s">
        <v>16114</v>
      </c>
      <c r="AD3492" t="s">
        <v>16115</v>
      </c>
      <c r="AE3492" t="s">
        <v>51</v>
      </c>
      <c r="AF3492" t="s">
        <v>5419</v>
      </c>
      <c r="AG3492">
        <v>28200167351</v>
      </c>
      <c r="AH3492" t="s">
        <v>16116</v>
      </c>
      <c r="AI3492">
        <v>0</v>
      </c>
      <c r="AJ3492">
        <v>0</v>
      </c>
      <c r="AL3492">
        <v>0</v>
      </c>
      <c r="AM3492">
        <v>0</v>
      </c>
      <c r="AN3492">
        <v>0</v>
      </c>
      <c r="AP3492" t="s">
        <v>51</v>
      </c>
      <c r="AQ3492" t="s">
        <v>51</v>
      </c>
      <c r="AR3492" t="s">
        <v>51</v>
      </c>
      <c r="AS3492" t="s">
        <v>51</v>
      </c>
      <c r="AT3492" t="s">
        <v>51</v>
      </c>
      <c r="AU3492" t="s">
        <v>58</v>
      </c>
      <c r="AV3492" t="s">
        <v>13449</v>
      </c>
      <c r="AW3492" t="s">
        <v>4028</v>
      </c>
      <c r="AX3492" s="1">
        <v>40782.611703703704</v>
      </c>
      <c r="AY3492" s="1">
        <v>43864.603312349536</v>
      </c>
    </row>
    <row r="3493" spans="1:51" x14ac:dyDescent="0.35">
      <c r="A3493">
        <v>857</v>
      </c>
      <c r="B3493">
        <v>0</v>
      </c>
      <c r="C3493" t="s">
        <v>51</v>
      </c>
      <c r="D3493" t="s">
        <v>52</v>
      </c>
      <c r="E3493" t="s">
        <v>51</v>
      </c>
      <c r="F3493" t="s">
        <v>51</v>
      </c>
      <c r="G3493" t="s">
        <v>16117</v>
      </c>
      <c r="H3493" t="s">
        <v>16118</v>
      </c>
      <c r="I3493" t="s">
        <v>56</v>
      </c>
      <c r="J3493" t="s">
        <v>62</v>
      </c>
      <c r="K3493" t="s">
        <v>62</v>
      </c>
      <c r="L3493" t="s">
        <v>62</v>
      </c>
      <c r="M3493" t="s">
        <v>16119</v>
      </c>
      <c r="N3493" t="s">
        <v>16118</v>
      </c>
      <c r="O3493" t="s">
        <v>56</v>
      </c>
      <c r="P3493" t="s">
        <v>62</v>
      </c>
      <c r="Q3493" t="s">
        <v>62</v>
      </c>
      <c r="R3493" t="s">
        <v>62</v>
      </c>
      <c r="S3493" t="s">
        <v>16120</v>
      </c>
      <c r="T3493" t="s">
        <v>16121</v>
      </c>
      <c r="U3493" t="s">
        <v>51</v>
      </c>
      <c r="V3493" t="s">
        <v>16122</v>
      </c>
      <c r="Y3493" t="s">
        <v>16123</v>
      </c>
      <c r="Z3493">
        <v>8</v>
      </c>
      <c r="AA3493">
        <v>30</v>
      </c>
      <c r="AE3493" t="s">
        <v>4212</v>
      </c>
      <c r="AF3493" t="s">
        <v>4213</v>
      </c>
      <c r="AG3493" t="s">
        <v>16124</v>
      </c>
      <c r="AH3493" t="s">
        <v>4212</v>
      </c>
      <c r="AI3493">
        <v>0</v>
      </c>
      <c r="AJ3493">
        <v>0</v>
      </c>
      <c r="AL3493">
        <v>0</v>
      </c>
      <c r="AM3493">
        <v>0</v>
      </c>
      <c r="AN3493">
        <v>0</v>
      </c>
      <c r="AO3493" t="s">
        <v>51</v>
      </c>
      <c r="AP3493" t="s">
        <v>51</v>
      </c>
      <c r="AQ3493" t="s">
        <v>51</v>
      </c>
      <c r="AR3493" t="s">
        <v>51</v>
      </c>
      <c r="AS3493" t="s">
        <v>51</v>
      </c>
      <c r="AT3493" t="s">
        <v>51</v>
      </c>
      <c r="AU3493" t="s">
        <v>58</v>
      </c>
      <c r="AV3493" t="s">
        <v>8906</v>
      </c>
      <c r="AW3493" t="s">
        <v>6927</v>
      </c>
      <c r="AX3493" s="1">
        <v>40780.44859699074</v>
      </c>
      <c r="AY3493" s="1">
        <v>43423.70891296296</v>
      </c>
    </row>
    <row r="3494" spans="1:51" x14ac:dyDescent="0.35">
      <c r="A3494">
        <v>856</v>
      </c>
      <c r="B3494">
        <v>0</v>
      </c>
      <c r="C3494" t="s">
        <v>51</v>
      </c>
      <c r="D3494" t="s">
        <v>52</v>
      </c>
      <c r="E3494" t="s">
        <v>51</v>
      </c>
      <c r="F3494" t="s">
        <v>51</v>
      </c>
      <c r="G3494" t="s">
        <v>16125</v>
      </c>
      <c r="H3494" t="s">
        <v>16126</v>
      </c>
      <c r="I3494" t="s">
        <v>56</v>
      </c>
      <c r="J3494" t="s">
        <v>15674</v>
      </c>
      <c r="K3494" t="s">
        <v>62</v>
      </c>
      <c r="L3494" t="s">
        <v>16127</v>
      </c>
      <c r="N3494" t="s">
        <v>14787</v>
      </c>
      <c r="S3494" t="s">
        <v>16128</v>
      </c>
      <c r="T3494" t="s">
        <v>51</v>
      </c>
      <c r="U3494" t="s">
        <v>51</v>
      </c>
      <c r="V3494" t="s">
        <v>16129</v>
      </c>
      <c r="X3494" t="s">
        <v>16130</v>
      </c>
      <c r="Y3494" t="s">
        <v>16131</v>
      </c>
      <c r="Z3494">
        <v>8</v>
      </c>
      <c r="AE3494" t="s">
        <v>51</v>
      </c>
      <c r="AF3494" t="s">
        <v>15674</v>
      </c>
      <c r="AG3494" t="s">
        <v>16132</v>
      </c>
      <c r="AI3494">
        <v>0</v>
      </c>
      <c r="AJ3494">
        <v>0</v>
      </c>
      <c r="AL3494">
        <v>0</v>
      </c>
      <c r="AM3494">
        <v>0</v>
      </c>
      <c r="AN3494">
        <v>0</v>
      </c>
      <c r="AO3494" t="s">
        <v>51</v>
      </c>
      <c r="AP3494" t="s">
        <v>51</v>
      </c>
      <c r="AQ3494" t="s">
        <v>51</v>
      </c>
      <c r="AR3494" t="s">
        <v>51</v>
      </c>
      <c r="AS3494" t="s">
        <v>51</v>
      </c>
      <c r="AT3494" t="s">
        <v>51</v>
      </c>
      <c r="AU3494" t="s">
        <v>58</v>
      </c>
      <c r="AV3494" t="s">
        <v>8906</v>
      </c>
      <c r="AW3494" t="s">
        <v>8906</v>
      </c>
      <c r="AX3494" s="1">
        <v>40778.438633136575</v>
      </c>
      <c r="AY3494" s="1">
        <v>40809.713230057867</v>
      </c>
    </row>
    <row r="3495" spans="1:51" x14ac:dyDescent="0.35">
      <c r="A3495">
        <v>855</v>
      </c>
      <c r="B3495">
        <v>0</v>
      </c>
      <c r="C3495" t="s">
        <v>51</v>
      </c>
      <c r="D3495" t="s">
        <v>64</v>
      </c>
      <c r="E3495" t="s">
        <v>51</v>
      </c>
      <c r="F3495" t="s">
        <v>51</v>
      </c>
      <c r="G3495" t="s">
        <v>16133</v>
      </c>
      <c r="H3495" t="s">
        <v>16134</v>
      </c>
      <c r="I3495" t="s">
        <v>56</v>
      </c>
      <c r="J3495" t="s">
        <v>143</v>
      </c>
      <c r="K3495" t="s">
        <v>563</v>
      </c>
      <c r="L3495" t="s">
        <v>16135</v>
      </c>
      <c r="N3495" t="s">
        <v>14787</v>
      </c>
      <c r="S3495" t="s">
        <v>16136</v>
      </c>
      <c r="T3495" t="s">
        <v>51</v>
      </c>
      <c r="U3495" t="s">
        <v>51</v>
      </c>
      <c r="V3495" t="s">
        <v>16137</v>
      </c>
      <c r="Y3495" t="s">
        <v>16138</v>
      </c>
      <c r="Z3495">
        <v>8</v>
      </c>
      <c r="AE3495" t="s">
        <v>51</v>
      </c>
      <c r="AF3495" t="s">
        <v>143</v>
      </c>
      <c r="AI3495">
        <v>0</v>
      </c>
      <c r="AJ3495">
        <v>0</v>
      </c>
      <c r="AL3495">
        <v>0</v>
      </c>
      <c r="AM3495">
        <v>0</v>
      </c>
      <c r="AN3495">
        <v>0</v>
      </c>
      <c r="AO3495" t="s">
        <v>51</v>
      </c>
      <c r="AP3495" t="s">
        <v>51</v>
      </c>
      <c r="AQ3495" t="s">
        <v>51</v>
      </c>
      <c r="AR3495" t="s">
        <v>51</v>
      </c>
      <c r="AS3495" t="s">
        <v>51</v>
      </c>
      <c r="AT3495" t="s">
        <v>51</v>
      </c>
      <c r="AU3495" t="s">
        <v>58</v>
      </c>
      <c r="AV3495" t="s">
        <v>11883</v>
      </c>
      <c r="AW3495" t="s">
        <v>84</v>
      </c>
      <c r="AX3495" s="1">
        <v>40777.574605706017</v>
      </c>
      <c r="AY3495" s="1">
        <v>40779.648852314815</v>
      </c>
    </row>
    <row r="3496" spans="1:51" x14ac:dyDescent="0.35">
      <c r="A3496">
        <v>854</v>
      </c>
      <c r="B3496">
        <v>0</v>
      </c>
      <c r="C3496" t="s">
        <v>51</v>
      </c>
      <c r="D3496" t="s">
        <v>52</v>
      </c>
      <c r="E3496" t="s">
        <v>51</v>
      </c>
      <c r="F3496" t="s">
        <v>51</v>
      </c>
      <c r="G3496" t="s">
        <v>16139</v>
      </c>
      <c r="H3496" t="s">
        <v>16140</v>
      </c>
      <c r="I3496" t="s">
        <v>56</v>
      </c>
      <c r="J3496" t="s">
        <v>13817</v>
      </c>
      <c r="K3496" t="s">
        <v>62</v>
      </c>
      <c r="L3496" t="s">
        <v>62</v>
      </c>
      <c r="N3496" t="s">
        <v>14787</v>
      </c>
      <c r="S3496" t="s">
        <v>16141</v>
      </c>
      <c r="T3496" t="s">
        <v>51</v>
      </c>
      <c r="U3496" t="s">
        <v>51</v>
      </c>
      <c r="V3496" t="s">
        <v>16142</v>
      </c>
      <c r="X3496" t="s">
        <v>16143</v>
      </c>
      <c r="Y3496" t="s">
        <v>16144</v>
      </c>
      <c r="Z3496">
        <v>8</v>
      </c>
      <c r="AE3496" t="s">
        <v>51</v>
      </c>
      <c r="AF3496" t="s">
        <v>13817</v>
      </c>
      <c r="AI3496">
        <v>0</v>
      </c>
      <c r="AJ3496">
        <v>0</v>
      </c>
      <c r="AL3496">
        <v>0</v>
      </c>
      <c r="AM3496">
        <v>0</v>
      </c>
      <c r="AN3496">
        <v>0</v>
      </c>
      <c r="AO3496" t="s">
        <v>51</v>
      </c>
      <c r="AP3496" t="s">
        <v>51</v>
      </c>
      <c r="AQ3496" t="s">
        <v>51</v>
      </c>
      <c r="AR3496" t="s">
        <v>51</v>
      </c>
      <c r="AS3496" t="s">
        <v>51</v>
      </c>
      <c r="AT3496" t="s">
        <v>51</v>
      </c>
      <c r="AU3496" t="s">
        <v>58</v>
      </c>
      <c r="AV3496" t="s">
        <v>8906</v>
      </c>
      <c r="AW3496" t="s">
        <v>8906</v>
      </c>
      <c r="AX3496" s="1">
        <v>40777.445259641201</v>
      </c>
      <c r="AY3496" s="1">
        <v>40777.447046215275</v>
      </c>
    </row>
    <row r="3497" spans="1:51" x14ac:dyDescent="0.35">
      <c r="A3497">
        <v>853</v>
      </c>
      <c r="B3497">
        <v>0</v>
      </c>
      <c r="C3497" t="s">
        <v>51</v>
      </c>
      <c r="D3497" t="s">
        <v>85</v>
      </c>
      <c r="E3497" t="s">
        <v>51</v>
      </c>
      <c r="F3497" t="s">
        <v>51</v>
      </c>
      <c r="G3497" t="s">
        <v>16145</v>
      </c>
      <c r="H3497" t="s">
        <v>16146</v>
      </c>
      <c r="I3497" t="s">
        <v>56</v>
      </c>
      <c r="J3497" t="s">
        <v>14598</v>
      </c>
      <c r="K3497" t="s">
        <v>5602</v>
      </c>
      <c r="L3497">
        <v>560013</v>
      </c>
      <c r="N3497" t="s">
        <v>14787</v>
      </c>
      <c r="S3497" t="s">
        <v>16147</v>
      </c>
      <c r="T3497" t="s">
        <v>51</v>
      </c>
      <c r="U3497" t="s">
        <v>51</v>
      </c>
      <c r="V3497" t="s">
        <v>16148</v>
      </c>
      <c r="W3497" t="s">
        <v>16149</v>
      </c>
      <c r="X3497" t="s">
        <v>16150</v>
      </c>
      <c r="Y3497" t="s">
        <v>16151</v>
      </c>
      <c r="Z3497">
        <v>8</v>
      </c>
      <c r="AA3497" t="s">
        <v>62</v>
      </c>
      <c r="AB3497" t="s">
        <v>62</v>
      </c>
      <c r="AC3497" t="s">
        <v>62</v>
      </c>
      <c r="AD3497" t="s">
        <v>62</v>
      </c>
      <c r="AE3497" t="s">
        <v>51</v>
      </c>
      <c r="AF3497" t="s">
        <v>14598</v>
      </c>
      <c r="AG3497" t="s">
        <v>62</v>
      </c>
      <c r="AH3497" t="s">
        <v>62</v>
      </c>
      <c r="AI3497">
        <v>0</v>
      </c>
      <c r="AJ3497">
        <v>0</v>
      </c>
      <c r="AL3497">
        <v>0</v>
      </c>
      <c r="AM3497">
        <v>0</v>
      </c>
      <c r="AN3497">
        <v>0</v>
      </c>
      <c r="AO3497" t="s">
        <v>51</v>
      </c>
      <c r="AP3497" t="s">
        <v>51</v>
      </c>
      <c r="AQ3497" t="s">
        <v>51</v>
      </c>
      <c r="AR3497" t="s">
        <v>51</v>
      </c>
      <c r="AS3497" t="s">
        <v>51</v>
      </c>
      <c r="AT3497" t="s">
        <v>51</v>
      </c>
      <c r="AU3497" t="s">
        <v>58</v>
      </c>
      <c r="AV3497" t="s">
        <v>13449</v>
      </c>
      <c r="AW3497" t="s">
        <v>13603</v>
      </c>
      <c r="AX3497" s="1">
        <v>40774.761303321757</v>
      </c>
      <c r="AY3497" s="1">
        <v>40862.670973645836</v>
      </c>
    </row>
    <row r="3498" spans="1:51" x14ac:dyDescent="0.35">
      <c r="A3498">
        <v>852</v>
      </c>
      <c r="B3498">
        <v>0</v>
      </c>
      <c r="C3498" t="s">
        <v>51</v>
      </c>
      <c r="D3498" t="s">
        <v>85</v>
      </c>
      <c r="E3498" t="s">
        <v>51</v>
      </c>
      <c r="F3498" t="s">
        <v>51</v>
      </c>
      <c r="G3498" t="s">
        <v>16152</v>
      </c>
      <c r="H3498" t="s">
        <v>16153</v>
      </c>
      <c r="I3498" t="s">
        <v>56</v>
      </c>
      <c r="K3498" t="s">
        <v>4401</v>
      </c>
      <c r="L3498" t="s">
        <v>16154</v>
      </c>
      <c r="S3498" t="s">
        <v>16155</v>
      </c>
      <c r="T3498" t="s">
        <v>51</v>
      </c>
      <c r="U3498" t="s">
        <v>51</v>
      </c>
      <c r="V3498" t="s">
        <v>16156</v>
      </c>
      <c r="X3498" t="s">
        <v>16157</v>
      </c>
      <c r="Y3498" t="s">
        <v>16158</v>
      </c>
      <c r="Z3498">
        <v>8</v>
      </c>
      <c r="AE3498" t="s">
        <v>51</v>
      </c>
      <c r="AI3498">
        <v>0</v>
      </c>
      <c r="AJ3498">
        <v>0</v>
      </c>
      <c r="AL3498">
        <v>0</v>
      </c>
      <c r="AM3498">
        <v>0</v>
      </c>
      <c r="AN3498">
        <v>0</v>
      </c>
      <c r="AO3498" t="s">
        <v>1032</v>
      </c>
      <c r="AP3498" t="s">
        <v>51</v>
      </c>
      <c r="AQ3498" t="s">
        <v>51</v>
      </c>
      <c r="AR3498" t="s">
        <v>51</v>
      </c>
      <c r="AS3498" t="s">
        <v>51</v>
      </c>
      <c r="AT3498" t="s">
        <v>51</v>
      </c>
      <c r="AU3498" t="s">
        <v>58</v>
      </c>
      <c r="AV3498" t="s">
        <v>11883</v>
      </c>
      <c r="AW3498" t="s">
        <v>84</v>
      </c>
      <c r="AX3498" s="1">
        <v>40774.659165740741</v>
      </c>
      <c r="AY3498" s="1">
        <v>41759.767035532408</v>
      </c>
    </row>
    <row r="3499" spans="1:51" x14ac:dyDescent="0.35">
      <c r="A3499">
        <v>851</v>
      </c>
      <c r="B3499">
        <v>0</v>
      </c>
      <c r="C3499" t="s">
        <v>51</v>
      </c>
      <c r="D3499" t="s">
        <v>64</v>
      </c>
      <c r="E3499" t="s">
        <v>51</v>
      </c>
      <c r="F3499" t="s">
        <v>51</v>
      </c>
      <c r="G3499" t="s">
        <v>16159</v>
      </c>
      <c r="H3499" t="s">
        <v>16160</v>
      </c>
      <c r="I3499" t="s">
        <v>56</v>
      </c>
      <c r="J3499" t="s">
        <v>5419</v>
      </c>
      <c r="K3499" t="s">
        <v>16161</v>
      </c>
      <c r="L3499" t="s">
        <v>16162</v>
      </c>
      <c r="S3499" t="s">
        <v>16163</v>
      </c>
      <c r="U3499" t="s">
        <v>51</v>
      </c>
      <c r="V3499" t="s">
        <v>16164</v>
      </c>
      <c r="W3499">
        <v>9820348788</v>
      </c>
      <c r="X3499" t="s">
        <v>51</v>
      </c>
      <c r="Y3499" t="s">
        <v>16165</v>
      </c>
      <c r="Z3499">
        <v>8</v>
      </c>
      <c r="AD3499" t="s">
        <v>16166</v>
      </c>
      <c r="AE3499" t="s">
        <v>51</v>
      </c>
      <c r="AF3499" t="s">
        <v>5419</v>
      </c>
      <c r="AG3499" t="s">
        <v>16167</v>
      </c>
      <c r="AH3499" t="s">
        <v>16168</v>
      </c>
      <c r="AI3499">
        <v>0</v>
      </c>
      <c r="AJ3499">
        <v>0</v>
      </c>
      <c r="AL3499">
        <v>0</v>
      </c>
      <c r="AM3499">
        <v>0</v>
      </c>
      <c r="AN3499">
        <v>0</v>
      </c>
      <c r="AO3499" t="s">
        <v>51</v>
      </c>
      <c r="AP3499" t="s">
        <v>51</v>
      </c>
      <c r="AQ3499" t="s">
        <v>51</v>
      </c>
      <c r="AR3499" t="s">
        <v>51</v>
      </c>
      <c r="AS3499" t="s">
        <v>51</v>
      </c>
      <c r="AT3499" t="s">
        <v>51</v>
      </c>
      <c r="AU3499" t="s">
        <v>58</v>
      </c>
      <c r="AV3499" t="s">
        <v>11883</v>
      </c>
      <c r="AW3499" t="s">
        <v>8906</v>
      </c>
      <c r="AX3499" s="1">
        <v>40774.528784525464</v>
      </c>
      <c r="AY3499" s="1">
        <v>42690.485958217592</v>
      </c>
    </row>
    <row r="3500" spans="1:51" x14ac:dyDescent="0.35">
      <c r="A3500">
        <v>850</v>
      </c>
      <c r="B3500">
        <v>0</v>
      </c>
      <c r="C3500" t="s">
        <v>51</v>
      </c>
      <c r="D3500" t="s">
        <v>85</v>
      </c>
      <c r="E3500" t="s">
        <v>51</v>
      </c>
      <c r="F3500" t="s">
        <v>51</v>
      </c>
      <c r="G3500" t="s">
        <v>16169</v>
      </c>
      <c r="H3500" t="s">
        <v>16170</v>
      </c>
      <c r="I3500" t="s">
        <v>56</v>
      </c>
      <c r="J3500" t="s">
        <v>143</v>
      </c>
      <c r="K3500" t="s">
        <v>16171</v>
      </c>
      <c r="L3500">
        <v>400604</v>
      </c>
      <c r="N3500" t="s">
        <v>14787</v>
      </c>
      <c r="S3500" t="s">
        <v>16172</v>
      </c>
      <c r="T3500" t="s">
        <v>51</v>
      </c>
      <c r="U3500" t="s">
        <v>51</v>
      </c>
      <c r="V3500" t="s">
        <v>16173</v>
      </c>
      <c r="X3500" t="s">
        <v>16174</v>
      </c>
      <c r="Y3500" t="s">
        <v>16175</v>
      </c>
      <c r="Z3500">
        <v>8</v>
      </c>
      <c r="AE3500" t="s">
        <v>51</v>
      </c>
      <c r="AF3500" t="s">
        <v>143</v>
      </c>
      <c r="AI3500">
        <v>0</v>
      </c>
      <c r="AJ3500">
        <v>0</v>
      </c>
      <c r="AL3500">
        <v>0</v>
      </c>
      <c r="AM3500">
        <v>0</v>
      </c>
      <c r="AN3500">
        <v>0</v>
      </c>
      <c r="AO3500" t="s">
        <v>51</v>
      </c>
      <c r="AP3500" t="s">
        <v>51</v>
      </c>
      <c r="AQ3500" t="s">
        <v>51</v>
      </c>
      <c r="AR3500" t="s">
        <v>51</v>
      </c>
      <c r="AS3500" t="s">
        <v>51</v>
      </c>
      <c r="AT3500" t="s">
        <v>51</v>
      </c>
      <c r="AU3500" t="s">
        <v>58</v>
      </c>
      <c r="AV3500" t="s">
        <v>11883</v>
      </c>
      <c r="AW3500" t="s">
        <v>51</v>
      </c>
      <c r="AX3500" s="1">
        <v>40774.517834722225</v>
      </c>
      <c r="AY3500" t="s">
        <v>51</v>
      </c>
    </row>
    <row r="3501" spans="1:51" x14ac:dyDescent="0.35">
      <c r="A3501">
        <v>849</v>
      </c>
      <c r="B3501">
        <v>0</v>
      </c>
      <c r="C3501" t="s">
        <v>51</v>
      </c>
      <c r="D3501" t="s">
        <v>85</v>
      </c>
      <c r="E3501" t="s">
        <v>51</v>
      </c>
      <c r="F3501" t="s">
        <v>51</v>
      </c>
      <c r="G3501" t="s">
        <v>19422</v>
      </c>
      <c r="H3501" t="s">
        <v>16176</v>
      </c>
      <c r="I3501" t="s">
        <v>56</v>
      </c>
      <c r="J3501" t="s">
        <v>5419</v>
      </c>
      <c r="K3501" t="s">
        <v>4401</v>
      </c>
      <c r="L3501" t="s">
        <v>14952</v>
      </c>
      <c r="S3501" t="s">
        <v>16177</v>
      </c>
      <c r="T3501" t="s">
        <v>51</v>
      </c>
      <c r="U3501" t="s">
        <v>51</v>
      </c>
      <c r="V3501" t="s">
        <v>16178</v>
      </c>
      <c r="W3501" t="s">
        <v>16179</v>
      </c>
      <c r="Y3501" t="s">
        <v>16180</v>
      </c>
      <c r="Z3501">
        <v>8</v>
      </c>
      <c r="AE3501" t="s">
        <v>51</v>
      </c>
      <c r="AF3501" t="s">
        <v>5419</v>
      </c>
      <c r="AI3501">
        <v>0</v>
      </c>
      <c r="AJ3501">
        <v>0</v>
      </c>
      <c r="AL3501">
        <v>0</v>
      </c>
      <c r="AM3501">
        <v>0</v>
      </c>
      <c r="AN3501">
        <v>0</v>
      </c>
      <c r="AO3501" t="s">
        <v>120</v>
      </c>
      <c r="AP3501" t="s">
        <v>51</v>
      </c>
      <c r="AQ3501" t="s">
        <v>51</v>
      </c>
      <c r="AR3501" t="s">
        <v>51</v>
      </c>
      <c r="AS3501" t="s">
        <v>51</v>
      </c>
      <c r="AT3501" t="s">
        <v>51</v>
      </c>
      <c r="AU3501" t="s">
        <v>58</v>
      </c>
      <c r="AV3501" t="s">
        <v>11883</v>
      </c>
      <c r="AW3501" t="s">
        <v>4028</v>
      </c>
      <c r="AX3501" s="1">
        <v>40773.791169872682</v>
      </c>
      <c r="AY3501" s="1">
        <v>42901.556493206015</v>
      </c>
    </row>
    <row r="3502" spans="1:51" x14ac:dyDescent="0.35">
      <c r="A3502">
        <v>848</v>
      </c>
      <c r="B3502">
        <v>0</v>
      </c>
      <c r="C3502" t="s">
        <v>51</v>
      </c>
      <c r="D3502" t="s">
        <v>52</v>
      </c>
      <c r="E3502" t="s">
        <v>51</v>
      </c>
      <c r="F3502" t="s">
        <v>51</v>
      </c>
      <c r="G3502" t="s">
        <v>16181</v>
      </c>
      <c r="H3502" t="s">
        <v>16182</v>
      </c>
      <c r="I3502" t="s">
        <v>56</v>
      </c>
      <c r="J3502" t="s">
        <v>13817</v>
      </c>
      <c r="K3502" t="s">
        <v>62</v>
      </c>
      <c r="L3502" t="s">
        <v>62</v>
      </c>
      <c r="N3502" t="s">
        <v>14787</v>
      </c>
      <c r="S3502" t="s">
        <v>16183</v>
      </c>
      <c r="T3502" t="s">
        <v>51</v>
      </c>
      <c r="U3502" t="s">
        <v>51</v>
      </c>
      <c r="V3502" t="s">
        <v>16184</v>
      </c>
      <c r="W3502">
        <v>9825174705</v>
      </c>
      <c r="Y3502" t="s">
        <v>16185</v>
      </c>
      <c r="Z3502">
        <v>8</v>
      </c>
      <c r="AE3502" t="s">
        <v>51</v>
      </c>
      <c r="AF3502" t="s">
        <v>13817</v>
      </c>
      <c r="AG3502" t="s">
        <v>16186</v>
      </c>
      <c r="AI3502">
        <v>0</v>
      </c>
      <c r="AJ3502">
        <v>0</v>
      </c>
      <c r="AL3502">
        <v>0</v>
      </c>
      <c r="AM3502">
        <v>0</v>
      </c>
      <c r="AN3502">
        <v>0</v>
      </c>
      <c r="AO3502" t="s">
        <v>51</v>
      </c>
      <c r="AP3502" t="s">
        <v>51</v>
      </c>
      <c r="AQ3502" t="s">
        <v>51</v>
      </c>
      <c r="AR3502" t="s">
        <v>51</v>
      </c>
      <c r="AS3502" t="s">
        <v>51</v>
      </c>
      <c r="AT3502" t="s">
        <v>51</v>
      </c>
      <c r="AU3502" t="s">
        <v>58</v>
      </c>
      <c r="AV3502" t="s">
        <v>8906</v>
      </c>
      <c r="AW3502" t="s">
        <v>51</v>
      </c>
      <c r="AX3502" s="1">
        <v>40773.596594675924</v>
      </c>
      <c r="AY3502" t="s">
        <v>51</v>
      </c>
    </row>
    <row r="3503" spans="1:51" x14ac:dyDescent="0.35">
      <c r="A3503">
        <v>847</v>
      </c>
      <c r="B3503">
        <v>0</v>
      </c>
      <c r="C3503" t="s">
        <v>51</v>
      </c>
      <c r="D3503" t="s">
        <v>52</v>
      </c>
      <c r="E3503" t="s">
        <v>51</v>
      </c>
      <c r="F3503" t="s">
        <v>51</v>
      </c>
      <c r="G3503" t="s">
        <v>16187</v>
      </c>
      <c r="H3503" t="s">
        <v>7999</v>
      </c>
      <c r="I3503" t="s">
        <v>56</v>
      </c>
      <c r="J3503" t="s">
        <v>2355</v>
      </c>
      <c r="K3503" t="s">
        <v>101</v>
      </c>
      <c r="L3503">
        <v>813214</v>
      </c>
      <c r="M3503" t="s">
        <v>16187</v>
      </c>
      <c r="N3503" t="s">
        <v>7999</v>
      </c>
      <c r="O3503" t="s">
        <v>56</v>
      </c>
      <c r="P3503" t="s">
        <v>2355</v>
      </c>
      <c r="Q3503" t="s">
        <v>101</v>
      </c>
      <c r="R3503">
        <v>813214</v>
      </c>
      <c r="S3503" t="s">
        <v>16188</v>
      </c>
      <c r="U3503" t="s">
        <v>57</v>
      </c>
      <c r="V3503" t="s">
        <v>16189</v>
      </c>
      <c r="X3503" t="s">
        <v>16190</v>
      </c>
      <c r="Z3503">
        <v>8</v>
      </c>
      <c r="AA3503">
        <v>10</v>
      </c>
      <c r="AD3503" t="s">
        <v>283</v>
      </c>
      <c r="AE3503" t="s">
        <v>16191</v>
      </c>
      <c r="AF3503" t="s">
        <v>101</v>
      </c>
      <c r="AG3503" t="s">
        <v>845</v>
      </c>
      <c r="AH3503" t="s">
        <v>16191</v>
      </c>
      <c r="AI3503">
        <v>0</v>
      </c>
      <c r="AJ3503">
        <v>0</v>
      </c>
      <c r="AL3503">
        <v>0</v>
      </c>
      <c r="AM3503">
        <v>0</v>
      </c>
      <c r="AN3503">
        <v>0</v>
      </c>
      <c r="AO3503" t="s">
        <v>51</v>
      </c>
      <c r="AP3503" t="s">
        <v>51</v>
      </c>
      <c r="AQ3503" t="s">
        <v>51</v>
      </c>
      <c r="AR3503" t="s">
        <v>51</v>
      </c>
      <c r="AS3503" t="s">
        <v>51</v>
      </c>
      <c r="AT3503" t="s">
        <v>51</v>
      </c>
      <c r="AU3503" t="s">
        <v>58</v>
      </c>
      <c r="AV3503" t="s">
        <v>8906</v>
      </c>
      <c r="AW3503" t="s">
        <v>919</v>
      </c>
      <c r="AX3503" s="1">
        <v>40773.496289780094</v>
      </c>
      <c r="AY3503" s="1">
        <v>45252.715931712963</v>
      </c>
    </row>
    <row r="3504" spans="1:51" x14ac:dyDescent="0.35">
      <c r="A3504">
        <v>846</v>
      </c>
      <c r="B3504">
        <v>0</v>
      </c>
      <c r="C3504" t="s">
        <v>51</v>
      </c>
      <c r="D3504" t="s">
        <v>52</v>
      </c>
      <c r="E3504" t="s">
        <v>51</v>
      </c>
      <c r="F3504" t="s">
        <v>51</v>
      </c>
      <c r="G3504" t="s">
        <v>16192</v>
      </c>
      <c r="H3504" t="s">
        <v>16193</v>
      </c>
      <c r="I3504" t="s">
        <v>56</v>
      </c>
      <c r="J3504" t="s">
        <v>143</v>
      </c>
      <c r="K3504" t="s">
        <v>563</v>
      </c>
      <c r="L3504">
        <v>400080</v>
      </c>
      <c r="M3504" t="s">
        <v>16192</v>
      </c>
      <c r="N3504" t="s">
        <v>16194</v>
      </c>
      <c r="O3504" t="s">
        <v>56</v>
      </c>
      <c r="P3504" t="s">
        <v>143</v>
      </c>
      <c r="Q3504" t="s">
        <v>563</v>
      </c>
      <c r="R3504" t="s">
        <v>62</v>
      </c>
      <c r="S3504" t="s">
        <v>16195</v>
      </c>
      <c r="T3504" t="s">
        <v>51</v>
      </c>
      <c r="U3504" t="s">
        <v>51</v>
      </c>
      <c r="V3504" t="s">
        <v>16196</v>
      </c>
      <c r="X3504" t="s">
        <v>16197</v>
      </c>
      <c r="Y3504" t="s">
        <v>16198</v>
      </c>
      <c r="Z3504">
        <v>8</v>
      </c>
      <c r="AE3504" t="s">
        <v>51</v>
      </c>
      <c r="AF3504" t="s">
        <v>143</v>
      </c>
      <c r="AI3504">
        <v>0</v>
      </c>
      <c r="AJ3504">
        <v>0</v>
      </c>
      <c r="AL3504">
        <v>0</v>
      </c>
      <c r="AM3504">
        <v>0</v>
      </c>
      <c r="AN3504">
        <v>0</v>
      </c>
      <c r="AO3504" t="s">
        <v>51</v>
      </c>
      <c r="AP3504" t="s">
        <v>51</v>
      </c>
      <c r="AQ3504" t="s">
        <v>51</v>
      </c>
      <c r="AR3504" t="s">
        <v>51</v>
      </c>
      <c r="AS3504" t="s">
        <v>51</v>
      </c>
      <c r="AT3504" t="s">
        <v>51</v>
      </c>
      <c r="AU3504" t="s">
        <v>58</v>
      </c>
      <c r="AV3504" t="s">
        <v>8906</v>
      </c>
      <c r="AW3504" t="s">
        <v>8906</v>
      </c>
      <c r="AX3504" s="1">
        <v>40772.487492395834</v>
      </c>
      <c r="AY3504" s="1">
        <v>40809.713832986112</v>
      </c>
    </row>
    <row r="3505" spans="1:51" x14ac:dyDescent="0.35">
      <c r="A3505">
        <v>845</v>
      </c>
      <c r="B3505">
        <v>0</v>
      </c>
      <c r="C3505" t="s">
        <v>51</v>
      </c>
      <c r="D3505" t="s">
        <v>85</v>
      </c>
      <c r="E3505" t="s">
        <v>51</v>
      </c>
      <c r="F3505" t="s">
        <v>51</v>
      </c>
      <c r="G3505" t="s">
        <v>16199</v>
      </c>
      <c r="H3505" t="s">
        <v>16200</v>
      </c>
      <c r="I3505" t="s">
        <v>56</v>
      </c>
      <c r="J3505" t="s">
        <v>143</v>
      </c>
      <c r="K3505" t="s">
        <v>1903</v>
      </c>
      <c r="L3505">
        <v>411014</v>
      </c>
      <c r="N3505" t="s">
        <v>14787</v>
      </c>
      <c r="S3505" t="s">
        <v>16201</v>
      </c>
      <c r="T3505" t="s">
        <v>51</v>
      </c>
      <c r="U3505" t="s">
        <v>51</v>
      </c>
      <c r="W3505" t="s">
        <v>16202</v>
      </c>
      <c r="Y3505" t="s">
        <v>16202</v>
      </c>
      <c r="Z3505">
        <v>8</v>
      </c>
      <c r="AE3505" t="s">
        <v>51</v>
      </c>
      <c r="AF3505" t="s">
        <v>143</v>
      </c>
      <c r="AI3505">
        <v>0</v>
      </c>
      <c r="AJ3505">
        <v>0</v>
      </c>
      <c r="AL3505">
        <v>0</v>
      </c>
      <c r="AM3505">
        <v>0</v>
      </c>
      <c r="AN3505">
        <v>0</v>
      </c>
      <c r="AO3505" t="s">
        <v>51</v>
      </c>
      <c r="AP3505" t="s">
        <v>51</v>
      </c>
      <c r="AQ3505" t="s">
        <v>51</v>
      </c>
      <c r="AR3505" t="s">
        <v>51</v>
      </c>
      <c r="AS3505" t="s">
        <v>51</v>
      </c>
      <c r="AT3505" t="s">
        <v>51</v>
      </c>
      <c r="AU3505" t="s">
        <v>58</v>
      </c>
      <c r="AV3505" t="s">
        <v>8671</v>
      </c>
      <c r="AW3505" t="s">
        <v>51</v>
      </c>
      <c r="AX3505" s="1">
        <v>40771.697868518517</v>
      </c>
      <c r="AY3505" t="s">
        <v>51</v>
      </c>
    </row>
    <row r="3506" spans="1:51" x14ac:dyDescent="0.35">
      <c r="A3506">
        <v>844</v>
      </c>
      <c r="B3506">
        <v>0</v>
      </c>
      <c r="C3506" t="s">
        <v>51</v>
      </c>
      <c r="D3506" t="s">
        <v>52</v>
      </c>
      <c r="E3506" t="s">
        <v>51</v>
      </c>
      <c r="F3506" t="s">
        <v>51</v>
      </c>
      <c r="G3506" t="s">
        <v>19423</v>
      </c>
      <c r="H3506" t="s">
        <v>16203</v>
      </c>
      <c r="I3506" t="s">
        <v>56</v>
      </c>
      <c r="J3506" t="s">
        <v>143</v>
      </c>
      <c r="K3506" t="s">
        <v>1903</v>
      </c>
      <c r="L3506">
        <v>411037</v>
      </c>
      <c r="N3506" t="s">
        <v>14787</v>
      </c>
      <c r="S3506" t="s">
        <v>16204</v>
      </c>
      <c r="T3506" t="s">
        <v>51</v>
      </c>
      <c r="U3506" t="s">
        <v>51</v>
      </c>
      <c r="X3506" t="s">
        <v>16205</v>
      </c>
      <c r="Y3506" t="s">
        <v>16206</v>
      </c>
      <c r="Z3506">
        <v>8</v>
      </c>
      <c r="AA3506" t="s">
        <v>16207</v>
      </c>
      <c r="AB3506" t="s">
        <v>16208</v>
      </c>
      <c r="AC3506" t="s">
        <v>13934</v>
      </c>
      <c r="AD3506" t="s">
        <v>62</v>
      </c>
      <c r="AE3506" t="s">
        <v>51</v>
      </c>
      <c r="AF3506" t="s">
        <v>143</v>
      </c>
      <c r="AG3506" t="s">
        <v>16209</v>
      </c>
      <c r="AH3506" t="s">
        <v>16210</v>
      </c>
      <c r="AI3506">
        <v>0</v>
      </c>
      <c r="AJ3506">
        <v>0</v>
      </c>
      <c r="AL3506">
        <v>0</v>
      </c>
      <c r="AM3506">
        <v>0</v>
      </c>
      <c r="AN3506">
        <v>0</v>
      </c>
      <c r="AO3506" t="s">
        <v>51</v>
      </c>
      <c r="AP3506" t="s">
        <v>51</v>
      </c>
      <c r="AQ3506" t="s">
        <v>51</v>
      </c>
      <c r="AR3506" t="s">
        <v>51</v>
      </c>
      <c r="AS3506" t="s">
        <v>51</v>
      </c>
      <c r="AT3506" t="s">
        <v>51</v>
      </c>
      <c r="AU3506" t="s">
        <v>58</v>
      </c>
      <c r="AV3506" t="s">
        <v>8906</v>
      </c>
      <c r="AW3506" t="s">
        <v>8906</v>
      </c>
      <c r="AX3506" s="1">
        <v>40771.652492743058</v>
      </c>
      <c r="AY3506" s="1">
        <v>40809.714441863427</v>
      </c>
    </row>
    <row r="3507" spans="1:51" x14ac:dyDescent="0.35">
      <c r="A3507">
        <v>843</v>
      </c>
      <c r="B3507">
        <v>0</v>
      </c>
      <c r="C3507" t="s">
        <v>51</v>
      </c>
      <c r="D3507" t="s">
        <v>52</v>
      </c>
      <c r="E3507" t="s">
        <v>51</v>
      </c>
      <c r="F3507" t="s">
        <v>51</v>
      </c>
      <c r="G3507" t="s">
        <v>16211</v>
      </c>
      <c r="H3507" t="s">
        <v>16212</v>
      </c>
      <c r="I3507" t="s">
        <v>56</v>
      </c>
      <c r="J3507" t="s">
        <v>15829</v>
      </c>
      <c r="K3507" t="s">
        <v>5088</v>
      </c>
      <c r="L3507" t="s">
        <v>16213</v>
      </c>
      <c r="N3507" t="s">
        <v>14787</v>
      </c>
      <c r="S3507" t="s">
        <v>16214</v>
      </c>
      <c r="T3507" t="s">
        <v>51</v>
      </c>
      <c r="U3507" t="s">
        <v>51</v>
      </c>
      <c r="V3507" t="s">
        <v>16215</v>
      </c>
      <c r="X3507" t="s">
        <v>16216</v>
      </c>
      <c r="Z3507">
        <v>8</v>
      </c>
      <c r="AE3507" t="s">
        <v>51</v>
      </c>
      <c r="AF3507" t="s">
        <v>15829</v>
      </c>
      <c r="AI3507">
        <v>0</v>
      </c>
      <c r="AJ3507">
        <v>0</v>
      </c>
      <c r="AL3507">
        <v>0</v>
      </c>
      <c r="AM3507">
        <v>0</v>
      </c>
      <c r="AN3507">
        <v>0</v>
      </c>
      <c r="AO3507" t="s">
        <v>51</v>
      </c>
      <c r="AP3507" t="s">
        <v>51</v>
      </c>
      <c r="AQ3507" t="s">
        <v>51</v>
      </c>
      <c r="AR3507" t="s">
        <v>51</v>
      </c>
      <c r="AS3507" t="s">
        <v>51</v>
      </c>
      <c r="AT3507" t="s">
        <v>51</v>
      </c>
      <c r="AU3507" t="s">
        <v>58</v>
      </c>
      <c r="AV3507" t="s">
        <v>14226</v>
      </c>
      <c r="AW3507" t="s">
        <v>51</v>
      </c>
      <c r="AX3507" s="1">
        <v>40767.657247453702</v>
      </c>
      <c r="AY3507" t="s">
        <v>51</v>
      </c>
    </row>
    <row r="3508" spans="1:51" x14ac:dyDescent="0.35">
      <c r="A3508">
        <v>842</v>
      </c>
      <c r="B3508">
        <v>0</v>
      </c>
      <c r="C3508" t="s">
        <v>51</v>
      </c>
      <c r="D3508" t="s">
        <v>52</v>
      </c>
      <c r="E3508" t="s">
        <v>51</v>
      </c>
      <c r="F3508" t="s">
        <v>51</v>
      </c>
      <c r="G3508" t="s">
        <v>16217</v>
      </c>
      <c r="H3508" t="s">
        <v>16218</v>
      </c>
      <c r="I3508" t="s">
        <v>149</v>
      </c>
      <c r="J3508" t="s">
        <v>13817</v>
      </c>
      <c r="K3508" t="s">
        <v>62</v>
      </c>
      <c r="L3508" t="s">
        <v>62</v>
      </c>
      <c r="M3508" t="s">
        <v>16217</v>
      </c>
      <c r="N3508" t="s">
        <v>16219</v>
      </c>
      <c r="O3508" t="s">
        <v>62</v>
      </c>
      <c r="P3508" t="s">
        <v>62</v>
      </c>
      <c r="Q3508" t="s">
        <v>62</v>
      </c>
      <c r="R3508" t="s">
        <v>62</v>
      </c>
      <c r="T3508" t="s">
        <v>51</v>
      </c>
      <c r="U3508" t="s">
        <v>51</v>
      </c>
      <c r="Z3508">
        <v>2</v>
      </c>
      <c r="AE3508" t="s">
        <v>51</v>
      </c>
      <c r="AF3508" t="s">
        <v>13817</v>
      </c>
      <c r="AI3508">
        <v>0</v>
      </c>
      <c r="AJ3508">
        <v>0</v>
      </c>
      <c r="AL3508">
        <v>0</v>
      </c>
      <c r="AM3508">
        <v>0</v>
      </c>
      <c r="AN3508">
        <v>0</v>
      </c>
      <c r="AO3508" t="s">
        <v>51</v>
      </c>
      <c r="AP3508" t="s">
        <v>51</v>
      </c>
      <c r="AQ3508" t="s">
        <v>51</v>
      </c>
      <c r="AR3508" t="s">
        <v>51</v>
      </c>
      <c r="AS3508" t="s">
        <v>51</v>
      </c>
      <c r="AT3508" t="s">
        <v>51</v>
      </c>
      <c r="AU3508" t="s">
        <v>58</v>
      </c>
      <c r="AV3508" t="s">
        <v>8906</v>
      </c>
      <c r="AW3508" t="s">
        <v>51</v>
      </c>
      <c r="AX3508" s="1">
        <v>40766.445481863426</v>
      </c>
      <c r="AY3508" t="s">
        <v>51</v>
      </c>
    </row>
    <row r="3509" spans="1:51" x14ac:dyDescent="0.35">
      <c r="A3509">
        <v>841</v>
      </c>
      <c r="B3509">
        <v>0</v>
      </c>
      <c r="C3509" t="s">
        <v>51</v>
      </c>
      <c r="D3509" t="s">
        <v>85</v>
      </c>
      <c r="E3509">
        <v>0</v>
      </c>
      <c r="G3509" t="s">
        <v>16220</v>
      </c>
      <c r="H3509" t="s">
        <v>16221</v>
      </c>
      <c r="I3509" t="s">
        <v>56</v>
      </c>
      <c r="J3509" t="s">
        <v>5419</v>
      </c>
      <c r="K3509" t="s">
        <v>62</v>
      </c>
      <c r="L3509" t="s">
        <v>62</v>
      </c>
      <c r="S3509" t="s">
        <v>16222</v>
      </c>
      <c r="T3509" t="s">
        <v>51</v>
      </c>
      <c r="U3509" t="s">
        <v>51</v>
      </c>
      <c r="V3509" t="s">
        <v>16223</v>
      </c>
      <c r="W3509" t="s">
        <v>16224</v>
      </c>
      <c r="X3509" t="s">
        <v>16225</v>
      </c>
      <c r="Y3509" t="s">
        <v>16226</v>
      </c>
      <c r="Z3509">
        <v>8</v>
      </c>
      <c r="AA3509" t="s">
        <v>16227</v>
      </c>
      <c r="AB3509" t="s">
        <v>16228</v>
      </c>
      <c r="AC3509" t="s">
        <v>16229</v>
      </c>
      <c r="AE3509" t="s">
        <v>51</v>
      </c>
      <c r="AF3509" t="s">
        <v>5419</v>
      </c>
      <c r="AG3509">
        <v>19621131386</v>
      </c>
      <c r="AH3509">
        <v>19621131386</v>
      </c>
      <c r="AI3509">
        <v>0</v>
      </c>
      <c r="AJ3509">
        <v>0</v>
      </c>
      <c r="AL3509">
        <v>0</v>
      </c>
      <c r="AM3509">
        <v>0</v>
      </c>
      <c r="AN3509">
        <v>0</v>
      </c>
      <c r="AO3509" t="s">
        <v>1032</v>
      </c>
      <c r="AP3509" t="s">
        <v>51</v>
      </c>
      <c r="AQ3509" t="s">
        <v>51</v>
      </c>
      <c r="AR3509" t="s">
        <v>51</v>
      </c>
      <c r="AS3509" t="s">
        <v>51</v>
      </c>
      <c r="AT3509" t="s">
        <v>51</v>
      </c>
      <c r="AU3509" t="s">
        <v>58</v>
      </c>
      <c r="AV3509" t="s">
        <v>8906</v>
      </c>
      <c r="AW3509" t="s">
        <v>4028</v>
      </c>
      <c r="AX3509" s="1">
        <v>40765.408012812499</v>
      </c>
      <c r="AY3509" s="1">
        <v>43819.663343321758</v>
      </c>
    </row>
    <row r="3510" spans="1:51" x14ac:dyDescent="0.35">
      <c r="A3510">
        <v>840</v>
      </c>
      <c r="B3510">
        <v>0</v>
      </c>
      <c r="C3510" t="s">
        <v>51</v>
      </c>
      <c r="D3510" t="s">
        <v>85</v>
      </c>
      <c r="E3510" t="s">
        <v>51</v>
      </c>
      <c r="F3510" t="s">
        <v>51</v>
      </c>
      <c r="G3510" t="s">
        <v>19424</v>
      </c>
      <c r="H3510" t="s">
        <v>16230</v>
      </c>
      <c r="I3510" t="s">
        <v>56</v>
      </c>
      <c r="J3510" t="s">
        <v>143</v>
      </c>
      <c r="K3510" t="s">
        <v>563</v>
      </c>
      <c r="L3510">
        <v>400077</v>
      </c>
      <c r="N3510" t="s">
        <v>14787</v>
      </c>
      <c r="S3510" t="s">
        <v>16231</v>
      </c>
      <c r="T3510" t="s">
        <v>51</v>
      </c>
      <c r="U3510" t="s">
        <v>51</v>
      </c>
      <c r="V3510" t="s">
        <v>16232</v>
      </c>
      <c r="W3510" t="s">
        <v>16233</v>
      </c>
      <c r="Y3510" t="s">
        <v>16234</v>
      </c>
      <c r="Z3510">
        <v>8</v>
      </c>
      <c r="AE3510" t="s">
        <v>51</v>
      </c>
      <c r="AF3510" t="s">
        <v>143</v>
      </c>
      <c r="AI3510">
        <v>0</v>
      </c>
      <c r="AJ3510">
        <v>0</v>
      </c>
      <c r="AL3510">
        <v>0</v>
      </c>
      <c r="AM3510">
        <v>0</v>
      </c>
      <c r="AN3510">
        <v>0</v>
      </c>
      <c r="AO3510" t="s">
        <v>51</v>
      </c>
      <c r="AP3510" t="s">
        <v>51</v>
      </c>
      <c r="AQ3510" t="s">
        <v>51</v>
      </c>
      <c r="AR3510" t="s">
        <v>51</v>
      </c>
      <c r="AS3510" t="s">
        <v>51</v>
      </c>
      <c r="AT3510" t="s">
        <v>51</v>
      </c>
      <c r="AU3510" t="s">
        <v>58</v>
      </c>
      <c r="AV3510" t="s">
        <v>11883</v>
      </c>
      <c r="AW3510" t="s">
        <v>51</v>
      </c>
      <c r="AX3510" s="1">
        <v>40763.801446493053</v>
      </c>
      <c r="AY3510" t="s">
        <v>51</v>
      </c>
    </row>
    <row r="3511" spans="1:51" x14ac:dyDescent="0.35">
      <c r="A3511">
        <v>839</v>
      </c>
      <c r="B3511">
        <v>0</v>
      </c>
      <c r="C3511" t="s">
        <v>51</v>
      </c>
      <c r="D3511" t="s">
        <v>52</v>
      </c>
      <c r="E3511" t="s">
        <v>51</v>
      </c>
      <c r="F3511" t="s">
        <v>51</v>
      </c>
      <c r="G3511" t="s">
        <v>16235</v>
      </c>
      <c r="H3511" t="s">
        <v>16236</v>
      </c>
      <c r="I3511" t="s">
        <v>56</v>
      </c>
      <c r="J3511" t="s">
        <v>143</v>
      </c>
      <c r="K3511" t="s">
        <v>62</v>
      </c>
      <c r="L3511" t="s">
        <v>62</v>
      </c>
      <c r="N3511" t="s">
        <v>14787</v>
      </c>
      <c r="S3511" t="s">
        <v>16237</v>
      </c>
      <c r="T3511" t="s">
        <v>51</v>
      </c>
      <c r="U3511" t="s">
        <v>51</v>
      </c>
      <c r="V3511" t="s">
        <v>16238</v>
      </c>
      <c r="Y3511" t="s">
        <v>16239</v>
      </c>
      <c r="Z3511">
        <v>8</v>
      </c>
      <c r="AA3511" t="s">
        <v>16240</v>
      </c>
      <c r="AB3511" t="s">
        <v>16241</v>
      </c>
      <c r="AC3511" t="s">
        <v>16242</v>
      </c>
      <c r="AD3511" t="s">
        <v>5976</v>
      </c>
      <c r="AE3511" t="s">
        <v>51</v>
      </c>
      <c r="AF3511" t="s">
        <v>143</v>
      </c>
      <c r="AG3511" t="s">
        <v>16243</v>
      </c>
      <c r="AH3511" t="s">
        <v>16244</v>
      </c>
      <c r="AI3511">
        <v>0</v>
      </c>
      <c r="AJ3511">
        <v>0</v>
      </c>
      <c r="AL3511">
        <v>0</v>
      </c>
      <c r="AM3511">
        <v>0</v>
      </c>
      <c r="AN3511">
        <v>0</v>
      </c>
      <c r="AO3511" t="s">
        <v>51</v>
      </c>
      <c r="AP3511" t="s">
        <v>51</v>
      </c>
      <c r="AQ3511" t="s">
        <v>51</v>
      </c>
      <c r="AR3511" t="s">
        <v>51</v>
      </c>
      <c r="AS3511" t="s">
        <v>51</v>
      </c>
      <c r="AT3511" t="s">
        <v>51</v>
      </c>
      <c r="AU3511" t="s">
        <v>58</v>
      </c>
      <c r="AV3511" t="s">
        <v>8906</v>
      </c>
      <c r="AW3511" t="s">
        <v>8906</v>
      </c>
      <c r="AX3511" s="1">
        <v>40761.611558993056</v>
      </c>
      <c r="AY3511" s="1">
        <v>40809.714774224536</v>
      </c>
    </row>
    <row r="3512" spans="1:51" x14ac:dyDescent="0.35">
      <c r="A3512">
        <v>838</v>
      </c>
      <c r="B3512">
        <v>0</v>
      </c>
      <c r="C3512" t="s">
        <v>51</v>
      </c>
      <c r="D3512" t="s">
        <v>64</v>
      </c>
      <c r="E3512" t="s">
        <v>51</v>
      </c>
      <c r="F3512" t="s">
        <v>51</v>
      </c>
      <c r="G3512" t="s">
        <v>16245</v>
      </c>
      <c r="H3512" t="s">
        <v>16246</v>
      </c>
      <c r="I3512" t="s">
        <v>56</v>
      </c>
      <c r="J3512" t="s">
        <v>15191</v>
      </c>
      <c r="K3512" t="s">
        <v>8959</v>
      </c>
      <c r="L3512" t="s">
        <v>16247</v>
      </c>
      <c r="M3512" t="s">
        <v>16245</v>
      </c>
      <c r="N3512" t="s">
        <v>16248</v>
      </c>
      <c r="O3512" t="s">
        <v>56</v>
      </c>
      <c r="P3512" t="s">
        <v>407</v>
      </c>
      <c r="Q3512" t="s">
        <v>8959</v>
      </c>
      <c r="R3512" t="s">
        <v>16247</v>
      </c>
      <c r="T3512" t="s">
        <v>51</v>
      </c>
      <c r="U3512" t="s">
        <v>51</v>
      </c>
      <c r="W3512">
        <v>9099035134</v>
      </c>
      <c r="Y3512" t="s">
        <v>16249</v>
      </c>
      <c r="Z3512">
        <v>8</v>
      </c>
      <c r="AE3512" t="s">
        <v>51</v>
      </c>
      <c r="AF3512" t="s">
        <v>15191</v>
      </c>
      <c r="AI3512">
        <v>0</v>
      </c>
      <c r="AJ3512">
        <v>0</v>
      </c>
      <c r="AL3512">
        <v>0</v>
      </c>
      <c r="AM3512">
        <v>0</v>
      </c>
      <c r="AN3512">
        <v>0</v>
      </c>
      <c r="AO3512" t="s">
        <v>51</v>
      </c>
      <c r="AP3512" t="s">
        <v>51</v>
      </c>
      <c r="AQ3512" t="s">
        <v>51</v>
      </c>
      <c r="AR3512" t="s">
        <v>51</v>
      </c>
      <c r="AS3512" t="s">
        <v>51</v>
      </c>
      <c r="AT3512" t="s">
        <v>51</v>
      </c>
      <c r="AU3512" t="s">
        <v>58</v>
      </c>
      <c r="AV3512" t="s">
        <v>11883</v>
      </c>
      <c r="AW3512" t="s">
        <v>51</v>
      </c>
      <c r="AX3512" s="1">
        <v>40759.498672141206</v>
      </c>
      <c r="AY3512" t="s">
        <v>51</v>
      </c>
    </row>
    <row r="3513" spans="1:51" x14ac:dyDescent="0.35">
      <c r="A3513">
        <v>837</v>
      </c>
      <c r="B3513">
        <v>0</v>
      </c>
      <c r="C3513" t="s">
        <v>51</v>
      </c>
      <c r="D3513" t="s">
        <v>85</v>
      </c>
      <c r="E3513" t="s">
        <v>51</v>
      </c>
      <c r="F3513" t="s">
        <v>51</v>
      </c>
      <c r="G3513" t="s">
        <v>16250</v>
      </c>
      <c r="H3513" t="s">
        <v>16251</v>
      </c>
      <c r="I3513" t="s">
        <v>56</v>
      </c>
      <c r="J3513" t="s">
        <v>143</v>
      </c>
      <c r="K3513" t="s">
        <v>1903</v>
      </c>
      <c r="L3513">
        <v>411038</v>
      </c>
      <c r="N3513" t="s">
        <v>14787</v>
      </c>
      <c r="S3513" t="s">
        <v>16252</v>
      </c>
      <c r="T3513" t="s">
        <v>51</v>
      </c>
      <c r="U3513" t="s">
        <v>51</v>
      </c>
      <c r="W3513">
        <v>9822887467</v>
      </c>
      <c r="Y3513" t="s">
        <v>16253</v>
      </c>
      <c r="Z3513">
        <v>8</v>
      </c>
      <c r="AE3513" t="s">
        <v>51</v>
      </c>
      <c r="AF3513" t="s">
        <v>143</v>
      </c>
      <c r="AI3513">
        <v>0</v>
      </c>
      <c r="AJ3513">
        <v>0</v>
      </c>
      <c r="AL3513">
        <v>0</v>
      </c>
      <c r="AM3513">
        <v>0</v>
      </c>
      <c r="AN3513">
        <v>0</v>
      </c>
      <c r="AO3513" t="s">
        <v>51</v>
      </c>
      <c r="AP3513" t="s">
        <v>51</v>
      </c>
      <c r="AQ3513" t="s">
        <v>51</v>
      </c>
      <c r="AR3513" t="s">
        <v>51</v>
      </c>
      <c r="AS3513" t="s">
        <v>51</v>
      </c>
      <c r="AT3513" t="s">
        <v>51</v>
      </c>
      <c r="AU3513" t="s">
        <v>58</v>
      </c>
      <c r="AV3513" t="s">
        <v>13603</v>
      </c>
      <c r="AW3513" t="s">
        <v>51</v>
      </c>
      <c r="AX3513" s="1">
        <v>40758.732340428243</v>
      </c>
      <c r="AY3513" t="s">
        <v>51</v>
      </c>
    </row>
    <row r="3514" spans="1:51" x14ac:dyDescent="0.35">
      <c r="A3514">
        <v>836</v>
      </c>
      <c r="B3514">
        <v>0</v>
      </c>
      <c r="C3514" t="s">
        <v>51</v>
      </c>
      <c r="D3514" t="s">
        <v>85</v>
      </c>
      <c r="E3514" t="s">
        <v>51</v>
      </c>
      <c r="F3514" t="s">
        <v>51</v>
      </c>
      <c r="G3514" t="s">
        <v>16254</v>
      </c>
      <c r="H3514" t="s">
        <v>16255</v>
      </c>
      <c r="I3514" t="s">
        <v>56</v>
      </c>
      <c r="J3514" t="s">
        <v>143</v>
      </c>
      <c r="K3514" t="s">
        <v>1903</v>
      </c>
      <c r="L3514">
        <v>411001</v>
      </c>
      <c r="N3514" t="s">
        <v>14787</v>
      </c>
      <c r="T3514" t="s">
        <v>51</v>
      </c>
      <c r="U3514" t="s">
        <v>51</v>
      </c>
      <c r="W3514">
        <v>919370643292</v>
      </c>
      <c r="Y3514" t="s">
        <v>16256</v>
      </c>
      <c r="Z3514">
        <v>8</v>
      </c>
      <c r="AE3514" t="s">
        <v>51</v>
      </c>
      <c r="AF3514" t="s">
        <v>143</v>
      </c>
      <c r="AI3514">
        <v>0</v>
      </c>
      <c r="AJ3514">
        <v>0</v>
      </c>
      <c r="AL3514">
        <v>0</v>
      </c>
      <c r="AM3514">
        <v>0</v>
      </c>
      <c r="AN3514">
        <v>0</v>
      </c>
      <c r="AO3514" t="s">
        <v>51</v>
      </c>
      <c r="AP3514" t="s">
        <v>51</v>
      </c>
      <c r="AQ3514" t="s">
        <v>51</v>
      </c>
      <c r="AR3514" t="s">
        <v>51</v>
      </c>
      <c r="AS3514" t="s">
        <v>51</v>
      </c>
      <c r="AT3514" t="s">
        <v>51</v>
      </c>
      <c r="AU3514" t="s">
        <v>58</v>
      </c>
      <c r="AV3514" t="s">
        <v>8671</v>
      </c>
      <c r="AW3514" t="s">
        <v>8671</v>
      </c>
      <c r="AX3514" s="1">
        <v>40756.670463425929</v>
      </c>
      <c r="AY3514" s="1">
        <v>40757.634371874999</v>
      </c>
    </row>
    <row r="3515" spans="1:51" x14ac:dyDescent="0.35">
      <c r="A3515">
        <v>835</v>
      </c>
      <c r="B3515">
        <v>0</v>
      </c>
      <c r="C3515" t="s">
        <v>51</v>
      </c>
      <c r="D3515" t="s">
        <v>85</v>
      </c>
      <c r="E3515" t="s">
        <v>51</v>
      </c>
      <c r="F3515" t="s">
        <v>51</v>
      </c>
      <c r="G3515" t="s">
        <v>16257</v>
      </c>
      <c r="H3515" t="s">
        <v>16258</v>
      </c>
      <c r="I3515" t="s">
        <v>56</v>
      </c>
      <c r="J3515" t="s">
        <v>143</v>
      </c>
      <c r="K3515" t="s">
        <v>1903</v>
      </c>
      <c r="L3515">
        <v>411002</v>
      </c>
      <c r="N3515" t="s">
        <v>14787</v>
      </c>
      <c r="S3515" t="s">
        <v>16259</v>
      </c>
      <c r="T3515" t="s">
        <v>51</v>
      </c>
      <c r="U3515" t="s">
        <v>51</v>
      </c>
      <c r="W3515" t="s">
        <v>16260</v>
      </c>
      <c r="Z3515">
        <v>8</v>
      </c>
      <c r="AE3515" t="s">
        <v>51</v>
      </c>
      <c r="AF3515" t="s">
        <v>143</v>
      </c>
      <c r="AI3515">
        <v>0</v>
      </c>
      <c r="AJ3515">
        <v>0</v>
      </c>
      <c r="AL3515">
        <v>0</v>
      </c>
      <c r="AM3515">
        <v>0</v>
      </c>
      <c r="AN3515">
        <v>0</v>
      </c>
      <c r="AO3515" t="s">
        <v>51</v>
      </c>
      <c r="AP3515" t="s">
        <v>51</v>
      </c>
      <c r="AQ3515" t="s">
        <v>51</v>
      </c>
      <c r="AR3515" t="s">
        <v>51</v>
      </c>
      <c r="AS3515" t="s">
        <v>51</v>
      </c>
      <c r="AT3515" t="s">
        <v>51</v>
      </c>
      <c r="AU3515" t="s">
        <v>58</v>
      </c>
      <c r="AV3515" t="s">
        <v>8671</v>
      </c>
      <c r="AW3515" t="s">
        <v>51</v>
      </c>
      <c r="AX3515" s="1">
        <v>40754.774945868056</v>
      </c>
      <c r="AY3515" t="s">
        <v>51</v>
      </c>
    </row>
    <row r="3516" spans="1:51" x14ac:dyDescent="0.35">
      <c r="A3516">
        <v>834</v>
      </c>
      <c r="B3516">
        <v>0</v>
      </c>
      <c r="C3516" t="s">
        <v>51</v>
      </c>
      <c r="D3516" t="s">
        <v>64</v>
      </c>
      <c r="E3516" t="s">
        <v>51</v>
      </c>
      <c r="F3516" t="s">
        <v>51</v>
      </c>
      <c r="G3516" t="s">
        <v>16261</v>
      </c>
      <c r="H3516" t="s">
        <v>16262</v>
      </c>
      <c r="I3516" t="s">
        <v>56</v>
      </c>
      <c r="J3516" t="s">
        <v>280</v>
      </c>
      <c r="K3516" t="s">
        <v>4595</v>
      </c>
      <c r="L3516" t="s">
        <v>15344</v>
      </c>
      <c r="O3516" t="s">
        <v>62</v>
      </c>
      <c r="S3516" t="s">
        <v>16263</v>
      </c>
      <c r="V3516" t="s">
        <v>16264</v>
      </c>
      <c r="W3516" t="s">
        <v>16265</v>
      </c>
      <c r="Y3516" t="s">
        <v>16266</v>
      </c>
      <c r="Z3516">
        <v>8</v>
      </c>
      <c r="AA3516">
        <v>27</v>
      </c>
      <c r="AD3516" t="s">
        <v>16267</v>
      </c>
      <c r="AE3516" t="s">
        <v>563</v>
      </c>
      <c r="AF3516" t="s">
        <v>143</v>
      </c>
      <c r="AG3516" t="s">
        <v>16268</v>
      </c>
      <c r="AH3516" t="s">
        <v>563</v>
      </c>
      <c r="AI3516">
        <v>0</v>
      </c>
      <c r="AJ3516">
        <v>0</v>
      </c>
      <c r="AL3516">
        <v>0</v>
      </c>
      <c r="AM3516">
        <v>0</v>
      </c>
      <c r="AN3516">
        <v>0</v>
      </c>
      <c r="AO3516" t="s">
        <v>51</v>
      </c>
      <c r="AP3516" t="s">
        <v>51</v>
      </c>
      <c r="AQ3516" t="s">
        <v>51</v>
      </c>
      <c r="AR3516" t="s">
        <v>51</v>
      </c>
      <c r="AS3516" t="s">
        <v>51</v>
      </c>
      <c r="AT3516" t="s">
        <v>51</v>
      </c>
      <c r="AU3516" t="s">
        <v>58</v>
      </c>
      <c r="AV3516" t="s">
        <v>8671</v>
      </c>
      <c r="AW3516" t="s">
        <v>196</v>
      </c>
      <c r="AX3516" s="1">
        <v>40754.695769247686</v>
      </c>
      <c r="AY3516" s="1">
        <v>44901.654227280094</v>
      </c>
    </row>
    <row r="3517" spans="1:51" x14ac:dyDescent="0.35">
      <c r="A3517">
        <v>833</v>
      </c>
      <c r="B3517">
        <v>0</v>
      </c>
      <c r="C3517" t="s">
        <v>51</v>
      </c>
      <c r="D3517" t="s">
        <v>52</v>
      </c>
      <c r="E3517" t="s">
        <v>51</v>
      </c>
      <c r="F3517" t="s">
        <v>51</v>
      </c>
      <c r="G3517" t="s">
        <v>19425</v>
      </c>
      <c r="H3517" t="s">
        <v>16269</v>
      </c>
      <c r="I3517" t="s">
        <v>56</v>
      </c>
      <c r="J3517" t="s">
        <v>143</v>
      </c>
      <c r="K3517" t="s">
        <v>563</v>
      </c>
      <c r="L3517" t="s">
        <v>16270</v>
      </c>
      <c r="N3517" t="s">
        <v>14787</v>
      </c>
      <c r="T3517" t="s">
        <v>51</v>
      </c>
      <c r="U3517" t="s">
        <v>51</v>
      </c>
      <c r="Z3517">
        <v>8</v>
      </c>
      <c r="AE3517" t="s">
        <v>51</v>
      </c>
      <c r="AF3517" t="s">
        <v>143</v>
      </c>
      <c r="AG3517" t="s">
        <v>16271</v>
      </c>
      <c r="AH3517" t="s">
        <v>16272</v>
      </c>
      <c r="AI3517">
        <v>0</v>
      </c>
      <c r="AJ3517">
        <v>0</v>
      </c>
      <c r="AL3517">
        <v>0</v>
      </c>
      <c r="AM3517">
        <v>0</v>
      </c>
      <c r="AN3517">
        <v>0</v>
      </c>
      <c r="AO3517" t="s">
        <v>51</v>
      </c>
      <c r="AP3517" t="s">
        <v>51</v>
      </c>
      <c r="AQ3517" t="s">
        <v>51</v>
      </c>
      <c r="AR3517" t="s">
        <v>51</v>
      </c>
      <c r="AS3517" t="s">
        <v>51</v>
      </c>
      <c r="AT3517" t="s">
        <v>51</v>
      </c>
      <c r="AU3517" t="s">
        <v>58</v>
      </c>
      <c r="AV3517" t="s">
        <v>14226</v>
      </c>
      <c r="AW3517" t="s">
        <v>51</v>
      </c>
      <c r="AX3517" s="1">
        <v>40752.507939930554</v>
      </c>
      <c r="AY3517" t="s">
        <v>51</v>
      </c>
    </row>
    <row r="3518" spans="1:51" x14ac:dyDescent="0.35">
      <c r="A3518">
        <v>832</v>
      </c>
      <c r="B3518">
        <v>0</v>
      </c>
      <c r="C3518" t="s">
        <v>51</v>
      </c>
      <c r="D3518" t="s">
        <v>85</v>
      </c>
      <c r="E3518" t="s">
        <v>51</v>
      </c>
      <c r="F3518" t="s">
        <v>51</v>
      </c>
      <c r="G3518" t="s">
        <v>16273</v>
      </c>
      <c r="H3518" t="s">
        <v>16274</v>
      </c>
      <c r="I3518" t="s">
        <v>56</v>
      </c>
      <c r="K3518" t="s">
        <v>1903</v>
      </c>
      <c r="L3518">
        <v>411002</v>
      </c>
      <c r="S3518" t="s">
        <v>16275</v>
      </c>
      <c r="T3518" t="s">
        <v>51</v>
      </c>
      <c r="U3518" t="s">
        <v>51</v>
      </c>
      <c r="V3518" t="s">
        <v>16276</v>
      </c>
      <c r="W3518">
        <v>9822191292</v>
      </c>
      <c r="Y3518" t="s">
        <v>16277</v>
      </c>
      <c r="Z3518">
        <v>8</v>
      </c>
      <c r="AE3518" t="s">
        <v>51</v>
      </c>
      <c r="AI3518">
        <v>0</v>
      </c>
      <c r="AJ3518">
        <v>0</v>
      </c>
      <c r="AL3518">
        <v>0</v>
      </c>
      <c r="AM3518">
        <v>0</v>
      </c>
      <c r="AN3518">
        <v>1</v>
      </c>
      <c r="AO3518" t="s">
        <v>4227</v>
      </c>
      <c r="AP3518" t="s">
        <v>51</v>
      </c>
      <c r="AQ3518" t="s">
        <v>51</v>
      </c>
      <c r="AR3518" t="s">
        <v>51</v>
      </c>
      <c r="AS3518" t="s">
        <v>51</v>
      </c>
      <c r="AT3518" t="s">
        <v>51</v>
      </c>
      <c r="AU3518" t="s">
        <v>58</v>
      </c>
      <c r="AV3518" t="s">
        <v>10397</v>
      </c>
      <c r="AW3518" t="s">
        <v>4028</v>
      </c>
      <c r="AX3518" s="1">
        <v>40751.768684456016</v>
      </c>
      <c r="AY3518" s="1">
        <v>42151.512953900463</v>
      </c>
    </row>
    <row r="3519" spans="1:51" x14ac:dyDescent="0.35">
      <c r="A3519">
        <v>831</v>
      </c>
      <c r="B3519">
        <v>0</v>
      </c>
      <c r="C3519" t="s">
        <v>51</v>
      </c>
      <c r="D3519" t="s">
        <v>85</v>
      </c>
      <c r="E3519" t="s">
        <v>51</v>
      </c>
      <c r="F3519" t="s">
        <v>51</v>
      </c>
      <c r="G3519" t="s">
        <v>16278</v>
      </c>
      <c r="H3519" t="s">
        <v>16279</v>
      </c>
      <c r="I3519" t="s">
        <v>56</v>
      </c>
      <c r="J3519" t="s">
        <v>143</v>
      </c>
      <c r="K3519" t="s">
        <v>1903</v>
      </c>
      <c r="L3519">
        <v>411004</v>
      </c>
      <c r="N3519" t="s">
        <v>14787</v>
      </c>
      <c r="S3519" t="s">
        <v>16280</v>
      </c>
      <c r="T3519" t="s">
        <v>51</v>
      </c>
      <c r="U3519" t="s">
        <v>51</v>
      </c>
      <c r="W3519">
        <v>9850504908</v>
      </c>
      <c r="Y3519" t="s">
        <v>16281</v>
      </c>
      <c r="Z3519">
        <v>8</v>
      </c>
      <c r="AE3519" t="s">
        <v>51</v>
      </c>
      <c r="AF3519" t="s">
        <v>143</v>
      </c>
      <c r="AI3519">
        <v>0</v>
      </c>
      <c r="AJ3519">
        <v>0</v>
      </c>
      <c r="AL3519">
        <v>0</v>
      </c>
      <c r="AM3519">
        <v>0</v>
      </c>
      <c r="AN3519">
        <v>0</v>
      </c>
      <c r="AO3519" t="s">
        <v>51</v>
      </c>
      <c r="AP3519" t="s">
        <v>51</v>
      </c>
      <c r="AQ3519" t="s">
        <v>51</v>
      </c>
      <c r="AR3519" t="s">
        <v>51</v>
      </c>
      <c r="AS3519" t="s">
        <v>51</v>
      </c>
      <c r="AT3519" t="s">
        <v>51</v>
      </c>
      <c r="AU3519" t="s">
        <v>58</v>
      </c>
      <c r="AV3519" t="s">
        <v>8671</v>
      </c>
      <c r="AW3519" t="s">
        <v>51</v>
      </c>
      <c r="AX3519" s="1">
        <v>40750.597747488428</v>
      </c>
      <c r="AY3519" t="s">
        <v>51</v>
      </c>
    </row>
    <row r="3520" spans="1:51" x14ac:dyDescent="0.35">
      <c r="A3520">
        <v>830</v>
      </c>
      <c r="B3520">
        <v>0</v>
      </c>
      <c r="C3520" t="s">
        <v>51</v>
      </c>
      <c r="D3520" t="s">
        <v>85</v>
      </c>
      <c r="E3520">
        <v>0</v>
      </c>
      <c r="G3520" t="s">
        <v>16282</v>
      </c>
      <c r="H3520" t="s">
        <v>16283</v>
      </c>
      <c r="I3520" t="s">
        <v>56</v>
      </c>
      <c r="J3520" t="s">
        <v>143</v>
      </c>
      <c r="K3520" t="s">
        <v>16284</v>
      </c>
      <c r="L3520" t="s">
        <v>14923</v>
      </c>
      <c r="S3520" t="s">
        <v>16285</v>
      </c>
      <c r="T3520" t="s">
        <v>51</v>
      </c>
      <c r="U3520" t="s">
        <v>51</v>
      </c>
      <c r="W3520">
        <f>91-9822062915</f>
        <v>-9822062824</v>
      </c>
      <c r="X3520" t="s">
        <v>16286</v>
      </c>
      <c r="Y3520" t="s">
        <v>16287</v>
      </c>
      <c r="Z3520">
        <v>8</v>
      </c>
      <c r="AE3520" t="s">
        <v>51</v>
      </c>
      <c r="AF3520" t="s">
        <v>51</v>
      </c>
      <c r="AI3520">
        <v>0</v>
      </c>
      <c r="AJ3520">
        <v>0</v>
      </c>
      <c r="AL3520">
        <v>0</v>
      </c>
      <c r="AM3520">
        <v>0</v>
      </c>
      <c r="AN3520">
        <v>0</v>
      </c>
      <c r="AU3520" t="s">
        <v>58</v>
      </c>
      <c r="AV3520" t="s">
        <v>8671</v>
      </c>
      <c r="AW3520" t="s">
        <v>91</v>
      </c>
      <c r="AX3520" s="1">
        <v>40750.551000891202</v>
      </c>
      <c r="AY3520" s="1">
        <v>46010.51423040509</v>
      </c>
    </row>
    <row r="3521" spans="1:51" x14ac:dyDescent="0.35">
      <c r="A3521">
        <v>829</v>
      </c>
      <c r="B3521">
        <v>0</v>
      </c>
      <c r="C3521" t="s">
        <v>51</v>
      </c>
      <c r="D3521" t="s">
        <v>52</v>
      </c>
      <c r="E3521" t="s">
        <v>51</v>
      </c>
      <c r="F3521" t="s">
        <v>51</v>
      </c>
      <c r="G3521" t="s">
        <v>16288</v>
      </c>
      <c r="H3521" t="s">
        <v>16289</v>
      </c>
      <c r="I3521" t="s">
        <v>18763</v>
      </c>
      <c r="J3521" t="s">
        <v>13817</v>
      </c>
      <c r="K3521" t="s">
        <v>62</v>
      </c>
      <c r="L3521" t="s">
        <v>62</v>
      </c>
      <c r="N3521" t="s">
        <v>14787</v>
      </c>
      <c r="S3521" t="s">
        <v>16290</v>
      </c>
      <c r="T3521" t="s">
        <v>51</v>
      </c>
      <c r="U3521" t="s">
        <v>51</v>
      </c>
      <c r="V3521" t="s">
        <v>16291</v>
      </c>
      <c r="Z3521">
        <v>2</v>
      </c>
      <c r="AE3521" t="s">
        <v>51</v>
      </c>
      <c r="AF3521" t="s">
        <v>13817</v>
      </c>
      <c r="AI3521">
        <v>0</v>
      </c>
      <c r="AJ3521">
        <v>0</v>
      </c>
      <c r="AL3521">
        <v>0</v>
      </c>
      <c r="AM3521">
        <v>0</v>
      </c>
      <c r="AN3521">
        <v>0</v>
      </c>
      <c r="AO3521" t="s">
        <v>51</v>
      </c>
      <c r="AP3521" t="s">
        <v>51</v>
      </c>
      <c r="AQ3521" t="s">
        <v>51</v>
      </c>
      <c r="AR3521" t="s">
        <v>51</v>
      </c>
      <c r="AS3521" t="s">
        <v>51</v>
      </c>
      <c r="AT3521" t="s">
        <v>51</v>
      </c>
      <c r="AU3521" t="s">
        <v>58</v>
      </c>
      <c r="AV3521" t="s">
        <v>8906</v>
      </c>
      <c r="AW3521" t="s">
        <v>8906</v>
      </c>
      <c r="AX3521" s="1">
        <v>40749.612289236109</v>
      </c>
      <c r="AY3521" s="1">
        <v>40751.740525462963</v>
      </c>
    </row>
    <row r="3522" spans="1:51" x14ac:dyDescent="0.35">
      <c r="A3522">
        <v>828</v>
      </c>
      <c r="B3522">
        <v>0</v>
      </c>
      <c r="C3522" t="s">
        <v>51</v>
      </c>
      <c r="D3522" t="s">
        <v>52</v>
      </c>
      <c r="E3522" t="s">
        <v>51</v>
      </c>
      <c r="F3522" t="s">
        <v>51</v>
      </c>
      <c r="G3522" t="s">
        <v>19426</v>
      </c>
      <c r="H3522" t="s">
        <v>16292</v>
      </c>
      <c r="I3522" t="s">
        <v>56</v>
      </c>
      <c r="J3522" t="s">
        <v>16293</v>
      </c>
      <c r="K3522" t="s">
        <v>4382</v>
      </c>
      <c r="L3522">
        <v>122002</v>
      </c>
      <c r="M3522" t="s">
        <v>19359</v>
      </c>
      <c r="N3522" t="s">
        <v>16294</v>
      </c>
      <c r="O3522" t="s">
        <v>56</v>
      </c>
      <c r="P3522" t="s">
        <v>62</v>
      </c>
      <c r="Q3522" t="s">
        <v>7118</v>
      </c>
      <c r="R3522">
        <v>174303</v>
      </c>
      <c r="T3522" t="s">
        <v>51</v>
      </c>
      <c r="U3522" t="s">
        <v>51</v>
      </c>
      <c r="Z3522">
        <v>8</v>
      </c>
      <c r="AE3522" t="s">
        <v>51</v>
      </c>
      <c r="AF3522" t="s">
        <v>16293</v>
      </c>
      <c r="AI3522">
        <v>0</v>
      </c>
      <c r="AJ3522">
        <v>0</v>
      </c>
      <c r="AL3522">
        <v>0</v>
      </c>
      <c r="AM3522">
        <v>0</v>
      </c>
      <c r="AN3522">
        <v>0</v>
      </c>
      <c r="AO3522" t="s">
        <v>51</v>
      </c>
      <c r="AP3522" t="s">
        <v>51</v>
      </c>
      <c r="AQ3522" t="s">
        <v>51</v>
      </c>
      <c r="AR3522" t="s">
        <v>51</v>
      </c>
      <c r="AS3522" t="s">
        <v>51</v>
      </c>
      <c r="AT3522" t="s">
        <v>51</v>
      </c>
      <c r="AU3522" t="s">
        <v>58</v>
      </c>
      <c r="AV3522" t="s">
        <v>8906</v>
      </c>
      <c r="AW3522" t="s">
        <v>8906</v>
      </c>
      <c r="AX3522" s="1">
        <v>40749.609850196757</v>
      </c>
      <c r="AY3522" s="1">
        <v>40809.715722534726</v>
      </c>
    </row>
    <row r="3523" spans="1:51" x14ac:dyDescent="0.35">
      <c r="A3523">
        <v>827</v>
      </c>
      <c r="B3523">
        <v>0</v>
      </c>
      <c r="C3523" t="s">
        <v>51</v>
      </c>
      <c r="D3523" t="s">
        <v>52</v>
      </c>
      <c r="E3523" t="s">
        <v>51</v>
      </c>
      <c r="F3523" t="s">
        <v>51</v>
      </c>
      <c r="G3523" t="s">
        <v>16295</v>
      </c>
      <c r="H3523" t="s">
        <v>16296</v>
      </c>
      <c r="I3523" t="s">
        <v>56</v>
      </c>
      <c r="J3523" t="s">
        <v>16297</v>
      </c>
      <c r="K3523" t="s">
        <v>16298</v>
      </c>
      <c r="L3523" t="s">
        <v>1392</v>
      </c>
      <c r="N3523" t="s">
        <v>14787</v>
      </c>
      <c r="S3523" t="s">
        <v>16299</v>
      </c>
      <c r="T3523" t="s">
        <v>51</v>
      </c>
      <c r="U3523" t="s">
        <v>51</v>
      </c>
      <c r="V3523" t="s">
        <v>16300</v>
      </c>
      <c r="Y3523" t="s">
        <v>16301</v>
      </c>
      <c r="Z3523">
        <v>8</v>
      </c>
      <c r="AE3523" t="s">
        <v>51</v>
      </c>
      <c r="AF3523" t="s">
        <v>16297</v>
      </c>
      <c r="AG3523">
        <v>1981612011</v>
      </c>
      <c r="AH3523">
        <v>19801612205</v>
      </c>
      <c r="AI3523">
        <v>0</v>
      </c>
      <c r="AJ3523">
        <v>0</v>
      </c>
      <c r="AL3523">
        <v>0</v>
      </c>
      <c r="AM3523">
        <v>0</v>
      </c>
      <c r="AN3523">
        <v>0</v>
      </c>
      <c r="AO3523" t="s">
        <v>51</v>
      </c>
      <c r="AP3523" t="s">
        <v>51</v>
      </c>
      <c r="AQ3523" t="s">
        <v>51</v>
      </c>
      <c r="AR3523" t="s">
        <v>51</v>
      </c>
      <c r="AS3523" t="s">
        <v>51</v>
      </c>
      <c r="AT3523" t="s">
        <v>51</v>
      </c>
      <c r="AU3523" t="s">
        <v>58</v>
      </c>
      <c r="AV3523" t="s">
        <v>14226</v>
      </c>
      <c r="AW3523" t="s">
        <v>14226</v>
      </c>
      <c r="AX3523" s="1">
        <v>40743.478528206018</v>
      </c>
      <c r="AY3523" s="1">
        <v>40744.677992013887</v>
      </c>
    </row>
    <row r="3524" spans="1:51" x14ac:dyDescent="0.35">
      <c r="A3524">
        <v>826</v>
      </c>
      <c r="B3524">
        <v>0</v>
      </c>
      <c r="C3524" t="s">
        <v>51</v>
      </c>
      <c r="D3524" t="s">
        <v>52</v>
      </c>
      <c r="E3524" t="s">
        <v>51</v>
      </c>
      <c r="F3524" t="s">
        <v>51</v>
      </c>
      <c r="G3524" t="s">
        <v>16302</v>
      </c>
      <c r="H3524" t="s">
        <v>16303</v>
      </c>
      <c r="I3524" t="s">
        <v>56</v>
      </c>
      <c r="J3524" t="s">
        <v>143</v>
      </c>
      <c r="K3524" t="s">
        <v>1903</v>
      </c>
      <c r="L3524">
        <v>411033</v>
      </c>
      <c r="M3524" t="s">
        <v>16304</v>
      </c>
      <c r="N3524" t="s">
        <v>16305</v>
      </c>
      <c r="O3524" t="s">
        <v>56</v>
      </c>
      <c r="P3524" t="s">
        <v>143</v>
      </c>
      <c r="Q3524" t="s">
        <v>1903</v>
      </c>
      <c r="R3524">
        <v>411051</v>
      </c>
      <c r="T3524" t="s">
        <v>51</v>
      </c>
      <c r="U3524" t="s">
        <v>51</v>
      </c>
      <c r="Z3524">
        <v>8</v>
      </c>
      <c r="AE3524" t="s">
        <v>51</v>
      </c>
      <c r="AF3524" t="s">
        <v>143</v>
      </c>
      <c r="AI3524">
        <v>0</v>
      </c>
      <c r="AJ3524">
        <v>0</v>
      </c>
      <c r="AL3524">
        <v>0</v>
      </c>
      <c r="AM3524">
        <v>0</v>
      </c>
      <c r="AN3524">
        <v>0</v>
      </c>
      <c r="AO3524" t="s">
        <v>51</v>
      </c>
      <c r="AP3524" t="s">
        <v>51</v>
      </c>
      <c r="AQ3524" t="s">
        <v>51</v>
      </c>
      <c r="AR3524" t="s">
        <v>51</v>
      </c>
      <c r="AS3524" t="s">
        <v>51</v>
      </c>
      <c r="AT3524" t="s">
        <v>51</v>
      </c>
      <c r="AU3524" t="s">
        <v>58</v>
      </c>
      <c r="AV3524" t="s">
        <v>8906</v>
      </c>
      <c r="AW3524" t="s">
        <v>8906</v>
      </c>
      <c r="AX3524" s="1">
        <v>40742.524000578705</v>
      </c>
      <c r="AY3524" s="1">
        <v>40809.716536458334</v>
      </c>
    </row>
    <row r="3525" spans="1:51" x14ac:dyDescent="0.35">
      <c r="A3525">
        <v>825</v>
      </c>
      <c r="B3525">
        <v>0</v>
      </c>
      <c r="C3525" t="s">
        <v>51</v>
      </c>
      <c r="D3525" t="s">
        <v>52</v>
      </c>
      <c r="E3525" t="s">
        <v>51</v>
      </c>
      <c r="F3525" t="s">
        <v>51</v>
      </c>
      <c r="G3525" t="s">
        <v>19427</v>
      </c>
      <c r="H3525" t="s">
        <v>16306</v>
      </c>
      <c r="I3525" t="s">
        <v>56</v>
      </c>
      <c r="J3525" t="s">
        <v>16028</v>
      </c>
      <c r="K3525" t="s">
        <v>7215</v>
      </c>
      <c r="L3525">
        <v>344001</v>
      </c>
      <c r="N3525" t="s">
        <v>14787</v>
      </c>
      <c r="S3525" t="s">
        <v>16307</v>
      </c>
      <c r="T3525" t="s">
        <v>51</v>
      </c>
      <c r="U3525" t="s">
        <v>51</v>
      </c>
      <c r="V3525" t="s">
        <v>16308</v>
      </c>
      <c r="Z3525">
        <v>8</v>
      </c>
      <c r="AE3525" t="s">
        <v>51</v>
      </c>
      <c r="AF3525" t="s">
        <v>16028</v>
      </c>
      <c r="AI3525">
        <v>0</v>
      </c>
      <c r="AJ3525">
        <v>0</v>
      </c>
      <c r="AL3525">
        <v>0</v>
      </c>
      <c r="AM3525">
        <v>0</v>
      </c>
      <c r="AN3525">
        <v>0</v>
      </c>
      <c r="AO3525" t="s">
        <v>51</v>
      </c>
      <c r="AP3525" t="s">
        <v>51</v>
      </c>
      <c r="AQ3525" t="s">
        <v>51</v>
      </c>
      <c r="AR3525" t="s">
        <v>51</v>
      </c>
      <c r="AS3525" t="s">
        <v>51</v>
      </c>
      <c r="AT3525" t="s">
        <v>51</v>
      </c>
      <c r="AU3525" t="s">
        <v>58</v>
      </c>
      <c r="AV3525" t="s">
        <v>8906</v>
      </c>
      <c r="AW3525" t="s">
        <v>8906</v>
      </c>
      <c r="AX3525" s="1">
        <v>40742.491763344908</v>
      </c>
      <c r="AY3525" s="1">
        <v>40809.717049305553</v>
      </c>
    </row>
    <row r="3526" spans="1:51" x14ac:dyDescent="0.35">
      <c r="A3526">
        <v>824</v>
      </c>
      <c r="B3526">
        <v>0</v>
      </c>
      <c r="C3526" t="s">
        <v>51</v>
      </c>
      <c r="D3526" t="s">
        <v>85</v>
      </c>
      <c r="E3526" t="s">
        <v>51</v>
      </c>
      <c r="F3526" t="s">
        <v>51</v>
      </c>
      <c r="G3526" t="s">
        <v>16309</v>
      </c>
      <c r="H3526" t="s">
        <v>16310</v>
      </c>
      <c r="I3526" t="s">
        <v>56</v>
      </c>
      <c r="J3526" t="s">
        <v>5419</v>
      </c>
      <c r="K3526" t="s">
        <v>3557</v>
      </c>
      <c r="L3526" t="s">
        <v>15710</v>
      </c>
      <c r="S3526" t="s">
        <v>16311</v>
      </c>
      <c r="T3526" t="s">
        <v>51</v>
      </c>
      <c r="U3526" t="s">
        <v>51</v>
      </c>
      <c r="W3526">
        <v>9372403249</v>
      </c>
      <c r="Y3526" t="s">
        <v>16312</v>
      </c>
      <c r="Z3526">
        <v>8</v>
      </c>
      <c r="AE3526" t="s">
        <v>51</v>
      </c>
      <c r="AF3526" t="s">
        <v>5419</v>
      </c>
      <c r="AI3526">
        <v>0</v>
      </c>
      <c r="AJ3526">
        <v>0</v>
      </c>
      <c r="AL3526">
        <v>0</v>
      </c>
      <c r="AM3526">
        <v>0</v>
      </c>
      <c r="AN3526">
        <v>0</v>
      </c>
      <c r="AP3526" t="s">
        <v>51</v>
      </c>
      <c r="AQ3526" t="s">
        <v>51</v>
      </c>
      <c r="AR3526" t="s">
        <v>51</v>
      </c>
      <c r="AS3526" t="s">
        <v>51</v>
      </c>
      <c r="AT3526" t="s">
        <v>51</v>
      </c>
      <c r="AU3526" t="s">
        <v>58</v>
      </c>
      <c r="AV3526" t="s">
        <v>8671</v>
      </c>
      <c r="AW3526" t="s">
        <v>5181</v>
      </c>
      <c r="AX3526" s="1">
        <v>40739.658082986112</v>
      </c>
      <c r="AY3526" s="1">
        <v>43602.407743634256</v>
      </c>
    </row>
    <row r="3527" spans="1:51" x14ac:dyDescent="0.35">
      <c r="A3527">
        <v>823</v>
      </c>
      <c r="B3527">
        <v>0</v>
      </c>
      <c r="C3527" t="s">
        <v>51</v>
      </c>
      <c r="D3527" t="s">
        <v>85</v>
      </c>
      <c r="E3527" t="s">
        <v>51</v>
      </c>
      <c r="F3527" t="s">
        <v>51</v>
      </c>
      <c r="G3527" t="s">
        <v>16313</v>
      </c>
      <c r="H3527" t="s">
        <v>16314</v>
      </c>
      <c r="I3527" t="s">
        <v>56</v>
      </c>
      <c r="J3527" t="s">
        <v>143</v>
      </c>
      <c r="K3527" t="s">
        <v>1903</v>
      </c>
      <c r="L3527">
        <v>411002</v>
      </c>
      <c r="N3527" t="s">
        <v>14787</v>
      </c>
      <c r="S3527" t="s">
        <v>16315</v>
      </c>
      <c r="T3527" t="s">
        <v>51</v>
      </c>
      <c r="U3527" t="s">
        <v>51</v>
      </c>
      <c r="V3527">
        <v>24460567</v>
      </c>
      <c r="Z3527">
        <v>8</v>
      </c>
      <c r="AE3527" t="s">
        <v>51</v>
      </c>
      <c r="AF3527" t="s">
        <v>143</v>
      </c>
      <c r="AI3527">
        <v>0</v>
      </c>
      <c r="AJ3527">
        <v>0</v>
      </c>
      <c r="AL3527">
        <v>0</v>
      </c>
      <c r="AM3527">
        <v>0</v>
      </c>
      <c r="AN3527">
        <v>0</v>
      </c>
      <c r="AO3527" t="s">
        <v>51</v>
      </c>
      <c r="AP3527" t="s">
        <v>51</v>
      </c>
      <c r="AQ3527" t="s">
        <v>51</v>
      </c>
      <c r="AR3527" t="s">
        <v>51</v>
      </c>
      <c r="AS3527" t="s">
        <v>51</v>
      </c>
      <c r="AT3527" t="s">
        <v>51</v>
      </c>
      <c r="AU3527" t="s">
        <v>58</v>
      </c>
      <c r="AV3527" t="s">
        <v>8671</v>
      </c>
      <c r="AW3527" t="s">
        <v>51</v>
      </c>
      <c r="AX3527" s="1">
        <v>40738.614019907407</v>
      </c>
      <c r="AY3527" t="s">
        <v>51</v>
      </c>
    </row>
    <row r="3528" spans="1:51" x14ac:dyDescent="0.35">
      <c r="A3528">
        <v>822</v>
      </c>
      <c r="B3528">
        <v>0</v>
      </c>
      <c r="C3528" t="s">
        <v>51</v>
      </c>
      <c r="D3528" t="s">
        <v>85</v>
      </c>
      <c r="E3528" t="s">
        <v>51</v>
      </c>
      <c r="F3528" t="s">
        <v>51</v>
      </c>
      <c r="G3528" t="s">
        <v>16316</v>
      </c>
      <c r="H3528" t="s">
        <v>16317</v>
      </c>
      <c r="I3528" t="s">
        <v>56</v>
      </c>
      <c r="J3528" t="s">
        <v>143</v>
      </c>
      <c r="K3528" t="s">
        <v>563</v>
      </c>
      <c r="L3528">
        <v>400009</v>
      </c>
      <c r="N3528" t="s">
        <v>14787</v>
      </c>
      <c r="S3528" t="s">
        <v>16318</v>
      </c>
      <c r="T3528" t="s">
        <v>51</v>
      </c>
      <c r="U3528" t="s">
        <v>51</v>
      </c>
      <c r="Z3528">
        <v>8</v>
      </c>
      <c r="AE3528" t="s">
        <v>51</v>
      </c>
      <c r="AF3528" t="s">
        <v>143</v>
      </c>
      <c r="AI3528">
        <v>0</v>
      </c>
      <c r="AJ3528">
        <v>0</v>
      </c>
      <c r="AL3528">
        <v>0</v>
      </c>
      <c r="AM3528">
        <v>0</v>
      </c>
      <c r="AN3528">
        <v>0</v>
      </c>
      <c r="AO3528" t="s">
        <v>51</v>
      </c>
      <c r="AP3528" t="s">
        <v>51</v>
      </c>
      <c r="AQ3528" t="s">
        <v>51</v>
      </c>
      <c r="AR3528" t="s">
        <v>51</v>
      </c>
      <c r="AS3528" t="s">
        <v>51</v>
      </c>
      <c r="AT3528" t="s">
        <v>51</v>
      </c>
      <c r="AU3528" t="s">
        <v>58</v>
      </c>
      <c r="AV3528" t="s">
        <v>16002</v>
      </c>
      <c r="AW3528" t="s">
        <v>51</v>
      </c>
      <c r="AX3528" s="1">
        <v>40730.522352812499</v>
      </c>
      <c r="AY3528" t="s">
        <v>51</v>
      </c>
    </row>
    <row r="3529" spans="1:51" x14ac:dyDescent="0.35">
      <c r="A3529">
        <v>821</v>
      </c>
      <c r="B3529">
        <v>0</v>
      </c>
      <c r="C3529" t="s">
        <v>51</v>
      </c>
      <c r="D3529" t="s">
        <v>85</v>
      </c>
      <c r="E3529" t="s">
        <v>51</v>
      </c>
      <c r="F3529" t="s">
        <v>51</v>
      </c>
      <c r="G3529" t="s">
        <v>16319</v>
      </c>
      <c r="H3529" t="s">
        <v>16320</v>
      </c>
      <c r="I3529" t="s">
        <v>56</v>
      </c>
      <c r="J3529" t="s">
        <v>143</v>
      </c>
      <c r="K3529" t="s">
        <v>1903</v>
      </c>
      <c r="L3529">
        <v>411048</v>
      </c>
      <c r="N3529" t="s">
        <v>14787</v>
      </c>
      <c r="S3529" t="s">
        <v>16321</v>
      </c>
      <c r="T3529" t="s">
        <v>51</v>
      </c>
      <c r="U3529" t="s">
        <v>51</v>
      </c>
      <c r="W3529" t="s">
        <v>16322</v>
      </c>
      <c r="Y3529" t="s">
        <v>16323</v>
      </c>
      <c r="Z3529">
        <v>8</v>
      </c>
      <c r="AE3529" t="s">
        <v>51</v>
      </c>
      <c r="AF3529" t="s">
        <v>143</v>
      </c>
      <c r="AI3529">
        <v>0</v>
      </c>
      <c r="AJ3529">
        <v>0</v>
      </c>
      <c r="AL3529">
        <v>0</v>
      </c>
      <c r="AM3529">
        <v>0</v>
      </c>
      <c r="AN3529">
        <v>0</v>
      </c>
      <c r="AO3529" t="s">
        <v>51</v>
      </c>
      <c r="AP3529" t="s">
        <v>51</v>
      </c>
      <c r="AQ3529" t="s">
        <v>51</v>
      </c>
      <c r="AR3529" t="s">
        <v>51</v>
      </c>
      <c r="AS3529" t="s">
        <v>51</v>
      </c>
      <c r="AT3529" t="s">
        <v>51</v>
      </c>
      <c r="AU3529" t="s">
        <v>58</v>
      </c>
      <c r="AV3529" t="s">
        <v>8671</v>
      </c>
      <c r="AW3529" t="s">
        <v>8671</v>
      </c>
      <c r="AX3529" s="1">
        <v>40728.656946793984</v>
      </c>
      <c r="AY3529" s="1">
        <v>40735.471427743054</v>
      </c>
    </row>
    <row r="3530" spans="1:51" x14ac:dyDescent="0.35">
      <c r="A3530">
        <v>820</v>
      </c>
      <c r="B3530">
        <v>0</v>
      </c>
      <c r="C3530" t="s">
        <v>51</v>
      </c>
      <c r="D3530" t="s">
        <v>85</v>
      </c>
      <c r="E3530" t="s">
        <v>51</v>
      </c>
      <c r="F3530" t="s">
        <v>51</v>
      </c>
      <c r="G3530" t="s">
        <v>16324</v>
      </c>
      <c r="H3530" t="s">
        <v>16325</v>
      </c>
      <c r="I3530" t="s">
        <v>56</v>
      </c>
      <c r="J3530" t="s">
        <v>143</v>
      </c>
      <c r="K3530" t="s">
        <v>1903</v>
      </c>
      <c r="L3530" t="s">
        <v>16326</v>
      </c>
      <c r="N3530" t="s">
        <v>14787</v>
      </c>
      <c r="S3530" t="s">
        <v>16327</v>
      </c>
      <c r="T3530" t="s">
        <v>51</v>
      </c>
      <c r="U3530" t="s">
        <v>51</v>
      </c>
      <c r="W3530" t="s">
        <v>16328</v>
      </c>
      <c r="Y3530" t="s">
        <v>16329</v>
      </c>
      <c r="Z3530">
        <v>8</v>
      </c>
      <c r="AE3530" t="s">
        <v>51</v>
      </c>
      <c r="AF3530" t="s">
        <v>143</v>
      </c>
      <c r="AI3530">
        <v>0</v>
      </c>
      <c r="AJ3530">
        <v>0</v>
      </c>
      <c r="AL3530">
        <v>0</v>
      </c>
      <c r="AM3530">
        <v>0</v>
      </c>
      <c r="AN3530">
        <v>0</v>
      </c>
      <c r="AO3530" t="s">
        <v>51</v>
      </c>
      <c r="AP3530" t="s">
        <v>51</v>
      </c>
      <c r="AQ3530" t="s">
        <v>51</v>
      </c>
      <c r="AR3530" t="s">
        <v>51</v>
      </c>
      <c r="AS3530" t="s">
        <v>51</v>
      </c>
      <c r="AT3530" t="s">
        <v>51</v>
      </c>
      <c r="AU3530" t="s">
        <v>58</v>
      </c>
      <c r="AV3530" t="s">
        <v>8671</v>
      </c>
      <c r="AW3530" t="s">
        <v>8671</v>
      </c>
      <c r="AX3530" s="1">
        <v>40723.728286655096</v>
      </c>
      <c r="AY3530" s="1">
        <v>40723.735737118055</v>
      </c>
    </row>
    <row r="3531" spans="1:51" x14ac:dyDescent="0.35">
      <c r="A3531">
        <v>819</v>
      </c>
      <c r="B3531">
        <v>0</v>
      </c>
      <c r="C3531" t="s">
        <v>51</v>
      </c>
      <c r="D3531" t="s">
        <v>85</v>
      </c>
      <c r="E3531" t="s">
        <v>51</v>
      </c>
      <c r="F3531" t="s">
        <v>51</v>
      </c>
      <c r="G3531" t="s">
        <v>16330</v>
      </c>
      <c r="H3531" t="s">
        <v>16331</v>
      </c>
      <c r="I3531" t="s">
        <v>56</v>
      </c>
      <c r="J3531" t="s">
        <v>143</v>
      </c>
      <c r="K3531" t="s">
        <v>1903</v>
      </c>
      <c r="L3531" t="s">
        <v>16332</v>
      </c>
      <c r="N3531" t="s">
        <v>14787</v>
      </c>
      <c r="S3531" t="s">
        <v>16333</v>
      </c>
      <c r="T3531" t="s">
        <v>51</v>
      </c>
      <c r="U3531" t="s">
        <v>51</v>
      </c>
      <c r="W3531">
        <v>9823817817</v>
      </c>
      <c r="Y3531" t="s">
        <v>16334</v>
      </c>
      <c r="Z3531">
        <v>8</v>
      </c>
      <c r="AE3531" t="s">
        <v>51</v>
      </c>
      <c r="AF3531" t="s">
        <v>143</v>
      </c>
      <c r="AI3531">
        <v>0</v>
      </c>
      <c r="AJ3531">
        <v>0</v>
      </c>
      <c r="AL3531">
        <v>0</v>
      </c>
      <c r="AM3531">
        <v>0</v>
      </c>
      <c r="AN3531">
        <v>0</v>
      </c>
      <c r="AO3531" t="s">
        <v>51</v>
      </c>
      <c r="AP3531" t="s">
        <v>51</v>
      </c>
      <c r="AQ3531" t="s">
        <v>51</v>
      </c>
      <c r="AR3531" t="s">
        <v>51</v>
      </c>
      <c r="AS3531" t="s">
        <v>51</v>
      </c>
      <c r="AT3531" t="s">
        <v>51</v>
      </c>
      <c r="AU3531" t="s">
        <v>58</v>
      </c>
      <c r="AV3531" t="s">
        <v>10397</v>
      </c>
      <c r="AW3531" t="s">
        <v>51</v>
      </c>
      <c r="AX3531" s="1">
        <v>40722.620845798614</v>
      </c>
      <c r="AY3531" t="s">
        <v>51</v>
      </c>
    </row>
    <row r="3532" spans="1:51" x14ac:dyDescent="0.35">
      <c r="A3532">
        <v>818</v>
      </c>
      <c r="B3532">
        <v>0</v>
      </c>
      <c r="C3532" t="s">
        <v>51</v>
      </c>
      <c r="D3532" t="s">
        <v>85</v>
      </c>
      <c r="E3532" t="s">
        <v>51</v>
      </c>
      <c r="F3532" t="s">
        <v>51</v>
      </c>
      <c r="G3532" t="s">
        <v>19428</v>
      </c>
      <c r="H3532" t="s">
        <v>16335</v>
      </c>
      <c r="I3532" t="s">
        <v>56</v>
      </c>
      <c r="J3532" t="s">
        <v>5419</v>
      </c>
      <c r="K3532" t="s">
        <v>16336</v>
      </c>
      <c r="L3532">
        <v>573103</v>
      </c>
      <c r="S3532" t="s">
        <v>16337</v>
      </c>
      <c r="T3532" t="s">
        <v>51</v>
      </c>
      <c r="U3532" t="s">
        <v>51</v>
      </c>
      <c r="V3532" t="s">
        <v>16338</v>
      </c>
      <c r="Y3532" t="s">
        <v>16339</v>
      </c>
      <c r="Z3532">
        <v>8</v>
      </c>
      <c r="AE3532" t="s">
        <v>51</v>
      </c>
      <c r="AF3532" t="s">
        <v>5419</v>
      </c>
      <c r="AI3532">
        <v>0</v>
      </c>
      <c r="AJ3532">
        <v>0</v>
      </c>
      <c r="AL3532">
        <v>0</v>
      </c>
      <c r="AM3532">
        <v>0</v>
      </c>
      <c r="AN3532">
        <v>0</v>
      </c>
      <c r="AO3532" t="s">
        <v>1400</v>
      </c>
      <c r="AP3532" t="s">
        <v>51</v>
      </c>
      <c r="AQ3532" t="s">
        <v>51</v>
      </c>
      <c r="AR3532" t="s">
        <v>51</v>
      </c>
      <c r="AS3532" t="s">
        <v>51</v>
      </c>
      <c r="AT3532" t="s">
        <v>51</v>
      </c>
      <c r="AU3532" t="s">
        <v>58</v>
      </c>
      <c r="AV3532" t="s">
        <v>8671</v>
      </c>
      <c r="AW3532" t="s">
        <v>4028</v>
      </c>
      <c r="AX3532" s="1">
        <v>40717.50366292824</v>
      </c>
      <c r="AY3532" s="1">
        <v>41901.534590358795</v>
      </c>
    </row>
    <row r="3533" spans="1:51" x14ac:dyDescent="0.35">
      <c r="A3533">
        <v>817</v>
      </c>
      <c r="B3533">
        <v>0</v>
      </c>
      <c r="C3533" t="s">
        <v>51</v>
      </c>
      <c r="D3533" t="s">
        <v>52</v>
      </c>
      <c r="E3533" t="s">
        <v>51</v>
      </c>
      <c r="F3533" t="s">
        <v>51</v>
      </c>
      <c r="G3533" t="s">
        <v>16340</v>
      </c>
      <c r="H3533" t="s">
        <v>16341</v>
      </c>
      <c r="I3533" t="s">
        <v>56</v>
      </c>
      <c r="J3533" t="s">
        <v>62</v>
      </c>
      <c r="K3533" t="s">
        <v>62</v>
      </c>
      <c r="L3533" t="s">
        <v>62</v>
      </c>
      <c r="M3533" t="s">
        <v>16342</v>
      </c>
      <c r="N3533" t="s">
        <v>16343</v>
      </c>
      <c r="O3533" t="s">
        <v>56</v>
      </c>
      <c r="U3533" t="s">
        <v>202</v>
      </c>
      <c r="Z3533">
        <v>8</v>
      </c>
      <c r="AA3533">
        <v>19</v>
      </c>
      <c r="AE3533" t="s">
        <v>16344</v>
      </c>
      <c r="AF3533" t="s">
        <v>3287</v>
      </c>
      <c r="AG3533" t="s">
        <v>16345</v>
      </c>
      <c r="AH3533" t="s">
        <v>16344</v>
      </c>
      <c r="AI3533">
        <v>0</v>
      </c>
      <c r="AJ3533">
        <v>0</v>
      </c>
      <c r="AL3533">
        <v>0</v>
      </c>
      <c r="AM3533">
        <v>0</v>
      </c>
      <c r="AN3533">
        <v>0</v>
      </c>
      <c r="AO3533" t="s">
        <v>51</v>
      </c>
      <c r="AP3533" t="s">
        <v>51</v>
      </c>
      <c r="AQ3533" t="s">
        <v>51</v>
      </c>
      <c r="AR3533" t="s">
        <v>51</v>
      </c>
      <c r="AS3533" t="s">
        <v>51</v>
      </c>
      <c r="AT3533" t="s">
        <v>51</v>
      </c>
      <c r="AU3533" t="s">
        <v>58</v>
      </c>
      <c r="AV3533" t="s">
        <v>8906</v>
      </c>
      <c r="AW3533" t="s">
        <v>196</v>
      </c>
      <c r="AX3533" s="1">
        <v>40712.513397071758</v>
      </c>
      <c r="AY3533" s="1">
        <v>43853.697651423608</v>
      </c>
    </row>
    <row r="3534" spans="1:51" x14ac:dyDescent="0.35">
      <c r="A3534">
        <v>816</v>
      </c>
      <c r="B3534">
        <v>0</v>
      </c>
      <c r="C3534" t="s">
        <v>51</v>
      </c>
      <c r="D3534" t="s">
        <v>85</v>
      </c>
      <c r="E3534" t="s">
        <v>51</v>
      </c>
      <c r="F3534" t="s">
        <v>51</v>
      </c>
      <c r="G3534" t="s">
        <v>16346</v>
      </c>
      <c r="H3534" t="s">
        <v>16347</v>
      </c>
      <c r="I3534" t="s">
        <v>56</v>
      </c>
      <c r="J3534" t="s">
        <v>143</v>
      </c>
      <c r="K3534" t="s">
        <v>563</v>
      </c>
      <c r="L3534">
        <v>401208</v>
      </c>
      <c r="N3534" t="s">
        <v>14787</v>
      </c>
      <c r="S3534" t="s">
        <v>16348</v>
      </c>
      <c r="T3534" t="s">
        <v>51</v>
      </c>
      <c r="U3534" t="s">
        <v>51</v>
      </c>
      <c r="V3534" t="s">
        <v>16349</v>
      </c>
      <c r="W3534">
        <v>9833406677</v>
      </c>
      <c r="Y3534" t="s">
        <v>16350</v>
      </c>
      <c r="Z3534">
        <v>8</v>
      </c>
      <c r="AE3534" t="s">
        <v>51</v>
      </c>
      <c r="AF3534" t="s">
        <v>143</v>
      </c>
      <c r="AI3534">
        <v>0</v>
      </c>
      <c r="AJ3534">
        <v>0</v>
      </c>
      <c r="AL3534">
        <v>0</v>
      </c>
      <c r="AM3534">
        <v>0</v>
      </c>
      <c r="AN3534">
        <v>0</v>
      </c>
      <c r="AO3534" t="s">
        <v>51</v>
      </c>
      <c r="AP3534" t="s">
        <v>51</v>
      </c>
      <c r="AQ3534" t="s">
        <v>51</v>
      </c>
      <c r="AR3534" t="s">
        <v>51</v>
      </c>
      <c r="AS3534" t="s">
        <v>51</v>
      </c>
      <c r="AT3534" t="s">
        <v>51</v>
      </c>
      <c r="AU3534" t="s">
        <v>58</v>
      </c>
      <c r="AV3534" t="s">
        <v>10397</v>
      </c>
      <c r="AW3534" t="s">
        <v>10397</v>
      </c>
      <c r="AX3534" s="1">
        <v>40710.709230706016</v>
      </c>
      <c r="AY3534" s="1">
        <v>40710.711113738427</v>
      </c>
    </row>
    <row r="3535" spans="1:51" x14ac:dyDescent="0.35">
      <c r="A3535">
        <v>815</v>
      </c>
      <c r="B3535">
        <v>0</v>
      </c>
      <c r="C3535" t="s">
        <v>51</v>
      </c>
      <c r="D3535" t="s">
        <v>52</v>
      </c>
      <c r="E3535" t="s">
        <v>51</v>
      </c>
      <c r="F3535" t="s">
        <v>51</v>
      </c>
      <c r="G3535" t="s">
        <v>16351</v>
      </c>
      <c r="H3535" t="s">
        <v>16352</v>
      </c>
      <c r="I3535" t="s">
        <v>56</v>
      </c>
      <c r="J3535" t="s">
        <v>16353</v>
      </c>
      <c r="K3535" t="s">
        <v>62</v>
      </c>
      <c r="L3535" t="s">
        <v>62</v>
      </c>
      <c r="M3535" t="s">
        <v>16351</v>
      </c>
      <c r="N3535" t="s">
        <v>16354</v>
      </c>
      <c r="O3535" t="s">
        <v>56</v>
      </c>
      <c r="Q3535" t="s">
        <v>62</v>
      </c>
      <c r="R3535" t="s">
        <v>62</v>
      </c>
      <c r="S3535" t="s">
        <v>16355</v>
      </c>
      <c r="T3535" t="s">
        <v>51</v>
      </c>
      <c r="U3535" t="s">
        <v>51</v>
      </c>
      <c r="Z3535">
        <v>8</v>
      </c>
      <c r="AA3535" t="s">
        <v>16356</v>
      </c>
      <c r="AB3535" t="s">
        <v>6610</v>
      </c>
      <c r="AC3535" t="s">
        <v>16357</v>
      </c>
      <c r="AE3535" t="s">
        <v>51</v>
      </c>
      <c r="AF3535" t="s">
        <v>16353</v>
      </c>
      <c r="AG3535">
        <v>21241702847</v>
      </c>
      <c r="AH3535" t="s">
        <v>16358</v>
      </c>
      <c r="AI3535">
        <v>0</v>
      </c>
      <c r="AJ3535">
        <v>0</v>
      </c>
      <c r="AL3535">
        <v>0</v>
      </c>
      <c r="AM3535">
        <v>0</v>
      </c>
      <c r="AN3535">
        <v>0</v>
      </c>
      <c r="AO3535" t="s">
        <v>51</v>
      </c>
      <c r="AP3535" t="s">
        <v>51</v>
      </c>
      <c r="AQ3535" t="s">
        <v>51</v>
      </c>
      <c r="AR3535" t="s">
        <v>51</v>
      </c>
      <c r="AS3535" t="s">
        <v>51</v>
      </c>
      <c r="AT3535" t="s">
        <v>51</v>
      </c>
      <c r="AU3535" t="s">
        <v>58</v>
      </c>
      <c r="AV3535" t="s">
        <v>14226</v>
      </c>
      <c r="AW3535" t="s">
        <v>8906</v>
      </c>
      <c r="AX3535" s="1">
        <v>40710.666844212959</v>
      </c>
      <c r="AY3535" s="1">
        <v>40717.516908182872</v>
      </c>
    </row>
    <row r="3536" spans="1:51" x14ac:dyDescent="0.35">
      <c r="A3536">
        <v>814</v>
      </c>
      <c r="B3536">
        <v>0</v>
      </c>
      <c r="C3536" t="s">
        <v>51</v>
      </c>
      <c r="D3536" t="s">
        <v>85</v>
      </c>
      <c r="E3536" t="s">
        <v>51</v>
      </c>
      <c r="F3536" t="s">
        <v>51</v>
      </c>
      <c r="G3536" t="s">
        <v>16359</v>
      </c>
      <c r="H3536" t="s">
        <v>16360</v>
      </c>
      <c r="I3536" t="s">
        <v>56</v>
      </c>
      <c r="J3536" t="s">
        <v>15586</v>
      </c>
      <c r="K3536" t="s">
        <v>1903</v>
      </c>
      <c r="L3536">
        <v>411048</v>
      </c>
      <c r="N3536" t="s">
        <v>14787</v>
      </c>
      <c r="T3536" t="s">
        <v>51</v>
      </c>
      <c r="U3536" t="s">
        <v>51</v>
      </c>
      <c r="W3536">
        <v>9890658527</v>
      </c>
      <c r="Z3536">
        <v>8</v>
      </c>
      <c r="AE3536" t="s">
        <v>51</v>
      </c>
      <c r="AF3536" t="s">
        <v>15586</v>
      </c>
      <c r="AI3536">
        <v>0</v>
      </c>
      <c r="AJ3536">
        <v>0</v>
      </c>
      <c r="AL3536">
        <v>0</v>
      </c>
      <c r="AM3536">
        <v>0</v>
      </c>
      <c r="AN3536">
        <v>0</v>
      </c>
      <c r="AO3536" t="s">
        <v>51</v>
      </c>
      <c r="AP3536" t="s">
        <v>51</v>
      </c>
      <c r="AQ3536" t="s">
        <v>51</v>
      </c>
      <c r="AR3536" t="s">
        <v>51</v>
      </c>
      <c r="AS3536" t="s">
        <v>51</v>
      </c>
      <c r="AT3536" t="s">
        <v>51</v>
      </c>
      <c r="AU3536" t="s">
        <v>58</v>
      </c>
      <c r="AV3536" t="s">
        <v>8671</v>
      </c>
      <c r="AW3536" t="s">
        <v>51</v>
      </c>
      <c r="AX3536" s="1">
        <v>40710.598935416667</v>
      </c>
      <c r="AY3536" t="s">
        <v>51</v>
      </c>
    </row>
    <row r="3537" spans="1:51" x14ac:dyDescent="0.35">
      <c r="A3537">
        <v>813</v>
      </c>
      <c r="B3537">
        <v>0</v>
      </c>
      <c r="C3537" t="s">
        <v>51</v>
      </c>
      <c r="D3537" t="s">
        <v>64</v>
      </c>
      <c r="E3537" t="s">
        <v>51</v>
      </c>
      <c r="F3537" t="s">
        <v>51</v>
      </c>
      <c r="G3537" t="s">
        <v>19429</v>
      </c>
      <c r="H3537" t="s">
        <v>16361</v>
      </c>
      <c r="I3537" t="s">
        <v>56</v>
      </c>
      <c r="J3537" t="s">
        <v>16362</v>
      </c>
      <c r="K3537" t="s">
        <v>8231</v>
      </c>
      <c r="L3537">
        <v>851114</v>
      </c>
      <c r="M3537" t="s">
        <v>19429</v>
      </c>
      <c r="N3537" t="s">
        <v>16363</v>
      </c>
      <c r="O3537" t="s">
        <v>56</v>
      </c>
      <c r="P3537" t="s">
        <v>101</v>
      </c>
      <c r="Q3537" t="s">
        <v>8231</v>
      </c>
      <c r="R3537">
        <v>851114</v>
      </c>
      <c r="T3537" t="s">
        <v>51</v>
      </c>
      <c r="U3537" t="s">
        <v>51</v>
      </c>
      <c r="Z3537">
        <v>8</v>
      </c>
      <c r="AE3537" t="s">
        <v>51</v>
      </c>
      <c r="AF3537" t="s">
        <v>16362</v>
      </c>
      <c r="AI3537">
        <v>0</v>
      </c>
      <c r="AJ3537">
        <v>0</v>
      </c>
      <c r="AL3537">
        <v>0</v>
      </c>
      <c r="AM3537">
        <v>0</v>
      </c>
      <c r="AN3537">
        <v>0</v>
      </c>
      <c r="AO3537" t="s">
        <v>51</v>
      </c>
      <c r="AP3537" t="s">
        <v>51</v>
      </c>
      <c r="AQ3537" t="s">
        <v>51</v>
      </c>
      <c r="AR3537" t="s">
        <v>51</v>
      </c>
      <c r="AS3537" t="s">
        <v>51</v>
      </c>
      <c r="AT3537" t="s">
        <v>51</v>
      </c>
      <c r="AU3537" t="s">
        <v>58</v>
      </c>
      <c r="AV3537" t="s">
        <v>11883</v>
      </c>
      <c r="AW3537" t="s">
        <v>51</v>
      </c>
      <c r="AX3537" s="1">
        <v>40710.42827650463</v>
      </c>
      <c r="AY3537" t="s">
        <v>51</v>
      </c>
    </row>
    <row r="3538" spans="1:51" x14ac:dyDescent="0.35">
      <c r="A3538">
        <v>812</v>
      </c>
      <c r="B3538">
        <v>0</v>
      </c>
      <c r="C3538" t="s">
        <v>51</v>
      </c>
      <c r="D3538" t="s">
        <v>52</v>
      </c>
      <c r="E3538" t="s">
        <v>51</v>
      </c>
      <c r="F3538" t="s">
        <v>51</v>
      </c>
      <c r="G3538" t="s">
        <v>16364</v>
      </c>
      <c r="H3538" t="s">
        <v>16365</v>
      </c>
      <c r="I3538" t="s">
        <v>56</v>
      </c>
      <c r="J3538" t="s">
        <v>143</v>
      </c>
      <c r="K3538" t="s">
        <v>563</v>
      </c>
      <c r="L3538">
        <v>400093</v>
      </c>
      <c r="N3538" t="s">
        <v>14787</v>
      </c>
      <c r="T3538" t="s">
        <v>51</v>
      </c>
      <c r="U3538" t="s">
        <v>51</v>
      </c>
      <c r="Z3538">
        <v>8</v>
      </c>
      <c r="AE3538" t="s">
        <v>51</v>
      </c>
      <c r="AF3538" t="s">
        <v>143</v>
      </c>
      <c r="AI3538">
        <v>0</v>
      </c>
      <c r="AJ3538">
        <v>0</v>
      </c>
      <c r="AL3538">
        <v>0</v>
      </c>
      <c r="AM3538">
        <v>0</v>
      </c>
      <c r="AN3538">
        <v>0</v>
      </c>
      <c r="AO3538" t="s">
        <v>51</v>
      </c>
      <c r="AP3538" t="s">
        <v>51</v>
      </c>
      <c r="AQ3538" t="s">
        <v>51</v>
      </c>
      <c r="AR3538" t="s">
        <v>51</v>
      </c>
      <c r="AS3538" t="s">
        <v>51</v>
      </c>
      <c r="AT3538" t="s">
        <v>51</v>
      </c>
      <c r="AU3538" t="s">
        <v>58</v>
      </c>
      <c r="AV3538" t="s">
        <v>8906</v>
      </c>
      <c r="AW3538" t="s">
        <v>51</v>
      </c>
      <c r="AX3538" s="1">
        <v>40710.397097534726</v>
      </c>
      <c r="AY3538" t="s">
        <v>51</v>
      </c>
    </row>
    <row r="3539" spans="1:51" x14ac:dyDescent="0.35">
      <c r="A3539">
        <v>811</v>
      </c>
      <c r="B3539">
        <v>0</v>
      </c>
      <c r="C3539" t="s">
        <v>51</v>
      </c>
      <c r="D3539" t="s">
        <v>52</v>
      </c>
      <c r="E3539" t="s">
        <v>51</v>
      </c>
      <c r="F3539" t="s">
        <v>51</v>
      </c>
      <c r="G3539" t="s">
        <v>16366</v>
      </c>
      <c r="H3539" t="s">
        <v>16367</v>
      </c>
      <c r="I3539" t="s">
        <v>4076</v>
      </c>
      <c r="J3539" t="s">
        <v>14401</v>
      </c>
      <c r="K3539" t="s">
        <v>1392</v>
      </c>
      <c r="L3539" t="s">
        <v>1392</v>
      </c>
      <c r="N3539" t="s">
        <v>14787</v>
      </c>
      <c r="S3539" t="s">
        <v>16368</v>
      </c>
      <c r="T3539" t="s">
        <v>51</v>
      </c>
      <c r="U3539" t="s">
        <v>51</v>
      </c>
      <c r="V3539" t="s">
        <v>16369</v>
      </c>
      <c r="Z3539">
        <v>2</v>
      </c>
      <c r="AE3539" t="s">
        <v>51</v>
      </c>
      <c r="AF3539" t="s">
        <v>14401</v>
      </c>
      <c r="AI3539">
        <v>0</v>
      </c>
      <c r="AJ3539">
        <v>0</v>
      </c>
      <c r="AL3539">
        <v>0</v>
      </c>
      <c r="AM3539">
        <v>0</v>
      </c>
      <c r="AN3539">
        <v>0</v>
      </c>
      <c r="AO3539" t="s">
        <v>51</v>
      </c>
      <c r="AP3539" t="s">
        <v>51</v>
      </c>
      <c r="AQ3539" t="s">
        <v>51</v>
      </c>
      <c r="AR3539" t="s">
        <v>51</v>
      </c>
      <c r="AS3539" t="s">
        <v>51</v>
      </c>
      <c r="AT3539" t="s">
        <v>51</v>
      </c>
      <c r="AU3539" t="s">
        <v>58</v>
      </c>
      <c r="AV3539" t="s">
        <v>8906</v>
      </c>
      <c r="AW3539" t="s">
        <v>51</v>
      </c>
      <c r="AX3539" s="1">
        <v>40709.521956631943</v>
      </c>
      <c r="AY3539" t="s">
        <v>51</v>
      </c>
    </row>
    <row r="3540" spans="1:51" x14ac:dyDescent="0.35">
      <c r="A3540">
        <v>810</v>
      </c>
      <c r="B3540">
        <v>0</v>
      </c>
      <c r="C3540" t="s">
        <v>51</v>
      </c>
      <c r="D3540" t="s">
        <v>52</v>
      </c>
      <c r="E3540" t="s">
        <v>51</v>
      </c>
      <c r="F3540" t="s">
        <v>51</v>
      </c>
      <c r="G3540" t="s">
        <v>16370</v>
      </c>
      <c r="H3540" t="s">
        <v>16371</v>
      </c>
      <c r="I3540" t="s">
        <v>56</v>
      </c>
      <c r="J3540" t="s">
        <v>97</v>
      </c>
      <c r="K3540" t="s">
        <v>62</v>
      </c>
      <c r="L3540" t="s">
        <v>62</v>
      </c>
      <c r="M3540" t="s">
        <v>16372</v>
      </c>
      <c r="N3540" t="s">
        <v>16373</v>
      </c>
      <c r="O3540" t="s">
        <v>56</v>
      </c>
      <c r="S3540" t="s">
        <v>16374</v>
      </c>
      <c r="T3540" t="s">
        <v>16375</v>
      </c>
      <c r="U3540" t="s">
        <v>202</v>
      </c>
      <c r="V3540" t="s">
        <v>16376</v>
      </c>
      <c r="W3540" t="s">
        <v>16377</v>
      </c>
      <c r="Y3540" t="s">
        <v>12060</v>
      </c>
      <c r="Z3540">
        <v>8</v>
      </c>
      <c r="AA3540">
        <v>20</v>
      </c>
      <c r="AB3540" t="s">
        <v>62</v>
      </c>
      <c r="AC3540" t="s">
        <v>62</v>
      </c>
      <c r="AD3540" t="s">
        <v>62</v>
      </c>
      <c r="AE3540" t="s">
        <v>11774</v>
      </c>
      <c r="AF3540" t="s">
        <v>97</v>
      </c>
      <c r="AG3540" t="s">
        <v>12063</v>
      </c>
      <c r="AH3540" t="s">
        <v>11774</v>
      </c>
      <c r="AI3540">
        <v>0</v>
      </c>
      <c r="AJ3540">
        <v>0</v>
      </c>
      <c r="AL3540">
        <v>0</v>
      </c>
      <c r="AM3540">
        <v>0</v>
      </c>
      <c r="AN3540">
        <v>0</v>
      </c>
      <c r="AO3540" t="s">
        <v>51</v>
      </c>
      <c r="AP3540" t="s">
        <v>51</v>
      </c>
      <c r="AQ3540" t="s">
        <v>51</v>
      </c>
      <c r="AR3540" t="s">
        <v>51</v>
      </c>
      <c r="AS3540" t="s">
        <v>51</v>
      </c>
      <c r="AT3540" t="s">
        <v>51</v>
      </c>
      <c r="AU3540" t="s">
        <v>58</v>
      </c>
      <c r="AV3540" t="s">
        <v>8906</v>
      </c>
      <c r="AW3540" t="s">
        <v>196</v>
      </c>
      <c r="AX3540" s="1">
        <v>40704.638608645837</v>
      </c>
      <c r="AY3540" s="1">
        <v>44377.413717557873</v>
      </c>
    </row>
    <row r="3541" spans="1:51" x14ac:dyDescent="0.35">
      <c r="A3541">
        <v>809</v>
      </c>
      <c r="B3541">
        <v>0</v>
      </c>
      <c r="C3541" t="s">
        <v>51</v>
      </c>
      <c r="D3541" t="s">
        <v>85</v>
      </c>
      <c r="E3541" t="s">
        <v>51</v>
      </c>
      <c r="F3541" t="s">
        <v>51</v>
      </c>
      <c r="G3541" t="s">
        <v>16378</v>
      </c>
      <c r="H3541" t="s">
        <v>16379</v>
      </c>
      <c r="I3541" t="s">
        <v>56</v>
      </c>
      <c r="J3541" t="s">
        <v>13817</v>
      </c>
      <c r="K3541" t="s">
        <v>62</v>
      </c>
      <c r="L3541" t="s">
        <v>62</v>
      </c>
      <c r="N3541" t="s">
        <v>14787</v>
      </c>
      <c r="T3541" t="s">
        <v>51</v>
      </c>
      <c r="U3541" t="s">
        <v>51</v>
      </c>
      <c r="W3541" t="s">
        <v>16380</v>
      </c>
      <c r="Y3541" t="s">
        <v>16381</v>
      </c>
      <c r="Z3541">
        <v>8</v>
      </c>
      <c r="AE3541" t="s">
        <v>51</v>
      </c>
      <c r="AF3541" t="s">
        <v>13817</v>
      </c>
      <c r="AI3541">
        <v>0</v>
      </c>
      <c r="AJ3541">
        <v>0</v>
      </c>
      <c r="AL3541">
        <v>0</v>
      </c>
      <c r="AM3541">
        <v>0</v>
      </c>
      <c r="AN3541">
        <v>0</v>
      </c>
      <c r="AO3541" t="s">
        <v>51</v>
      </c>
      <c r="AP3541" t="s">
        <v>51</v>
      </c>
      <c r="AQ3541" t="s">
        <v>51</v>
      </c>
      <c r="AR3541" t="s">
        <v>51</v>
      </c>
      <c r="AS3541" t="s">
        <v>51</v>
      </c>
      <c r="AT3541" t="s">
        <v>51</v>
      </c>
      <c r="AU3541" t="s">
        <v>58</v>
      </c>
      <c r="AV3541" t="s">
        <v>11883</v>
      </c>
      <c r="AW3541" t="s">
        <v>51</v>
      </c>
      <c r="AX3541" s="1">
        <v>40704.475315821757</v>
      </c>
      <c r="AY3541" t="s">
        <v>51</v>
      </c>
    </row>
    <row r="3542" spans="1:51" x14ac:dyDescent="0.35">
      <c r="A3542">
        <v>808</v>
      </c>
      <c r="B3542">
        <v>0</v>
      </c>
      <c r="C3542" t="s">
        <v>51</v>
      </c>
      <c r="D3542" t="s">
        <v>85</v>
      </c>
      <c r="E3542" t="s">
        <v>51</v>
      </c>
      <c r="F3542" t="s">
        <v>51</v>
      </c>
      <c r="G3542" t="s">
        <v>16382</v>
      </c>
      <c r="H3542" t="s">
        <v>16383</v>
      </c>
      <c r="I3542" t="s">
        <v>56</v>
      </c>
      <c r="J3542" t="s">
        <v>15586</v>
      </c>
      <c r="K3542" t="s">
        <v>563</v>
      </c>
      <c r="L3542" t="s">
        <v>15344</v>
      </c>
      <c r="N3542" t="s">
        <v>14787</v>
      </c>
      <c r="S3542" t="s">
        <v>16384</v>
      </c>
      <c r="T3542" t="s">
        <v>51</v>
      </c>
      <c r="U3542" t="s">
        <v>51</v>
      </c>
      <c r="V3542" t="s">
        <v>16385</v>
      </c>
      <c r="W3542" t="s">
        <v>16386</v>
      </c>
      <c r="Y3542" t="s">
        <v>16387</v>
      </c>
      <c r="Z3542">
        <v>8</v>
      </c>
      <c r="AE3542" t="s">
        <v>51</v>
      </c>
      <c r="AF3542" t="s">
        <v>15586</v>
      </c>
      <c r="AI3542">
        <v>0</v>
      </c>
      <c r="AJ3542">
        <v>0</v>
      </c>
      <c r="AL3542">
        <v>0</v>
      </c>
      <c r="AM3542">
        <v>0</v>
      </c>
      <c r="AN3542">
        <v>0</v>
      </c>
      <c r="AO3542" t="s">
        <v>51</v>
      </c>
      <c r="AP3542" t="s">
        <v>51</v>
      </c>
      <c r="AQ3542" t="s">
        <v>51</v>
      </c>
      <c r="AR3542" t="s">
        <v>51</v>
      </c>
      <c r="AS3542" t="s">
        <v>51</v>
      </c>
      <c r="AT3542" t="s">
        <v>51</v>
      </c>
      <c r="AU3542" t="s">
        <v>58</v>
      </c>
      <c r="AV3542" t="s">
        <v>8671</v>
      </c>
      <c r="AW3542" t="s">
        <v>51</v>
      </c>
      <c r="AX3542" s="1">
        <v>40703.717370949074</v>
      </c>
      <c r="AY3542" t="s">
        <v>51</v>
      </c>
    </row>
    <row r="3543" spans="1:51" x14ac:dyDescent="0.35">
      <c r="A3543">
        <v>807</v>
      </c>
      <c r="B3543">
        <v>0</v>
      </c>
      <c r="C3543" t="s">
        <v>51</v>
      </c>
      <c r="D3543" t="s">
        <v>85</v>
      </c>
      <c r="E3543" t="s">
        <v>51</v>
      </c>
      <c r="F3543" t="s">
        <v>51</v>
      </c>
      <c r="G3543" t="s">
        <v>16388</v>
      </c>
      <c r="H3543" t="s">
        <v>16389</v>
      </c>
      <c r="I3543" t="s">
        <v>56</v>
      </c>
      <c r="J3543" t="s">
        <v>143</v>
      </c>
      <c r="K3543" t="s">
        <v>16390</v>
      </c>
      <c r="L3543">
        <v>411002</v>
      </c>
      <c r="N3543" t="s">
        <v>14787</v>
      </c>
      <c r="S3543">
        <v>8446896939</v>
      </c>
      <c r="T3543" t="s">
        <v>51</v>
      </c>
      <c r="U3543" t="s">
        <v>51</v>
      </c>
      <c r="W3543">
        <v>9637210996</v>
      </c>
      <c r="Y3543" t="s">
        <v>16391</v>
      </c>
      <c r="Z3543">
        <v>8</v>
      </c>
      <c r="AE3543" t="s">
        <v>51</v>
      </c>
      <c r="AF3543" t="s">
        <v>143</v>
      </c>
      <c r="AI3543">
        <v>0</v>
      </c>
      <c r="AJ3543">
        <v>0</v>
      </c>
      <c r="AL3543">
        <v>0</v>
      </c>
      <c r="AM3543">
        <v>0</v>
      </c>
      <c r="AN3543">
        <v>0</v>
      </c>
      <c r="AO3543" t="s">
        <v>51</v>
      </c>
      <c r="AP3543" t="s">
        <v>51</v>
      </c>
      <c r="AQ3543" t="s">
        <v>51</v>
      </c>
      <c r="AR3543" t="s">
        <v>51</v>
      </c>
      <c r="AS3543" t="s">
        <v>51</v>
      </c>
      <c r="AT3543" t="s">
        <v>51</v>
      </c>
      <c r="AU3543" t="s">
        <v>58</v>
      </c>
      <c r="AV3543" t="s">
        <v>8671</v>
      </c>
      <c r="AW3543" t="s">
        <v>51</v>
      </c>
      <c r="AX3543" s="1">
        <v>40703.598488391202</v>
      </c>
      <c r="AY3543" t="s">
        <v>51</v>
      </c>
    </row>
    <row r="3544" spans="1:51" x14ac:dyDescent="0.35">
      <c r="A3544">
        <v>806</v>
      </c>
      <c r="B3544">
        <v>0</v>
      </c>
      <c r="C3544" t="s">
        <v>51</v>
      </c>
      <c r="D3544" t="s">
        <v>52</v>
      </c>
      <c r="E3544" t="s">
        <v>51</v>
      </c>
      <c r="F3544" t="s">
        <v>51</v>
      </c>
      <c r="G3544" t="s">
        <v>19430</v>
      </c>
      <c r="H3544" t="s">
        <v>16392</v>
      </c>
      <c r="I3544" t="s">
        <v>56</v>
      </c>
      <c r="J3544" t="s">
        <v>13817</v>
      </c>
      <c r="K3544" t="s">
        <v>7736</v>
      </c>
      <c r="L3544">
        <v>431136</v>
      </c>
      <c r="M3544" t="s">
        <v>19431</v>
      </c>
      <c r="N3544" t="s">
        <v>16393</v>
      </c>
      <c r="O3544" t="s">
        <v>56</v>
      </c>
      <c r="P3544" t="s">
        <v>62</v>
      </c>
      <c r="Q3544" t="s">
        <v>7736</v>
      </c>
      <c r="R3544">
        <v>431136</v>
      </c>
      <c r="S3544">
        <v>9326204768</v>
      </c>
      <c r="T3544" t="s">
        <v>51</v>
      </c>
      <c r="U3544" t="s">
        <v>51</v>
      </c>
      <c r="V3544" t="s">
        <v>16394</v>
      </c>
      <c r="Z3544">
        <v>8</v>
      </c>
      <c r="AA3544" t="s">
        <v>16395</v>
      </c>
      <c r="AE3544" t="s">
        <v>51</v>
      </c>
      <c r="AF3544" t="s">
        <v>13817</v>
      </c>
      <c r="AH3544" t="s">
        <v>16396</v>
      </c>
      <c r="AI3544">
        <v>0</v>
      </c>
      <c r="AJ3544">
        <v>0</v>
      </c>
      <c r="AL3544">
        <v>0</v>
      </c>
      <c r="AM3544">
        <v>0</v>
      </c>
      <c r="AN3544">
        <v>0</v>
      </c>
      <c r="AO3544" t="s">
        <v>51</v>
      </c>
      <c r="AP3544" t="s">
        <v>51</v>
      </c>
      <c r="AQ3544" t="s">
        <v>51</v>
      </c>
      <c r="AR3544" t="s">
        <v>51</v>
      </c>
      <c r="AS3544" t="s">
        <v>51</v>
      </c>
      <c r="AT3544" t="s">
        <v>51</v>
      </c>
      <c r="AU3544" t="s">
        <v>58</v>
      </c>
      <c r="AV3544" t="s">
        <v>8906</v>
      </c>
      <c r="AW3544" t="s">
        <v>8906</v>
      </c>
      <c r="AX3544" s="1">
        <v>40703.50361605324</v>
      </c>
      <c r="AY3544" s="1">
        <v>40809.717885497688</v>
      </c>
    </row>
    <row r="3545" spans="1:51" x14ac:dyDescent="0.35">
      <c r="A3545">
        <v>805</v>
      </c>
      <c r="B3545">
        <v>0</v>
      </c>
      <c r="C3545" t="s">
        <v>51</v>
      </c>
      <c r="D3545" t="s">
        <v>64</v>
      </c>
      <c r="E3545" t="s">
        <v>51</v>
      </c>
      <c r="F3545" t="s">
        <v>51</v>
      </c>
      <c r="G3545" t="s">
        <v>19432</v>
      </c>
      <c r="H3545" t="s">
        <v>16397</v>
      </c>
      <c r="I3545" t="s">
        <v>56</v>
      </c>
      <c r="J3545" t="s">
        <v>77</v>
      </c>
      <c r="K3545" t="s">
        <v>62</v>
      </c>
      <c r="L3545" t="s">
        <v>62</v>
      </c>
      <c r="N3545" t="s">
        <v>14787</v>
      </c>
      <c r="O3545" t="s">
        <v>1673</v>
      </c>
      <c r="S3545" t="s">
        <v>16398</v>
      </c>
      <c r="U3545" t="s">
        <v>57</v>
      </c>
      <c r="V3545" t="s">
        <v>16399</v>
      </c>
      <c r="Y3545" t="s">
        <v>16400</v>
      </c>
      <c r="Z3545">
        <v>8</v>
      </c>
      <c r="AA3545">
        <v>29</v>
      </c>
      <c r="AD3545" t="s">
        <v>16401</v>
      </c>
      <c r="AE3545" t="s">
        <v>5602</v>
      </c>
      <c r="AF3545" t="s">
        <v>77</v>
      </c>
      <c r="AG3545" t="s">
        <v>16402</v>
      </c>
      <c r="AH3545" t="s">
        <v>5602</v>
      </c>
      <c r="AI3545">
        <v>0</v>
      </c>
      <c r="AJ3545">
        <v>0</v>
      </c>
      <c r="AL3545">
        <v>0</v>
      </c>
      <c r="AM3545">
        <v>0</v>
      </c>
      <c r="AN3545">
        <v>0</v>
      </c>
      <c r="AO3545" t="s">
        <v>51</v>
      </c>
      <c r="AP3545" t="s">
        <v>51</v>
      </c>
      <c r="AQ3545" t="s">
        <v>51</v>
      </c>
      <c r="AR3545" t="s">
        <v>51</v>
      </c>
      <c r="AS3545" t="s">
        <v>51</v>
      </c>
      <c r="AT3545" t="s">
        <v>51</v>
      </c>
      <c r="AU3545" t="s">
        <v>58</v>
      </c>
      <c r="AV3545" t="s">
        <v>8906</v>
      </c>
      <c r="AW3545" t="s">
        <v>919</v>
      </c>
      <c r="AX3545" s="1">
        <v>40701.428437118055</v>
      </c>
      <c r="AY3545" s="1">
        <v>45323.462395289353</v>
      </c>
    </row>
    <row r="3546" spans="1:51" x14ac:dyDescent="0.35">
      <c r="A3546">
        <v>804</v>
      </c>
      <c r="B3546">
        <v>0</v>
      </c>
      <c r="C3546" t="s">
        <v>51</v>
      </c>
      <c r="D3546" t="s">
        <v>85</v>
      </c>
      <c r="E3546" t="s">
        <v>51</v>
      </c>
      <c r="F3546" t="s">
        <v>51</v>
      </c>
      <c r="G3546" t="s">
        <v>16403</v>
      </c>
      <c r="H3546" t="s">
        <v>16404</v>
      </c>
      <c r="I3546" t="s">
        <v>56</v>
      </c>
      <c r="J3546" t="s">
        <v>12495</v>
      </c>
      <c r="K3546" t="s">
        <v>1903</v>
      </c>
      <c r="L3546">
        <v>411048</v>
      </c>
      <c r="S3546" t="s">
        <v>16405</v>
      </c>
      <c r="T3546" t="s">
        <v>51</v>
      </c>
      <c r="U3546" t="s">
        <v>51</v>
      </c>
      <c r="W3546">
        <v>9823079074</v>
      </c>
      <c r="Z3546">
        <v>8</v>
      </c>
      <c r="AE3546" t="s">
        <v>51</v>
      </c>
      <c r="AF3546" t="s">
        <v>12495</v>
      </c>
      <c r="AI3546">
        <v>0</v>
      </c>
      <c r="AJ3546">
        <v>0</v>
      </c>
      <c r="AL3546">
        <v>0</v>
      </c>
      <c r="AM3546">
        <v>0</v>
      </c>
      <c r="AN3546">
        <v>0</v>
      </c>
      <c r="AO3546" t="s">
        <v>1146</v>
      </c>
      <c r="AP3546" t="s">
        <v>51</v>
      </c>
      <c r="AQ3546" t="s">
        <v>51</v>
      </c>
      <c r="AR3546" t="s">
        <v>51</v>
      </c>
      <c r="AS3546" t="s">
        <v>51</v>
      </c>
      <c r="AT3546" t="s">
        <v>51</v>
      </c>
      <c r="AU3546" t="s">
        <v>58</v>
      </c>
      <c r="AV3546" t="s">
        <v>8671</v>
      </c>
      <c r="AW3546" t="s">
        <v>4028</v>
      </c>
      <c r="AX3546" s="1">
        <v>40700.523181944445</v>
      </c>
      <c r="AY3546" s="1">
        <v>41780.55392175926</v>
      </c>
    </row>
    <row r="3547" spans="1:51" x14ac:dyDescent="0.35">
      <c r="A3547">
        <v>803</v>
      </c>
      <c r="B3547">
        <v>0</v>
      </c>
      <c r="C3547" t="s">
        <v>51</v>
      </c>
      <c r="D3547" t="s">
        <v>52</v>
      </c>
      <c r="E3547" t="s">
        <v>51</v>
      </c>
      <c r="F3547" t="s">
        <v>51</v>
      </c>
      <c r="G3547" t="s">
        <v>16406</v>
      </c>
      <c r="H3547" t="s">
        <v>16407</v>
      </c>
      <c r="I3547" t="s">
        <v>56</v>
      </c>
      <c r="J3547" t="s">
        <v>143</v>
      </c>
      <c r="K3547" t="s">
        <v>4401</v>
      </c>
      <c r="L3547">
        <v>706</v>
      </c>
      <c r="N3547" t="s">
        <v>14787</v>
      </c>
      <c r="S3547" t="s">
        <v>16408</v>
      </c>
      <c r="T3547" t="s">
        <v>51</v>
      </c>
      <c r="U3547" t="s">
        <v>51</v>
      </c>
      <c r="V3547" t="s">
        <v>16409</v>
      </c>
      <c r="Y3547" t="s">
        <v>16410</v>
      </c>
      <c r="Z3547">
        <v>8</v>
      </c>
      <c r="AE3547" t="s">
        <v>51</v>
      </c>
      <c r="AF3547" t="s">
        <v>143</v>
      </c>
      <c r="AI3547">
        <v>0</v>
      </c>
      <c r="AJ3547">
        <v>0</v>
      </c>
      <c r="AL3547">
        <v>0</v>
      </c>
      <c r="AM3547">
        <v>0</v>
      </c>
      <c r="AN3547">
        <v>0</v>
      </c>
      <c r="AO3547" t="s">
        <v>51</v>
      </c>
      <c r="AP3547" t="s">
        <v>51</v>
      </c>
      <c r="AQ3547" t="s">
        <v>51</v>
      </c>
      <c r="AR3547" t="s">
        <v>51</v>
      </c>
      <c r="AS3547" t="s">
        <v>51</v>
      </c>
      <c r="AT3547" t="s">
        <v>51</v>
      </c>
      <c r="AU3547" t="s">
        <v>58</v>
      </c>
      <c r="AV3547" t="s">
        <v>8906</v>
      </c>
      <c r="AW3547" t="s">
        <v>51</v>
      </c>
      <c r="AX3547" s="1">
        <v>40698.636910763889</v>
      </c>
      <c r="AY3547" t="s">
        <v>51</v>
      </c>
    </row>
    <row r="3548" spans="1:51" x14ac:dyDescent="0.35">
      <c r="A3548">
        <v>802</v>
      </c>
      <c r="B3548">
        <v>0</v>
      </c>
      <c r="C3548" t="s">
        <v>51</v>
      </c>
      <c r="D3548" t="s">
        <v>52</v>
      </c>
      <c r="E3548" t="s">
        <v>51</v>
      </c>
      <c r="F3548" t="s">
        <v>51</v>
      </c>
      <c r="G3548" t="s">
        <v>16411</v>
      </c>
      <c r="H3548" t="s">
        <v>16412</v>
      </c>
      <c r="I3548" t="s">
        <v>56</v>
      </c>
      <c r="J3548" t="s">
        <v>14598</v>
      </c>
      <c r="K3548" t="s">
        <v>14876</v>
      </c>
      <c r="L3548" t="s">
        <v>15114</v>
      </c>
      <c r="N3548" t="s">
        <v>14787</v>
      </c>
      <c r="O3548" t="s">
        <v>416</v>
      </c>
      <c r="S3548" t="s">
        <v>16413</v>
      </c>
      <c r="T3548" t="s">
        <v>51</v>
      </c>
      <c r="U3548" t="s">
        <v>51</v>
      </c>
      <c r="V3548" t="s">
        <v>16414</v>
      </c>
      <c r="Y3548" t="s">
        <v>16415</v>
      </c>
      <c r="Z3548">
        <v>8</v>
      </c>
      <c r="AE3548" t="s">
        <v>51</v>
      </c>
      <c r="AF3548" t="s">
        <v>14598</v>
      </c>
      <c r="AI3548">
        <v>0</v>
      </c>
      <c r="AJ3548">
        <v>0</v>
      </c>
      <c r="AL3548">
        <v>0</v>
      </c>
      <c r="AM3548">
        <v>0</v>
      </c>
      <c r="AN3548">
        <v>0</v>
      </c>
      <c r="AO3548" t="s">
        <v>51</v>
      </c>
      <c r="AP3548" t="s">
        <v>51</v>
      </c>
      <c r="AQ3548" t="s">
        <v>51</v>
      </c>
      <c r="AR3548" t="s">
        <v>51</v>
      </c>
      <c r="AS3548" t="s">
        <v>51</v>
      </c>
      <c r="AT3548" t="s">
        <v>51</v>
      </c>
      <c r="AU3548" t="s">
        <v>58</v>
      </c>
      <c r="AV3548" t="s">
        <v>8906</v>
      </c>
      <c r="AW3548" t="s">
        <v>14226</v>
      </c>
      <c r="AX3548" s="1">
        <v>40697.713612731481</v>
      </c>
      <c r="AY3548" s="1">
        <v>41004.417761192133</v>
      </c>
    </row>
    <row r="3549" spans="1:51" x14ac:dyDescent="0.35">
      <c r="A3549">
        <v>801</v>
      </c>
      <c r="B3549">
        <v>0</v>
      </c>
      <c r="C3549" t="s">
        <v>51</v>
      </c>
      <c r="D3549" t="s">
        <v>85</v>
      </c>
      <c r="E3549" t="s">
        <v>51</v>
      </c>
      <c r="F3549" t="s">
        <v>51</v>
      </c>
      <c r="G3549" t="s">
        <v>16416</v>
      </c>
      <c r="H3549" t="s">
        <v>16417</v>
      </c>
      <c r="I3549" t="s">
        <v>56</v>
      </c>
      <c r="J3549" t="s">
        <v>143</v>
      </c>
      <c r="K3549" t="s">
        <v>1903</v>
      </c>
      <c r="L3549">
        <v>411001</v>
      </c>
      <c r="N3549" t="s">
        <v>14787</v>
      </c>
      <c r="S3549" t="s">
        <v>16418</v>
      </c>
      <c r="T3549" t="s">
        <v>51</v>
      </c>
      <c r="U3549" t="s">
        <v>51</v>
      </c>
      <c r="V3549" t="s">
        <v>16419</v>
      </c>
      <c r="Y3549" t="s">
        <v>16420</v>
      </c>
      <c r="Z3549">
        <v>8</v>
      </c>
      <c r="AE3549" t="s">
        <v>51</v>
      </c>
      <c r="AF3549" t="s">
        <v>143</v>
      </c>
      <c r="AI3549">
        <v>0</v>
      </c>
      <c r="AJ3549">
        <v>0</v>
      </c>
      <c r="AL3549">
        <v>0</v>
      </c>
      <c r="AM3549">
        <v>0</v>
      </c>
      <c r="AN3549">
        <v>0</v>
      </c>
      <c r="AO3549" t="s">
        <v>51</v>
      </c>
      <c r="AP3549" t="s">
        <v>51</v>
      </c>
      <c r="AQ3549" t="s">
        <v>51</v>
      </c>
      <c r="AR3549" t="s">
        <v>51</v>
      </c>
      <c r="AS3549" t="s">
        <v>51</v>
      </c>
      <c r="AT3549" t="s">
        <v>51</v>
      </c>
      <c r="AU3549" t="s">
        <v>58</v>
      </c>
      <c r="AV3549" t="s">
        <v>8671</v>
      </c>
      <c r="AW3549" t="s">
        <v>51</v>
      </c>
      <c r="AX3549" s="1">
        <v>40697.511749456018</v>
      </c>
      <c r="AY3549" t="s">
        <v>51</v>
      </c>
    </row>
    <row r="3550" spans="1:51" x14ac:dyDescent="0.35">
      <c r="A3550">
        <v>800</v>
      </c>
      <c r="B3550">
        <v>0</v>
      </c>
      <c r="C3550" t="s">
        <v>51</v>
      </c>
      <c r="D3550" t="s">
        <v>52</v>
      </c>
      <c r="E3550" t="s">
        <v>51</v>
      </c>
      <c r="F3550" t="s">
        <v>51</v>
      </c>
      <c r="G3550" t="s">
        <v>16421</v>
      </c>
      <c r="H3550" t="s">
        <v>16422</v>
      </c>
      <c r="I3550" t="s">
        <v>56</v>
      </c>
      <c r="J3550" t="s">
        <v>13817</v>
      </c>
      <c r="K3550" t="s">
        <v>62</v>
      </c>
      <c r="L3550" t="s">
        <v>62</v>
      </c>
      <c r="N3550" t="s">
        <v>14787</v>
      </c>
      <c r="S3550" t="s">
        <v>16423</v>
      </c>
      <c r="T3550" t="s">
        <v>51</v>
      </c>
      <c r="U3550" t="s">
        <v>51</v>
      </c>
      <c r="V3550" t="s">
        <v>16424</v>
      </c>
      <c r="Z3550">
        <v>8</v>
      </c>
      <c r="AA3550" t="s">
        <v>16425</v>
      </c>
      <c r="AE3550" t="s">
        <v>51</v>
      </c>
      <c r="AF3550" t="s">
        <v>13817</v>
      </c>
      <c r="AG3550">
        <v>33244381692</v>
      </c>
      <c r="AH3550">
        <v>383351</v>
      </c>
      <c r="AI3550">
        <v>0</v>
      </c>
      <c r="AJ3550">
        <v>0</v>
      </c>
      <c r="AL3550">
        <v>0</v>
      </c>
      <c r="AM3550">
        <v>0</v>
      </c>
      <c r="AN3550">
        <v>0</v>
      </c>
      <c r="AO3550" t="s">
        <v>51</v>
      </c>
      <c r="AP3550" t="s">
        <v>51</v>
      </c>
      <c r="AQ3550" t="s">
        <v>51</v>
      </c>
      <c r="AR3550" t="s">
        <v>51</v>
      </c>
      <c r="AS3550" t="s">
        <v>51</v>
      </c>
      <c r="AT3550" t="s">
        <v>51</v>
      </c>
      <c r="AU3550" t="s">
        <v>58</v>
      </c>
      <c r="AV3550" t="s">
        <v>8906</v>
      </c>
      <c r="AW3550" t="s">
        <v>51</v>
      </c>
      <c r="AX3550" s="1">
        <v>40696.431010914355</v>
      </c>
      <c r="AY3550" t="s">
        <v>51</v>
      </c>
    </row>
    <row r="3551" spans="1:51" x14ac:dyDescent="0.35">
      <c r="A3551">
        <v>799</v>
      </c>
      <c r="B3551">
        <v>0</v>
      </c>
      <c r="C3551" t="s">
        <v>51</v>
      </c>
      <c r="D3551" t="s">
        <v>85</v>
      </c>
      <c r="E3551" t="s">
        <v>51</v>
      </c>
      <c r="F3551" t="s">
        <v>51</v>
      </c>
      <c r="G3551" t="s">
        <v>16426</v>
      </c>
      <c r="H3551" t="s">
        <v>16427</v>
      </c>
      <c r="I3551" t="s">
        <v>56</v>
      </c>
      <c r="J3551" t="s">
        <v>16428</v>
      </c>
      <c r="K3551" t="s">
        <v>16429</v>
      </c>
      <c r="L3551">
        <v>224190</v>
      </c>
      <c r="N3551" t="s">
        <v>14787</v>
      </c>
      <c r="S3551">
        <v>8726175090</v>
      </c>
      <c r="T3551" t="s">
        <v>51</v>
      </c>
      <c r="U3551" t="s">
        <v>51</v>
      </c>
      <c r="W3551">
        <v>9918233360</v>
      </c>
      <c r="Z3551">
        <v>8</v>
      </c>
      <c r="AD3551" t="s">
        <v>16430</v>
      </c>
      <c r="AE3551" t="s">
        <v>51</v>
      </c>
      <c r="AF3551" t="s">
        <v>16428</v>
      </c>
      <c r="AI3551">
        <v>0</v>
      </c>
      <c r="AJ3551">
        <v>0</v>
      </c>
      <c r="AL3551">
        <v>0</v>
      </c>
      <c r="AM3551">
        <v>0</v>
      </c>
      <c r="AN3551">
        <v>0</v>
      </c>
      <c r="AO3551" t="s">
        <v>51</v>
      </c>
      <c r="AP3551" t="s">
        <v>51</v>
      </c>
      <c r="AQ3551" t="s">
        <v>51</v>
      </c>
      <c r="AR3551" t="s">
        <v>51</v>
      </c>
      <c r="AS3551" t="s">
        <v>51</v>
      </c>
      <c r="AT3551" t="s">
        <v>51</v>
      </c>
      <c r="AU3551" t="s">
        <v>58</v>
      </c>
      <c r="AV3551" t="s">
        <v>8671</v>
      </c>
      <c r="AW3551" t="s">
        <v>51</v>
      </c>
      <c r="AX3551" s="1">
        <v>40695.746629050926</v>
      </c>
      <c r="AY3551" t="s">
        <v>51</v>
      </c>
    </row>
    <row r="3552" spans="1:51" x14ac:dyDescent="0.35">
      <c r="A3552">
        <v>798</v>
      </c>
      <c r="B3552">
        <v>0</v>
      </c>
      <c r="C3552" t="s">
        <v>51</v>
      </c>
      <c r="D3552" t="s">
        <v>52</v>
      </c>
      <c r="E3552" t="s">
        <v>51</v>
      </c>
      <c r="F3552" t="s">
        <v>51</v>
      </c>
      <c r="G3552" t="s">
        <v>16431</v>
      </c>
      <c r="H3552" t="s">
        <v>16432</v>
      </c>
      <c r="I3552" t="s">
        <v>4842</v>
      </c>
      <c r="J3552" t="s">
        <v>13817</v>
      </c>
      <c r="K3552" t="s">
        <v>62</v>
      </c>
      <c r="L3552" t="s">
        <v>62</v>
      </c>
      <c r="M3552" t="s">
        <v>16431</v>
      </c>
      <c r="N3552" t="s">
        <v>16433</v>
      </c>
      <c r="S3552" t="s">
        <v>16434</v>
      </c>
      <c r="T3552" t="s">
        <v>51</v>
      </c>
      <c r="U3552" t="s">
        <v>51</v>
      </c>
      <c r="V3552" t="s">
        <v>16435</v>
      </c>
      <c r="W3552" t="s">
        <v>62</v>
      </c>
      <c r="Z3552">
        <v>2</v>
      </c>
      <c r="AA3552" t="s">
        <v>62</v>
      </c>
      <c r="AB3552" t="s">
        <v>62</v>
      </c>
      <c r="AC3552" t="s">
        <v>62</v>
      </c>
      <c r="AD3552" t="s">
        <v>62</v>
      </c>
      <c r="AE3552" t="s">
        <v>51</v>
      </c>
      <c r="AF3552" t="s">
        <v>13817</v>
      </c>
      <c r="AG3552" t="s">
        <v>62</v>
      </c>
      <c r="AH3552" t="s">
        <v>62</v>
      </c>
      <c r="AI3552">
        <v>0</v>
      </c>
      <c r="AJ3552">
        <v>0</v>
      </c>
      <c r="AK3552" t="s">
        <v>62</v>
      </c>
      <c r="AL3552">
        <v>0</v>
      </c>
      <c r="AM3552">
        <v>0</v>
      </c>
      <c r="AN3552">
        <v>0</v>
      </c>
      <c r="AO3552" t="s">
        <v>51</v>
      </c>
      <c r="AP3552" t="s">
        <v>51</v>
      </c>
      <c r="AQ3552" t="s">
        <v>51</v>
      </c>
      <c r="AR3552" t="s">
        <v>51</v>
      </c>
      <c r="AS3552" t="s">
        <v>51</v>
      </c>
      <c r="AT3552" t="s">
        <v>51</v>
      </c>
      <c r="AU3552" t="s">
        <v>58</v>
      </c>
      <c r="AV3552" t="s">
        <v>8906</v>
      </c>
      <c r="AW3552" t="s">
        <v>51</v>
      </c>
      <c r="AX3552" s="1">
        <v>40690.514641898146</v>
      </c>
      <c r="AY3552" t="s">
        <v>51</v>
      </c>
    </row>
    <row r="3553" spans="1:51" x14ac:dyDescent="0.35">
      <c r="A3553">
        <v>797</v>
      </c>
      <c r="B3553">
        <v>0</v>
      </c>
      <c r="C3553" t="s">
        <v>51</v>
      </c>
      <c r="D3553" t="s">
        <v>85</v>
      </c>
      <c r="E3553" t="s">
        <v>51</v>
      </c>
      <c r="F3553" t="s">
        <v>51</v>
      </c>
      <c r="G3553" t="s">
        <v>16436</v>
      </c>
      <c r="H3553" t="s">
        <v>16437</v>
      </c>
      <c r="I3553" t="s">
        <v>56</v>
      </c>
      <c r="J3553" t="s">
        <v>5419</v>
      </c>
      <c r="K3553" t="s">
        <v>62</v>
      </c>
      <c r="L3553" t="s">
        <v>62</v>
      </c>
      <c r="T3553" t="s">
        <v>51</v>
      </c>
      <c r="U3553" t="s">
        <v>51</v>
      </c>
      <c r="W3553">
        <v>9881930610</v>
      </c>
      <c r="Y3553" t="s">
        <v>16438</v>
      </c>
      <c r="Z3553">
        <v>8</v>
      </c>
      <c r="AE3553" t="s">
        <v>51</v>
      </c>
      <c r="AF3553" t="s">
        <v>5419</v>
      </c>
      <c r="AI3553">
        <v>0</v>
      </c>
      <c r="AJ3553">
        <v>0</v>
      </c>
      <c r="AL3553">
        <v>0</v>
      </c>
      <c r="AM3553">
        <v>0</v>
      </c>
      <c r="AN3553">
        <v>0</v>
      </c>
      <c r="AO3553" t="s">
        <v>51</v>
      </c>
      <c r="AP3553" t="s">
        <v>51</v>
      </c>
      <c r="AQ3553" t="s">
        <v>51</v>
      </c>
      <c r="AR3553" t="s">
        <v>51</v>
      </c>
      <c r="AS3553" t="s">
        <v>51</v>
      </c>
      <c r="AT3553" t="s">
        <v>51</v>
      </c>
      <c r="AU3553" t="s">
        <v>58</v>
      </c>
      <c r="AV3553" t="s">
        <v>13603</v>
      </c>
      <c r="AW3553" t="s">
        <v>8671</v>
      </c>
      <c r="AX3553" s="1">
        <v>40688.646133483795</v>
      </c>
      <c r="AY3553" s="1">
        <v>41263.55301909722</v>
      </c>
    </row>
    <row r="3554" spans="1:51" x14ac:dyDescent="0.35">
      <c r="A3554">
        <v>796</v>
      </c>
      <c r="B3554">
        <v>0</v>
      </c>
      <c r="C3554" t="s">
        <v>51</v>
      </c>
      <c r="D3554" t="s">
        <v>85</v>
      </c>
      <c r="E3554">
        <v>3</v>
      </c>
      <c r="F3554" t="s">
        <v>1049</v>
      </c>
      <c r="G3554" t="s">
        <v>16439</v>
      </c>
      <c r="H3554" t="s">
        <v>16440</v>
      </c>
      <c r="I3554" t="s">
        <v>56</v>
      </c>
      <c r="K3554" t="s">
        <v>16441</v>
      </c>
      <c r="L3554" t="s">
        <v>16442</v>
      </c>
      <c r="S3554">
        <f>91-20-25458662</f>
        <v>-25458591</v>
      </c>
      <c r="T3554" t="s">
        <v>51</v>
      </c>
      <c r="U3554" t="s">
        <v>51</v>
      </c>
      <c r="V3554">
        <f>91-20-25458663</f>
        <v>-25458592</v>
      </c>
      <c r="W3554" t="e">
        <f>91 -9011011049/Sachin N.Kalgaonkar</f>
        <v>#NAME?</v>
      </c>
      <c r="X3554" t="s">
        <v>16443</v>
      </c>
      <c r="Y3554" t="s">
        <v>16444</v>
      </c>
      <c r="Z3554">
        <v>8</v>
      </c>
      <c r="AE3554" t="s">
        <v>51</v>
      </c>
      <c r="AF3554" t="s">
        <v>51</v>
      </c>
      <c r="AI3554">
        <v>0</v>
      </c>
      <c r="AJ3554">
        <v>0</v>
      </c>
      <c r="AL3554">
        <v>0</v>
      </c>
      <c r="AM3554">
        <v>0</v>
      </c>
      <c r="AN3554">
        <v>0</v>
      </c>
      <c r="AO3554" t="s">
        <v>1651</v>
      </c>
      <c r="AU3554" t="s">
        <v>58</v>
      </c>
      <c r="AV3554" t="s">
        <v>16002</v>
      </c>
      <c r="AW3554" t="s">
        <v>4028</v>
      </c>
      <c r="AX3554" s="1">
        <v>40686.488623576392</v>
      </c>
      <c r="AY3554" s="1">
        <v>44630.624541319441</v>
      </c>
    </row>
    <row r="3555" spans="1:51" x14ac:dyDescent="0.35">
      <c r="A3555">
        <v>795</v>
      </c>
      <c r="B3555">
        <v>0</v>
      </c>
      <c r="C3555" t="s">
        <v>51</v>
      </c>
      <c r="D3555" t="s">
        <v>52</v>
      </c>
      <c r="E3555" t="s">
        <v>51</v>
      </c>
      <c r="F3555" t="s">
        <v>51</v>
      </c>
      <c r="G3555" t="s">
        <v>16445</v>
      </c>
      <c r="H3555" t="s">
        <v>16446</v>
      </c>
      <c r="I3555" t="s">
        <v>56</v>
      </c>
      <c r="J3555" t="s">
        <v>16447</v>
      </c>
      <c r="K3555" t="s">
        <v>62</v>
      </c>
      <c r="L3555" t="s">
        <v>16448</v>
      </c>
      <c r="M3555" t="s">
        <v>16449</v>
      </c>
      <c r="N3555" t="s">
        <v>16450</v>
      </c>
      <c r="O3555" t="s">
        <v>56</v>
      </c>
      <c r="P3555" t="s">
        <v>7770</v>
      </c>
      <c r="Q3555" t="s">
        <v>62</v>
      </c>
      <c r="R3555" t="s">
        <v>16448</v>
      </c>
      <c r="S3555" t="s">
        <v>16451</v>
      </c>
      <c r="T3555" t="s">
        <v>51</v>
      </c>
      <c r="U3555" t="s">
        <v>51</v>
      </c>
      <c r="V3555" t="s">
        <v>16452</v>
      </c>
      <c r="Y3555" t="s">
        <v>16453</v>
      </c>
      <c r="Z3555">
        <v>8</v>
      </c>
      <c r="AA3555" t="s">
        <v>16454</v>
      </c>
      <c r="AE3555" t="s">
        <v>51</v>
      </c>
      <c r="AF3555" t="s">
        <v>16447</v>
      </c>
      <c r="AG3555">
        <v>7630223177</v>
      </c>
      <c r="AH3555" t="s">
        <v>16455</v>
      </c>
      <c r="AI3555">
        <v>0</v>
      </c>
      <c r="AJ3555">
        <v>0</v>
      </c>
      <c r="AL3555">
        <v>0</v>
      </c>
      <c r="AM3555">
        <v>0</v>
      </c>
      <c r="AN3555">
        <v>0</v>
      </c>
      <c r="AO3555" t="s">
        <v>51</v>
      </c>
      <c r="AP3555" t="s">
        <v>51</v>
      </c>
      <c r="AQ3555" t="s">
        <v>51</v>
      </c>
      <c r="AR3555" t="s">
        <v>51</v>
      </c>
      <c r="AS3555" t="s">
        <v>51</v>
      </c>
      <c r="AT3555" t="s">
        <v>51</v>
      </c>
      <c r="AU3555" t="s">
        <v>58</v>
      </c>
      <c r="AV3555" t="s">
        <v>14226</v>
      </c>
      <c r="AW3555" t="s">
        <v>8906</v>
      </c>
      <c r="AX3555" s="1">
        <v>40683.472548611113</v>
      </c>
      <c r="AY3555" s="1">
        <v>40809.718919328705</v>
      </c>
    </row>
    <row r="3556" spans="1:51" x14ac:dyDescent="0.35">
      <c r="A3556">
        <v>794</v>
      </c>
      <c r="B3556">
        <v>0</v>
      </c>
      <c r="C3556" t="s">
        <v>51</v>
      </c>
      <c r="D3556" t="s">
        <v>85</v>
      </c>
      <c r="E3556">
        <v>0</v>
      </c>
      <c r="G3556" t="s">
        <v>16456</v>
      </c>
      <c r="H3556" t="s">
        <v>16457</v>
      </c>
      <c r="I3556" t="s">
        <v>56</v>
      </c>
      <c r="L3556" t="s">
        <v>62</v>
      </c>
      <c r="S3556" t="s">
        <v>16458</v>
      </c>
      <c r="T3556" t="s">
        <v>51</v>
      </c>
      <c r="U3556" t="s">
        <v>51</v>
      </c>
      <c r="W3556" t="s">
        <v>16459</v>
      </c>
      <c r="Y3556" t="s">
        <v>16460</v>
      </c>
      <c r="Z3556">
        <v>8</v>
      </c>
      <c r="AE3556" t="s">
        <v>51</v>
      </c>
      <c r="AF3556" t="s">
        <v>51</v>
      </c>
      <c r="AI3556">
        <v>0</v>
      </c>
      <c r="AJ3556">
        <v>0</v>
      </c>
      <c r="AL3556">
        <v>0</v>
      </c>
      <c r="AM3556">
        <v>0</v>
      </c>
      <c r="AN3556">
        <v>0</v>
      </c>
      <c r="AO3556" t="s">
        <v>120</v>
      </c>
      <c r="AP3556" t="s">
        <v>121</v>
      </c>
      <c r="AQ3556" t="s">
        <v>122</v>
      </c>
      <c r="AR3556" t="s">
        <v>123</v>
      </c>
      <c r="AS3556" t="s">
        <v>89</v>
      </c>
      <c r="AT3556" t="s">
        <v>90</v>
      </c>
      <c r="AU3556" t="s">
        <v>58</v>
      </c>
      <c r="AV3556" t="s">
        <v>13603</v>
      </c>
      <c r="AW3556" t="s">
        <v>91</v>
      </c>
      <c r="AX3556" s="1">
        <v>40682.605916782406</v>
      </c>
      <c r="AY3556" s="1">
        <v>45798.551404282407</v>
      </c>
    </row>
    <row r="3557" spans="1:51" x14ac:dyDescent="0.35">
      <c r="A3557">
        <v>793</v>
      </c>
      <c r="B3557">
        <v>0</v>
      </c>
      <c r="C3557" t="s">
        <v>51</v>
      </c>
      <c r="D3557" t="s">
        <v>85</v>
      </c>
      <c r="E3557" t="s">
        <v>51</v>
      </c>
      <c r="F3557" t="s">
        <v>51</v>
      </c>
      <c r="G3557" t="s">
        <v>16461</v>
      </c>
      <c r="H3557" t="s">
        <v>16462</v>
      </c>
      <c r="I3557" t="s">
        <v>56</v>
      </c>
      <c r="J3557" t="s">
        <v>143</v>
      </c>
      <c r="K3557" t="s">
        <v>563</v>
      </c>
      <c r="L3557" t="s">
        <v>15344</v>
      </c>
      <c r="N3557" t="s">
        <v>14787</v>
      </c>
      <c r="S3557" t="s">
        <v>16463</v>
      </c>
      <c r="T3557" t="s">
        <v>51</v>
      </c>
      <c r="U3557" t="s">
        <v>51</v>
      </c>
      <c r="V3557" t="s">
        <v>62</v>
      </c>
      <c r="W3557">
        <v>9821692904</v>
      </c>
      <c r="X3557" t="s">
        <v>62</v>
      </c>
      <c r="Y3557" t="s">
        <v>16464</v>
      </c>
      <c r="Z3557">
        <v>8</v>
      </c>
      <c r="AE3557" t="s">
        <v>51</v>
      </c>
      <c r="AF3557" t="s">
        <v>143</v>
      </c>
      <c r="AI3557">
        <v>0</v>
      </c>
      <c r="AJ3557">
        <v>0</v>
      </c>
      <c r="AL3557">
        <v>0</v>
      </c>
      <c r="AM3557">
        <v>0</v>
      </c>
      <c r="AN3557">
        <v>0</v>
      </c>
      <c r="AO3557" t="s">
        <v>51</v>
      </c>
      <c r="AP3557" t="s">
        <v>51</v>
      </c>
      <c r="AQ3557" t="s">
        <v>51</v>
      </c>
      <c r="AR3557" t="s">
        <v>51</v>
      </c>
      <c r="AS3557" t="s">
        <v>51</v>
      </c>
      <c r="AT3557" t="s">
        <v>51</v>
      </c>
      <c r="AU3557" t="s">
        <v>58</v>
      </c>
      <c r="AV3557" t="s">
        <v>13603</v>
      </c>
      <c r="AW3557" t="s">
        <v>8671</v>
      </c>
      <c r="AX3557" s="1">
        <v>40681.708127627317</v>
      </c>
      <c r="AY3557" s="1">
        <v>40823.427075891203</v>
      </c>
    </row>
    <row r="3558" spans="1:51" x14ac:dyDescent="0.35">
      <c r="A3558">
        <v>792</v>
      </c>
      <c r="B3558">
        <v>0</v>
      </c>
      <c r="C3558" t="s">
        <v>51</v>
      </c>
      <c r="D3558" t="s">
        <v>52</v>
      </c>
      <c r="E3558" t="s">
        <v>51</v>
      </c>
      <c r="F3558" t="s">
        <v>51</v>
      </c>
      <c r="G3558" t="s">
        <v>16465</v>
      </c>
      <c r="H3558" t="s">
        <v>16466</v>
      </c>
      <c r="I3558" t="s">
        <v>56</v>
      </c>
      <c r="J3558" t="s">
        <v>15385</v>
      </c>
      <c r="K3558" t="s">
        <v>5285</v>
      </c>
      <c r="L3558">
        <v>500016</v>
      </c>
      <c r="N3558" t="s">
        <v>14787</v>
      </c>
      <c r="T3558" t="s">
        <v>51</v>
      </c>
      <c r="U3558" t="s">
        <v>51</v>
      </c>
      <c r="Z3558">
        <v>8</v>
      </c>
      <c r="AE3558" t="s">
        <v>51</v>
      </c>
      <c r="AF3558" t="s">
        <v>15385</v>
      </c>
      <c r="AI3558">
        <v>0</v>
      </c>
      <c r="AJ3558">
        <v>0</v>
      </c>
      <c r="AL3558">
        <v>0</v>
      </c>
      <c r="AM3558">
        <v>0</v>
      </c>
      <c r="AN3558">
        <v>0</v>
      </c>
      <c r="AO3558" t="s">
        <v>51</v>
      </c>
      <c r="AP3558" t="s">
        <v>51</v>
      </c>
      <c r="AQ3558" t="s">
        <v>51</v>
      </c>
      <c r="AR3558" t="s">
        <v>51</v>
      </c>
      <c r="AS3558" t="s">
        <v>51</v>
      </c>
      <c r="AT3558" t="s">
        <v>51</v>
      </c>
      <c r="AU3558" t="s">
        <v>58</v>
      </c>
      <c r="AV3558" t="s">
        <v>14226</v>
      </c>
      <c r="AW3558" t="s">
        <v>51</v>
      </c>
      <c r="AX3558" s="1">
        <v>40681.537310381944</v>
      </c>
      <c r="AY3558" t="s">
        <v>51</v>
      </c>
    </row>
    <row r="3559" spans="1:51" x14ac:dyDescent="0.35">
      <c r="A3559">
        <v>791</v>
      </c>
      <c r="B3559">
        <v>0</v>
      </c>
      <c r="C3559" t="s">
        <v>51</v>
      </c>
      <c r="D3559" t="s">
        <v>52</v>
      </c>
      <c r="E3559" t="s">
        <v>51</v>
      </c>
      <c r="F3559" t="s">
        <v>51</v>
      </c>
      <c r="G3559" t="s">
        <v>16467</v>
      </c>
      <c r="H3559" t="s">
        <v>16468</v>
      </c>
      <c r="I3559" t="s">
        <v>4793</v>
      </c>
      <c r="J3559" t="s">
        <v>14401</v>
      </c>
      <c r="K3559" t="s">
        <v>1392</v>
      </c>
      <c r="L3559">
        <v>408934</v>
      </c>
      <c r="N3559" t="s">
        <v>14787</v>
      </c>
      <c r="S3559" t="s">
        <v>16469</v>
      </c>
      <c r="T3559" t="s">
        <v>51</v>
      </c>
      <c r="U3559" t="s">
        <v>51</v>
      </c>
      <c r="V3559" t="s">
        <v>16470</v>
      </c>
      <c r="Z3559">
        <v>2</v>
      </c>
      <c r="AE3559" t="s">
        <v>51</v>
      </c>
      <c r="AF3559" t="s">
        <v>14401</v>
      </c>
      <c r="AI3559">
        <v>0</v>
      </c>
      <c r="AJ3559">
        <v>0</v>
      </c>
      <c r="AL3559">
        <v>0</v>
      </c>
      <c r="AM3559">
        <v>0</v>
      </c>
      <c r="AN3559">
        <v>0</v>
      </c>
      <c r="AO3559" t="s">
        <v>51</v>
      </c>
      <c r="AP3559" t="s">
        <v>51</v>
      </c>
      <c r="AQ3559" t="s">
        <v>51</v>
      </c>
      <c r="AR3559" t="s">
        <v>51</v>
      </c>
      <c r="AS3559" t="s">
        <v>51</v>
      </c>
      <c r="AT3559" t="s">
        <v>51</v>
      </c>
      <c r="AU3559" t="s">
        <v>58</v>
      </c>
      <c r="AV3559" t="s">
        <v>14226</v>
      </c>
      <c r="AW3559" t="s">
        <v>51</v>
      </c>
      <c r="AX3559" s="1">
        <v>40681.477421759257</v>
      </c>
      <c r="AY3559" t="s">
        <v>51</v>
      </c>
    </row>
    <row r="3560" spans="1:51" x14ac:dyDescent="0.35">
      <c r="A3560">
        <v>790</v>
      </c>
      <c r="B3560">
        <v>0</v>
      </c>
      <c r="C3560" t="s">
        <v>51</v>
      </c>
      <c r="D3560" t="s">
        <v>85</v>
      </c>
      <c r="E3560">
        <v>10</v>
      </c>
      <c r="F3560" t="s">
        <v>7353</v>
      </c>
      <c r="G3560" t="s">
        <v>16471</v>
      </c>
      <c r="H3560" t="s">
        <v>16472</v>
      </c>
      <c r="I3560" t="s">
        <v>56</v>
      </c>
      <c r="K3560" t="s">
        <v>16473</v>
      </c>
      <c r="L3560">
        <v>411041</v>
      </c>
      <c r="S3560" t="s">
        <v>16474</v>
      </c>
      <c r="T3560" t="s">
        <v>51</v>
      </c>
      <c r="U3560" t="s">
        <v>51</v>
      </c>
      <c r="W3560">
        <v>9823458610</v>
      </c>
      <c r="Y3560" t="s">
        <v>16475</v>
      </c>
      <c r="Z3560">
        <v>8</v>
      </c>
      <c r="AD3560" t="s">
        <v>16476</v>
      </c>
      <c r="AE3560" t="s">
        <v>51</v>
      </c>
      <c r="AF3560" t="s">
        <v>51</v>
      </c>
      <c r="AG3560" t="s">
        <v>16477</v>
      </c>
      <c r="AH3560" t="s">
        <v>16478</v>
      </c>
      <c r="AI3560">
        <v>0</v>
      </c>
      <c r="AJ3560">
        <v>90</v>
      </c>
      <c r="AL3560">
        <v>0</v>
      </c>
      <c r="AM3560">
        <v>0</v>
      </c>
      <c r="AN3560">
        <v>0</v>
      </c>
      <c r="AO3560" t="s">
        <v>1032</v>
      </c>
      <c r="AP3560" t="s">
        <v>121</v>
      </c>
      <c r="AQ3560" t="s">
        <v>122</v>
      </c>
      <c r="AR3560" t="s">
        <v>123</v>
      </c>
      <c r="AS3560" t="s">
        <v>89</v>
      </c>
      <c r="AT3560" t="s">
        <v>95</v>
      </c>
      <c r="AU3560" t="s">
        <v>58</v>
      </c>
      <c r="AV3560" t="s">
        <v>8671</v>
      </c>
      <c r="AW3560" t="s">
        <v>718</v>
      </c>
      <c r="AX3560" s="1">
        <v>40680.764604201388</v>
      </c>
      <c r="AY3560" s="1">
        <v>45934.494575266202</v>
      </c>
    </row>
    <row r="3561" spans="1:51" x14ac:dyDescent="0.35">
      <c r="A3561">
        <v>789</v>
      </c>
      <c r="B3561">
        <v>0</v>
      </c>
      <c r="C3561" t="s">
        <v>51</v>
      </c>
      <c r="D3561" t="s">
        <v>52</v>
      </c>
      <c r="E3561" t="s">
        <v>51</v>
      </c>
      <c r="F3561" t="s">
        <v>51</v>
      </c>
      <c r="G3561" t="s">
        <v>19433</v>
      </c>
      <c r="H3561" t="s">
        <v>16479</v>
      </c>
      <c r="I3561" t="s">
        <v>56</v>
      </c>
      <c r="J3561" t="s">
        <v>143</v>
      </c>
      <c r="K3561" t="s">
        <v>4401</v>
      </c>
      <c r="L3561" t="s">
        <v>15306</v>
      </c>
      <c r="N3561" t="s">
        <v>14787</v>
      </c>
      <c r="S3561" t="s">
        <v>16480</v>
      </c>
      <c r="T3561" t="s">
        <v>51</v>
      </c>
      <c r="U3561" t="s">
        <v>51</v>
      </c>
      <c r="V3561" t="s">
        <v>16481</v>
      </c>
      <c r="Z3561">
        <v>8</v>
      </c>
      <c r="AE3561" t="s">
        <v>51</v>
      </c>
      <c r="AF3561" t="s">
        <v>143</v>
      </c>
      <c r="AI3561">
        <v>0</v>
      </c>
      <c r="AJ3561">
        <v>0</v>
      </c>
      <c r="AL3561">
        <v>0</v>
      </c>
      <c r="AM3561">
        <v>0</v>
      </c>
      <c r="AN3561">
        <v>0</v>
      </c>
      <c r="AO3561" t="s">
        <v>51</v>
      </c>
      <c r="AP3561" t="s">
        <v>51</v>
      </c>
      <c r="AQ3561" t="s">
        <v>51</v>
      </c>
      <c r="AR3561" t="s">
        <v>51</v>
      </c>
      <c r="AS3561" t="s">
        <v>51</v>
      </c>
      <c r="AT3561" t="s">
        <v>51</v>
      </c>
      <c r="AU3561" t="s">
        <v>58</v>
      </c>
      <c r="AV3561" t="s">
        <v>14226</v>
      </c>
      <c r="AW3561" t="s">
        <v>8906</v>
      </c>
      <c r="AX3561" s="1">
        <v>40677.501322951386</v>
      </c>
      <c r="AY3561" s="1">
        <v>40707.728325810182</v>
      </c>
    </row>
    <row r="3562" spans="1:51" x14ac:dyDescent="0.35">
      <c r="A3562">
        <v>788</v>
      </c>
      <c r="B3562">
        <v>0</v>
      </c>
      <c r="C3562" t="s">
        <v>51</v>
      </c>
      <c r="D3562" t="s">
        <v>52</v>
      </c>
      <c r="E3562" t="s">
        <v>51</v>
      </c>
      <c r="F3562" t="s">
        <v>51</v>
      </c>
      <c r="G3562" t="s">
        <v>16482</v>
      </c>
      <c r="H3562" t="s">
        <v>16483</v>
      </c>
      <c r="I3562" t="s">
        <v>56</v>
      </c>
      <c r="J3562" t="s">
        <v>16447</v>
      </c>
      <c r="K3562" t="s">
        <v>5853</v>
      </c>
      <c r="L3562">
        <v>110070</v>
      </c>
      <c r="M3562" t="s">
        <v>16482</v>
      </c>
      <c r="N3562" t="s">
        <v>16484</v>
      </c>
      <c r="O3562" t="s">
        <v>56</v>
      </c>
      <c r="P3562" t="s">
        <v>7770</v>
      </c>
      <c r="Q3562" t="s">
        <v>5853</v>
      </c>
      <c r="R3562">
        <v>110070</v>
      </c>
      <c r="S3562" t="s">
        <v>16485</v>
      </c>
      <c r="T3562" t="s">
        <v>51</v>
      </c>
      <c r="U3562" t="s">
        <v>51</v>
      </c>
      <c r="V3562" t="s">
        <v>16486</v>
      </c>
      <c r="W3562" t="s">
        <v>16487</v>
      </c>
      <c r="X3562" t="s">
        <v>16488</v>
      </c>
      <c r="Y3562" t="s">
        <v>16489</v>
      </c>
      <c r="Z3562">
        <v>8</v>
      </c>
      <c r="AA3562" t="s">
        <v>16490</v>
      </c>
      <c r="AB3562" t="s">
        <v>16491</v>
      </c>
      <c r="AC3562" t="s">
        <v>16492</v>
      </c>
      <c r="AE3562" t="s">
        <v>51</v>
      </c>
      <c r="AF3562" t="s">
        <v>16447</v>
      </c>
      <c r="AG3562" t="s">
        <v>16493</v>
      </c>
      <c r="AH3562" t="s">
        <v>16494</v>
      </c>
      <c r="AI3562">
        <v>0</v>
      </c>
      <c r="AJ3562">
        <v>0</v>
      </c>
      <c r="AL3562">
        <v>0</v>
      </c>
      <c r="AM3562">
        <v>0</v>
      </c>
      <c r="AN3562">
        <v>0</v>
      </c>
      <c r="AO3562" t="s">
        <v>51</v>
      </c>
      <c r="AP3562" t="s">
        <v>51</v>
      </c>
      <c r="AQ3562" t="s">
        <v>51</v>
      </c>
      <c r="AR3562" t="s">
        <v>51</v>
      </c>
      <c r="AS3562" t="s">
        <v>51</v>
      </c>
      <c r="AT3562" t="s">
        <v>51</v>
      </c>
      <c r="AU3562" t="s">
        <v>58</v>
      </c>
      <c r="AV3562" t="s">
        <v>14226</v>
      </c>
      <c r="AW3562" t="s">
        <v>51</v>
      </c>
      <c r="AX3562" s="1">
        <v>40677.493871412036</v>
      </c>
      <c r="AY3562" t="s">
        <v>51</v>
      </c>
    </row>
    <row r="3563" spans="1:51" x14ac:dyDescent="0.35">
      <c r="A3563">
        <v>786</v>
      </c>
      <c r="B3563">
        <v>0</v>
      </c>
      <c r="C3563" t="s">
        <v>51</v>
      </c>
      <c r="D3563" t="s">
        <v>52</v>
      </c>
      <c r="E3563" t="s">
        <v>51</v>
      </c>
      <c r="F3563" t="s">
        <v>51</v>
      </c>
      <c r="G3563" t="s">
        <v>16495</v>
      </c>
      <c r="H3563" t="s">
        <v>16496</v>
      </c>
      <c r="I3563" t="s">
        <v>56</v>
      </c>
      <c r="J3563" t="s">
        <v>16497</v>
      </c>
      <c r="K3563" t="s">
        <v>16498</v>
      </c>
      <c r="L3563">
        <v>144529</v>
      </c>
      <c r="N3563" t="s">
        <v>14787</v>
      </c>
      <c r="S3563" t="s">
        <v>16499</v>
      </c>
      <c r="T3563" t="s">
        <v>51</v>
      </c>
      <c r="U3563" t="s">
        <v>51</v>
      </c>
      <c r="V3563">
        <v>230244</v>
      </c>
      <c r="Y3563" t="s">
        <v>16500</v>
      </c>
      <c r="Z3563">
        <v>8</v>
      </c>
      <c r="AA3563" t="s">
        <v>16501</v>
      </c>
      <c r="AB3563" t="s">
        <v>16498</v>
      </c>
      <c r="AC3563" t="s">
        <v>16502</v>
      </c>
      <c r="AE3563" t="s">
        <v>51</v>
      </c>
      <c r="AF3563" t="s">
        <v>16497</v>
      </c>
      <c r="AG3563">
        <v>3132030337</v>
      </c>
      <c r="AI3563">
        <v>0</v>
      </c>
      <c r="AJ3563">
        <v>0</v>
      </c>
      <c r="AL3563">
        <v>0</v>
      </c>
      <c r="AM3563">
        <v>0</v>
      </c>
      <c r="AN3563">
        <v>0</v>
      </c>
      <c r="AO3563" t="s">
        <v>51</v>
      </c>
      <c r="AP3563" t="s">
        <v>51</v>
      </c>
      <c r="AQ3563" t="s">
        <v>51</v>
      </c>
      <c r="AR3563" t="s">
        <v>51</v>
      </c>
      <c r="AS3563" t="s">
        <v>51</v>
      </c>
      <c r="AT3563" t="s">
        <v>51</v>
      </c>
      <c r="AU3563" t="s">
        <v>58</v>
      </c>
      <c r="AV3563" t="s">
        <v>14226</v>
      </c>
      <c r="AW3563" t="s">
        <v>51</v>
      </c>
      <c r="AX3563" s="1">
        <v>40675.443593020835</v>
      </c>
      <c r="AY3563" t="s">
        <v>51</v>
      </c>
    </row>
    <row r="3564" spans="1:51" x14ac:dyDescent="0.35">
      <c r="A3564">
        <v>785</v>
      </c>
      <c r="B3564">
        <v>0</v>
      </c>
      <c r="C3564" t="s">
        <v>51</v>
      </c>
      <c r="D3564" t="s">
        <v>85</v>
      </c>
      <c r="E3564" t="s">
        <v>51</v>
      </c>
      <c r="F3564" t="s">
        <v>51</v>
      </c>
      <c r="G3564" t="s">
        <v>16503</v>
      </c>
      <c r="H3564" t="s">
        <v>16504</v>
      </c>
      <c r="I3564" t="s">
        <v>56</v>
      </c>
      <c r="J3564" t="s">
        <v>5419</v>
      </c>
      <c r="K3564" t="s">
        <v>62</v>
      </c>
      <c r="L3564" t="s">
        <v>62</v>
      </c>
      <c r="S3564" t="s">
        <v>16505</v>
      </c>
      <c r="T3564" t="s">
        <v>51</v>
      </c>
      <c r="U3564" t="s">
        <v>51</v>
      </c>
      <c r="V3564">
        <v>4425229760</v>
      </c>
      <c r="X3564" t="s">
        <v>16506</v>
      </c>
      <c r="Y3564" t="s">
        <v>16507</v>
      </c>
      <c r="Z3564">
        <v>8</v>
      </c>
      <c r="AE3564" t="s">
        <v>51</v>
      </c>
      <c r="AF3564" t="s">
        <v>5419</v>
      </c>
      <c r="AI3564">
        <v>0</v>
      </c>
      <c r="AJ3564">
        <v>0</v>
      </c>
      <c r="AL3564">
        <v>0</v>
      </c>
      <c r="AM3564">
        <v>0</v>
      </c>
      <c r="AN3564">
        <v>0</v>
      </c>
      <c r="AO3564" t="s">
        <v>1032</v>
      </c>
      <c r="AP3564" t="s">
        <v>51</v>
      </c>
      <c r="AQ3564" t="s">
        <v>51</v>
      </c>
      <c r="AR3564" t="s">
        <v>51</v>
      </c>
      <c r="AS3564" t="s">
        <v>51</v>
      </c>
      <c r="AT3564" t="s">
        <v>51</v>
      </c>
      <c r="AU3564" t="s">
        <v>58</v>
      </c>
      <c r="AV3564" t="s">
        <v>13603</v>
      </c>
      <c r="AW3564" t="s">
        <v>4028</v>
      </c>
      <c r="AX3564" s="1">
        <v>40673.738288773151</v>
      </c>
      <c r="AY3564" s="1">
        <v>43047.643713738427</v>
      </c>
    </row>
    <row r="3565" spans="1:51" x14ac:dyDescent="0.35">
      <c r="A3565">
        <v>784</v>
      </c>
      <c r="B3565">
        <v>0</v>
      </c>
      <c r="C3565" t="s">
        <v>51</v>
      </c>
      <c r="D3565" t="s">
        <v>85</v>
      </c>
      <c r="E3565" t="s">
        <v>51</v>
      </c>
      <c r="F3565" t="s">
        <v>51</v>
      </c>
      <c r="G3565" t="s">
        <v>16508</v>
      </c>
      <c r="H3565" t="s">
        <v>16509</v>
      </c>
      <c r="I3565" t="s">
        <v>56</v>
      </c>
      <c r="J3565" t="s">
        <v>12495</v>
      </c>
      <c r="K3565" t="s">
        <v>62</v>
      </c>
      <c r="L3565" t="s">
        <v>62</v>
      </c>
      <c r="S3565" t="s">
        <v>16510</v>
      </c>
      <c r="T3565" t="s">
        <v>51</v>
      </c>
      <c r="U3565" t="s">
        <v>51</v>
      </c>
      <c r="V3565" t="s">
        <v>62</v>
      </c>
      <c r="W3565" t="s">
        <v>16511</v>
      </c>
      <c r="X3565" t="s">
        <v>62</v>
      </c>
      <c r="Y3565" t="s">
        <v>16512</v>
      </c>
      <c r="Z3565">
        <v>8</v>
      </c>
      <c r="AE3565" t="s">
        <v>51</v>
      </c>
      <c r="AF3565" t="s">
        <v>12495</v>
      </c>
      <c r="AI3565">
        <v>0</v>
      </c>
      <c r="AJ3565">
        <v>0</v>
      </c>
      <c r="AL3565">
        <v>0</v>
      </c>
      <c r="AM3565">
        <v>0</v>
      </c>
      <c r="AN3565">
        <v>0</v>
      </c>
      <c r="AO3565" t="s">
        <v>1032</v>
      </c>
      <c r="AP3565" t="s">
        <v>51</v>
      </c>
      <c r="AQ3565" t="s">
        <v>51</v>
      </c>
      <c r="AR3565" t="s">
        <v>51</v>
      </c>
      <c r="AS3565" t="s">
        <v>51</v>
      </c>
      <c r="AT3565" t="s">
        <v>51</v>
      </c>
      <c r="AU3565" t="s">
        <v>58</v>
      </c>
      <c r="AV3565" t="s">
        <v>13603</v>
      </c>
      <c r="AW3565" t="s">
        <v>4028</v>
      </c>
      <c r="AX3565" s="1">
        <v>40673.449026273149</v>
      </c>
      <c r="AY3565" s="1">
        <v>41759.613387002311</v>
      </c>
    </row>
    <row r="3566" spans="1:51" x14ac:dyDescent="0.35">
      <c r="A3566">
        <v>783</v>
      </c>
      <c r="B3566">
        <v>0</v>
      </c>
      <c r="C3566" t="s">
        <v>51</v>
      </c>
      <c r="D3566" t="s">
        <v>52</v>
      </c>
      <c r="E3566" t="s">
        <v>51</v>
      </c>
      <c r="F3566" t="s">
        <v>51</v>
      </c>
      <c r="G3566" t="s">
        <v>16513</v>
      </c>
      <c r="H3566" t="s">
        <v>16514</v>
      </c>
      <c r="I3566" t="s">
        <v>56</v>
      </c>
      <c r="J3566" t="s">
        <v>16293</v>
      </c>
      <c r="K3566" t="s">
        <v>3934</v>
      </c>
      <c r="L3566" t="s">
        <v>16515</v>
      </c>
      <c r="M3566" t="s">
        <v>16516</v>
      </c>
      <c r="N3566" t="s">
        <v>16517</v>
      </c>
      <c r="O3566" t="s">
        <v>56</v>
      </c>
      <c r="P3566" t="s">
        <v>115</v>
      </c>
      <c r="Q3566" t="s">
        <v>3934</v>
      </c>
      <c r="R3566">
        <v>121003</v>
      </c>
      <c r="S3566" t="s">
        <v>16518</v>
      </c>
      <c r="T3566" t="s">
        <v>51</v>
      </c>
      <c r="U3566" t="s">
        <v>51</v>
      </c>
      <c r="V3566" t="s">
        <v>16519</v>
      </c>
      <c r="Y3566" t="s">
        <v>16520</v>
      </c>
      <c r="Z3566">
        <v>8</v>
      </c>
      <c r="AA3566" t="s">
        <v>16521</v>
      </c>
      <c r="AB3566" t="s">
        <v>16522</v>
      </c>
      <c r="AC3566" t="s">
        <v>16523</v>
      </c>
      <c r="AD3566" t="s">
        <v>16524</v>
      </c>
      <c r="AE3566" t="s">
        <v>51</v>
      </c>
      <c r="AF3566" t="s">
        <v>16293</v>
      </c>
      <c r="AG3566">
        <v>6501221201</v>
      </c>
      <c r="AI3566">
        <v>0</v>
      </c>
      <c r="AJ3566">
        <v>0</v>
      </c>
      <c r="AL3566">
        <v>0</v>
      </c>
      <c r="AM3566">
        <v>0</v>
      </c>
      <c r="AN3566">
        <v>0</v>
      </c>
      <c r="AO3566" t="s">
        <v>51</v>
      </c>
      <c r="AP3566" t="s">
        <v>51</v>
      </c>
      <c r="AQ3566" t="s">
        <v>51</v>
      </c>
      <c r="AR3566" t="s">
        <v>51</v>
      </c>
      <c r="AS3566" t="s">
        <v>51</v>
      </c>
      <c r="AT3566" t="s">
        <v>51</v>
      </c>
      <c r="AU3566" t="s">
        <v>58</v>
      </c>
      <c r="AV3566" t="s">
        <v>8906</v>
      </c>
      <c r="AW3566" t="s">
        <v>8906</v>
      </c>
      <c r="AX3566" s="1">
        <v>40672.451546331016</v>
      </c>
      <c r="AY3566" s="1">
        <v>40809.719738888889</v>
      </c>
    </row>
    <row r="3567" spans="1:51" x14ac:dyDescent="0.35">
      <c r="A3567">
        <v>782</v>
      </c>
      <c r="B3567">
        <v>0</v>
      </c>
      <c r="C3567" t="s">
        <v>51</v>
      </c>
      <c r="D3567" t="s">
        <v>85</v>
      </c>
      <c r="E3567" t="s">
        <v>51</v>
      </c>
      <c r="F3567" t="s">
        <v>51</v>
      </c>
      <c r="G3567" t="s">
        <v>16525</v>
      </c>
      <c r="H3567" t="s">
        <v>16526</v>
      </c>
      <c r="I3567" t="s">
        <v>6002</v>
      </c>
      <c r="J3567" t="s">
        <v>13817</v>
      </c>
      <c r="K3567" t="s">
        <v>62</v>
      </c>
      <c r="L3567" t="s">
        <v>62</v>
      </c>
      <c r="N3567" t="s">
        <v>14787</v>
      </c>
      <c r="T3567" t="s">
        <v>51</v>
      </c>
      <c r="U3567" t="s">
        <v>51</v>
      </c>
      <c r="Z3567">
        <v>2</v>
      </c>
      <c r="AE3567" t="s">
        <v>51</v>
      </c>
      <c r="AF3567" t="s">
        <v>13817</v>
      </c>
      <c r="AI3567">
        <v>0</v>
      </c>
      <c r="AJ3567">
        <v>0</v>
      </c>
      <c r="AL3567">
        <v>0</v>
      </c>
      <c r="AM3567">
        <v>0</v>
      </c>
      <c r="AN3567">
        <v>0</v>
      </c>
      <c r="AO3567" t="s">
        <v>51</v>
      </c>
      <c r="AP3567" t="s">
        <v>51</v>
      </c>
      <c r="AQ3567" t="s">
        <v>51</v>
      </c>
      <c r="AR3567" t="s">
        <v>51</v>
      </c>
      <c r="AS3567" t="s">
        <v>51</v>
      </c>
      <c r="AT3567" t="s">
        <v>51</v>
      </c>
      <c r="AU3567" t="s">
        <v>58</v>
      </c>
      <c r="AV3567" t="s">
        <v>13449</v>
      </c>
      <c r="AW3567" t="s">
        <v>51</v>
      </c>
      <c r="AX3567" s="1">
        <v>40670.70942175926</v>
      </c>
      <c r="AY3567" t="s">
        <v>51</v>
      </c>
    </row>
    <row r="3568" spans="1:51" x14ac:dyDescent="0.35">
      <c r="A3568">
        <v>781</v>
      </c>
      <c r="B3568">
        <v>0</v>
      </c>
      <c r="C3568" t="s">
        <v>51</v>
      </c>
      <c r="D3568" t="s">
        <v>52</v>
      </c>
      <c r="E3568" t="s">
        <v>51</v>
      </c>
      <c r="F3568" t="s">
        <v>51</v>
      </c>
      <c r="G3568" t="s">
        <v>16527</v>
      </c>
      <c r="H3568" t="s">
        <v>16528</v>
      </c>
      <c r="I3568" t="s">
        <v>56</v>
      </c>
      <c r="J3568" t="s">
        <v>143</v>
      </c>
      <c r="K3568" t="s">
        <v>563</v>
      </c>
      <c r="L3568" t="s">
        <v>62</v>
      </c>
      <c r="N3568" t="s">
        <v>14787</v>
      </c>
      <c r="S3568" t="s">
        <v>16529</v>
      </c>
      <c r="T3568" t="s">
        <v>51</v>
      </c>
      <c r="U3568" t="s">
        <v>51</v>
      </c>
      <c r="Z3568">
        <v>8</v>
      </c>
      <c r="AA3568" t="s">
        <v>16530</v>
      </c>
      <c r="AC3568" t="s">
        <v>16531</v>
      </c>
      <c r="AE3568" t="s">
        <v>51</v>
      </c>
      <c r="AF3568" t="s">
        <v>143</v>
      </c>
      <c r="AG3568" t="s">
        <v>16532</v>
      </c>
      <c r="AH3568" t="s">
        <v>16532</v>
      </c>
      <c r="AI3568">
        <v>0</v>
      </c>
      <c r="AJ3568">
        <v>0</v>
      </c>
      <c r="AK3568" t="s">
        <v>62</v>
      </c>
      <c r="AL3568">
        <v>0</v>
      </c>
      <c r="AM3568">
        <v>0</v>
      </c>
      <c r="AN3568">
        <v>0</v>
      </c>
      <c r="AO3568" t="s">
        <v>51</v>
      </c>
      <c r="AP3568" t="s">
        <v>51</v>
      </c>
      <c r="AQ3568" t="s">
        <v>51</v>
      </c>
      <c r="AR3568" t="s">
        <v>51</v>
      </c>
      <c r="AS3568" t="s">
        <v>51</v>
      </c>
      <c r="AT3568" t="s">
        <v>51</v>
      </c>
      <c r="AU3568" t="s">
        <v>58</v>
      </c>
      <c r="AV3568" t="s">
        <v>14226</v>
      </c>
      <c r="AW3568" t="s">
        <v>51</v>
      </c>
      <c r="AX3568" s="1">
        <v>40669.734565543979</v>
      </c>
      <c r="AY3568" t="s">
        <v>51</v>
      </c>
    </row>
    <row r="3569" spans="1:51" x14ac:dyDescent="0.35">
      <c r="A3569">
        <v>779</v>
      </c>
      <c r="B3569">
        <v>0</v>
      </c>
      <c r="C3569" t="s">
        <v>51</v>
      </c>
      <c r="D3569" t="s">
        <v>52</v>
      </c>
      <c r="E3569" t="s">
        <v>51</v>
      </c>
      <c r="F3569" t="s">
        <v>51</v>
      </c>
      <c r="G3569" t="s">
        <v>16533</v>
      </c>
      <c r="H3569" t="s">
        <v>16534</v>
      </c>
      <c r="I3569" t="s">
        <v>56</v>
      </c>
      <c r="J3569" t="s">
        <v>338</v>
      </c>
      <c r="K3569" t="s">
        <v>62</v>
      </c>
      <c r="L3569">
        <v>571130</v>
      </c>
      <c r="M3569" t="s">
        <v>16535</v>
      </c>
      <c r="N3569" t="s">
        <v>16536</v>
      </c>
      <c r="O3569" t="s">
        <v>56</v>
      </c>
      <c r="P3569" t="s">
        <v>62</v>
      </c>
      <c r="Q3569" t="s">
        <v>62</v>
      </c>
      <c r="R3569">
        <v>571130</v>
      </c>
      <c r="S3569">
        <v>2406434</v>
      </c>
      <c r="T3569" t="s">
        <v>51</v>
      </c>
      <c r="U3569" t="s">
        <v>51</v>
      </c>
      <c r="V3569" t="s">
        <v>16537</v>
      </c>
      <c r="W3569" t="s">
        <v>62</v>
      </c>
      <c r="Z3569">
        <v>8</v>
      </c>
      <c r="AE3569" t="s">
        <v>51</v>
      </c>
      <c r="AF3569" t="s">
        <v>338</v>
      </c>
      <c r="AI3569">
        <v>0</v>
      </c>
      <c r="AJ3569">
        <v>0</v>
      </c>
      <c r="AL3569">
        <v>0</v>
      </c>
      <c r="AM3569">
        <v>0</v>
      </c>
      <c r="AN3569">
        <v>0</v>
      </c>
      <c r="AO3569" t="s">
        <v>51</v>
      </c>
      <c r="AP3569" t="s">
        <v>51</v>
      </c>
      <c r="AQ3569" t="s">
        <v>51</v>
      </c>
      <c r="AR3569" t="s">
        <v>51</v>
      </c>
      <c r="AS3569" t="s">
        <v>51</v>
      </c>
      <c r="AT3569" t="s">
        <v>51</v>
      </c>
      <c r="AU3569" t="s">
        <v>58</v>
      </c>
      <c r="AV3569" t="s">
        <v>8906</v>
      </c>
      <c r="AW3569" t="s">
        <v>8906</v>
      </c>
      <c r="AX3569" s="1">
        <v>40667.455969675924</v>
      </c>
      <c r="AY3569" s="1">
        <v>40829.695791585647</v>
      </c>
    </row>
    <row r="3570" spans="1:51" x14ac:dyDescent="0.35">
      <c r="A3570">
        <v>778</v>
      </c>
      <c r="B3570">
        <v>0</v>
      </c>
      <c r="C3570" t="s">
        <v>51</v>
      </c>
      <c r="D3570" t="s">
        <v>52</v>
      </c>
      <c r="E3570" t="s">
        <v>51</v>
      </c>
      <c r="F3570" t="s">
        <v>51</v>
      </c>
      <c r="G3570" t="s">
        <v>16538</v>
      </c>
      <c r="H3570" t="s">
        <v>16539</v>
      </c>
      <c r="I3570" t="s">
        <v>56</v>
      </c>
      <c r="J3570" t="s">
        <v>280</v>
      </c>
      <c r="K3570" t="s">
        <v>62</v>
      </c>
      <c r="L3570" t="s">
        <v>62</v>
      </c>
      <c r="N3570" t="s">
        <v>14787</v>
      </c>
      <c r="O3570" t="s">
        <v>62</v>
      </c>
      <c r="S3570" t="s">
        <v>16540</v>
      </c>
      <c r="V3570" t="s">
        <v>16541</v>
      </c>
      <c r="Y3570" t="s">
        <v>16542</v>
      </c>
      <c r="Z3570">
        <v>8</v>
      </c>
      <c r="AA3570">
        <v>27</v>
      </c>
      <c r="AB3570" t="s">
        <v>16543</v>
      </c>
      <c r="AC3570" t="s">
        <v>16544</v>
      </c>
      <c r="AD3570" t="s">
        <v>14774</v>
      </c>
      <c r="AE3570" t="s">
        <v>16545</v>
      </c>
      <c r="AF3570" t="s">
        <v>143</v>
      </c>
      <c r="AG3570" t="s">
        <v>14776</v>
      </c>
      <c r="AH3570" t="s">
        <v>16545</v>
      </c>
      <c r="AI3570">
        <v>0</v>
      </c>
      <c r="AJ3570">
        <v>0</v>
      </c>
      <c r="AL3570">
        <v>0</v>
      </c>
      <c r="AM3570">
        <v>0</v>
      </c>
      <c r="AN3570">
        <v>0</v>
      </c>
      <c r="AO3570" t="s">
        <v>51</v>
      </c>
      <c r="AP3570" t="s">
        <v>51</v>
      </c>
      <c r="AQ3570" t="s">
        <v>51</v>
      </c>
      <c r="AR3570" t="s">
        <v>51</v>
      </c>
      <c r="AS3570" t="s">
        <v>51</v>
      </c>
      <c r="AT3570" t="s">
        <v>51</v>
      </c>
      <c r="AU3570" t="s">
        <v>58</v>
      </c>
      <c r="AV3570" t="s">
        <v>3051</v>
      </c>
      <c r="AW3570" t="s">
        <v>6927</v>
      </c>
      <c r="AX3570" s="1">
        <v>40665.628001469908</v>
      </c>
      <c r="AY3570" s="1">
        <v>43463.534866550923</v>
      </c>
    </row>
    <row r="3571" spans="1:51" x14ac:dyDescent="0.35">
      <c r="A3571">
        <v>777</v>
      </c>
      <c r="B3571">
        <v>0</v>
      </c>
      <c r="C3571" t="s">
        <v>51</v>
      </c>
      <c r="D3571" t="s">
        <v>85</v>
      </c>
      <c r="E3571" t="s">
        <v>51</v>
      </c>
      <c r="F3571" t="s">
        <v>51</v>
      </c>
      <c r="G3571" t="s">
        <v>16546</v>
      </c>
      <c r="H3571" t="s">
        <v>16547</v>
      </c>
      <c r="I3571" t="s">
        <v>56</v>
      </c>
      <c r="K3571" t="s">
        <v>62</v>
      </c>
      <c r="L3571" t="s">
        <v>62</v>
      </c>
      <c r="S3571">
        <v>2066029847</v>
      </c>
      <c r="T3571" t="s">
        <v>51</v>
      </c>
      <c r="U3571" t="s">
        <v>51</v>
      </c>
      <c r="W3571">
        <v>9960571754</v>
      </c>
      <c r="Y3571" t="s">
        <v>16548</v>
      </c>
      <c r="Z3571">
        <v>8</v>
      </c>
      <c r="AE3571" t="s">
        <v>51</v>
      </c>
      <c r="AI3571">
        <v>0</v>
      </c>
      <c r="AJ3571">
        <v>0</v>
      </c>
      <c r="AL3571">
        <v>0</v>
      </c>
      <c r="AM3571">
        <v>0</v>
      </c>
      <c r="AN3571">
        <v>0</v>
      </c>
      <c r="AO3571" t="s">
        <v>12606</v>
      </c>
      <c r="AP3571" t="s">
        <v>51</v>
      </c>
      <c r="AQ3571" t="s">
        <v>51</v>
      </c>
      <c r="AR3571" t="s">
        <v>51</v>
      </c>
      <c r="AS3571" t="s">
        <v>51</v>
      </c>
      <c r="AT3571" t="s">
        <v>51</v>
      </c>
      <c r="AU3571" t="s">
        <v>58</v>
      </c>
      <c r="AV3571" t="s">
        <v>13603</v>
      </c>
      <c r="AW3571" t="s">
        <v>4028</v>
      </c>
      <c r="AX3571" s="1">
        <v>40665.518685613424</v>
      </c>
      <c r="AY3571" s="1">
        <v>41968.675344328702</v>
      </c>
    </row>
    <row r="3572" spans="1:51" x14ac:dyDescent="0.35">
      <c r="A3572">
        <v>776</v>
      </c>
      <c r="B3572">
        <v>0</v>
      </c>
      <c r="C3572" t="s">
        <v>51</v>
      </c>
      <c r="D3572" t="s">
        <v>52</v>
      </c>
      <c r="E3572" t="s">
        <v>51</v>
      </c>
      <c r="F3572" t="s">
        <v>51</v>
      </c>
      <c r="G3572" t="s">
        <v>19434</v>
      </c>
      <c r="H3572" t="s">
        <v>16549</v>
      </c>
      <c r="I3572" t="s">
        <v>56</v>
      </c>
      <c r="J3572" t="s">
        <v>62</v>
      </c>
      <c r="K3572" t="s">
        <v>16550</v>
      </c>
      <c r="L3572">
        <v>635109</v>
      </c>
      <c r="N3572" t="s">
        <v>14787</v>
      </c>
      <c r="O3572" t="s">
        <v>55</v>
      </c>
      <c r="U3572" t="s">
        <v>57</v>
      </c>
      <c r="Z3572">
        <v>8</v>
      </c>
      <c r="AA3572">
        <v>33</v>
      </c>
      <c r="AE3572" t="s">
        <v>16551</v>
      </c>
      <c r="AF3572" t="s">
        <v>573</v>
      </c>
      <c r="AG3572" t="s">
        <v>5028</v>
      </c>
      <c r="AH3572" t="s">
        <v>16551</v>
      </c>
      <c r="AI3572">
        <v>0</v>
      </c>
      <c r="AJ3572">
        <v>0</v>
      </c>
      <c r="AL3572">
        <v>0</v>
      </c>
      <c r="AM3572">
        <v>0</v>
      </c>
      <c r="AN3572">
        <v>0</v>
      </c>
      <c r="AO3572" t="s">
        <v>51</v>
      </c>
      <c r="AP3572" t="s">
        <v>51</v>
      </c>
      <c r="AQ3572" t="s">
        <v>51</v>
      </c>
      <c r="AR3572" t="s">
        <v>51</v>
      </c>
      <c r="AS3572" t="s">
        <v>51</v>
      </c>
      <c r="AT3572" t="s">
        <v>51</v>
      </c>
      <c r="AU3572" t="s">
        <v>58</v>
      </c>
      <c r="AV3572" t="s">
        <v>3051</v>
      </c>
      <c r="AW3572" t="s">
        <v>6927</v>
      </c>
      <c r="AX3572" s="1">
        <v>40665.469036261573</v>
      </c>
      <c r="AY3572" s="1">
        <v>43613.408124155096</v>
      </c>
    </row>
    <row r="3573" spans="1:51" x14ac:dyDescent="0.35">
      <c r="A3573">
        <v>775</v>
      </c>
      <c r="B3573">
        <v>0</v>
      </c>
      <c r="C3573" t="s">
        <v>51</v>
      </c>
      <c r="D3573" t="s">
        <v>85</v>
      </c>
      <c r="E3573" t="s">
        <v>51</v>
      </c>
      <c r="F3573" t="s">
        <v>51</v>
      </c>
      <c r="G3573" t="s">
        <v>16552</v>
      </c>
      <c r="H3573" t="s">
        <v>16553</v>
      </c>
      <c r="I3573" t="s">
        <v>56</v>
      </c>
      <c r="J3573" t="s">
        <v>12495</v>
      </c>
      <c r="K3573" t="s">
        <v>1903</v>
      </c>
      <c r="L3573" t="s">
        <v>15351</v>
      </c>
      <c r="T3573" t="s">
        <v>51</v>
      </c>
      <c r="U3573" t="s">
        <v>51</v>
      </c>
      <c r="W3573">
        <v>8806667976</v>
      </c>
      <c r="Y3573" t="s">
        <v>16554</v>
      </c>
      <c r="Z3573">
        <v>8</v>
      </c>
      <c r="AE3573" t="s">
        <v>51</v>
      </c>
      <c r="AF3573" t="s">
        <v>12495</v>
      </c>
      <c r="AI3573">
        <v>0</v>
      </c>
      <c r="AJ3573">
        <v>0</v>
      </c>
      <c r="AL3573">
        <v>0</v>
      </c>
      <c r="AM3573">
        <v>0</v>
      </c>
      <c r="AN3573">
        <v>0</v>
      </c>
      <c r="AP3573" t="s">
        <v>51</v>
      </c>
      <c r="AQ3573" t="s">
        <v>51</v>
      </c>
      <c r="AR3573" t="s">
        <v>51</v>
      </c>
      <c r="AS3573" t="s">
        <v>51</v>
      </c>
      <c r="AT3573" t="s">
        <v>51</v>
      </c>
      <c r="AU3573" t="s">
        <v>58</v>
      </c>
      <c r="AV3573" t="s">
        <v>11883</v>
      </c>
      <c r="AW3573" t="s">
        <v>5181</v>
      </c>
      <c r="AX3573" s="1">
        <v>40663.708190821759</v>
      </c>
      <c r="AY3573" s="1">
        <v>43535.751716435188</v>
      </c>
    </row>
    <row r="3574" spans="1:51" x14ac:dyDescent="0.35">
      <c r="A3574">
        <v>774</v>
      </c>
      <c r="B3574">
        <v>0</v>
      </c>
      <c r="C3574" t="s">
        <v>51</v>
      </c>
      <c r="D3574" t="s">
        <v>85</v>
      </c>
      <c r="E3574" t="s">
        <v>51</v>
      </c>
      <c r="F3574" t="s">
        <v>51</v>
      </c>
      <c r="G3574" t="s">
        <v>16555</v>
      </c>
      <c r="H3574" t="s">
        <v>16556</v>
      </c>
      <c r="I3574" t="s">
        <v>56</v>
      </c>
      <c r="J3574" t="s">
        <v>143</v>
      </c>
      <c r="K3574" t="s">
        <v>1903</v>
      </c>
      <c r="L3574">
        <v>411048</v>
      </c>
      <c r="N3574" t="s">
        <v>14787</v>
      </c>
      <c r="T3574" t="s">
        <v>51</v>
      </c>
      <c r="U3574" t="s">
        <v>51</v>
      </c>
      <c r="W3574">
        <v>9960286200</v>
      </c>
      <c r="Z3574">
        <v>8</v>
      </c>
      <c r="AD3574" t="s">
        <v>16557</v>
      </c>
      <c r="AE3574" t="s">
        <v>51</v>
      </c>
      <c r="AF3574" t="s">
        <v>143</v>
      </c>
      <c r="AI3574">
        <v>0</v>
      </c>
      <c r="AJ3574">
        <v>0</v>
      </c>
      <c r="AL3574">
        <v>0</v>
      </c>
      <c r="AM3574">
        <v>0</v>
      </c>
      <c r="AN3574">
        <v>0</v>
      </c>
      <c r="AO3574" t="s">
        <v>51</v>
      </c>
      <c r="AP3574" t="s">
        <v>51</v>
      </c>
      <c r="AQ3574" t="s">
        <v>51</v>
      </c>
      <c r="AR3574" t="s">
        <v>51</v>
      </c>
      <c r="AS3574" t="s">
        <v>51</v>
      </c>
      <c r="AT3574" t="s">
        <v>51</v>
      </c>
      <c r="AU3574" t="s">
        <v>58</v>
      </c>
      <c r="AV3574" t="s">
        <v>11883</v>
      </c>
      <c r="AW3574" t="s">
        <v>11883</v>
      </c>
      <c r="AX3574" s="1">
        <v>40663.607775960649</v>
      </c>
      <c r="AY3574" s="1">
        <v>40663.608219212962</v>
      </c>
    </row>
    <row r="3575" spans="1:51" x14ac:dyDescent="0.35">
      <c r="A3575">
        <v>773</v>
      </c>
      <c r="B3575">
        <v>0</v>
      </c>
      <c r="C3575" t="s">
        <v>51</v>
      </c>
      <c r="D3575" t="s">
        <v>85</v>
      </c>
      <c r="E3575" t="s">
        <v>51</v>
      </c>
      <c r="F3575" t="s">
        <v>51</v>
      </c>
      <c r="G3575" t="s">
        <v>16558</v>
      </c>
      <c r="H3575" t="s">
        <v>16559</v>
      </c>
      <c r="I3575" t="s">
        <v>56</v>
      </c>
      <c r="J3575" t="s">
        <v>143</v>
      </c>
      <c r="K3575" t="s">
        <v>62</v>
      </c>
      <c r="L3575" t="s">
        <v>62</v>
      </c>
      <c r="N3575" t="s">
        <v>14787</v>
      </c>
      <c r="S3575" t="s">
        <v>16560</v>
      </c>
      <c r="T3575" t="s">
        <v>51</v>
      </c>
      <c r="U3575" t="s">
        <v>51</v>
      </c>
      <c r="V3575">
        <v>26823649</v>
      </c>
      <c r="X3575" t="s">
        <v>16561</v>
      </c>
      <c r="Y3575" t="s">
        <v>16562</v>
      </c>
      <c r="Z3575">
        <v>8</v>
      </c>
      <c r="AE3575" t="s">
        <v>51</v>
      </c>
      <c r="AF3575" t="s">
        <v>143</v>
      </c>
      <c r="AI3575">
        <v>0</v>
      </c>
      <c r="AJ3575">
        <v>0</v>
      </c>
      <c r="AL3575">
        <v>0</v>
      </c>
      <c r="AM3575">
        <v>0</v>
      </c>
      <c r="AN3575">
        <v>0</v>
      </c>
      <c r="AO3575" t="s">
        <v>51</v>
      </c>
      <c r="AP3575" t="s">
        <v>51</v>
      </c>
      <c r="AQ3575" t="s">
        <v>51</v>
      </c>
      <c r="AR3575" t="s">
        <v>51</v>
      </c>
      <c r="AS3575" t="s">
        <v>51</v>
      </c>
      <c r="AT3575" t="s">
        <v>51</v>
      </c>
      <c r="AU3575" t="s">
        <v>58</v>
      </c>
      <c r="AV3575" t="s">
        <v>13603</v>
      </c>
      <c r="AW3575" t="s">
        <v>51</v>
      </c>
      <c r="AX3575" s="1">
        <v>40660.697137696756</v>
      </c>
      <c r="AY3575" t="s">
        <v>51</v>
      </c>
    </row>
    <row r="3576" spans="1:51" x14ac:dyDescent="0.35">
      <c r="A3576">
        <v>772</v>
      </c>
      <c r="B3576">
        <v>0</v>
      </c>
      <c r="C3576" t="s">
        <v>51</v>
      </c>
      <c r="D3576" t="s">
        <v>52</v>
      </c>
      <c r="E3576" t="s">
        <v>51</v>
      </c>
      <c r="F3576" t="s">
        <v>51</v>
      </c>
      <c r="G3576" t="s">
        <v>16563</v>
      </c>
      <c r="H3576" t="s">
        <v>16564</v>
      </c>
      <c r="I3576" t="s">
        <v>56</v>
      </c>
      <c r="J3576" t="s">
        <v>143</v>
      </c>
      <c r="K3576" t="s">
        <v>14667</v>
      </c>
      <c r="L3576">
        <v>422013</v>
      </c>
      <c r="N3576" t="s">
        <v>14787</v>
      </c>
      <c r="T3576" t="s">
        <v>51</v>
      </c>
      <c r="U3576" t="s">
        <v>51</v>
      </c>
      <c r="Z3576">
        <v>8</v>
      </c>
      <c r="AE3576" t="s">
        <v>51</v>
      </c>
      <c r="AF3576" t="s">
        <v>143</v>
      </c>
      <c r="AI3576">
        <v>0</v>
      </c>
      <c r="AJ3576">
        <v>0</v>
      </c>
      <c r="AL3576">
        <v>0</v>
      </c>
      <c r="AM3576">
        <v>0</v>
      </c>
      <c r="AN3576">
        <v>0</v>
      </c>
      <c r="AO3576" t="s">
        <v>51</v>
      </c>
      <c r="AP3576" t="s">
        <v>51</v>
      </c>
      <c r="AQ3576" t="s">
        <v>51</v>
      </c>
      <c r="AR3576" t="s">
        <v>51</v>
      </c>
      <c r="AS3576" t="s">
        <v>51</v>
      </c>
      <c r="AT3576" t="s">
        <v>51</v>
      </c>
      <c r="AU3576" t="s">
        <v>58</v>
      </c>
      <c r="AV3576" t="s">
        <v>8906</v>
      </c>
      <c r="AW3576" t="s">
        <v>8906</v>
      </c>
      <c r="AX3576" s="1">
        <v>40655.476163425927</v>
      </c>
      <c r="AY3576" s="1">
        <v>40751.660281863427</v>
      </c>
    </row>
    <row r="3577" spans="1:51" x14ac:dyDescent="0.35">
      <c r="A3577">
        <v>771</v>
      </c>
      <c r="B3577">
        <v>0</v>
      </c>
      <c r="C3577" t="s">
        <v>51</v>
      </c>
      <c r="D3577" t="s">
        <v>85</v>
      </c>
      <c r="E3577" t="s">
        <v>51</v>
      </c>
      <c r="F3577" t="s">
        <v>51</v>
      </c>
      <c r="G3577" t="s">
        <v>16565</v>
      </c>
      <c r="H3577" t="s">
        <v>16566</v>
      </c>
      <c r="I3577" t="s">
        <v>56</v>
      </c>
      <c r="J3577" t="s">
        <v>143</v>
      </c>
      <c r="K3577" t="s">
        <v>62</v>
      </c>
      <c r="L3577" t="s">
        <v>62</v>
      </c>
      <c r="N3577" t="s">
        <v>14787</v>
      </c>
      <c r="S3577" t="s">
        <v>16567</v>
      </c>
      <c r="T3577" t="s">
        <v>51</v>
      </c>
      <c r="U3577" t="s">
        <v>51</v>
      </c>
      <c r="W3577" t="s">
        <v>16568</v>
      </c>
      <c r="Y3577" t="s">
        <v>16569</v>
      </c>
      <c r="Z3577">
        <v>8</v>
      </c>
      <c r="AE3577" t="s">
        <v>51</v>
      </c>
      <c r="AF3577" t="s">
        <v>143</v>
      </c>
      <c r="AI3577">
        <v>0</v>
      </c>
      <c r="AJ3577">
        <v>0</v>
      </c>
      <c r="AL3577">
        <v>0</v>
      </c>
      <c r="AM3577">
        <v>0</v>
      </c>
      <c r="AN3577">
        <v>0</v>
      </c>
      <c r="AO3577" t="s">
        <v>51</v>
      </c>
      <c r="AP3577" t="s">
        <v>51</v>
      </c>
      <c r="AQ3577" t="s">
        <v>51</v>
      </c>
      <c r="AR3577" t="s">
        <v>51</v>
      </c>
      <c r="AS3577" t="s">
        <v>51</v>
      </c>
      <c r="AT3577" t="s">
        <v>51</v>
      </c>
      <c r="AU3577" t="s">
        <v>58</v>
      </c>
      <c r="AV3577" t="s">
        <v>13603</v>
      </c>
      <c r="AW3577" t="s">
        <v>51</v>
      </c>
      <c r="AX3577" s="1">
        <v>40652.45680266204</v>
      </c>
      <c r="AY3577" t="s">
        <v>51</v>
      </c>
    </row>
    <row r="3578" spans="1:51" x14ac:dyDescent="0.35">
      <c r="A3578">
        <v>770</v>
      </c>
      <c r="B3578">
        <v>0</v>
      </c>
      <c r="C3578" t="s">
        <v>51</v>
      </c>
      <c r="D3578" t="s">
        <v>85</v>
      </c>
      <c r="E3578" t="s">
        <v>51</v>
      </c>
      <c r="F3578" t="s">
        <v>51</v>
      </c>
      <c r="G3578" t="s">
        <v>16570</v>
      </c>
      <c r="H3578" t="s">
        <v>16571</v>
      </c>
      <c r="I3578" t="s">
        <v>6854</v>
      </c>
      <c r="J3578" t="s">
        <v>5419</v>
      </c>
      <c r="K3578" t="s">
        <v>62</v>
      </c>
      <c r="L3578" t="s">
        <v>62</v>
      </c>
      <c r="T3578" t="s">
        <v>51</v>
      </c>
      <c r="U3578" t="s">
        <v>51</v>
      </c>
      <c r="W3578">
        <v>7498322204</v>
      </c>
      <c r="Y3578" t="s">
        <v>16572</v>
      </c>
      <c r="Z3578">
        <v>2</v>
      </c>
      <c r="AE3578" t="s">
        <v>51</v>
      </c>
      <c r="AF3578" t="s">
        <v>5419</v>
      </c>
      <c r="AI3578">
        <v>0</v>
      </c>
      <c r="AJ3578">
        <v>0</v>
      </c>
      <c r="AL3578">
        <v>0</v>
      </c>
      <c r="AM3578">
        <v>0</v>
      </c>
      <c r="AN3578">
        <v>0</v>
      </c>
      <c r="AP3578" t="s">
        <v>51</v>
      </c>
      <c r="AQ3578" t="s">
        <v>51</v>
      </c>
      <c r="AR3578" t="s">
        <v>51</v>
      </c>
      <c r="AS3578" t="s">
        <v>51</v>
      </c>
      <c r="AT3578" t="s">
        <v>51</v>
      </c>
      <c r="AU3578" t="s">
        <v>58</v>
      </c>
      <c r="AV3578" t="s">
        <v>11883</v>
      </c>
      <c r="AW3578" t="s">
        <v>4028</v>
      </c>
      <c r="AX3578" s="1">
        <v>40648.609352546293</v>
      </c>
      <c r="AY3578" s="1">
        <v>42930.519658449077</v>
      </c>
    </row>
    <row r="3579" spans="1:51" x14ac:dyDescent="0.35">
      <c r="A3579">
        <v>769</v>
      </c>
      <c r="B3579">
        <v>0</v>
      </c>
      <c r="C3579" t="s">
        <v>51</v>
      </c>
      <c r="D3579" t="s">
        <v>85</v>
      </c>
      <c r="E3579" t="s">
        <v>51</v>
      </c>
      <c r="F3579" t="s">
        <v>51</v>
      </c>
      <c r="G3579" t="s">
        <v>16573</v>
      </c>
      <c r="H3579" t="s">
        <v>16574</v>
      </c>
      <c r="I3579" t="s">
        <v>56</v>
      </c>
      <c r="J3579" t="s">
        <v>143</v>
      </c>
      <c r="K3579" t="s">
        <v>563</v>
      </c>
      <c r="L3579" t="s">
        <v>16575</v>
      </c>
      <c r="N3579" t="s">
        <v>14787</v>
      </c>
      <c r="S3579" t="s">
        <v>16576</v>
      </c>
      <c r="T3579" t="s">
        <v>51</v>
      </c>
      <c r="U3579" t="s">
        <v>51</v>
      </c>
      <c r="V3579" t="s">
        <v>16577</v>
      </c>
      <c r="Y3579" t="s">
        <v>16578</v>
      </c>
      <c r="Z3579">
        <v>8</v>
      </c>
      <c r="AE3579" t="s">
        <v>51</v>
      </c>
      <c r="AF3579" t="s">
        <v>143</v>
      </c>
      <c r="AI3579">
        <v>0</v>
      </c>
      <c r="AJ3579">
        <v>0</v>
      </c>
      <c r="AL3579">
        <v>0</v>
      </c>
      <c r="AM3579">
        <v>0</v>
      </c>
      <c r="AN3579">
        <v>0</v>
      </c>
      <c r="AO3579" t="s">
        <v>51</v>
      </c>
      <c r="AP3579" t="s">
        <v>51</v>
      </c>
      <c r="AQ3579" t="s">
        <v>51</v>
      </c>
      <c r="AR3579" t="s">
        <v>51</v>
      </c>
      <c r="AS3579" t="s">
        <v>51</v>
      </c>
      <c r="AT3579" t="s">
        <v>51</v>
      </c>
      <c r="AU3579" t="s">
        <v>58</v>
      </c>
      <c r="AV3579" t="s">
        <v>13603</v>
      </c>
      <c r="AW3579" t="s">
        <v>13603</v>
      </c>
      <c r="AX3579" s="1">
        <v>40647.663037465281</v>
      </c>
      <c r="AY3579" s="1">
        <v>40647.665450266206</v>
      </c>
    </row>
    <row r="3580" spans="1:51" x14ac:dyDescent="0.35">
      <c r="A3580">
        <v>768</v>
      </c>
      <c r="B3580">
        <v>0</v>
      </c>
      <c r="C3580" t="s">
        <v>51</v>
      </c>
      <c r="D3580" t="s">
        <v>85</v>
      </c>
      <c r="E3580">
        <v>0</v>
      </c>
      <c r="G3580" t="s">
        <v>16579</v>
      </c>
      <c r="H3580" t="s">
        <v>16580</v>
      </c>
      <c r="I3580" t="s">
        <v>56</v>
      </c>
      <c r="J3580" t="s">
        <v>5419</v>
      </c>
      <c r="K3580" t="s">
        <v>563</v>
      </c>
      <c r="L3580" t="s">
        <v>16581</v>
      </c>
      <c r="S3580" t="s">
        <v>16582</v>
      </c>
      <c r="T3580" t="s">
        <v>51</v>
      </c>
      <c r="U3580" t="s">
        <v>51</v>
      </c>
      <c r="W3580">
        <v>9322296402</v>
      </c>
      <c r="Y3580" t="s">
        <v>16583</v>
      </c>
      <c r="Z3580">
        <v>8</v>
      </c>
      <c r="AE3580" t="s">
        <v>51</v>
      </c>
      <c r="AF3580" t="s">
        <v>5419</v>
      </c>
      <c r="AI3580">
        <v>0</v>
      </c>
      <c r="AJ3580">
        <v>0</v>
      </c>
      <c r="AL3580">
        <v>0</v>
      </c>
      <c r="AM3580">
        <v>0</v>
      </c>
      <c r="AN3580">
        <v>0</v>
      </c>
      <c r="AO3580" t="s">
        <v>4181</v>
      </c>
      <c r="AP3580" t="s">
        <v>51</v>
      </c>
      <c r="AQ3580" t="s">
        <v>51</v>
      </c>
      <c r="AR3580" t="s">
        <v>51</v>
      </c>
      <c r="AS3580" t="s">
        <v>51</v>
      </c>
      <c r="AT3580" t="s">
        <v>51</v>
      </c>
      <c r="AU3580" t="s">
        <v>58</v>
      </c>
      <c r="AV3580" t="s">
        <v>13603</v>
      </c>
      <c r="AW3580" t="s">
        <v>5181</v>
      </c>
      <c r="AX3580" s="1">
        <v>40646.637279710645</v>
      </c>
      <c r="AY3580" s="1">
        <v>43760.843174918984</v>
      </c>
    </row>
    <row r="3581" spans="1:51" x14ac:dyDescent="0.35">
      <c r="A3581">
        <v>767</v>
      </c>
      <c r="B3581">
        <v>0</v>
      </c>
      <c r="C3581" t="s">
        <v>51</v>
      </c>
      <c r="D3581" t="s">
        <v>85</v>
      </c>
      <c r="E3581" t="s">
        <v>51</v>
      </c>
      <c r="F3581" t="s">
        <v>51</v>
      </c>
      <c r="G3581" t="s">
        <v>19435</v>
      </c>
      <c r="H3581" t="s">
        <v>16584</v>
      </c>
      <c r="I3581" t="s">
        <v>56</v>
      </c>
      <c r="J3581" t="s">
        <v>12495</v>
      </c>
      <c r="K3581" t="s">
        <v>14876</v>
      </c>
      <c r="L3581">
        <v>602101</v>
      </c>
      <c r="S3581" t="s">
        <v>16585</v>
      </c>
      <c r="T3581" t="s">
        <v>51</v>
      </c>
      <c r="U3581" t="s">
        <v>51</v>
      </c>
      <c r="Z3581">
        <v>8</v>
      </c>
      <c r="AE3581" t="s">
        <v>51</v>
      </c>
      <c r="AF3581" t="s">
        <v>12495</v>
      </c>
      <c r="AI3581">
        <v>0</v>
      </c>
      <c r="AJ3581">
        <v>0</v>
      </c>
      <c r="AL3581">
        <v>0</v>
      </c>
      <c r="AM3581">
        <v>0</v>
      </c>
      <c r="AN3581">
        <v>0</v>
      </c>
      <c r="AO3581" t="s">
        <v>1651</v>
      </c>
      <c r="AP3581" t="s">
        <v>51</v>
      </c>
      <c r="AQ3581" t="s">
        <v>51</v>
      </c>
      <c r="AR3581" t="s">
        <v>51</v>
      </c>
      <c r="AS3581" t="s">
        <v>51</v>
      </c>
      <c r="AT3581" t="s">
        <v>51</v>
      </c>
      <c r="AU3581" t="s">
        <v>58</v>
      </c>
      <c r="AV3581" t="s">
        <v>16002</v>
      </c>
      <c r="AW3581" t="s">
        <v>4028</v>
      </c>
      <c r="AX3581" s="1">
        <v>40646.538612881945</v>
      </c>
      <c r="AY3581" s="1">
        <v>42138.49894351852</v>
      </c>
    </row>
    <row r="3582" spans="1:51" x14ac:dyDescent="0.35">
      <c r="A3582">
        <v>766</v>
      </c>
      <c r="B3582">
        <v>0</v>
      </c>
      <c r="C3582" t="s">
        <v>51</v>
      </c>
      <c r="D3582" t="s">
        <v>52</v>
      </c>
      <c r="E3582" t="s">
        <v>51</v>
      </c>
      <c r="F3582" t="s">
        <v>51</v>
      </c>
      <c r="G3582" t="s">
        <v>19436</v>
      </c>
      <c r="H3582" t="s">
        <v>16586</v>
      </c>
      <c r="I3582" t="s">
        <v>56</v>
      </c>
      <c r="J3582" t="s">
        <v>280</v>
      </c>
      <c r="K3582" t="s">
        <v>2418</v>
      </c>
      <c r="L3582" t="s">
        <v>16587</v>
      </c>
      <c r="O3582" t="s">
        <v>56</v>
      </c>
      <c r="S3582" t="s">
        <v>62</v>
      </c>
      <c r="U3582" t="s">
        <v>57</v>
      </c>
      <c r="V3582" t="s">
        <v>62</v>
      </c>
      <c r="W3582" t="s">
        <v>62</v>
      </c>
      <c r="Z3582">
        <v>8</v>
      </c>
      <c r="AA3582">
        <v>27</v>
      </c>
      <c r="AB3582" t="s">
        <v>62</v>
      </c>
      <c r="AC3582" t="s">
        <v>62</v>
      </c>
      <c r="AD3582" t="s">
        <v>1931</v>
      </c>
      <c r="AE3582" t="s">
        <v>16588</v>
      </c>
      <c r="AF3582" t="s">
        <v>3406</v>
      </c>
      <c r="AG3582" t="s">
        <v>1932</v>
      </c>
      <c r="AH3582" t="s">
        <v>16588</v>
      </c>
      <c r="AI3582">
        <v>0</v>
      </c>
      <c r="AJ3582">
        <v>0</v>
      </c>
      <c r="AL3582">
        <v>0</v>
      </c>
      <c r="AM3582">
        <v>0</v>
      </c>
      <c r="AN3582">
        <v>0</v>
      </c>
      <c r="AO3582" t="s">
        <v>51</v>
      </c>
      <c r="AP3582" t="s">
        <v>51</v>
      </c>
      <c r="AQ3582" t="s">
        <v>51</v>
      </c>
      <c r="AR3582" t="s">
        <v>51</v>
      </c>
      <c r="AS3582" t="s">
        <v>51</v>
      </c>
      <c r="AT3582" t="s">
        <v>51</v>
      </c>
      <c r="AU3582" t="s">
        <v>58</v>
      </c>
      <c r="AV3582" t="s">
        <v>8906</v>
      </c>
      <c r="AW3582" t="s">
        <v>919</v>
      </c>
      <c r="AX3582" s="1">
        <v>40645.465622997683</v>
      </c>
      <c r="AY3582" s="1">
        <v>45407.526413159721</v>
      </c>
    </row>
    <row r="3583" spans="1:51" x14ac:dyDescent="0.35">
      <c r="A3583">
        <v>765</v>
      </c>
      <c r="B3583">
        <v>0</v>
      </c>
      <c r="C3583" t="s">
        <v>51</v>
      </c>
      <c r="D3583" t="s">
        <v>52</v>
      </c>
      <c r="E3583" t="s">
        <v>51</v>
      </c>
      <c r="F3583" t="s">
        <v>51</v>
      </c>
      <c r="G3583" t="s">
        <v>16589</v>
      </c>
      <c r="H3583" t="s">
        <v>16590</v>
      </c>
      <c r="I3583" t="s">
        <v>56</v>
      </c>
      <c r="J3583" t="s">
        <v>16591</v>
      </c>
      <c r="K3583" t="s">
        <v>3557</v>
      </c>
      <c r="L3583">
        <v>600001</v>
      </c>
      <c r="N3583" t="s">
        <v>14787</v>
      </c>
      <c r="S3583" t="s">
        <v>16592</v>
      </c>
      <c r="T3583" t="s">
        <v>51</v>
      </c>
      <c r="U3583" t="s">
        <v>51</v>
      </c>
      <c r="Y3583" t="s">
        <v>16593</v>
      </c>
      <c r="Z3583">
        <v>8</v>
      </c>
      <c r="AE3583" t="s">
        <v>51</v>
      </c>
      <c r="AF3583" t="s">
        <v>16591</v>
      </c>
      <c r="AI3583">
        <v>0</v>
      </c>
      <c r="AJ3583">
        <v>0</v>
      </c>
      <c r="AL3583">
        <v>0</v>
      </c>
      <c r="AM3583">
        <v>0</v>
      </c>
      <c r="AN3583">
        <v>0</v>
      </c>
      <c r="AO3583" t="s">
        <v>51</v>
      </c>
      <c r="AP3583" t="s">
        <v>51</v>
      </c>
      <c r="AQ3583" t="s">
        <v>51</v>
      </c>
      <c r="AR3583" t="s">
        <v>51</v>
      </c>
      <c r="AS3583" t="s">
        <v>51</v>
      </c>
      <c r="AT3583" t="s">
        <v>51</v>
      </c>
      <c r="AU3583" t="s">
        <v>58</v>
      </c>
      <c r="AV3583" t="s">
        <v>8906</v>
      </c>
      <c r="AW3583" t="s">
        <v>51</v>
      </c>
      <c r="AX3583" s="1">
        <v>40644.495993715274</v>
      </c>
      <c r="AY3583" t="s">
        <v>51</v>
      </c>
    </row>
    <row r="3584" spans="1:51" x14ac:dyDescent="0.35">
      <c r="A3584">
        <v>764</v>
      </c>
      <c r="B3584">
        <v>0</v>
      </c>
      <c r="C3584" t="s">
        <v>51</v>
      </c>
      <c r="D3584" t="s">
        <v>52</v>
      </c>
      <c r="E3584" t="s">
        <v>51</v>
      </c>
      <c r="F3584" t="s">
        <v>51</v>
      </c>
      <c r="G3584" t="s">
        <v>16594</v>
      </c>
      <c r="H3584" t="s">
        <v>16595</v>
      </c>
      <c r="I3584" t="s">
        <v>56</v>
      </c>
      <c r="J3584" t="s">
        <v>338</v>
      </c>
      <c r="K3584" t="s">
        <v>14876</v>
      </c>
      <c r="L3584" t="s">
        <v>16596</v>
      </c>
      <c r="M3584" t="s">
        <v>16597</v>
      </c>
      <c r="N3584" t="s">
        <v>16598</v>
      </c>
      <c r="O3584" t="s">
        <v>56</v>
      </c>
      <c r="P3584" t="s">
        <v>62</v>
      </c>
      <c r="Q3584" t="s">
        <v>14876</v>
      </c>
      <c r="R3584" t="s">
        <v>16596</v>
      </c>
      <c r="S3584" t="s">
        <v>16599</v>
      </c>
      <c r="T3584" t="s">
        <v>51</v>
      </c>
      <c r="U3584" t="s">
        <v>51</v>
      </c>
      <c r="V3584" t="s">
        <v>16600</v>
      </c>
      <c r="W3584" t="s">
        <v>62</v>
      </c>
      <c r="Y3584" t="s">
        <v>16601</v>
      </c>
      <c r="Z3584">
        <v>8</v>
      </c>
      <c r="AA3584" t="s">
        <v>62</v>
      </c>
      <c r="AB3584" t="s">
        <v>62</v>
      </c>
      <c r="AC3584" t="s">
        <v>62</v>
      </c>
      <c r="AD3584" t="s">
        <v>62</v>
      </c>
      <c r="AE3584" t="s">
        <v>51</v>
      </c>
      <c r="AF3584" t="s">
        <v>338</v>
      </c>
      <c r="AG3584" t="s">
        <v>62</v>
      </c>
      <c r="AI3584">
        <v>0</v>
      </c>
      <c r="AJ3584">
        <v>0</v>
      </c>
      <c r="AL3584">
        <v>0</v>
      </c>
      <c r="AM3584">
        <v>0</v>
      </c>
      <c r="AN3584">
        <v>0</v>
      </c>
      <c r="AO3584" t="s">
        <v>51</v>
      </c>
      <c r="AP3584" t="s">
        <v>51</v>
      </c>
      <c r="AQ3584" t="s">
        <v>51</v>
      </c>
      <c r="AR3584" t="s">
        <v>51</v>
      </c>
      <c r="AS3584" t="s">
        <v>51</v>
      </c>
      <c r="AT3584" t="s">
        <v>51</v>
      </c>
      <c r="AU3584" t="s">
        <v>58</v>
      </c>
      <c r="AV3584" t="s">
        <v>8906</v>
      </c>
      <c r="AW3584" t="s">
        <v>8906</v>
      </c>
      <c r="AX3584" s="1">
        <v>40642.459304976852</v>
      </c>
      <c r="AY3584" s="1">
        <v>40793.517843553243</v>
      </c>
    </row>
    <row r="3585" spans="1:51" x14ac:dyDescent="0.35">
      <c r="A3585">
        <v>763</v>
      </c>
      <c r="B3585">
        <v>0</v>
      </c>
      <c r="C3585" t="s">
        <v>51</v>
      </c>
      <c r="D3585" t="s">
        <v>52</v>
      </c>
      <c r="E3585" t="s">
        <v>51</v>
      </c>
      <c r="F3585" t="s">
        <v>51</v>
      </c>
      <c r="G3585" t="s">
        <v>16602</v>
      </c>
      <c r="H3585" t="s">
        <v>16603</v>
      </c>
      <c r="I3585" t="s">
        <v>56</v>
      </c>
      <c r="J3585" t="s">
        <v>16604</v>
      </c>
      <c r="K3585" t="s">
        <v>62</v>
      </c>
      <c r="L3585" t="s">
        <v>62</v>
      </c>
      <c r="M3585" t="s">
        <v>3095</v>
      </c>
      <c r="N3585" t="s">
        <v>16605</v>
      </c>
      <c r="O3585" t="s">
        <v>56</v>
      </c>
      <c r="P3585" t="s">
        <v>15751</v>
      </c>
      <c r="Q3585" t="s">
        <v>62</v>
      </c>
      <c r="R3585">
        <v>742236</v>
      </c>
      <c r="S3585" t="s">
        <v>16606</v>
      </c>
      <c r="U3585" t="s">
        <v>57</v>
      </c>
      <c r="V3585" t="s">
        <v>16607</v>
      </c>
      <c r="W3585" t="s">
        <v>62</v>
      </c>
      <c r="Z3585">
        <v>8</v>
      </c>
      <c r="AA3585" t="s">
        <v>62</v>
      </c>
      <c r="AB3585" t="s">
        <v>62</v>
      </c>
      <c r="AC3585" t="s">
        <v>62</v>
      </c>
      <c r="AD3585" t="s">
        <v>62</v>
      </c>
      <c r="AF3585" t="s">
        <v>16604</v>
      </c>
      <c r="AG3585" t="s">
        <v>16608</v>
      </c>
      <c r="AI3585">
        <v>0</v>
      </c>
      <c r="AJ3585">
        <v>0</v>
      </c>
      <c r="AL3585">
        <v>0</v>
      </c>
      <c r="AM3585">
        <v>0</v>
      </c>
      <c r="AN3585">
        <v>0</v>
      </c>
      <c r="AO3585" t="s">
        <v>51</v>
      </c>
      <c r="AP3585" t="s">
        <v>51</v>
      </c>
      <c r="AQ3585" t="s">
        <v>51</v>
      </c>
      <c r="AR3585" t="s">
        <v>51</v>
      </c>
      <c r="AS3585" t="s">
        <v>51</v>
      </c>
      <c r="AT3585" t="s">
        <v>51</v>
      </c>
      <c r="AU3585" t="s">
        <v>58</v>
      </c>
      <c r="AV3585" t="s">
        <v>8906</v>
      </c>
      <c r="AW3585" t="s">
        <v>919</v>
      </c>
      <c r="AX3585" s="1">
        <v>40642.418947418984</v>
      </c>
      <c r="AY3585" s="1">
        <v>45503.420844560183</v>
      </c>
    </row>
    <row r="3586" spans="1:51" x14ac:dyDescent="0.35">
      <c r="A3586">
        <v>762</v>
      </c>
      <c r="B3586">
        <v>0</v>
      </c>
      <c r="C3586" t="s">
        <v>51</v>
      </c>
      <c r="D3586" t="s">
        <v>52</v>
      </c>
      <c r="E3586" t="s">
        <v>51</v>
      </c>
      <c r="F3586" t="s">
        <v>51</v>
      </c>
      <c r="G3586" t="s">
        <v>16609</v>
      </c>
      <c r="H3586" t="s">
        <v>16610</v>
      </c>
      <c r="I3586" t="s">
        <v>56</v>
      </c>
      <c r="J3586" t="s">
        <v>16611</v>
      </c>
      <c r="K3586" t="s">
        <v>5285</v>
      </c>
      <c r="L3586">
        <v>500014</v>
      </c>
      <c r="N3586" t="s">
        <v>14787</v>
      </c>
      <c r="S3586" t="s">
        <v>16612</v>
      </c>
      <c r="T3586" t="s">
        <v>51</v>
      </c>
      <c r="U3586" t="s">
        <v>51</v>
      </c>
      <c r="V3586" t="s">
        <v>16613</v>
      </c>
      <c r="W3586" t="s">
        <v>62</v>
      </c>
      <c r="Y3586" t="s">
        <v>16614</v>
      </c>
      <c r="Z3586">
        <v>8</v>
      </c>
      <c r="AA3586" t="s">
        <v>16615</v>
      </c>
      <c r="AE3586" t="s">
        <v>51</v>
      </c>
      <c r="AF3586" t="s">
        <v>16611</v>
      </c>
      <c r="AG3586">
        <v>28646402076</v>
      </c>
      <c r="AI3586">
        <v>0</v>
      </c>
      <c r="AJ3586">
        <v>0</v>
      </c>
      <c r="AL3586">
        <v>0</v>
      </c>
      <c r="AM3586">
        <v>0</v>
      </c>
      <c r="AN3586">
        <v>0</v>
      </c>
      <c r="AO3586" t="s">
        <v>51</v>
      </c>
      <c r="AP3586" t="s">
        <v>51</v>
      </c>
      <c r="AQ3586" t="s">
        <v>51</v>
      </c>
      <c r="AR3586" t="s">
        <v>51</v>
      </c>
      <c r="AS3586" t="s">
        <v>51</v>
      </c>
      <c r="AT3586" t="s">
        <v>51</v>
      </c>
      <c r="AU3586" t="s">
        <v>58</v>
      </c>
      <c r="AV3586" t="s">
        <v>8906</v>
      </c>
      <c r="AW3586" t="s">
        <v>51</v>
      </c>
      <c r="AX3586" s="1">
        <v>40641.680622766202</v>
      </c>
      <c r="AY3586" t="s">
        <v>51</v>
      </c>
    </row>
    <row r="3587" spans="1:51" x14ac:dyDescent="0.35">
      <c r="A3587">
        <v>761</v>
      </c>
      <c r="B3587">
        <v>0</v>
      </c>
      <c r="C3587" t="s">
        <v>51</v>
      </c>
      <c r="D3587" t="s">
        <v>52</v>
      </c>
      <c r="E3587" t="s">
        <v>51</v>
      </c>
      <c r="F3587" t="s">
        <v>51</v>
      </c>
      <c r="G3587" t="s">
        <v>16616</v>
      </c>
      <c r="H3587" t="s">
        <v>16617</v>
      </c>
      <c r="I3587" t="s">
        <v>56</v>
      </c>
      <c r="J3587" t="s">
        <v>13817</v>
      </c>
      <c r="K3587" t="s">
        <v>62</v>
      </c>
      <c r="L3587" t="s">
        <v>62</v>
      </c>
      <c r="N3587" t="s">
        <v>14787</v>
      </c>
      <c r="T3587" t="s">
        <v>51</v>
      </c>
      <c r="U3587" t="s">
        <v>51</v>
      </c>
      <c r="Z3587">
        <v>8</v>
      </c>
      <c r="AE3587" t="s">
        <v>51</v>
      </c>
      <c r="AF3587" t="s">
        <v>13817</v>
      </c>
      <c r="AI3587">
        <v>0</v>
      </c>
      <c r="AJ3587">
        <v>0</v>
      </c>
      <c r="AL3587">
        <v>0</v>
      </c>
      <c r="AM3587">
        <v>0</v>
      </c>
      <c r="AN3587">
        <v>0</v>
      </c>
      <c r="AO3587" t="s">
        <v>51</v>
      </c>
      <c r="AP3587" t="s">
        <v>51</v>
      </c>
      <c r="AQ3587" t="s">
        <v>51</v>
      </c>
      <c r="AR3587" t="s">
        <v>51</v>
      </c>
      <c r="AS3587" t="s">
        <v>51</v>
      </c>
      <c r="AT3587" t="s">
        <v>51</v>
      </c>
      <c r="AU3587" t="s">
        <v>58</v>
      </c>
      <c r="AV3587" t="s">
        <v>8906</v>
      </c>
      <c r="AW3587" t="s">
        <v>51</v>
      </c>
      <c r="AX3587" s="1">
        <v>40641.641818368058</v>
      </c>
      <c r="AY3587" t="s">
        <v>51</v>
      </c>
    </row>
    <row r="3588" spans="1:51" x14ac:dyDescent="0.35">
      <c r="A3588">
        <v>760</v>
      </c>
      <c r="B3588">
        <v>0</v>
      </c>
      <c r="C3588" t="s">
        <v>51</v>
      </c>
      <c r="D3588" t="s">
        <v>85</v>
      </c>
      <c r="E3588" t="s">
        <v>51</v>
      </c>
      <c r="F3588" t="s">
        <v>51</v>
      </c>
      <c r="G3588" t="s">
        <v>16618</v>
      </c>
      <c r="H3588" t="s">
        <v>16619</v>
      </c>
      <c r="I3588" t="s">
        <v>56</v>
      </c>
      <c r="J3588" t="s">
        <v>14598</v>
      </c>
      <c r="K3588" t="s">
        <v>14876</v>
      </c>
      <c r="L3588">
        <v>560091</v>
      </c>
      <c r="N3588" t="s">
        <v>14787</v>
      </c>
      <c r="S3588" t="s">
        <v>16620</v>
      </c>
      <c r="T3588" t="s">
        <v>51</v>
      </c>
      <c r="U3588" t="s">
        <v>51</v>
      </c>
      <c r="Y3588" t="s">
        <v>16621</v>
      </c>
      <c r="Z3588">
        <v>8</v>
      </c>
      <c r="AE3588" t="s">
        <v>51</v>
      </c>
      <c r="AF3588" t="s">
        <v>14598</v>
      </c>
      <c r="AI3588">
        <v>0</v>
      </c>
      <c r="AJ3588">
        <v>0</v>
      </c>
      <c r="AL3588">
        <v>0</v>
      </c>
      <c r="AM3588">
        <v>0</v>
      </c>
      <c r="AN3588">
        <v>0</v>
      </c>
      <c r="AO3588" t="s">
        <v>51</v>
      </c>
      <c r="AP3588" t="s">
        <v>51</v>
      </c>
      <c r="AQ3588" t="s">
        <v>51</v>
      </c>
      <c r="AR3588" t="s">
        <v>51</v>
      </c>
      <c r="AS3588" t="s">
        <v>51</v>
      </c>
      <c r="AT3588" t="s">
        <v>51</v>
      </c>
      <c r="AU3588" t="s">
        <v>58</v>
      </c>
      <c r="AV3588" t="s">
        <v>8671</v>
      </c>
      <c r="AW3588" t="s">
        <v>51</v>
      </c>
      <c r="AX3588" s="1">
        <v>40641.497590937499</v>
      </c>
      <c r="AY3588" t="s">
        <v>51</v>
      </c>
    </row>
    <row r="3589" spans="1:51" x14ac:dyDescent="0.35">
      <c r="A3589">
        <v>759</v>
      </c>
      <c r="B3589">
        <v>0</v>
      </c>
      <c r="C3589" t="s">
        <v>51</v>
      </c>
      <c r="D3589" t="s">
        <v>52</v>
      </c>
      <c r="E3589" t="s">
        <v>51</v>
      </c>
      <c r="F3589" t="s">
        <v>51</v>
      </c>
      <c r="G3589" t="s">
        <v>16622</v>
      </c>
      <c r="H3589" t="s">
        <v>16623</v>
      </c>
      <c r="I3589" t="s">
        <v>56</v>
      </c>
      <c r="J3589" t="s">
        <v>16624</v>
      </c>
      <c r="K3589" t="s">
        <v>5285</v>
      </c>
      <c r="L3589" t="s">
        <v>16625</v>
      </c>
      <c r="N3589" t="s">
        <v>14787</v>
      </c>
      <c r="T3589" t="s">
        <v>51</v>
      </c>
      <c r="U3589" t="s">
        <v>51</v>
      </c>
      <c r="Z3589">
        <v>8</v>
      </c>
      <c r="AE3589" t="s">
        <v>51</v>
      </c>
      <c r="AF3589" t="s">
        <v>16624</v>
      </c>
      <c r="AG3589">
        <v>28720290459</v>
      </c>
      <c r="AI3589">
        <v>0</v>
      </c>
      <c r="AJ3589">
        <v>0</v>
      </c>
      <c r="AL3589">
        <v>0</v>
      </c>
      <c r="AM3589">
        <v>0</v>
      </c>
      <c r="AN3589">
        <v>0</v>
      </c>
      <c r="AO3589" t="s">
        <v>51</v>
      </c>
      <c r="AP3589" t="s">
        <v>51</v>
      </c>
      <c r="AQ3589" t="s">
        <v>51</v>
      </c>
      <c r="AR3589" t="s">
        <v>51</v>
      </c>
      <c r="AS3589" t="s">
        <v>51</v>
      </c>
      <c r="AT3589" t="s">
        <v>51</v>
      </c>
      <c r="AU3589" t="s">
        <v>58</v>
      </c>
      <c r="AV3589" t="s">
        <v>8906</v>
      </c>
      <c r="AW3589" t="s">
        <v>8906</v>
      </c>
      <c r="AX3589" s="1">
        <v>40641.476046643518</v>
      </c>
      <c r="AY3589" s="1">
        <v>40641.630565277781</v>
      </c>
    </row>
    <row r="3590" spans="1:51" x14ac:dyDescent="0.35">
      <c r="A3590">
        <v>758</v>
      </c>
      <c r="B3590">
        <v>0</v>
      </c>
      <c r="C3590" t="s">
        <v>51</v>
      </c>
      <c r="D3590" t="s">
        <v>52</v>
      </c>
      <c r="E3590" t="s">
        <v>51</v>
      </c>
      <c r="F3590" t="s">
        <v>51</v>
      </c>
      <c r="G3590" t="s">
        <v>16626</v>
      </c>
      <c r="H3590" t="s">
        <v>16627</v>
      </c>
      <c r="I3590" t="s">
        <v>56</v>
      </c>
      <c r="J3590" t="s">
        <v>13817</v>
      </c>
      <c r="K3590" t="s">
        <v>62</v>
      </c>
      <c r="L3590" t="s">
        <v>62</v>
      </c>
      <c r="M3590" t="s">
        <v>16626</v>
      </c>
      <c r="N3590" t="s">
        <v>16628</v>
      </c>
      <c r="S3590" t="s">
        <v>16629</v>
      </c>
      <c r="T3590" t="s">
        <v>51</v>
      </c>
      <c r="U3590" t="s">
        <v>51</v>
      </c>
      <c r="V3590" t="s">
        <v>16630</v>
      </c>
      <c r="W3590" t="s">
        <v>62</v>
      </c>
      <c r="Z3590">
        <v>2</v>
      </c>
      <c r="AA3590" t="s">
        <v>62</v>
      </c>
      <c r="AB3590" t="s">
        <v>62</v>
      </c>
      <c r="AC3590" t="s">
        <v>62</v>
      </c>
      <c r="AD3590" t="s">
        <v>62</v>
      </c>
      <c r="AE3590" t="s">
        <v>51</v>
      </c>
      <c r="AF3590" t="s">
        <v>13817</v>
      </c>
      <c r="AG3590" t="s">
        <v>62</v>
      </c>
      <c r="AH3590" t="s">
        <v>62</v>
      </c>
      <c r="AI3590">
        <v>0</v>
      </c>
      <c r="AJ3590">
        <v>0</v>
      </c>
      <c r="AK3590" t="s">
        <v>62</v>
      </c>
      <c r="AL3590">
        <v>0</v>
      </c>
      <c r="AM3590">
        <v>0</v>
      </c>
      <c r="AN3590">
        <v>0</v>
      </c>
      <c r="AO3590" t="s">
        <v>51</v>
      </c>
      <c r="AP3590" t="s">
        <v>51</v>
      </c>
      <c r="AQ3590" t="s">
        <v>51</v>
      </c>
      <c r="AR3590" t="s">
        <v>51</v>
      </c>
      <c r="AS3590" t="s">
        <v>51</v>
      </c>
      <c r="AT3590" t="s">
        <v>51</v>
      </c>
      <c r="AU3590" t="s">
        <v>58</v>
      </c>
      <c r="AV3590" t="s">
        <v>8906</v>
      </c>
      <c r="AW3590" t="s">
        <v>51</v>
      </c>
      <c r="AX3590" s="1">
        <v>40640.64344644676</v>
      </c>
      <c r="AY3590" t="s">
        <v>51</v>
      </c>
    </row>
    <row r="3591" spans="1:51" x14ac:dyDescent="0.35">
      <c r="A3591">
        <v>757</v>
      </c>
      <c r="B3591">
        <v>0</v>
      </c>
      <c r="C3591" t="s">
        <v>51</v>
      </c>
      <c r="D3591" t="s">
        <v>52</v>
      </c>
      <c r="E3591" t="s">
        <v>51</v>
      </c>
      <c r="F3591" t="s">
        <v>51</v>
      </c>
      <c r="G3591" t="s">
        <v>16631</v>
      </c>
      <c r="H3591" t="s">
        <v>16632</v>
      </c>
      <c r="I3591" t="s">
        <v>1309</v>
      </c>
      <c r="J3591" t="s">
        <v>13817</v>
      </c>
      <c r="K3591" t="s">
        <v>62</v>
      </c>
      <c r="L3591" t="s">
        <v>62</v>
      </c>
      <c r="M3591" t="s">
        <v>16631</v>
      </c>
      <c r="N3591" t="s">
        <v>16633</v>
      </c>
      <c r="T3591" t="s">
        <v>51</v>
      </c>
      <c r="U3591" t="s">
        <v>51</v>
      </c>
      <c r="Z3591">
        <v>2</v>
      </c>
      <c r="AE3591" t="s">
        <v>51</v>
      </c>
      <c r="AF3591" t="s">
        <v>13817</v>
      </c>
      <c r="AI3591">
        <v>0</v>
      </c>
      <c r="AJ3591">
        <v>0</v>
      </c>
      <c r="AL3591">
        <v>0</v>
      </c>
      <c r="AM3591">
        <v>0</v>
      </c>
      <c r="AN3591">
        <v>0</v>
      </c>
      <c r="AO3591" t="s">
        <v>51</v>
      </c>
      <c r="AP3591" t="s">
        <v>51</v>
      </c>
      <c r="AQ3591" t="s">
        <v>51</v>
      </c>
      <c r="AR3591" t="s">
        <v>51</v>
      </c>
      <c r="AS3591" t="s">
        <v>51</v>
      </c>
      <c r="AT3591" t="s">
        <v>51</v>
      </c>
      <c r="AU3591" t="s">
        <v>58</v>
      </c>
      <c r="AV3591" t="s">
        <v>8906</v>
      </c>
      <c r="AW3591" t="s">
        <v>51</v>
      </c>
      <c r="AX3591" s="1">
        <v>40638.749014664354</v>
      </c>
      <c r="AY3591" t="s">
        <v>51</v>
      </c>
    </row>
    <row r="3592" spans="1:51" x14ac:dyDescent="0.35">
      <c r="A3592">
        <v>756</v>
      </c>
      <c r="B3592">
        <v>0</v>
      </c>
      <c r="C3592" t="s">
        <v>51</v>
      </c>
      <c r="D3592" t="s">
        <v>52</v>
      </c>
      <c r="E3592" t="s">
        <v>51</v>
      </c>
      <c r="F3592" t="s">
        <v>51</v>
      </c>
      <c r="G3592" t="s">
        <v>19239</v>
      </c>
      <c r="H3592" t="s">
        <v>16634</v>
      </c>
      <c r="I3592" t="s">
        <v>56</v>
      </c>
      <c r="J3592" t="s">
        <v>15678</v>
      </c>
      <c r="K3592" t="s">
        <v>62</v>
      </c>
      <c r="L3592">
        <v>600098</v>
      </c>
      <c r="M3592" t="s">
        <v>19239</v>
      </c>
      <c r="N3592" t="s">
        <v>16635</v>
      </c>
      <c r="O3592" t="s">
        <v>56</v>
      </c>
      <c r="P3592" t="s">
        <v>3557</v>
      </c>
      <c r="R3592">
        <v>600098</v>
      </c>
      <c r="T3592" t="s">
        <v>51</v>
      </c>
      <c r="U3592" t="s">
        <v>51</v>
      </c>
      <c r="Z3592">
        <v>8</v>
      </c>
      <c r="AA3592" t="s">
        <v>16636</v>
      </c>
      <c r="AE3592" t="s">
        <v>51</v>
      </c>
      <c r="AF3592" t="s">
        <v>15678</v>
      </c>
      <c r="AG3592">
        <v>33461362543</v>
      </c>
      <c r="AH3592" t="s">
        <v>16637</v>
      </c>
      <c r="AI3592">
        <v>0</v>
      </c>
      <c r="AJ3592">
        <v>0</v>
      </c>
      <c r="AK3592" t="s">
        <v>62</v>
      </c>
      <c r="AL3592">
        <v>0</v>
      </c>
      <c r="AM3592">
        <v>0</v>
      </c>
      <c r="AN3592">
        <v>0</v>
      </c>
      <c r="AO3592" t="s">
        <v>51</v>
      </c>
      <c r="AP3592" t="s">
        <v>51</v>
      </c>
      <c r="AQ3592" t="s">
        <v>51</v>
      </c>
      <c r="AR3592" t="s">
        <v>51</v>
      </c>
      <c r="AS3592" t="s">
        <v>51</v>
      </c>
      <c r="AT3592" t="s">
        <v>51</v>
      </c>
      <c r="AU3592" t="s">
        <v>58</v>
      </c>
      <c r="AV3592" t="s">
        <v>8906</v>
      </c>
      <c r="AW3592" t="s">
        <v>51</v>
      </c>
      <c r="AX3592" s="1">
        <v>40638.46347141204</v>
      </c>
      <c r="AY3592" t="s">
        <v>51</v>
      </c>
    </row>
    <row r="3593" spans="1:51" x14ac:dyDescent="0.35">
      <c r="A3593">
        <v>755</v>
      </c>
      <c r="B3593">
        <v>0</v>
      </c>
      <c r="C3593" t="s">
        <v>51</v>
      </c>
      <c r="D3593" t="s">
        <v>64</v>
      </c>
      <c r="E3593" t="s">
        <v>51</v>
      </c>
      <c r="F3593" t="s">
        <v>51</v>
      </c>
      <c r="G3593" t="s">
        <v>16638</v>
      </c>
      <c r="H3593" t="s">
        <v>16639</v>
      </c>
      <c r="I3593" t="s">
        <v>8798</v>
      </c>
      <c r="J3593" t="s">
        <v>13817</v>
      </c>
      <c r="K3593" t="s">
        <v>62</v>
      </c>
      <c r="L3593" t="s">
        <v>62</v>
      </c>
      <c r="M3593" t="s">
        <v>16638</v>
      </c>
      <c r="N3593" t="s">
        <v>16640</v>
      </c>
      <c r="O3593" t="s">
        <v>1060</v>
      </c>
      <c r="P3593" t="s">
        <v>62</v>
      </c>
      <c r="Q3593" t="s">
        <v>62</v>
      </c>
      <c r="R3593" t="s">
        <v>62</v>
      </c>
      <c r="T3593" t="s">
        <v>51</v>
      </c>
      <c r="U3593" t="s">
        <v>51</v>
      </c>
      <c r="W3593" t="s">
        <v>16641</v>
      </c>
      <c r="X3593" t="s">
        <v>16642</v>
      </c>
      <c r="Y3593" t="s">
        <v>16643</v>
      </c>
      <c r="Z3593">
        <v>13</v>
      </c>
      <c r="AE3593" t="s">
        <v>51</v>
      </c>
      <c r="AF3593" t="s">
        <v>13817</v>
      </c>
      <c r="AI3593">
        <v>0</v>
      </c>
      <c r="AJ3593">
        <v>0</v>
      </c>
      <c r="AL3593">
        <v>0</v>
      </c>
      <c r="AM3593">
        <v>0</v>
      </c>
      <c r="AN3593">
        <v>0</v>
      </c>
      <c r="AO3593" t="s">
        <v>51</v>
      </c>
      <c r="AP3593" t="s">
        <v>51</v>
      </c>
      <c r="AQ3593" t="s">
        <v>51</v>
      </c>
      <c r="AR3593" t="s">
        <v>51</v>
      </c>
      <c r="AS3593" t="s">
        <v>51</v>
      </c>
      <c r="AT3593" t="s">
        <v>51</v>
      </c>
      <c r="AU3593" t="s">
        <v>58</v>
      </c>
      <c r="AV3593" t="s">
        <v>11883</v>
      </c>
      <c r="AW3593" t="s">
        <v>11883</v>
      </c>
      <c r="AX3593" s="1">
        <v>40635.526853819443</v>
      </c>
      <c r="AY3593" s="1">
        <v>40635.528929745371</v>
      </c>
    </row>
    <row r="3594" spans="1:51" x14ac:dyDescent="0.35">
      <c r="A3594">
        <v>754</v>
      </c>
      <c r="B3594">
        <v>0</v>
      </c>
      <c r="C3594" t="s">
        <v>51</v>
      </c>
      <c r="D3594" t="s">
        <v>85</v>
      </c>
      <c r="E3594" t="s">
        <v>51</v>
      </c>
      <c r="F3594" t="s">
        <v>51</v>
      </c>
      <c r="G3594" t="s">
        <v>16644</v>
      </c>
      <c r="H3594" t="s">
        <v>19437</v>
      </c>
      <c r="I3594" t="s">
        <v>56</v>
      </c>
      <c r="J3594" t="s">
        <v>16645</v>
      </c>
      <c r="K3594" t="s">
        <v>16646</v>
      </c>
      <c r="L3594">
        <v>392001</v>
      </c>
      <c r="N3594" t="s">
        <v>14787</v>
      </c>
      <c r="T3594" t="s">
        <v>51</v>
      </c>
      <c r="U3594" t="s">
        <v>51</v>
      </c>
      <c r="W3594">
        <v>9274731040</v>
      </c>
      <c r="Z3594">
        <v>3</v>
      </c>
      <c r="AE3594" t="s">
        <v>51</v>
      </c>
      <c r="AF3594" t="s">
        <v>16645</v>
      </c>
      <c r="AI3594">
        <v>0</v>
      </c>
      <c r="AJ3594">
        <v>0</v>
      </c>
      <c r="AL3594">
        <v>0</v>
      </c>
      <c r="AM3594">
        <v>0</v>
      </c>
      <c r="AN3594">
        <v>0</v>
      </c>
      <c r="AO3594" t="s">
        <v>51</v>
      </c>
      <c r="AP3594" t="s">
        <v>51</v>
      </c>
      <c r="AQ3594" t="s">
        <v>51</v>
      </c>
      <c r="AR3594" t="s">
        <v>51</v>
      </c>
      <c r="AS3594" t="s">
        <v>51</v>
      </c>
      <c r="AT3594" t="s">
        <v>51</v>
      </c>
      <c r="AU3594" t="s">
        <v>58</v>
      </c>
      <c r="AV3594" t="s">
        <v>11883</v>
      </c>
      <c r="AW3594" t="s">
        <v>51</v>
      </c>
      <c r="AX3594" s="1">
        <v>40635.480294409725</v>
      </c>
      <c r="AY3594" t="s">
        <v>51</v>
      </c>
    </row>
    <row r="3595" spans="1:51" x14ac:dyDescent="0.35">
      <c r="A3595">
        <v>753</v>
      </c>
      <c r="B3595">
        <v>0</v>
      </c>
      <c r="C3595" t="s">
        <v>51</v>
      </c>
      <c r="D3595" t="s">
        <v>52</v>
      </c>
      <c r="E3595" t="s">
        <v>51</v>
      </c>
      <c r="F3595" t="s">
        <v>51</v>
      </c>
      <c r="G3595" t="s">
        <v>16647</v>
      </c>
      <c r="H3595" t="s">
        <v>16648</v>
      </c>
      <c r="I3595" t="s">
        <v>56</v>
      </c>
      <c r="J3595" t="s">
        <v>13817</v>
      </c>
      <c r="K3595" t="s">
        <v>62</v>
      </c>
      <c r="L3595" t="s">
        <v>62</v>
      </c>
      <c r="M3595" t="s">
        <v>13783</v>
      </c>
      <c r="N3595" t="s">
        <v>16649</v>
      </c>
      <c r="O3595" t="s">
        <v>56</v>
      </c>
      <c r="P3595" t="s">
        <v>62</v>
      </c>
      <c r="Q3595" t="s">
        <v>62</v>
      </c>
      <c r="R3595" t="s">
        <v>62</v>
      </c>
      <c r="S3595" t="s">
        <v>62</v>
      </c>
      <c r="T3595" t="s">
        <v>51</v>
      </c>
      <c r="U3595" t="s">
        <v>51</v>
      </c>
      <c r="V3595" t="s">
        <v>62</v>
      </c>
      <c r="W3595" t="s">
        <v>62</v>
      </c>
      <c r="Z3595">
        <v>8</v>
      </c>
      <c r="AA3595" t="s">
        <v>62</v>
      </c>
      <c r="AB3595" t="s">
        <v>62</v>
      </c>
      <c r="AC3595" t="s">
        <v>62</v>
      </c>
      <c r="AD3595" t="s">
        <v>62</v>
      </c>
      <c r="AE3595" t="s">
        <v>51</v>
      </c>
      <c r="AF3595" t="s">
        <v>13817</v>
      </c>
      <c r="AG3595">
        <v>9809405260</v>
      </c>
      <c r="AH3595" t="s">
        <v>62</v>
      </c>
      <c r="AI3595">
        <v>0</v>
      </c>
      <c r="AJ3595">
        <v>0</v>
      </c>
      <c r="AL3595">
        <v>0</v>
      </c>
      <c r="AM3595">
        <v>0</v>
      </c>
      <c r="AN3595">
        <v>0</v>
      </c>
      <c r="AO3595" t="s">
        <v>51</v>
      </c>
      <c r="AP3595" t="s">
        <v>51</v>
      </c>
      <c r="AQ3595" t="s">
        <v>51</v>
      </c>
      <c r="AR3595" t="s">
        <v>51</v>
      </c>
      <c r="AS3595" t="s">
        <v>51</v>
      </c>
      <c r="AT3595" t="s">
        <v>51</v>
      </c>
      <c r="AU3595" t="s">
        <v>58</v>
      </c>
      <c r="AV3595" t="s">
        <v>8906</v>
      </c>
      <c r="AW3595" t="s">
        <v>8906</v>
      </c>
      <c r="AX3595" s="1">
        <v>40633.762634722225</v>
      </c>
      <c r="AY3595" s="1">
        <v>40641.631330057869</v>
      </c>
    </row>
    <row r="3596" spans="1:51" x14ac:dyDescent="0.35">
      <c r="A3596">
        <v>752</v>
      </c>
      <c r="B3596">
        <v>0</v>
      </c>
      <c r="C3596" t="s">
        <v>51</v>
      </c>
      <c r="D3596" t="s">
        <v>52</v>
      </c>
      <c r="E3596" t="s">
        <v>51</v>
      </c>
      <c r="F3596" t="s">
        <v>51</v>
      </c>
      <c r="G3596" t="s">
        <v>16650</v>
      </c>
      <c r="H3596" t="s">
        <v>16651</v>
      </c>
      <c r="I3596" t="s">
        <v>56</v>
      </c>
      <c r="J3596" t="s">
        <v>13817</v>
      </c>
      <c r="K3596" t="s">
        <v>62</v>
      </c>
      <c r="L3596" t="s">
        <v>62</v>
      </c>
      <c r="M3596" t="s">
        <v>13783</v>
      </c>
      <c r="N3596" t="s">
        <v>16652</v>
      </c>
      <c r="O3596" t="s">
        <v>56</v>
      </c>
      <c r="S3596" t="s">
        <v>62</v>
      </c>
      <c r="T3596" t="s">
        <v>51</v>
      </c>
      <c r="U3596" t="s">
        <v>51</v>
      </c>
      <c r="V3596" t="s">
        <v>62</v>
      </c>
      <c r="W3596" t="s">
        <v>62</v>
      </c>
      <c r="Z3596">
        <v>8</v>
      </c>
      <c r="AA3596" t="s">
        <v>62</v>
      </c>
      <c r="AB3596" t="s">
        <v>62</v>
      </c>
      <c r="AC3596" t="s">
        <v>62</v>
      </c>
      <c r="AE3596" t="s">
        <v>51</v>
      </c>
      <c r="AF3596" t="s">
        <v>13817</v>
      </c>
      <c r="AG3596">
        <v>9809405260</v>
      </c>
      <c r="AI3596">
        <v>0</v>
      </c>
      <c r="AJ3596">
        <v>0</v>
      </c>
      <c r="AL3596">
        <v>0</v>
      </c>
      <c r="AM3596">
        <v>0</v>
      </c>
      <c r="AN3596">
        <v>0</v>
      </c>
      <c r="AO3596" t="s">
        <v>51</v>
      </c>
      <c r="AP3596" t="s">
        <v>51</v>
      </c>
      <c r="AQ3596" t="s">
        <v>51</v>
      </c>
      <c r="AR3596" t="s">
        <v>51</v>
      </c>
      <c r="AS3596" t="s">
        <v>51</v>
      </c>
      <c r="AT3596" t="s">
        <v>51</v>
      </c>
      <c r="AU3596" t="s">
        <v>58</v>
      </c>
      <c r="AV3596" t="s">
        <v>8906</v>
      </c>
      <c r="AW3596" t="s">
        <v>8906</v>
      </c>
      <c r="AX3596" s="1">
        <v>40633.761258831022</v>
      </c>
      <c r="AY3596" s="1">
        <v>40641.632757488427</v>
      </c>
    </row>
    <row r="3597" spans="1:51" x14ac:dyDescent="0.35">
      <c r="A3597">
        <v>751</v>
      </c>
      <c r="B3597">
        <v>0</v>
      </c>
      <c r="C3597" t="s">
        <v>51</v>
      </c>
      <c r="D3597" t="s">
        <v>52</v>
      </c>
      <c r="E3597" t="s">
        <v>51</v>
      </c>
      <c r="F3597" t="s">
        <v>51</v>
      </c>
      <c r="G3597" t="s">
        <v>16653</v>
      </c>
      <c r="H3597" t="s">
        <v>16654</v>
      </c>
      <c r="I3597" t="s">
        <v>56</v>
      </c>
      <c r="J3597" t="s">
        <v>13817</v>
      </c>
      <c r="K3597" t="s">
        <v>62</v>
      </c>
      <c r="L3597" t="s">
        <v>62</v>
      </c>
      <c r="M3597" t="s">
        <v>16655</v>
      </c>
      <c r="N3597" t="s">
        <v>16656</v>
      </c>
      <c r="O3597" t="s">
        <v>56</v>
      </c>
      <c r="S3597" t="s">
        <v>62</v>
      </c>
      <c r="T3597" t="s">
        <v>51</v>
      </c>
      <c r="U3597" t="s">
        <v>51</v>
      </c>
      <c r="V3597" t="s">
        <v>62</v>
      </c>
      <c r="W3597" t="s">
        <v>62</v>
      </c>
      <c r="Z3597">
        <v>8</v>
      </c>
      <c r="AA3597" t="s">
        <v>62</v>
      </c>
      <c r="AB3597" t="s">
        <v>62</v>
      </c>
      <c r="AC3597" t="s">
        <v>62</v>
      </c>
      <c r="AD3597" t="s">
        <v>62</v>
      </c>
      <c r="AE3597" t="s">
        <v>51</v>
      </c>
      <c r="AF3597" t="s">
        <v>13817</v>
      </c>
      <c r="AG3597">
        <v>9809405260</v>
      </c>
      <c r="AH3597" t="s">
        <v>62</v>
      </c>
      <c r="AI3597">
        <v>0</v>
      </c>
      <c r="AJ3597">
        <v>0</v>
      </c>
      <c r="AL3597">
        <v>0</v>
      </c>
      <c r="AM3597">
        <v>0</v>
      </c>
      <c r="AN3597">
        <v>0</v>
      </c>
      <c r="AO3597" t="s">
        <v>51</v>
      </c>
      <c r="AP3597" t="s">
        <v>51</v>
      </c>
      <c r="AQ3597" t="s">
        <v>51</v>
      </c>
      <c r="AR3597" t="s">
        <v>51</v>
      </c>
      <c r="AS3597" t="s">
        <v>51</v>
      </c>
      <c r="AT3597" t="s">
        <v>51</v>
      </c>
      <c r="AU3597" t="s">
        <v>58</v>
      </c>
      <c r="AV3597" t="s">
        <v>8906</v>
      </c>
      <c r="AW3597" t="s">
        <v>8906</v>
      </c>
      <c r="AX3597" s="1">
        <v>40633.758790856482</v>
      </c>
      <c r="AY3597" s="1">
        <v>40641.631819247683</v>
      </c>
    </row>
    <row r="3598" spans="1:51" x14ac:dyDescent="0.35">
      <c r="A3598">
        <v>750</v>
      </c>
      <c r="B3598">
        <v>0</v>
      </c>
      <c r="C3598" t="s">
        <v>51</v>
      </c>
      <c r="D3598" t="s">
        <v>52</v>
      </c>
      <c r="E3598" t="s">
        <v>51</v>
      </c>
      <c r="F3598" t="s">
        <v>51</v>
      </c>
      <c r="G3598" t="s">
        <v>16657</v>
      </c>
      <c r="H3598" t="s">
        <v>16658</v>
      </c>
      <c r="I3598" t="s">
        <v>56</v>
      </c>
      <c r="J3598" t="s">
        <v>13817</v>
      </c>
      <c r="K3598" t="s">
        <v>62</v>
      </c>
      <c r="L3598" t="s">
        <v>62</v>
      </c>
      <c r="M3598" t="s">
        <v>16655</v>
      </c>
      <c r="N3598" t="s">
        <v>16659</v>
      </c>
      <c r="O3598" t="s">
        <v>56</v>
      </c>
      <c r="P3598" t="s">
        <v>62</v>
      </c>
      <c r="Q3598" t="s">
        <v>62</v>
      </c>
      <c r="R3598" t="s">
        <v>62</v>
      </c>
      <c r="S3598" t="s">
        <v>62</v>
      </c>
      <c r="T3598" t="s">
        <v>51</v>
      </c>
      <c r="U3598" t="s">
        <v>51</v>
      </c>
      <c r="V3598" t="s">
        <v>62</v>
      </c>
      <c r="W3598" t="s">
        <v>62</v>
      </c>
      <c r="Z3598">
        <v>8</v>
      </c>
      <c r="AA3598" t="s">
        <v>62</v>
      </c>
      <c r="AB3598" t="s">
        <v>62</v>
      </c>
      <c r="AC3598" t="s">
        <v>62</v>
      </c>
      <c r="AD3598" t="s">
        <v>62</v>
      </c>
      <c r="AE3598" t="s">
        <v>51</v>
      </c>
      <c r="AF3598" t="s">
        <v>13817</v>
      </c>
      <c r="AG3598">
        <v>9809405260</v>
      </c>
      <c r="AH3598" t="s">
        <v>62</v>
      </c>
      <c r="AI3598">
        <v>0</v>
      </c>
      <c r="AJ3598">
        <v>0</v>
      </c>
      <c r="AL3598">
        <v>0</v>
      </c>
      <c r="AM3598">
        <v>0</v>
      </c>
      <c r="AN3598">
        <v>0</v>
      </c>
      <c r="AO3598" t="s">
        <v>51</v>
      </c>
      <c r="AP3598" t="s">
        <v>51</v>
      </c>
      <c r="AQ3598" t="s">
        <v>51</v>
      </c>
      <c r="AR3598" t="s">
        <v>51</v>
      </c>
      <c r="AS3598" t="s">
        <v>51</v>
      </c>
      <c r="AT3598" t="s">
        <v>51</v>
      </c>
      <c r="AU3598" t="s">
        <v>58</v>
      </c>
      <c r="AV3598" t="s">
        <v>8906</v>
      </c>
      <c r="AW3598" t="s">
        <v>8906</v>
      </c>
      <c r="AX3598" s="1">
        <v>40633.754677546298</v>
      </c>
      <c r="AY3598" s="1">
        <v>40641.632143136572</v>
      </c>
    </row>
    <row r="3599" spans="1:51" x14ac:dyDescent="0.35">
      <c r="A3599">
        <v>749</v>
      </c>
      <c r="B3599">
        <v>0</v>
      </c>
      <c r="C3599" t="s">
        <v>51</v>
      </c>
      <c r="D3599" t="s">
        <v>52</v>
      </c>
      <c r="E3599" t="s">
        <v>51</v>
      </c>
      <c r="F3599" t="s">
        <v>51</v>
      </c>
      <c r="G3599" t="s">
        <v>16660</v>
      </c>
      <c r="H3599" t="s">
        <v>16661</v>
      </c>
      <c r="I3599" t="s">
        <v>56</v>
      </c>
      <c r="J3599" t="s">
        <v>13817</v>
      </c>
      <c r="K3599" t="s">
        <v>62</v>
      </c>
      <c r="L3599" t="s">
        <v>62</v>
      </c>
      <c r="M3599" t="s">
        <v>16662</v>
      </c>
      <c r="N3599" t="s">
        <v>16663</v>
      </c>
      <c r="O3599" t="s">
        <v>56</v>
      </c>
      <c r="P3599" t="s">
        <v>62</v>
      </c>
      <c r="Q3599" t="s">
        <v>62</v>
      </c>
      <c r="R3599" t="s">
        <v>62</v>
      </c>
      <c r="S3599" t="s">
        <v>62</v>
      </c>
      <c r="T3599" t="s">
        <v>51</v>
      </c>
      <c r="U3599" t="s">
        <v>51</v>
      </c>
      <c r="V3599" t="s">
        <v>62</v>
      </c>
      <c r="W3599" t="s">
        <v>62</v>
      </c>
      <c r="X3599" t="s">
        <v>62</v>
      </c>
      <c r="Z3599">
        <v>8</v>
      </c>
      <c r="AA3599" t="s">
        <v>62</v>
      </c>
      <c r="AB3599" t="s">
        <v>62</v>
      </c>
      <c r="AC3599" t="s">
        <v>62</v>
      </c>
      <c r="AD3599" t="s">
        <v>62</v>
      </c>
      <c r="AE3599" t="s">
        <v>51</v>
      </c>
      <c r="AF3599" t="s">
        <v>13817</v>
      </c>
      <c r="AG3599">
        <v>9890405260</v>
      </c>
      <c r="AH3599" t="s">
        <v>62</v>
      </c>
      <c r="AI3599">
        <v>0</v>
      </c>
      <c r="AJ3599">
        <v>0</v>
      </c>
      <c r="AL3599">
        <v>0</v>
      </c>
      <c r="AM3599">
        <v>0</v>
      </c>
      <c r="AN3599">
        <v>0</v>
      </c>
      <c r="AO3599" t="s">
        <v>51</v>
      </c>
      <c r="AP3599" t="s">
        <v>51</v>
      </c>
      <c r="AQ3599" t="s">
        <v>51</v>
      </c>
      <c r="AR3599" t="s">
        <v>51</v>
      </c>
      <c r="AS3599" t="s">
        <v>51</v>
      </c>
      <c r="AT3599" t="s">
        <v>51</v>
      </c>
      <c r="AU3599" t="s">
        <v>58</v>
      </c>
      <c r="AV3599" t="s">
        <v>8906</v>
      </c>
      <c r="AW3599" t="s">
        <v>8906</v>
      </c>
      <c r="AX3599" s="1">
        <v>40633.753245254629</v>
      </c>
      <c r="AY3599" s="1">
        <v>40641.632402858799</v>
      </c>
    </row>
    <row r="3600" spans="1:51" x14ac:dyDescent="0.35">
      <c r="A3600">
        <v>748</v>
      </c>
      <c r="B3600">
        <v>0</v>
      </c>
      <c r="C3600" t="s">
        <v>51</v>
      </c>
      <c r="D3600" t="s">
        <v>85</v>
      </c>
      <c r="E3600" t="s">
        <v>51</v>
      </c>
      <c r="F3600" t="s">
        <v>51</v>
      </c>
      <c r="G3600" t="s">
        <v>16664</v>
      </c>
      <c r="H3600" t="s">
        <v>16665</v>
      </c>
      <c r="I3600" t="s">
        <v>56</v>
      </c>
      <c r="J3600" t="s">
        <v>143</v>
      </c>
      <c r="K3600" t="s">
        <v>5285</v>
      </c>
      <c r="L3600" t="s">
        <v>16666</v>
      </c>
      <c r="N3600" t="s">
        <v>14787</v>
      </c>
      <c r="S3600" t="s">
        <v>16667</v>
      </c>
      <c r="T3600" t="s">
        <v>51</v>
      </c>
      <c r="U3600" t="s">
        <v>51</v>
      </c>
      <c r="V3600" t="s">
        <v>16668</v>
      </c>
      <c r="Y3600" t="s">
        <v>16669</v>
      </c>
      <c r="Z3600">
        <v>8</v>
      </c>
      <c r="AE3600" t="s">
        <v>51</v>
      </c>
      <c r="AF3600" t="s">
        <v>143</v>
      </c>
      <c r="AI3600">
        <v>0</v>
      </c>
      <c r="AJ3600">
        <v>0</v>
      </c>
      <c r="AL3600">
        <v>0</v>
      </c>
      <c r="AM3600">
        <v>0</v>
      </c>
      <c r="AN3600">
        <v>0</v>
      </c>
      <c r="AO3600" t="s">
        <v>51</v>
      </c>
      <c r="AP3600" t="s">
        <v>51</v>
      </c>
      <c r="AQ3600" t="s">
        <v>51</v>
      </c>
      <c r="AR3600" t="s">
        <v>51</v>
      </c>
      <c r="AS3600" t="s">
        <v>51</v>
      </c>
      <c r="AT3600" t="s">
        <v>51</v>
      </c>
      <c r="AU3600" t="s">
        <v>58</v>
      </c>
      <c r="AV3600" t="s">
        <v>8671</v>
      </c>
      <c r="AW3600" t="s">
        <v>51</v>
      </c>
      <c r="AX3600" s="1">
        <v>40633.725041400467</v>
      </c>
      <c r="AY3600" t="s">
        <v>51</v>
      </c>
    </row>
    <row r="3601" spans="1:51" x14ac:dyDescent="0.35">
      <c r="A3601">
        <v>747</v>
      </c>
      <c r="B3601">
        <v>0</v>
      </c>
      <c r="C3601" t="s">
        <v>51</v>
      </c>
      <c r="D3601" t="s">
        <v>52</v>
      </c>
      <c r="E3601" t="s">
        <v>51</v>
      </c>
      <c r="F3601" t="s">
        <v>51</v>
      </c>
      <c r="G3601" t="s">
        <v>16670</v>
      </c>
      <c r="H3601" t="s">
        <v>16671</v>
      </c>
      <c r="I3601" t="s">
        <v>56</v>
      </c>
      <c r="J3601" t="s">
        <v>143</v>
      </c>
      <c r="K3601" t="s">
        <v>563</v>
      </c>
      <c r="L3601">
        <v>400072</v>
      </c>
      <c r="M3601" t="s">
        <v>16670</v>
      </c>
      <c r="N3601" t="s">
        <v>16671</v>
      </c>
      <c r="O3601" t="s">
        <v>56</v>
      </c>
      <c r="P3601" t="s">
        <v>143</v>
      </c>
      <c r="Q3601" t="s">
        <v>563</v>
      </c>
      <c r="R3601">
        <v>400072</v>
      </c>
      <c r="S3601" t="s">
        <v>62</v>
      </c>
      <c r="T3601" t="s">
        <v>51</v>
      </c>
      <c r="U3601" t="s">
        <v>51</v>
      </c>
      <c r="V3601" t="s">
        <v>62</v>
      </c>
      <c r="W3601" t="s">
        <v>62</v>
      </c>
      <c r="Z3601">
        <v>8</v>
      </c>
      <c r="AA3601" t="s">
        <v>16672</v>
      </c>
      <c r="AB3601" t="s">
        <v>62</v>
      </c>
      <c r="AC3601" t="s">
        <v>62</v>
      </c>
      <c r="AD3601" t="s">
        <v>62</v>
      </c>
      <c r="AE3601" t="s">
        <v>51</v>
      </c>
      <c r="AF3601" t="s">
        <v>143</v>
      </c>
      <c r="AG3601">
        <v>24073300256</v>
      </c>
      <c r="AH3601" t="s">
        <v>62</v>
      </c>
      <c r="AI3601">
        <v>0</v>
      </c>
      <c r="AJ3601">
        <v>0</v>
      </c>
      <c r="AK3601" t="s">
        <v>62</v>
      </c>
      <c r="AL3601">
        <v>0</v>
      </c>
      <c r="AM3601">
        <v>0</v>
      </c>
      <c r="AN3601">
        <v>0</v>
      </c>
      <c r="AO3601" t="s">
        <v>51</v>
      </c>
      <c r="AP3601" t="s">
        <v>51</v>
      </c>
      <c r="AQ3601" t="s">
        <v>51</v>
      </c>
      <c r="AR3601" t="s">
        <v>51</v>
      </c>
      <c r="AS3601" t="s">
        <v>51</v>
      </c>
      <c r="AT3601" t="s">
        <v>51</v>
      </c>
      <c r="AU3601" t="s">
        <v>58</v>
      </c>
      <c r="AV3601" t="s">
        <v>8906</v>
      </c>
      <c r="AW3601" t="s">
        <v>51</v>
      </c>
      <c r="AX3601" s="1">
        <v>40633.69192326389</v>
      </c>
      <c r="AY3601" t="s">
        <v>51</v>
      </c>
    </row>
    <row r="3602" spans="1:51" x14ac:dyDescent="0.35">
      <c r="A3602">
        <v>746</v>
      </c>
      <c r="B3602">
        <v>0</v>
      </c>
      <c r="C3602" t="s">
        <v>51</v>
      </c>
      <c r="D3602" t="s">
        <v>85</v>
      </c>
      <c r="E3602" t="s">
        <v>51</v>
      </c>
      <c r="F3602" t="s">
        <v>51</v>
      </c>
      <c r="G3602" t="s">
        <v>16673</v>
      </c>
      <c r="H3602" t="s">
        <v>16674</v>
      </c>
      <c r="I3602" t="s">
        <v>56</v>
      </c>
      <c r="J3602" t="s">
        <v>143</v>
      </c>
      <c r="K3602" t="s">
        <v>1903</v>
      </c>
      <c r="L3602">
        <v>411037</v>
      </c>
      <c r="N3602" t="s">
        <v>14787</v>
      </c>
      <c r="T3602" t="s">
        <v>51</v>
      </c>
      <c r="U3602" t="s">
        <v>51</v>
      </c>
      <c r="Y3602" t="s">
        <v>16675</v>
      </c>
      <c r="Z3602">
        <v>8</v>
      </c>
      <c r="AE3602" t="s">
        <v>51</v>
      </c>
      <c r="AF3602" t="s">
        <v>143</v>
      </c>
      <c r="AI3602">
        <v>0</v>
      </c>
      <c r="AJ3602">
        <v>0</v>
      </c>
      <c r="AL3602">
        <v>0</v>
      </c>
      <c r="AM3602">
        <v>0</v>
      </c>
      <c r="AN3602">
        <v>0</v>
      </c>
      <c r="AO3602" t="s">
        <v>51</v>
      </c>
      <c r="AP3602" t="s">
        <v>51</v>
      </c>
      <c r="AQ3602" t="s">
        <v>51</v>
      </c>
      <c r="AR3602" t="s">
        <v>51</v>
      </c>
      <c r="AS3602" t="s">
        <v>51</v>
      </c>
      <c r="AT3602" t="s">
        <v>51</v>
      </c>
      <c r="AU3602" t="s">
        <v>58</v>
      </c>
      <c r="AV3602" t="s">
        <v>8671</v>
      </c>
      <c r="AW3602" t="s">
        <v>51</v>
      </c>
      <c r="AX3602" s="1">
        <v>40632.642066122688</v>
      </c>
      <c r="AY3602" t="s">
        <v>51</v>
      </c>
    </row>
    <row r="3603" spans="1:51" x14ac:dyDescent="0.35">
      <c r="A3603">
        <v>745</v>
      </c>
      <c r="B3603">
        <v>0</v>
      </c>
      <c r="C3603" t="s">
        <v>51</v>
      </c>
      <c r="D3603" t="s">
        <v>85</v>
      </c>
      <c r="E3603" t="s">
        <v>51</v>
      </c>
      <c r="F3603" t="s">
        <v>51</v>
      </c>
      <c r="G3603" t="s">
        <v>16676</v>
      </c>
      <c r="H3603" t="s">
        <v>16677</v>
      </c>
      <c r="I3603" t="s">
        <v>56</v>
      </c>
      <c r="J3603" t="s">
        <v>143</v>
      </c>
      <c r="K3603" t="s">
        <v>1903</v>
      </c>
      <c r="L3603">
        <v>411041</v>
      </c>
      <c r="N3603" t="s">
        <v>14787</v>
      </c>
      <c r="S3603" t="s">
        <v>16678</v>
      </c>
      <c r="T3603" t="s">
        <v>51</v>
      </c>
      <c r="U3603" t="s">
        <v>51</v>
      </c>
      <c r="W3603">
        <v>9225516761</v>
      </c>
      <c r="Y3603" t="s">
        <v>16679</v>
      </c>
      <c r="Z3603">
        <v>8</v>
      </c>
      <c r="AE3603" t="s">
        <v>51</v>
      </c>
      <c r="AF3603" t="s">
        <v>143</v>
      </c>
      <c r="AI3603">
        <v>0</v>
      </c>
      <c r="AJ3603">
        <v>0</v>
      </c>
      <c r="AL3603">
        <v>0</v>
      </c>
      <c r="AM3603">
        <v>0</v>
      </c>
      <c r="AN3603">
        <v>0</v>
      </c>
      <c r="AO3603" t="s">
        <v>51</v>
      </c>
      <c r="AP3603" t="s">
        <v>51</v>
      </c>
      <c r="AQ3603" t="s">
        <v>51</v>
      </c>
      <c r="AR3603" t="s">
        <v>51</v>
      </c>
      <c r="AS3603" t="s">
        <v>51</v>
      </c>
      <c r="AT3603" t="s">
        <v>51</v>
      </c>
      <c r="AU3603" t="s">
        <v>58</v>
      </c>
      <c r="AV3603" t="s">
        <v>13603</v>
      </c>
      <c r="AW3603" t="s">
        <v>13603</v>
      </c>
      <c r="AX3603" s="1">
        <v>40630.524948611113</v>
      </c>
      <c r="AY3603" s="1">
        <v>40630.52548935185</v>
      </c>
    </row>
    <row r="3604" spans="1:51" x14ac:dyDescent="0.35">
      <c r="A3604">
        <v>744</v>
      </c>
      <c r="B3604">
        <v>0</v>
      </c>
      <c r="C3604" t="s">
        <v>51</v>
      </c>
      <c r="D3604" t="s">
        <v>52</v>
      </c>
      <c r="E3604" t="s">
        <v>51</v>
      </c>
      <c r="F3604" t="s">
        <v>51</v>
      </c>
      <c r="G3604" t="s">
        <v>16680</v>
      </c>
      <c r="H3604" t="s">
        <v>16681</v>
      </c>
      <c r="I3604" t="s">
        <v>56</v>
      </c>
      <c r="J3604" t="s">
        <v>143</v>
      </c>
      <c r="K3604" t="s">
        <v>16682</v>
      </c>
      <c r="L3604" t="s">
        <v>15344</v>
      </c>
      <c r="N3604" t="s">
        <v>14787</v>
      </c>
      <c r="S3604" t="s">
        <v>16683</v>
      </c>
      <c r="T3604" t="s">
        <v>51</v>
      </c>
      <c r="U3604" t="s">
        <v>51</v>
      </c>
      <c r="Y3604" t="s">
        <v>16684</v>
      </c>
      <c r="Z3604">
        <v>13</v>
      </c>
      <c r="AE3604" t="s">
        <v>51</v>
      </c>
      <c r="AF3604" t="s">
        <v>143</v>
      </c>
      <c r="AI3604">
        <v>0</v>
      </c>
      <c r="AJ3604">
        <v>0</v>
      </c>
      <c r="AL3604">
        <v>0</v>
      </c>
      <c r="AM3604">
        <v>0</v>
      </c>
      <c r="AN3604">
        <v>0</v>
      </c>
      <c r="AO3604" t="s">
        <v>51</v>
      </c>
      <c r="AP3604" t="s">
        <v>51</v>
      </c>
      <c r="AQ3604" t="s">
        <v>51</v>
      </c>
      <c r="AR3604" t="s">
        <v>51</v>
      </c>
      <c r="AS3604" t="s">
        <v>51</v>
      </c>
      <c r="AT3604" t="s">
        <v>51</v>
      </c>
      <c r="AU3604" t="s">
        <v>58</v>
      </c>
      <c r="AV3604" t="s">
        <v>8671</v>
      </c>
      <c r="AW3604" t="s">
        <v>13449</v>
      </c>
      <c r="AX3604" s="1">
        <v>40625.764185451386</v>
      </c>
      <c r="AY3604" s="1">
        <v>40871.708555011573</v>
      </c>
    </row>
    <row r="3605" spans="1:51" x14ac:dyDescent="0.35">
      <c r="A3605">
        <v>743</v>
      </c>
      <c r="B3605">
        <v>0</v>
      </c>
      <c r="C3605" t="s">
        <v>51</v>
      </c>
      <c r="D3605" t="s">
        <v>85</v>
      </c>
      <c r="E3605" t="s">
        <v>51</v>
      </c>
      <c r="F3605" t="s">
        <v>51</v>
      </c>
      <c r="G3605" t="s">
        <v>16685</v>
      </c>
      <c r="H3605" t="s">
        <v>16686</v>
      </c>
      <c r="I3605" t="s">
        <v>56</v>
      </c>
      <c r="J3605" t="s">
        <v>143</v>
      </c>
      <c r="K3605" t="s">
        <v>1903</v>
      </c>
      <c r="L3605">
        <v>4110489</v>
      </c>
      <c r="N3605" t="s">
        <v>14787</v>
      </c>
      <c r="S3605" t="s">
        <v>16687</v>
      </c>
      <c r="T3605" t="s">
        <v>51</v>
      </c>
      <c r="U3605" t="s">
        <v>51</v>
      </c>
      <c r="W3605">
        <v>9822431161</v>
      </c>
      <c r="Y3605" t="s">
        <v>16688</v>
      </c>
      <c r="Z3605">
        <v>8</v>
      </c>
      <c r="AE3605" t="s">
        <v>51</v>
      </c>
      <c r="AF3605" t="s">
        <v>143</v>
      </c>
      <c r="AI3605">
        <v>0</v>
      </c>
      <c r="AJ3605">
        <v>0</v>
      </c>
      <c r="AL3605">
        <v>0</v>
      </c>
      <c r="AM3605">
        <v>0</v>
      </c>
      <c r="AN3605">
        <v>0</v>
      </c>
      <c r="AO3605" t="s">
        <v>51</v>
      </c>
      <c r="AP3605" t="s">
        <v>51</v>
      </c>
      <c r="AQ3605" t="s">
        <v>51</v>
      </c>
      <c r="AR3605" t="s">
        <v>51</v>
      </c>
      <c r="AS3605" t="s">
        <v>51</v>
      </c>
      <c r="AT3605" t="s">
        <v>51</v>
      </c>
      <c r="AU3605" t="s">
        <v>58</v>
      </c>
      <c r="AV3605" t="s">
        <v>8671</v>
      </c>
      <c r="AW3605" t="s">
        <v>51</v>
      </c>
      <c r="AX3605" s="1">
        <v>40620.622183182873</v>
      </c>
      <c r="AY3605" t="s">
        <v>51</v>
      </c>
    </row>
    <row r="3606" spans="1:51" x14ac:dyDescent="0.35">
      <c r="A3606">
        <v>742</v>
      </c>
      <c r="B3606">
        <v>0</v>
      </c>
      <c r="C3606" t="s">
        <v>51</v>
      </c>
      <c r="D3606" t="s">
        <v>64</v>
      </c>
      <c r="E3606" t="s">
        <v>51</v>
      </c>
      <c r="F3606" t="s">
        <v>51</v>
      </c>
      <c r="G3606" t="s">
        <v>16689</v>
      </c>
      <c r="H3606" t="s">
        <v>16690</v>
      </c>
      <c r="I3606" t="s">
        <v>56</v>
      </c>
      <c r="J3606" t="s">
        <v>4512</v>
      </c>
      <c r="K3606" t="s">
        <v>62</v>
      </c>
      <c r="L3606" t="s">
        <v>62</v>
      </c>
      <c r="N3606" t="s">
        <v>14787</v>
      </c>
      <c r="S3606" t="s">
        <v>16691</v>
      </c>
      <c r="T3606" t="s">
        <v>51</v>
      </c>
      <c r="U3606" t="s">
        <v>51</v>
      </c>
      <c r="V3606">
        <f>91-172-2221729</f>
        <v>-2221810</v>
      </c>
      <c r="Y3606" t="s">
        <v>12365</v>
      </c>
      <c r="Z3606">
        <v>8</v>
      </c>
      <c r="AE3606" t="s">
        <v>51</v>
      </c>
      <c r="AF3606" t="s">
        <v>4512</v>
      </c>
      <c r="AI3606">
        <v>0</v>
      </c>
      <c r="AJ3606">
        <v>0</v>
      </c>
      <c r="AL3606">
        <v>0</v>
      </c>
      <c r="AM3606">
        <v>0</v>
      </c>
      <c r="AN3606">
        <v>0</v>
      </c>
      <c r="AO3606" t="s">
        <v>51</v>
      </c>
      <c r="AP3606" t="s">
        <v>51</v>
      </c>
      <c r="AQ3606" t="s">
        <v>51</v>
      </c>
      <c r="AR3606" t="s">
        <v>51</v>
      </c>
      <c r="AS3606" t="s">
        <v>51</v>
      </c>
      <c r="AT3606" t="s">
        <v>51</v>
      </c>
      <c r="AU3606" t="s">
        <v>58</v>
      </c>
      <c r="AV3606" t="s">
        <v>8671</v>
      </c>
      <c r="AW3606" t="s">
        <v>11883</v>
      </c>
      <c r="AX3606" s="1">
        <v>40619.633746215281</v>
      </c>
      <c r="AY3606" s="1">
        <v>40758.751729363423</v>
      </c>
    </row>
    <row r="3607" spans="1:51" x14ac:dyDescent="0.35">
      <c r="A3607">
        <v>741</v>
      </c>
      <c r="B3607">
        <v>0</v>
      </c>
      <c r="C3607" t="s">
        <v>51</v>
      </c>
      <c r="D3607" t="s">
        <v>85</v>
      </c>
      <c r="E3607" t="s">
        <v>51</v>
      </c>
      <c r="F3607" t="s">
        <v>51</v>
      </c>
      <c r="G3607" t="s">
        <v>16692</v>
      </c>
      <c r="H3607" t="s">
        <v>16693</v>
      </c>
      <c r="I3607" t="s">
        <v>56</v>
      </c>
      <c r="J3607" t="s">
        <v>16497</v>
      </c>
      <c r="K3607" t="s">
        <v>4511</v>
      </c>
      <c r="L3607">
        <v>160055</v>
      </c>
      <c r="N3607" t="s">
        <v>14787</v>
      </c>
      <c r="S3607" t="s">
        <v>16694</v>
      </c>
      <c r="T3607" t="s">
        <v>51</v>
      </c>
      <c r="U3607" t="s">
        <v>51</v>
      </c>
      <c r="V3607" t="s">
        <v>16695</v>
      </c>
      <c r="Y3607" t="s">
        <v>16696</v>
      </c>
      <c r="Z3607">
        <v>8</v>
      </c>
      <c r="AE3607" t="s">
        <v>51</v>
      </c>
      <c r="AF3607" t="s">
        <v>16497</v>
      </c>
      <c r="AI3607">
        <v>0</v>
      </c>
      <c r="AJ3607">
        <v>0</v>
      </c>
      <c r="AL3607">
        <v>0</v>
      </c>
      <c r="AM3607">
        <v>0</v>
      </c>
      <c r="AN3607">
        <v>0</v>
      </c>
      <c r="AO3607" t="s">
        <v>51</v>
      </c>
      <c r="AP3607" t="s">
        <v>51</v>
      </c>
      <c r="AQ3607" t="s">
        <v>51</v>
      </c>
      <c r="AR3607" t="s">
        <v>51</v>
      </c>
      <c r="AS3607" t="s">
        <v>51</v>
      </c>
      <c r="AT3607" t="s">
        <v>51</v>
      </c>
      <c r="AU3607" t="s">
        <v>58</v>
      </c>
      <c r="AV3607" t="s">
        <v>8671</v>
      </c>
      <c r="AW3607" t="s">
        <v>51</v>
      </c>
      <c r="AX3607" s="1">
        <v>40619.629398379628</v>
      </c>
      <c r="AY3607" t="s">
        <v>51</v>
      </c>
    </row>
    <row r="3608" spans="1:51" x14ac:dyDescent="0.35">
      <c r="A3608">
        <v>740</v>
      </c>
      <c r="B3608">
        <v>0</v>
      </c>
      <c r="C3608" t="s">
        <v>51</v>
      </c>
      <c r="D3608" t="s">
        <v>85</v>
      </c>
      <c r="E3608" t="s">
        <v>51</v>
      </c>
      <c r="F3608" t="s">
        <v>51</v>
      </c>
      <c r="G3608" t="s">
        <v>16697</v>
      </c>
      <c r="H3608" t="s">
        <v>16698</v>
      </c>
      <c r="I3608" t="s">
        <v>56</v>
      </c>
      <c r="J3608" t="s">
        <v>143</v>
      </c>
      <c r="K3608" t="s">
        <v>6733</v>
      </c>
      <c r="L3608" t="s">
        <v>14823</v>
      </c>
      <c r="N3608" t="s">
        <v>14787</v>
      </c>
      <c r="S3608" t="s">
        <v>16699</v>
      </c>
      <c r="T3608" t="s">
        <v>51</v>
      </c>
      <c r="U3608" t="s">
        <v>51</v>
      </c>
      <c r="V3608" t="s">
        <v>16700</v>
      </c>
      <c r="W3608">
        <v>9320024033</v>
      </c>
      <c r="Y3608" t="s">
        <v>16701</v>
      </c>
      <c r="Z3608">
        <v>8</v>
      </c>
      <c r="AE3608" t="s">
        <v>51</v>
      </c>
      <c r="AF3608" t="s">
        <v>143</v>
      </c>
      <c r="AI3608">
        <v>0</v>
      </c>
      <c r="AJ3608">
        <v>0</v>
      </c>
      <c r="AL3608">
        <v>0</v>
      </c>
      <c r="AM3608">
        <v>0</v>
      </c>
      <c r="AN3608">
        <v>0</v>
      </c>
      <c r="AO3608" t="s">
        <v>51</v>
      </c>
      <c r="AP3608" t="s">
        <v>51</v>
      </c>
      <c r="AQ3608" t="s">
        <v>51</v>
      </c>
      <c r="AR3608" t="s">
        <v>51</v>
      </c>
      <c r="AS3608" t="s">
        <v>51</v>
      </c>
      <c r="AT3608" t="s">
        <v>51</v>
      </c>
      <c r="AU3608" t="s">
        <v>58</v>
      </c>
      <c r="AV3608" t="s">
        <v>8671</v>
      </c>
      <c r="AW3608" t="s">
        <v>51</v>
      </c>
      <c r="AX3608" s="1">
        <v>40612.754670833332</v>
      </c>
      <c r="AY3608" t="s">
        <v>51</v>
      </c>
    </row>
    <row r="3609" spans="1:51" x14ac:dyDescent="0.35">
      <c r="A3609">
        <v>739</v>
      </c>
      <c r="B3609">
        <v>0</v>
      </c>
      <c r="C3609" t="s">
        <v>51</v>
      </c>
      <c r="D3609" t="s">
        <v>85</v>
      </c>
      <c r="E3609" t="s">
        <v>51</v>
      </c>
      <c r="F3609" t="s">
        <v>51</v>
      </c>
      <c r="G3609" t="s">
        <v>16702</v>
      </c>
      <c r="H3609" t="s">
        <v>16703</v>
      </c>
      <c r="I3609" t="s">
        <v>56</v>
      </c>
      <c r="J3609" t="s">
        <v>143</v>
      </c>
      <c r="K3609" t="s">
        <v>1903</v>
      </c>
      <c r="L3609">
        <v>411002</v>
      </c>
      <c r="N3609" t="s">
        <v>14787</v>
      </c>
      <c r="T3609" t="s">
        <v>51</v>
      </c>
      <c r="U3609" t="s">
        <v>51</v>
      </c>
      <c r="Z3609">
        <v>8</v>
      </c>
      <c r="AE3609" t="s">
        <v>51</v>
      </c>
      <c r="AF3609" t="s">
        <v>143</v>
      </c>
      <c r="AI3609">
        <v>0</v>
      </c>
      <c r="AJ3609">
        <v>0</v>
      </c>
      <c r="AL3609">
        <v>0</v>
      </c>
      <c r="AM3609">
        <v>0</v>
      </c>
      <c r="AN3609">
        <v>0</v>
      </c>
      <c r="AO3609" t="s">
        <v>51</v>
      </c>
      <c r="AP3609" t="s">
        <v>51</v>
      </c>
      <c r="AQ3609" t="s">
        <v>51</v>
      </c>
      <c r="AR3609" t="s">
        <v>51</v>
      </c>
      <c r="AS3609" t="s">
        <v>51</v>
      </c>
      <c r="AT3609" t="s">
        <v>51</v>
      </c>
      <c r="AU3609" t="s">
        <v>58</v>
      </c>
      <c r="AV3609" t="s">
        <v>8671</v>
      </c>
      <c r="AW3609" t="s">
        <v>51</v>
      </c>
      <c r="AX3609" s="1">
        <v>40610.722206631945</v>
      </c>
      <c r="AY3609" t="s">
        <v>51</v>
      </c>
    </row>
    <row r="3610" spans="1:51" x14ac:dyDescent="0.35">
      <c r="A3610">
        <v>737</v>
      </c>
      <c r="B3610">
        <v>0</v>
      </c>
      <c r="C3610" t="s">
        <v>51</v>
      </c>
      <c r="D3610" t="s">
        <v>85</v>
      </c>
      <c r="E3610" t="s">
        <v>51</v>
      </c>
      <c r="F3610" t="s">
        <v>51</v>
      </c>
      <c r="G3610" t="s">
        <v>16704</v>
      </c>
      <c r="H3610" t="s">
        <v>16705</v>
      </c>
      <c r="I3610" t="s">
        <v>56</v>
      </c>
      <c r="J3610" t="s">
        <v>15191</v>
      </c>
      <c r="K3610" t="s">
        <v>6008</v>
      </c>
      <c r="L3610">
        <v>382350</v>
      </c>
      <c r="N3610" t="s">
        <v>14787</v>
      </c>
      <c r="S3610">
        <f>91 - 79- 22704897</f>
        <v>-22704885</v>
      </c>
      <c r="T3610" t="s">
        <v>51</v>
      </c>
      <c r="U3610" t="s">
        <v>51</v>
      </c>
      <c r="X3610" t="s">
        <v>16706</v>
      </c>
      <c r="Y3610" t="s">
        <v>16707</v>
      </c>
      <c r="Z3610">
        <v>8</v>
      </c>
      <c r="AE3610" t="s">
        <v>51</v>
      </c>
      <c r="AF3610" t="s">
        <v>15191</v>
      </c>
      <c r="AI3610">
        <v>0</v>
      </c>
      <c r="AJ3610">
        <v>0</v>
      </c>
      <c r="AL3610">
        <v>0</v>
      </c>
      <c r="AM3610">
        <v>0</v>
      </c>
      <c r="AN3610">
        <v>0</v>
      </c>
      <c r="AO3610" t="s">
        <v>51</v>
      </c>
      <c r="AP3610" t="s">
        <v>51</v>
      </c>
      <c r="AQ3610" t="s">
        <v>51</v>
      </c>
      <c r="AR3610" t="s">
        <v>51</v>
      </c>
      <c r="AS3610" t="s">
        <v>51</v>
      </c>
      <c r="AT3610" t="s">
        <v>51</v>
      </c>
      <c r="AU3610" t="s">
        <v>58</v>
      </c>
      <c r="AV3610" t="s">
        <v>8671</v>
      </c>
      <c r="AW3610" t="s">
        <v>51</v>
      </c>
      <c r="AX3610" s="1">
        <v>40609.59761045139</v>
      </c>
      <c r="AY3610" t="s">
        <v>51</v>
      </c>
    </row>
    <row r="3611" spans="1:51" x14ac:dyDescent="0.35">
      <c r="A3611">
        <v>736</v>
      </c>
      <c r="B3611">
        <v>0</v>
      </c>
      <c r="C3611" t="s">
        <v>51</v>
      </c>
      <c r="D3611" t="s">
        <v>85</v>
      </c>
      <c r="E3611" t="s">
        <v>51</v>
      </c>
      <c r="F3611" t="s">
        <v>51</v>
      </c>
      <c r="G3611" t="s">
        <v>16708</v>
      </c>
      <c r="H3611" t="s">
        <v>16709</v>
      </c>
      <c r="I3611" t="s">
        <v>56</v>
      </c>
      <c r="J3611" t="s">
        <v>143</v>
      </c>
      <c r="K3611" t="s">
        <v>1903</v>
      </c>
      <c r="L3611" t="s">
        <v>16326</v>
      </c>
      <c r="N3611" t="s">
        <v>14787</v>
      </c>
      <c r="S3611" t="s">
        <v>16710</v>
      </c>
      <c r="T3611" t="s">
        <v>51</v>
      </c>
      <c r="U3611" t="s">
        <v>51</v>
      </c>
      <c r="W3611">
        <v>9822753882</v>
      </c>
      <c r="Y3611" t="s">
        <v>16711</v>
      </c>
      <c r="Z3611">
        <v>8</v>
      </c>
      <c r="AE3611" t="s">
        <v>51</v>
      </c>
      <c r="AF3611" t="s">
        <v>143</v>
      </c>
      <c r="AG3611" t="s">
        <v>16712</v>
      </c>
      <c r="AI3611">
        <v>0</v>
      </c>
      <c r="AJ3611">
        <v>0</v>
      </c>
      <c r="AL3611">
        <v>0</v>
      </c>
      <c r="AM3611">
        <v>0</v>
      </c>
      <c r="AN3611">
        <v>0</v>
      </c>
      <c r="AO3611" t="s">
        <v>51</v>
      </c>
      <c r="AP3611" t="s">
        <v>51</v>
      </c>
      <c r="AQ3611" t="s">
        <v>51</v>
      </c>
      <c r="AR3611" t="s">
        <v>51</v>
      </c>
      <c r="AS3611" t="s">
        <v>51</v>
      </c>
      <c r="AT3611" t="s">
        <v>51</v>
      </c>
      <c r="AU3611" t="s">
        <v>58</v>
      </c>
      <c r="AV3611" t="s">
        <v>13449</v>
      </c>
      <c r="AW3611" t="s">
        <v>13449</v>
      </c>
      <c r="AX3611" s="1">
        <v>40607.622977812498</v>
      </c>
      <c r="AY3611" s="1">
        <v>40607.62520130787</v>
      </c>
    </row>
    <row r="3612" spans="1:51" x14ac:dyDescent="0.35">
      <c r="A3612">
        <v>735</v>
      </c>
      <c r="B3612">
        <v>0</v>
      </c>
      <c r="C3612" t="s">
        <v>51</v>
      </c>
      <c r="D3612" t="s">
        <v>85</v>
      </c>
      <c r="E3612" t="s">
        <v>51</v>
      </c>
      <c r="F3612" t="s">
        <v>51</v>
      </c>
      <c r="G3612" t="s">
        <v>16713</v>
      </c>
      <c r="H3612" t="s">
        <v>16714</v>
      </c>
      <c r="I3612" t="s">
        <v>56</v>
      </c>
      <c r="K3612" t="s">
        <v>5853</v>
      </c>
      <c r="L3612" t="s">
        <v>16715</v>
      </c>
      <c r="S3612" t="s">
        <v>16716</v>
      </c>
      <c r="T3612" t="s">
        <v>51</v>
      </c>
      <c r="U3612" t="s">
        <v>51</v>
      </c>
      <c r="V3612" t="s">
        <v>16717</v>
      </c>
      <c r="Y3612" t="s">
        <v>16718</v>
      </c>
      <c r="Z3612">
        <v>12</v>
      </c>
      <c r="AE3612" t="s">
        <v>51</v>
      </c>
      <c r="AI3612">
        <v>0</v>
      </c>
      <c r="AL3612">
        <v>0</v>
      </c>
      <c r="AM3612">
        <v>0</v>
      </c>
      <c r="AN3612">
        <v>0</v>
      </c>
      <c r="AO3612" t="s">
        <v>120</v>
      </c>
      <c r="AP3612" t="s">
        <v>51</v>
      </c>
      <c r="AQ3612" t="s">
        <v>51</v>
      </c>
      <c r="AR3612" t="s">
        <v>51</v>
      </c>
      <c r="AS3612" t="s">
        <v>51</v>
      </c>
      <c r="AT3612" t="s">
        <v>51</v>
      </c>
      <c r="AU3612" t="s">
        <v>58</v>
      </c>
      <c r="AV3612" t="s">
        <v>14226</v>
      </c>
      <c r="AW3612" t="s">
        <v>4028</v>
      </c>
      <c r="AX3612" s="1">
        <v>40607.435470370372</v>
      </c>
      <c r="AY3612" s="1">
        <v>41801.698518287034</v>
      </c>
    </row>
    <row r="3613" spans="1:51" x14ac:dyDescent="0.35">
      <c r="A3613">
        <v>734</v>
      </c>
      <c r="B3613">
        <v>0</v>
      </c>
      <c r="C3613" t="s">
        <v>51</v>
      </c>
      <c r="D3613" t="s">
        <v>64</v>
      </c>
      <c r="E3613" t="s">
        <v>51</v>
      </c>
      <c r="F3613" t="s">
        <v>51</v>
      </c>
      <c r="G3613" t="s">
        <v>16719</v>
      </c>
      <c r="H3613" t="s">
        <v>16720</v>
      </c>
      <c r="I3613" t="s">
        <v>56</v>
      </c>
      <c r="J3613" t="s">
        <v>143</v>
      </c>
      <c r="K3613" t="s">
        <v>563</v>
      </c>
      <c r="L3613" t="s">
        <v>16162</v>
      </c>
      <c r="N3613" t="s">
        <v>14787</v>
      </c>
      <c r="S3613" t="s">
        <v>16721</v>
      </c>
      <c r="T3613" t="s">
        <v>51</v>
      </c>
      <c r="U3613" t="s">
        <v>51</v>
      </c>
      <c r="V3613" t="s">
        <v>16722</v>
      </c>
      <c r="X3613" t="s">
        <v>16723</v>
      </c>
      <c r="Y3613" t="s">
        <v>16724</v>
      </c>
      <c r="Z3613">
        <v>8</v>
      </c>
      <c r="AA3613" t="s">
        <v>62</v>
      </c>
      <c r="AB3613" t="s">
        <v>62</v>
      </c>
      <c r="AC3613" t="s">
        <v>62</v>
      </c>
      <c r="AD3613" t="s">
        <v>62</v>
      </c>
      <c r="AE3613" t="s">
        <v>51</v>
      </c>
      <c r="AF3613" t="s">
        <v>143</v>
      </c>
      <c r="AG3613" t="s">
        <v>62</v>
      </c>
      <c r="AH3613" t="s">
        <v>62</v>
      </c>
      <c r="AI3613">
        <v>0</v>
      </c>
      <c r="AJ3613">
        <v>0</v>
      </c>
      <c r="AK3613" t="s">
        <v>62</v>
      </c>
      <c r="AL3613">
        <v>0</v>
      </c>
      <c r="AM3613">
        <v>0</v>
      </c>
      <c r="AN3613">
        <v>0</v>
      </c>
      <c r="AO3613" t="s">
        <v>51</v>
      </c>
      <c r="AP3613" t="s">
        <v>51</v>
      </c>
      <c r="AQ3613" t="s">
        <v>51</v>
      </c>
      <c r="AR3613" t="s">
        <v>51</v>
      </c>
      <c r="AS3613" t="s">
        <v>51</v>
      </c>
      <c r="AT3613" t="s">
        <v>51</v>
      </c>
      <c r="AU3613" t="s">
        <v>58</v>
      </c>
      <c r="AV3613" t="s">
        <v>8906</v>
      </c>
      <c r="AW3613" t="s">
        <v>51</v>
      </c>
      <c r="AX3613" s="1">
        <v>40605.439032986113</v>
      </c>
      <c r="AY3613" t="s">
        <v>51</v>
      </c>
    </row>
    <row r="3614" spans="1:51" x14ac:dyDescent="0.35">
      <c r="A3614">
        <v>733</v>
      </c>
      <c r="B3614">
        <v>0</v>
      </c>
      <c r="C3614" t="s">
        <v>51</v>
      </c>
      <c r="D3614" t="s">
        <v>52</v>
      </c>
      <c r="E3614" t="s">
        <v>51</v>
      </c>
      <c r="F3614" t="s">
        <v>51</v>
      </c>
      <c r="G3614" t="s">
        <v>16725</v>
      </c>
      <c r="H3614" t="s">
        <v>16726</v>
      </c>
      <c r="I3614" t="s">
        <v>56</v>
      </c>
      <c r="J3614" t="s">
        <v>15385</v>
      </c>
      <c r="K3614" t="s">
        <v>5285</v>
      </c>
      <c r="L3614">
        <v>500036</v>
      </c>
      <c r="N3614" t="s">
        <v>14787</v>
      </c>
      <c r="S3614" t="s">
        <v>62</v>
      </c>
      <c r="T3614" t="s">
        <v>51</v>
      </c>
      <c r="U3614" t="s">
        <v>51</v>
      </c>
      <c r="V3614" t="s">
        <v>62</v>
      </c>
      <c r="W3614">
        <v>9849098121</v>
      </c>
      <c r="Z3614">
        <v>13</v>
      </c>
      <c r="AA3614" t="s">
        <v>62</v>
      </c>
      <c r="AB3614" t="s">
        <v>62</v>
      </c>
      <c r="AC3614" t="s">
        <v>62</v>
      </c>
      <c r="AD3614" t="s">
        <v>62</v>
      </c>
      <c r="AE3614" t="s">
        <v>51</v>
      </c>
      <c r="AF3614" t="s">
        <v>15385</v>
      </c>
      <c r="AG3614">
        <v>28390270197</v>
      </c>
      <c r="AH3614" t="s">
        <v>16727</v>
      </c>
      <c r="AI3614">
        <v>0</v>
      </c>
      <c r="AJ3614">
        <v>0</v>
      </c>
      <c r="AL3614">
        <v>0</v>
      </c>
      <c r="AM3614">
        <v>0</v>
      </c>
      <c r="AN3614">
        <v>0</v>
      </c>
      <c r="AO3614" t="s">
        <v>51</v>
      </c>
      <c r="AP3614" t="s">
        <v>51</v>
      </c>
      <c r="AQ3614" t="s">
        <v>51</v>
      </c>
      <c r="AR3614" t="s">
        <v>51</v>
      </c>
      <c r="AS3614" t="s">
        <v>51</v>
      </c>
      <c r="AT3614" t="s">
        <v>51</v>
      </c>
      <c r="AU3614" t="s">
        <v>58</v>
      </c>
      <c r="AV3614" t="s">
        <v>8906</v>
      </c>
      <c r="AW3614" t="s">
        <v>14226</v>
      </c>
      <c r="AX3614" s="1">
        <v>40604.714683831022</v>
      </c>
      <c r="AY3614" s="1">
        <v>40611.67674440972</v>
      </c>
    </row>
    <row r="3615" spans="1:51" x14ac:dyDescent="0.35">
      <c r="A3615">
        <v>732</v>
      </c>
      <c r="B3615">
        <v>0</v>
      </c>
      <c r="C3615" t="s">
        <v>51</v>
      </c>
      <c r="D3615" t="s">
        <v>85</v>
      </c>
      <c r="E3615" t="s">
        <v>51</v>
      </c>
      <c r="F3615" t="s">
        <v>51</v>
      </c>
      <c r="G3615" t="s">
        <v>16728</v>
      </c>
      <c r="H3615" t="s">
        <v>16729</v>
      </c>
      <c r="I3615" t="s">
        <v>56</v>
      </c>
      <c r="J3615" t="s">
        <v>12495</v>
      </c>
      <c r="K3615" t="s">
        <v>1903</v>
      </c>
      <c r="L3615" t="s">
        <v>16730</v>
      </c>
      <c r="S3615" t="s">
        <v>16731</v>
      </c>
      <c r="T3615" t="s">
        <v>51</v>
      </c>
      <c r="U3615" t="s">
        <v>51</v>
      </c>
      <c r="W3615">
        <v>9850047740</v>
      </c>
      <c r="Y3615" t="s">
        <v>16732</v>
      </c>
      <c r="Z3615">
        <v>8</v>
      </c>
      <c r="AE3615" t="s">
        <v>51</v>
      </c>
      <c r="AF3615" t="s">
        <v>12495</v>
      </c>
      <c r="AI3615">
        <v>0</v>
      </c>
      <c r="AJ3615">
        <v>0</v>
      </c>
      <c r="AL3615">
        <v>0</v>
      </c>
      <c r="AM3615">
        <v>0</v>
      </c>
      <c r="AN3615">
        <v>0</v>
      </c>
      <c r="AP3615" t="s">
        <v>51</v>
      </c>
      <c r="AQ3615" t="s">
        <v>51</v>
      </c>
      <c r="AR3615" t="s">
        <v>51</v>
      </c>
      <c r="AS3615" t="s">
        <v>51</v>
      </c>
      <c r="AT3615" t="s">
        <v>51</v>
      </c>
      <c r="AU3615" t="s">
        <v>58</v>
      </c>
      <c r="AV3615" t="s">
        <v>8671</v>
      </c>
      <c r="AW3615" t="s">
        <v>8671</v>
      </c>
      <c r="AX3615" s="1">
        <v>40603.558088807869</v>
      </c>
      <c r="AY3615" s="1">
        <v>41799.661422534722</v>
      </c>
    </row>
    <row r="3616" spans="1:51" x14ac:dyDescent="0.35">
      <c r="A3616">
        <v>730</v>
      </c>
      <c r="B3616">
        <v>0</v>
      </c>
      <c r="C3616" t="s">
        <v>51</v>
      </c>
      <c r="D3616" t="s">
        <v>85</v>
      </c>
      <c r="E3616" t="s">
        <v>51</v>
      </c>
      <c r="F3616" t="s">
        <v>51</v>
      </c>
      <c r="G3616" t="s">
        <v>16733</v>
      </c>
      <c r="H3616" t="s">
        <v>16734</v>
      </c>
      <c r="I3616" t="s">
        <v>56</v>
      </c>
      <c r="J3616" t="s">
        <v>12495</v>
      </c>
      <c r="K3616" t="s">
        <v>563</v>
      </c>
      <c r="L3616" t="s">
        <v>16162</v>
      </c>
      <c r="S3616" t="s">
        <v>16735</v>
      </c>
      <c r="T3616" t="s">
        <v>51</v>
      </c>
      <c r="U3616" t="s">
        <v>51</v>
      </c>
      <c r="V3616" t="s">
        <v>16736</v>
      </c>
      <c r="Y3616" t="s">
        <v>16572</v>
      </c>
      <c r="Z3616">
        <v>8</v>
      </c>
      <c r="AE3616" t="s">
        <v>51</v>
      </c>
      <c r="AF3616" t="s">
        <v>12495</v>
      </c>
      <c r="AI3616">
        <v>0</v>
      </c>
      <c r="AJ3616">
        <v>0</v>
      </c>
      <c r="AL3616">
        <v>0</v>
      </c>
      <c r="AM3616">
        <v>0</v>
      </c>
      <c r="AN3616">
        <v>0</v>
      </c>
      <c r="AP3616" t="s">
        <v>51</v>
      </c>
      <c r="AQ3616" t="s">
        <v>51</v>
      </c>
      <c r="AR3616" t="s">
        <v>51</v>
      </c>
      <c r="AS3616" t="s">
        <v>51</v>
      </c>
      <c r="AT3616" t="s">
        <v>51</v>
      </c>
      <c r="AU3616" t="s">
        <v>58</v>
      </c>
      <c r="AV3616" t="s">
        <v>11883</v>
      </c>
      <c r="AW3616" t="s">
        <v>4028</v>
      </c>
      <c r="AX3616" s="1">
        <v>40600.507428935183</v>
      </c>
      <c r="AY3616" s="1">
        <v>42928.718141817131</v>
      </c>
    </row>
    <row r="3617" spans="1:51" x14ac:dyDescent="0.35">
      <c r="A3617">
        <v>729</v>
      </c>
      <c r="B3617">
        <v>0</v>
      </c>
      <c r="C3617" t="s">
        <v>51</v>
      </c>
      <c r="D3617" t="s">
        <v>85</v>
      </c>
      <c r="E3617" t="s">
        <v>51</v>
      </c>
      <c r="F3617" t="s">
        <v>51</v>
      </c>
      <c r="G3617" t="s">
        <v>19438</v>
      </c>
      <c r="H3617" t="s">
        <v>16737</v>
      </c>
      <c r="I3617" t="s">
        <v>56</v>
      </c>
      <c r="J3617" t="s">
        <v>143</v>
      </c>
      <c r="K3617" t="s">
        <v>563</v>
      </c>
      <c r="L3617" t="s">
        <v>15344</v>
      </c>
      <c r="N3617" t="s">
        <v>14787</v>
      </c>
      <c r="S3617" t="s">
        <v>16738</v>
      </c>
      <c r="T3617" t="s">
        <v>51</v>
      </c>
      <c r="U3617" t="s">
        <v>51</v>
      </c>
      <c r="W3617">
        <v>9869464943</v>
      </c>
      <c r="Y3617" t="s">
        <v>16739</v>
      </c>
      <c r="Z3617">
        <v>8</v>
      </c>
      <c r="AE3617" t="s">
        <v>51</v>
      </c>
      <c r="AF3617" t="s">
        <v>143</v>
      </c>
      <c r="AI3617">
        <v>0</v>
      </c>
      <c r="AJ3617">
        <v>0</v>
      </c>
      <c r="AL3617">
        <v>0</v>
      </c>
      <c r="AM3617">
        <v>0</v>
      </c>
      <c r="AN3617">
        <v>0</v>
      </c>
      <c r="AO3617" t="s">
        <v>51</v>
      </c>
      <c r="AP3617" t="s">
        <v>51</v>
      </c>
      <c r="AQ3617" t="s">
        <v>51</v>
      </c>
      <c r="AR3617" t="s">
        <v>51</v>
      </c>
      <c r="AS3617" t="s">
        <v>51</v>
      </c>
      <c r="AT3617" t="s">
        <v>51</v>
      </c>
      <c r="AU3617" t="s">
        <v>58</v>
      </c>
      <c r="AV3617" t="s">
        <v>8671</v>
      </c>
      <c r="AW3617" t="s">
        <v>51</v>
      </c>
      <c r="AX3617" s="1">
        <v>40599.763602974534</v>
      </c>
      <c r="AY3617" t="s">
        <v>51</v>
      </c>
    </row>
    <row r="3618" spans="1:51" x14ac:dyDescent="0.35">
      <c r="A3618">
        <v>728</v>
      </c>
      <c r="B3618">
        <v>0</v>
      </c>
      <c r="C3618" t="s">
        <v>51</v>
      </c>
      <c r="D3618" t="s">
        <v>85</v>
      </c>
      <c r="E3618" t="s">
        <v>51</v>
      </c>
      <c r="F3618" t="s">
        <v>51</v>
      </c>
      <c r="G3618" t="s">
        <v>16740</v>
      </c>
      <c r="H3618" t="s">
        <v>16741</v>
      </c>
      <c r="I3618" t="s">
        <v>56</v>
      </c>
      <c r="J3618" t="s">
        <v>143</v>
      </c>
      <c r="K3618" t="s">
        <v>563</v>
      </c>
      <c r="L3618" t="s">
        <v>16742</v>
      </c>
      <c r="N3618" t="s">
        <v>14787</v>
      </c>
      <c r="T3618" t="s">
        <v>51</v>
      </c>
      <c r="U3618" t="s">
        <v>51</v>
      </c>
      <c r="W3618">
        <v>9969258347</v>
      </c>
      <c r="Y3618" t="s">
        <v>16743</v>
      </c>
      <c r="Z3618">
        <v>8</v>
      </c>
      <c r="AE3618" t="s">
        <v>51</v>
      </c>
      <c r="AF3618" t="s">
        <v>143</v>
      </c>
      <c r="AI3618">
        <v>0</v>
      </c>
      <c r="AJ3618">
        <v>0</v>
      </c>
      <c r="AL3618">
        <v>0</v>
      </c>
      <c r="AM3618">
        <v>0</v>
      </c>
      <c r="AN3618">
        <v>0</v>
      </c>
      <c r="AO3618" t="s">
        <v>51</v>
      </c>
      <c r="AP3618" t="s">
        <v>51</v>
      </c>
      <c r="AQ3618" t="s">
        <v>51</v>
      </c>
      <c r="AR3618" t="s">
        <v>51</v>
      </c>
      <c r="AS3618" t="s">
        <v>51</v>
      </c>
      <c r="AT3618" t="s">
        <v>51</v>
      </c>
      <c r="AU3618" t="s">
        <v>58</v>
      </c>
      <c r="AV3618" t="s">
        <v>8671</v>
      </c>
      <c r="AW3618" t="s">
        <v>51</v>
      </c>
      <c r="AX3618" s="1">
        <v>40598.489340196757</v>
      </c>
      <c r="AY3618" t="s">
        <v>51</v>
      </c>
    </row>
    <row r="3619" spans="1:51" x14ac:dyDescent="0.35">
      <c r="A3619">
        <v>727</v>
      </c>
      <c r="B3619">
        <v>0</v>
      </c>
      <c r="C3619" t="s">
        <v>51</v>
      </c>
      <c r="D3619" t="s">
        <v>52</v>
      </c>
      <c r="E3619" t="s">
        <v>51</v>
      </c>
      <c r="F3619" t="s">
        <v>51</v>
      </c>
      <c r="G3619" t="s">
        <v>16744</v>
      </c>
      <c r="H3619" t="s">
        <v>16745</v>
      </c>
      <c r="I3619" t="s">
        <v>56</v>
      </c>
      <c r="J3619" t="s">
        <v>15938</v>
      </c>
      <c r="K3619" t="s">
        <v>16746</v>
      </c>
      <c r="L3619">
        <v>403802</v>
      </c>
      <c r="N3619" t="s">
        <v>14787</v>
      </c>
      <c r="S3619" t="s">
        <v>16747</v>
      </c>
      <c r="T3619" t="s">
        <v>51</v>
      </c>
      <c r="U3619" t="s">
        <v>51</v>
      </c>
      <c r="V3619" t="s">
        <v>16748</v>
      </c>
      <c r="W3619" t="s">
        <v>62</v>
      </c>
      <c r="Y3619" t="s">
        <v>16749</v>
      </c>
      <c r="Z3619">
        <v>8</v>
      </c>
      <c r="AA3619" t="s">
        <v>62</v>
      </c>
      <c r="AB3619" t="s">
        <v>62</v>
      </c>
      <c r="AC3619" t="s">
        <v>62</v>
      </c>
      <c r="AD3619" t="s">
        <v>62</v>
      </c>
      <c r="AE3619" t="s">
        <v>51</v>
      </c>
      <c r="AF3619" t="s">
        <v>15938</v>
      </c>
      <c r="AG3619" t="s">
        <v>62</v>
      </c>
      <c r="AH3619" t="s">
        <v>62</v>
      </c>
      <c r="AI3619">
        <v>0</v>
      </c>
      <c r="AJ3619">
        <v>0</v>
      </c>
      <c r="AL3619">
        <v>0</v>
      </c>
      <c r="AM3619">
        <v>0</v>
      </c>
      <c r="AN3619">
        <v>0</v>
      </c>
      <c r="AO3619" t="s">
        <v>51</v>
      </c>
      <c r="AP3619" t="s">
        <v>51</v>
      </c>
      <c r="AQ3619" t="s">
        <v>51</v>
      </c>
      <c r="AR3619" t="s">
        <v>51</v>
      </c>
      <c r="AS3619" t="s">
        <v>51</v>
      </c>
      <c r="AT3619" t="s">
        <v>51</v>
      </c>
      <c r="AU3619" t="s">
        <v>58</v>
      </c>
      <c r="AV3619" t="s">
        <v>8906</v>
      </c>
      <c r="AW3619" t="s">
        <v>51</v>
      </c>
      <c r="AX3619" s="1">
        <v>40597.738272881943</v>
      </c>
      <c r="AY3619" t="s">
        <v>51</v>
      </c>
    </row>
    <row r="3620" spans="1:51" x14ac:dyDescent="0.35">
      <c r="A3620">
        <v>726</v>
      </c>
      <c r="B3620">
        <v>0</v>
      </c>
      <c r="C3620" t="s">
        <v>51</v>
      </c>
      <c r="D3620" t="s">
        <v>52</v>
      </c>
      <c r="E3620" t="s">
        <v>51</v>
      </c>
      <c r="F3620" t="s">
        <v>51</v>
      </c>
      <c r="G3620" t="s">
        <v>19439</v>
      </c>
      <c r="H3620" t="s">
        <v>16750</v>
      </c>
      <c r="I3620" t="s">
        <v>56</v>
      </c>
      <c r="J3620" t="s">
        <v>143</v>
      </c>
      <c r="K3620" t="s">
        <v>1903</v>
      </c>
      <c r="L3620" t="s">
        <v>15063</v>
      </c>
      <c r="N3620" t="s">
        <v>14787</v>
      </c>
      <c r="S3620" t="s">
        <v>16751</v>
      </c>
      <c r="T3620" t="s">
        <v>51</v>
      </c>
      <c r="U3620" t="s">
        <v>51</v>
      </c>
      <c r="V3620" t="s">
        <v>16752</v>
      </c>
      <c r="W3620" t="s">
        <v>62</v>
      </c>
      <c r="Y3620" t="s">
        <v>16753</v>
      </c>
      <c r="Z3620">
        <v>8</v>
      </c>
      <c r="AA3620" t="s">
        <v>62</v>
      </c>
      <c r="AB3620" t="s">
        <v>62</v>
      </c>
      <c r="AC3620" t="s">
        <v>62</v>
      </c>
      <c r="AD3620" t="s">
        <v>62</v>
      </c>
      <c r="AE3620" t="s">
        <v>51</v>
      </c>
      <c r="AF3620" t="s">
        <v>143</v>
      </c>
      <c r="AG3620" t="s">
        <v>16754</v>
      </c>
      <c r="AH3620" t="s">
        <v>16755</v>
      </c>
      <c r="AI3620">
        <v>0</v>
      </c>
      <c r="AJ3620">
        <v>0</v>
      </c>
      <c r="AK3620" t="s">
        <v>62</v>
      </c>
      <c r="AL3620">
        <v>0</v>
      </c>
      <c r="AM3620">
        <v>0</v>
      </c>
      <c r="AN3620">
        <v>0</v>
      </c>
      <c r="AO3620" t="s">
        <v>51</v>
      </c>
      <c r="AP3620" t="s">
        <v>51</v>
      </c>
      <c r="AQ3620" t="s">
        <v>51</v>
      </c>
      <c r="AR3620" t="s">
        <v>51</v>
      </c>
      <c r="AS3620" t="s">
        <v>51</v>
      </c>
      <c r="AT3620" t="s">
        <v>51</v>
      </c>
      <c r="AU3620" t="s">
        <v>58</v>
      </c>
      <c r="AV3620" t="s">
        <v>14226</v>
      </c>
      <c r="AW3620" t="s">
        <v>51</v>
      </c>
      <c r="AX3620" s="1">
        <v>40595.744098761577</v>
      </c>
      <c r="AY3620" t="s">
        <v>51</v>
      </c>
    </row>
    <row r="3621" spans="1:51" x14ac:dyDescent="0.35">
      <c r="A3621">
        <v>725</v>
      </c>
      <c r="B3621">
        <v>0</v>
      </c>
      <c r="C3621" t="s">
        <v>51</v>
      </c>
      <c r="D3621" t="s">
        <v>52</v>
      </c>
      <c r="E3621" t="s">
        <v>51</v>
      </c>
      <c r="F3621" t="s">
        <v>51</v>
      </c>
      <c r="G3621" t="s">
        <v>16756</v>
      </c>
      <c r="H3621" t="s">
        <v>16757</v>
      </c>
      <c r="I3621" t="s">
        <v>56</v>
      </c>
      <c r="J3621" t="s">
        <v>15385</v>
      </c>
      <c r="K3621" t="s">
        <v>16758</v>
      </c>
      <c r="L3621">
        <v>523211</v>
      </c>
      <c r="N3621" t="s">
        <v>14787</v>
      </c>
      <c r="S3621" t="s">
        <v>16759</v>
      </c>
      <c r="T3621" t="s">
        <v>51</v>
      </c>
      <c r="U3621" t="s">
        <v>51</v>
      </c>
      <c r="V3621" t="s">
        <v>62</v>
      </c>
      <c r="W3621" t="s">
        <v>62</v>
      </c>
      <c r="Y3621" t="s">
        <v>16760</v>
      </c>
      <c r="Z3621">
        <v>8</v>
      </c>
      <c r="AA3621" t="s">
        <v>62</v>
      </c>
      <c r="AB3621" t="s">
        <v>62</v>
      </c>
      <c r="AC3621" t="s">
        <v>62</v>
      </c>
      <c r="AD3621" t="s">
        <v>16761</v>
      </c>
      <c r="AE3621" t="s">
        <v>51</v>
      </c>
      <c r="AF3621" t="s">
        <v>15385</v>
      </c>
      <c r="AG3621">
        <v>28933706016</v>
      </c>
      <c r="AH3621" t="s">
        <v>16762</v>
      </c>
      <c r="AI3621">
        <v>0</v>
      </c>
      <c r="AJ3621">
        <v>0</v>
      </c>
      <c r="AK3621" t="s">
        <v>62</v>
      </c>
      <c r="AL3621">
        <v>0</v>
      </c>
      <c r="AM3621">
        <v>0</v>
      </c>
      <c r="AN3621">
        <v>0</v>
      </c>
      <c r="AO3621" t="s">
        <v>51</v>
      </c>
      <c r="AP3621" t="s">
        <v>51</v>
      </c>
      <c r="AQ3621" t="s">
        <v>51</v>
      </c>
      <c r="AR3621" t="s">
        <v>51</v>
      </c>
      <c r="AS3621" t="s">
        <v>51</v>
      </c>
      <c r="AT3621" t="s">
        <v>51</v>
      </c>
      <c r="AU3621" t="s">
        <v>58</v>
      </c>
      <c r="AV3621" t="s">
        <v>14226</v>
      </c>
      <c r="AW3621" t="s">
        <v>51</v>
      </c>
      <c r="AX3621" s="1">
        <v>40595.73649278935</v>
      </c>
      <c r="AY3621" t="s">
        <v>51</v>
      </c>
    </row>
    <row r="3622" spans="1:51" x14ac:dyDescent="0.35">
      <c r="A3622">
        <v>724</v>
      </c>
      <c r="B3622">
        <v>0</v>
      </c>
      <c r="C3622" t="s">
        <v>51</v>
      </c>
      <c r="D3622" t="s">
        <v>52</v>
      </c>
      <c r="E3622" t="s">
        <v>51</v>
      </c>
      <c r="F3622" t="s">
        <v>51</v>
      </c>
      <c r="G3622" t="s">
        <v>16763</v>
      </c>
      <c r="H3622" t="s">
        <v>16764</v>
      </c>
      <c r="I3622" t="s">
        <v>56</v>
      </c>
      <c r="J3622" t="s">
        <v>16645</v>
      </c>
      <c r="K3622" t="s">
        <v>62</v>
      </c>
      <c r="L3622" t="s">
        <v>62</v>
      </c>
      <c r="M3622" t="s">
        <v>16763</v>
      </c>
      <c r="N3622" t="s">
        <v>16765</v>
      </c>
      <c r="O3622" t="s">
        <v>56</v>
      </c>
      <c r="P3622" t="s">
        <v>2825</v>
      </c>
      <c r="Q3622" t="s">
        <v>62</v>
      </c>
      <c r="R3622" t="s">
        <v>62</v>
      </c>
      <c r="S3622" t="s">
        <v>16766</v>
      </c>
      <c r="U3622" t="s">
        <v>51</v>
      </c>
      <c r="V3622" t="s">
        <v>16767</v>
      </c>
      <c r="X3622" t="s">
        <v>51</v>
      </c>
      <c r="Y3622" t="s">
        <v>16768</v>
      </c>
      <c r="Z3622">
        <v>8</v>
      </c>
      <c r="AA3622">
        <v>24</v>
      </c>
      <c r="AE3622" t="s">
        <v>51</v>
      </c>
      <c r="AF3622" t="s">
        <v>16645</v>
      </c>
      <c r="AG3622" t="s">
        <v>994</v>
      </c>
      <c r="AH3622" t="s">
        <v>16769</v>
      </c>
      <c r="AI3622">
        <v>0</v>
      </c>
      <c r="AJ3622">
        <v>0</v>
      </c>
      <c r="AL3622">
        <v>0</v>
      </c>
      <c r="AM3622">
        <v>0</v>
      </c>
      <c r="AN3622">
        <v>0</v>
      </c>
      <c r="AO3622" t="s">
        <v>51</v>
      </c>
      <c r="AP3622" t="s">
        <v>51</v>
      </c>
      <c r="AQ3622" t="s">
        <v>51</v>
      </c>
      <c r="AR3622" t="s">
        <v>51</v>
      </c>
      <c r="AS3622" t="s">
        <v>51</v>
      </c>
      <c r="AT3622" t="s">
        <v>51</v>
      </c>
      <c r="AU3622" t="s">
        <v>58</v>
      </c>
      <c r="AV3622" t="s">
        <v>8906</v>
      </c>
      <c r="AW3622" t="s">
        <v>6927</v>
      </c>
      <c r="AX3622" s="1">
        <v>40595.425082210648</v>
      </c>
      <c r="AY3622" s="1">
        <v>43234.731833217593</v>
      </c>
    </row>
    <row r="3623" spans="1:51" x14ac:dyDescent="0.35">
      <c r="A3623">
        <v>723</v>
      </c>
      <c r="B3623">
        <v>0</v>
      </c>
      <c r="C3623" t="s">
        <v>51</v>
      </c>
      <c r="D3623" t="s">
        <v>52</v>
      </c>
      <c r="E3623" t="s">
        <v>51</v>
      </c>
      <c r="F3623" t="s">
        <v>51</v>
      </c>
      <c r="G3623" t="s">
        <v>16770</v>
      </c>
      <c r="H3623" t="s">
        <v>16771</v>
      </c>
      <c r="I3623" t="s">
        <v>56</v>
      </c>
      <c r="J3623" t="s">
        <v>143</v>
      </c>
      <c r="K3623" t="s">
        <v>563</v>
      </c>
      <c r="L3623">
        <v>401404</v>
      </c>
      <c r="M3623" t="s">
        <v>16770</v>
      </c>
      <c r="N3623" t="s">
        <v>16771</v>
      </c>
      <c r="O3623" t="s">
        <v>56</v>
      </c>
      <c r="P3623" t="s">
        <v>143</v>
      </c>
      <c r="Q3623" t="s">
        <v>563</v>
      </c>
      <c r="R3623">
        <v>401404</v>
      </c>
      <c r="S3623" t="s">
        <v>16772</v>
      </c>
      <c r="T3623" t="s">
        <v>51</v>
      </c>
      <c r="U3623" t="s">
        <v>51</v>
      </c>
      <c r="Y3623" t="s">
        <v>16773</v>
      </c>
      <c r="Z3623">
        <v>8</v>
      </c>
      <c r="AA3623" t="s">
        <v>16774</v>
      </c>
      <c r="AB3623" t="s">
        <v>16775</v>
      </c>
      <c r="AC3623" t="s">
        <v>15435</v>
      </c>
      <c r="AD3623" t="s">
        <v>16776</v>
      </c>
      <c r="AE3623" t="s">
        <v>51</v>
      </c>
      <c r="AF3623" t="s">
        <v>143</v>
      </c>
      <c r="AG3623" t="s">
        <v>16777</v>
      </c>
      <c r="AH3623" t="s">
        <v>16778</v>
      </c>
      <c r="AI3623">
        <v>0</v>
      </c>
      <c r="AJ3623">
        <v>0</v>
      </c>
      <c r="AL3623">
        <v>0</v>
      </c>
      <c r="AM3623">
        <v>0</v>
      </c>
      <c r="AN3623">
        <v>0</v>
      </c>
      <c r="AO3623" t="s">
        <v>51</v>
      </c>
      <c r="AP3623" t="s">
        <v>51</v>
      </c>
      <c r="AQ3623" t="s">
        <v>51</v>
      </c>
      <c r="AR3623" t="s">
        <v>51</v>
      </c>
      <c r="AS3623" t="s">
        <v>51</v>
      </c>
      <c r="AT3623" t="s">
        <v>51</v>
      </c>
      <c r="AU3623" t="s">
        <v>58</v>
      </c>
      <c r="AV3623" t="s">
        <v>8906</v>
      </c>
      <c r="AW3623" t="s">
        <v>51</v>
      </c>
      <c r="AX3623" s="1">
        <v>40591.450708645832</v>
      </c>
      <c r="AY3623" t="s">
        <v>51</v>
      </c>
    </row>
    <row r="3624" spans="1:51" x14ac:dyDescent="0.35">
      <c r="A3624">
        <v>722</v>
      </c>
      <c r="B3624">
        <v>0</v>
      </c>
      <c r="C3624" t="s">
        <v>51</v>
      </c>
      <c r="D3624" t="s">
        <v>52</v>
      </c>
      <c r="E3624" t="s">
        <v>51</v>
      </c>
      <c r="F3624" t="s">
        <v>51</v>
      </c>
      <c r="G3624" t="s">
        <v>16779</v>
      </c>
      <c r="H3624" t="s">
        <v>16780</v>
      </c>
      <c r="I3624" t="s">
        <v>9950</v>
      </c>
      <c r="J3624" t="s">
        <v>16781</v>
      </c>
      <c r="K3624" t="s">
        <v>16782</v>
      </c>
      <c r="L3624" t="s">
        <v>62</v>
      </c>
      <c r="N3624" t="s">
        <v>14787</v>
      </c>
      <c r="S3624">
        <f>90216-6401924</f>
        <v>-6311708</v>
      </c>
      <c r="T3624" t="s">
        <v>51</v>
      </c>
      <c r="U3624" t="s">
        <v>51</v>
      </c>
      <c r="V3624">
        <f>90216-6401926</f>
        <v>-6311710</v>
      </c>
      <c r="Y3624" t="s">
        <v>16783</v>
      </c>
      <c r="Z3624">
        <v>2</v>
      </c>
      <c r="AA3624" t="s">
        <v>62</v>
      </c>
      <c r="AB3624" t="s">
        <v>62</v>
      </c>
      <c r="AC3624" t="s">
        <v>62</v>
      </c>
      <c r="AD3624" t="s">
        <v>62</v>
      </c>
      <c r="AE3624" t="s">
        <v>51</v>
      </c>
      <c r="AF3624" t="s">
        <v>16781</v>
      </c>
      <c r="AG3624" t="s">
        <v>62</v>
      </c>
      <c r="AH3624" t="s">
        <v>62</v>
      </c>
      <c r="AI3624">
        <v>0</v>
      </c>
      <c r="AJ3624">
        <v>0</v>
      </c>
      <c r="AK3624" t="s">
        <v>62</v>
      </c>
      <c r="AL3624">
        <v>0</v>
      </c>
      <c r="AM3624">
        <v>0</v>
      </c>
      <c r="AN3624">
        <v>0</v>
      </c>
      <c r="AO3624" t="s">
        <v>51</v>
      </c>
      <c r="AP3624" t="s">
        <v>51</v>
      </c>
      <c r="AQ3624" t="s">
        <v>51</v>
      </c>
      <c r="AR3624" t="s">
        <v>51</v>
      </c>
      <c r="AS3624" t="s">
        <v>51</v>
      </c>
      <c r="AT3624" t="s">
        <v>51</v>
      </c>
      <c r="AU3624" t="s">
        <v>58</v>
      </c>
      <c r="AV3624" t="s">
        <v>8906</v>
      </c>
      <c r="AW3624" t="s">
        <v>51</v>
      </c>
      <c r="AX3624" s="1">
        <v>40589.740887650463</v>
      </c>
      <c r="AY3624" t="s">
        <v>51</v>
      </c>
    </row>
    <row r="3625" spans="1:51" x14ac:dyDescent="0.35">
      <c r="A3625">
        <v>721</v>
      </c>
      <c r="B3625">
        <v>0</v>
      </c>
      <c r="C3625" t="s">
        <v>51</v>
      </c>
      <c r="D3625" t="s">
        <v>52</v>
      </c>
      <c r="E3625" t="s">
        <v>51</v>
      </c>
      <c r="F3625" t="s">
        <v>51</v>
      </c>
      <c r="G3625" t="s">
        <v>16784</v>
      </c>
      <c r="H3625" t="s">
        <v>16785</v>
      </c>
      <c r="I3625" t="s">
        <v>56</v>
      </c>
      <c r="J3625" t="s">
        <v>143</v>
      </c>
      <c r="K3625" t="s">
        <v>563</v>
      </c>
      <c r="L3625" t="s">
        <v>16135</v>
      </c>
      <c r="M3625" t="s">
        <v>16786</v>
      </c>
      <c r="N3625" t="s">
        <v>16787</v>
      </c>
      <c r="O3625" t="s">
        <v>56</v>
      </c>
      <c r="P3625" t="s">
        <v>143</v>
      </c>
      <c r="Q3625" t="s">
        <v>16788</v>
      </c>
      <c r="R3625">
        <v>401201</v>
      </c>
      <c r="S3625" t="s">
        <v>16789</v>
      </c>
      <c r="T3625" t="s">
        <v>51</v>
      </c>
      <c r="U3625" t="s">
        <v>51</v>
      </c>
      <c r="Z3625">
        <v>8</v>
      </c>
      <c r="AA3625" t="s">
        <v>16790</v>
      </c>
      <c r="AB3625">
        <v>4</v>
      </c>
      <c r="AC3625" t="s">
        <v>16791</v>
      </c>
      <c r="AD3625" t="s">
        <v>16792</v>
      </c>
      <c r="AE3625" t="s">
        <v>51</v>
      </c>
      <c r="AF3625" t="s">
        <v>143</v>
      </c>
      <c r="AG3625" t="s">
        <v>16793</v>
      </c>
      <c r="AH3625" t="s">
        <v>16794</v>
      </c>
      <c r="AI3625">
        <v>0</v>
      </c>
      <c r="AJ3625">
        <v>0</v>
      </c>
      <c r="AL3625">
        <v>0</v>
      </c>
      <c r="AM3625">
        <v>0</v>
      </c>
      <c r="AN3625">
        <v>0</v>
      </c>
      <c r="AO3625" t="s">
        <v>51</v>
      </c>
      <c r="AP3625" t="s">
        <v>51</v>
      </c>
      <c r="AQ3625" t="s">
        <v>51</v>
      </c>
      <c r="AR3625" t="s">
        <v>51</v>
      </c>
      <c r="AS3625" t="s">
        <v>51</v>
      </c>
      <c r="AT3625" t="s">
        <v>51</v>
      </c>
      <c r="AU3625" t="s">
        <v>58</v>
      </c>
      <c r="AV3625" t="s">
        <v>8906</v>
      </c>
      <c r="AW3625" t="s">
        <v>51</v>
      </c>
      <c r="AX3625" s="1">
        <v>40589.547698842594</v>
      </c>
      <c r="AY3625" t="s">
        <v>51</v>
      </c>
    </row>
    <row r="3626" spans="1:51" x14ac:dyDescent="0.35">
      <c r="A3626">
        <v>720</v>
      </c>
      <c r="B3626">
        <v>0</v>
      </c>
      <c r="C3626" t="s">
        <v>51</v>
      </c>
      <c r="D3626" t="s">
        <v>52</v>
      </c>
      <c r="E3626" t="s">
        <v>51</v>
      </c>
      <c r="F3626" t="s">
        <v>51</v>
      </c>
      <c r="G3626" t="s">
        <v>16795</v>
      </c>
      <c r="H3626" t="s">
        <v>16796</v>
      </c>
      <c r="I3626" t="s">
        <v>56</v>
      </c>
      <c r="J3626" t="s">
        <v>15678</v>
      </c>
      <c r="K3626" t="s">
        <v>16797</v>
      </c>
      <c r="L3626" t="s">
        <v>16798</v>
      </c>
      <c r="M3626" t="s">
        <v>16795</v>
      </c>
      <c r="N3626" t="s">
        <v>16799</v>
      </c>
      <c r="O3626" t="s">
        <v>56</v>
      </c>
      <c r="P3626" t="s">
        <v>3557</v>
      </c>
      <c r="Q3626" t="s">
        <v>16797</v>
      </c>
      <c r="R3626" t="s">
        <v>16798</v>
      </c>
      <c r="S3626" t="s">
        <v>16800</v>
      </c>
      <c r="T3626" t="s">
        <v>51</v>
      </c>
      <c r="U3626" t="s">
        <v>51</v>
      </c>
      <c r="X3626" t="s">
        <v>16801</v>
      </c>
      <c r="Y3626" t="s">
        <v>16802</v>
      </c>
      <c r="Z3626">
        <v>8</v>
      </c>
      <c r="AA3626" t="s">
        <v>62</v>
      </c>
      <c r="AB3626" t="s">
        <v>62</v>
      </c>
      <c r="AC3626" t="s">
        <v>62</v>
      </c>
      <c r="AD3626" t="s">
        <v>62</v>
      </c>
      <c r="AE3626" t="s">
        <v>51</v>
      </c>
      <c r="AF3626" t="s">
        <v>15678</v>
      </c>
      <c r="AG3626" t="s">
        <v>62</v>
      </c>
      <c r="AH3626" t="s">
        <v>62</v>
      </c>
      <c r="AI3626">
        <v>0</v>
      </c>
      <c r="AJ3626">
        <v>0</v>
      </c>
      <c r="AL3626">
        <v>0</v>
      </c>
      <c r="AM3626">
        <v>0</v>
      </c>
      <c r="AN3626">
        <v>0</v>
      </c>
      <c r="AO3626" t="s">
        <v>51</v>
      </c>
      <c r="AP3626" t="s">
        <v>51</v>
      </c>
      <c r="AQ3626" t="s">
        <v>51</v>
      </c>
      <c r="AR3626" t="s">
        <v>51</v>
      </c>
      <c r="AS3626" t="s">
        <v>51</v>
      </c>
      <c r="AT3626" t="s">
        <v>51</v>
      </c>
      <c r="AU3626" t="s">
        <v>58</v>
      </c>
      <c r="AV3626" t="s">
        <v>8906</v>
      </c>
      <c r="AW3626" t="s">
        <v>8906</v>
      </c>
      <c r="AX3626" s="1">
        <v>40589.46237947917</v>
      </c>
      <c r="AY3626" s="1">
        <v>40589.462828703705</v>
      </c>
    </row>
    <row r="3627" spans="1:51" x14ac:dyDescent="0.35">
      <c r="A3627">
        <v>719</v>
      </c>
      <c r="B3627">
        <v>0</v>
      </c>
      <c r="C3627" t="s">
        <v>51</v>
      </c>
      <c r="D3627" t="s">
        <v>52</v>
      </c>
      <c r="E3627" t="s">
        <v>51</v>
      </c>
      <c r="F3627" t="s">
        <v>51</v>
      </c>
      <c r="G3627" t="s">
        <v>19440</v>
      </c>
      <c r="H3627" t="s">
        <v>16803</v>
      </c>
      <c r="I3627" t="s">
        <v>56</v>
      </c>
      <c r="J3627" t="s">
        <v>16804</v>
      </c>
      <c r="K3627" t="s">
        <v>14876</v>
      </c>
      <c r="L3627">
        <v>560058</v>
      </c>
      <c r="N3627" t="s">
        <v>14787</v>
      </c>
      <c r="S3627" t="s">
        <v>62</v>
      </c>
      <c r="T3627" t="s">
        <v>51</v>
      </c>
      <c r="U3627" t="s">
        <v>51</v>
      </c>
      <c r="V3627" t="s">
        <v>62</v>
      </c>
      <c r="W3627" t="s">
        <v>62</v>
      </c>
      <c r="Z3627">
        <v>8</v>
      </c>
      <c r="AA3627" t="s">
        <v>62</v>
      </c>
      <c r="AB3627" t="s">
        <v>62</v>
      </c>
      <c r="AC3627" t="s">
        <v>62</v>
      </c>
      <c r="AD3627" t="s">
        <v>62</v>
      </c>
      <c r="AE3627" t="s">
        <v>51</v>
      </c>
      <c r="AF3627" t="s">
        <v>16804</v>
      </c>
      <c r="AG3627" t="s">
        <v>62</v>
      </c>
      <c r="AH3627" t="s">
        <v>62</v>
      </c>
      <c r="AI3627">
        <v>0</v>
      </c>
      <c r="AJ3627">
        <v>0</v>
      </c>
      <c r="AL3627">
        <v>0</v>
      </c>
      <c r="AM3627">
        <v>0</v>
      </c>
      <c r="AN3627">
        <v>0</v>
      </c>
      <c r="AO3627" t="s">
        <v>51</v>
      </c>
      <c r="AP3627" t="s">
        <v>51</v>
      </c>
      <c r="AQ3627" t="s">
        <v>51</v>
      </c>
      <c r="AR3627" t="s">
        <v>51</v>
      </c>
      <c r="AS3627" t="s">
        <v>51</v>
      </c>
      <c r="AT3627" t="s">
        <v>51</v>
      </c>
      <c r="AU3627" t="s">
        <v>58</v>
      </c>
      <c r="AV3627" t="s">
        <v>8906</v>
      </c>
      <c r="AW3627" t="s">
        <v>8906</v>
      </c>
      <c r="AX3627" s="1">
        <v>40588.612393206022</v>
      </c>
      <c r="AY3627" s="1">
        <v>40588.613089467595</v>
      </c>
    </row>
    <row r="3628" spans="1:51" x14ac:dyDescent="0.35">
      <c r="A3628">
        <v>718</v>
      </c>
      <c r="B3628">
        <v>0</v>
      </c>
      <c r="C3628" t="s">
        <v>51</v>
      </c>
      <c r="D3628" t="s">
        <v>85</v>
      </c>
      <c r="E3628" t="s">
        <v>51</v>
      </c>
      <c r="F3628" t="s">
        <v>51</v>
      </c>
      <c r="G3628" t="s">
        <v>16805</v>
      </c>
      <c r="H3628" t="s">
        <v>16806</v>
      </c>
      <c r="I3628" t="s">
        <v>56</v>
      </c>
      <c r="J3628" t="s">
        <v>143</v>
      </c>
      <c r="K3628" t="s">
        <v>1903</v>
      </c>
      <c r="L3628" t="s">
        <v>15054</v>
      </c>
      <c r="N3628" t="s">
        <v>14787</v>
      </c>
      <c r="T3628" t="s">
        <v>51</v>
      </c>
      <c r="U3628" t="s">
        <v>51</v>
      </c>
      <c r="W3628">
        <v>9763313484</v>
      </c>
      <c r="Z3628">
        <v>8</v>
      </c>
      <c r="AE3628" t="s">
        <v>51</v>
      </c>
      <c r="AF3628" t="s">
        <v>143</v>
      </c>
      <c r="AI3628">
        <v>0</v>
      </c>
      <c r="AJ3628">
        <v>0</v>
      </c>
      <c r="AL3628">
        <v>0</v>
      </c>
      <c r="AM3628">
        <v>0</v>
      </c>
      <c r="AN3628">
        <v>0</v>
      </c>
      <c r="AO3628" t="s">
        <v>51</v>
      </c>
      <c r="AP3628" t="s">
        <v>51</v>
      </c>
      <c r="AQ3628" t="s">
        <v>51</v>
      </c>
      <c r="AR3628" t="s">
        <v>51</v>
      </c>
      <c r="AS3628" t="s">
        <v>51</v>
      </c>
      <c r="AT3628" t="s">
        <v>51</v>
      </c>
      <c r="AU3628" t="s">
        <v>58</v>
      </c>
      <c r="AV3628" t="s">
        <v>8671</v>
      </c>
      <c r="AW3628" t="s">
        <v>51</v>
      </c>
      <c r="AX3628" s="1">
        <v>40584.757602696758</v>
      </c>
      <c r="AY3628" t="s">
        <v>51</v>
      </c>
    </row>
    <row r="3629" spans="1:51" x14ac:dyDescent="0.35">
      <c r="A3629">
        <v>717</v>
      </c>
      <c r="B3629">
        <v>0</v>
      </c>
      <c r="C3629" t="s">
        <v>51</v>
      </c>
      <c r="D3629" t="s">
        <v>52</v>
      </c>
      <c r="E3629" t="s">
        <v>51</v>
      </c>
      <c r="F3629" t="s">
        <v>51</v>
      </c>
      <c r="G3629" t="s">
        <v>16807</v>
      </c>
      <c r="H3629" t="s">
        <v>16808</v>
      </c>
      <c r="I3629" t="s">
        <v>56</v>
      </c>
      <c r="J3629" t="s">
        <v>13817</v>
      </c>
      <c r="K3629" t="s">
        <v>62</v>
      </c>
      <c r="L3629" t="s">
        <v>62</v>
      </c>
      <c r="N3629" t="s">
        <v>14787</v>
      </c>
      <c r="S3629" t="s">
        <v>16809</v>
      </c>
      <c r="T3629" t="s">
        <v>51</v>
      </c>
      <c r="U3629" t="s">
        <v>51</v>
      </c>
      <c r="V3629" t="s">
        <v>16810</v>
      </c>
      <c r="W3629" t="s">
        <v>62</v>
      </c>
      <c r="Y3629" t="s">
        <v>16811</v>
      </c>
      <c r="Z3629">
        <v>8</v>
      </c>
      <c r="AA3629" t="s">
        <v>16812</v>
      </c>
      <c r="AB3629" t="s">
        <v>16813</v>
      </c>
      <c r="AC3629" t="s">
        <v>16814</v>
      </c>
      <c r="AD3629" t="s">
        <v>62</v>
      </c>
      <c r="AE3629" t="s">
        <v>51</v>
      </c>
      <c r="AF3629" t="s">
        <v>13817</v>
      </c>
      <c r="AG3629" t="s">
        <v>62</v>
      </c>
      <c r="AH3629" t="s">
        <v>16815</v>
      </c>
      <c r="AI3629">
        <v>0</v>
      </c>
      <c r="AJ3629">
        <v>0</v>
      </c>
      <c r="AL3629">
        <v>0</v>
      </c>
      <c r="AM3629">
        <v>0</v>
      </c>
      <c r="AN3629">
        <v>0</v>
      </c>
      <c r="AO3629" t="s">
        <v>51</v>
      </c>
      <c r="AP3629" t="s">
        <v>51</v>
      </c>
      <c r="AQ3629" t="s">
        <v>51</v>
      </c>
      <c r="AR3629" t="s">
        <v>51</v>
      </c>
      <c r="AS3629" t="s">
        <v>51</v>
      </c>
      <c r="AT3629" t="s">
        <v>51</v>
      </c>
      <c r="AU3629" t="s">
        <v>58</v>
      </c>
      <c r="AV3629" t="s">
        <v>8906</v>
      </c>
      <c r="AW3629" t="s">
        <v>8906</v>
      </c>
      <c r="AX3629" s="1">
        <v>40583.632959872688</v>
      </c>
      <c r="AY3629" s="1">
        <v>40674.499335532404</v>
      </c>
    </row>
    <row r="3630" spans="1:51" x14ac:dyDescent="0.35">
      <c r="A3630">
        <v>716</v>
      </c>
      <c r="B3630">
        <v>0</v>
      </c>
      <c r="C3630" t="s">
        <v>51</v>
      </c>
      <c r="D3630" t="s">
        <v>64</v>
      </c>
      <c r="E3630" t="s">
        <v>51</v>
      </c>
      <c r="F3630" t="s">
        <v>51</v>
      </c>
      <c r="G3630" t="s">
        <v>16816</v>
      </c>
      <c r="H3630" t="s">
        <v>16817</v>
      </c>
      <c r="I3630" t="s">
        <v>149</v>
      </c>
      <c r="J3630" t="s">
        <v>13817</v>
      </c>
      <c r="K3630" t="s">
        <v>62</v>
      </c>
      <c r="L3630" t="s">
        <v>62</v>
      </c>
      <c r="M3630" t="s">
        <v>16816</v>
      </c>
      <c r="N3630" t="s">
        <v>16818</v>
      </c>
      <c r="O3630" t="s">
        <v>16819</v>
      </c>
      <c r="P3630" t="s">
        <v>62</v>
      </c>
      <c r="Q3630" t="s">
        <v>16820</v>
      </c>
      <c r="R3630">
        <v>31952</v>
      </c>
      <c r="S3630" t="s">
        <v>16821</v>
      </c>
      <c r="T3630" t="s">
        <v>51</v>
      </c>
      <c r="U3630" t="s">
        <v>51</v>
      </c>
      <c r="V3630" t="s">
        <v>16822</v>
      </c>
      <c r="W3630" t="s">
        <v>16823</v>
      </c>
      <c r="X3630" t="s">
        <v>62</v>
      </c>
      <c r="Y3630" t="s">
        <v>16824</v>
      </c>
      <c r="Z3630">
        <v>2</v>
      </c>
      <c r="AA3630" t="s">
        <v>62</v>
      </c>
      <c r="AB3630" t="s">
        <v>62</v>
      </c>
      <c r="AC3630" t="s">
        <v>62</v>
      </c>
      <c r="AD3630" t="s">
        <v>62</v>
      </c>
      <c r="AE3630" t="s">
        <v>51</v>
      </c>
      <c r="AF3630" t="s">
        <v>13817</v>
      </c>
      <c r="AG3630" t="s">
        <v>62</v>
      </c>
      <c r="AH3630" t="s">
        <v>62</v>
      </c>
      <c r="AI3630">
        <v>0</v>
      </c>
      <c r="AJ3630">
        <v>0</v>
      </c>
      <c r="AL3630">
        <v>0</v>
      </c>
      <c r="AM3630">
        <v>0</v>
      </c>
      <c r="AN3630">
        <v>0</v>
      </c>
      <c r="AO3630" t="s">
        <v>51</v>
      </c>
      <c r="AP3630" t="s">
        <v>51</v>
      </c>
      <c r="AQ3630" t="s">
        <v>51</v>
      </c>
      <c r="AR3630" t="s">
        <v>51</v>
      </c>
      <c r="AS3630" t="s">
        <v>51</v>
      </c>
      <c r="AT3630" t="s">
        <v>51</v>
      </c>
      <c r="AU3630" t="s">
        <v>58</v>
      </c>
      <c r="AV3630" t="s">
        <v>8906</v>
      </c>
      <c r="AW3630" t="s">
        <v>8906</v>
      </c>
      <c r="AX3630" s="1">
        <v>40581.428058252313</v>
      </c>
      <c r="AY3630" s="1">
        <v>40817.704389930557</v>
      </c>
    </row>
    <row r="3631" spans="1:51" x14ac:dyDescent="0.35">
      <c r="A3631">
        <v>715</v>
      </c>
      <c r="B3631">
        <v>0</v>
      </c>
      <c r="C3631" t="s">
        <v>51</v>
      </c>
      <c r="D3631" t="s">
        <v>52</v>
      </c>
      <c r="E3631" t="s">
        <v>51</v>
      </c>
      <c r="F3631" t="s">
        <v>51</v>
      </c>
      <c r="G3631" t="s">
        <v>16825</v>
      </c>
      <c r="H3631" t="s">
        <v>16826</v>
      </c>
      <c r="I3631" t="s">
        <v>56</v>
      </c>
      <c r="J3631" t="s">
        <v>5853</v>
      </c>
      <c r="K3631" t="s">
        <v>16827</v>
      </c>
      <c r="L3631">
        <v>110075</v>
      </c>
      <c r="N3631" t="s">
        <v>14787</v>
      </c>
      <c r="O3631" t="s">
        <v>62</v>
      </c>
      <c r="S3631">
        <v>65639669</v>
      </c>
      <c r="U3631" t="s">
        <v>51</v>
      </c>
      <c r="V3631">
        <v>25071820</v>
      </c>
      <c r="W3631">
        <v>9868255848</v>
      </c>
      <c r="Y3631" t="s">
        <v>16828</v>
      </c>
      <c r="Z3631">
        <v>8</v>
      </c>
      <c r="AA3631">
        <v>7</v>
      </c>
      <c r="AB3631" t="s">
        <v>62</v>
      </c>
      <c r="AC3631" t="s">
        <v>62</v>
      </c>
      <c r="AD3631" t="s">
        <v>62</v>
      </c>
      <c r="AE3631" t="s">
        <v>16827</v>
      </c>
      <c r="AF3631" t="s">
        <v>7770</v>
      </c>
      <c r="AG3631" t="s">
        <v>16829</v>
      </c>
      <c r="AH3631" t="s">
        <v>16827</v>
      </c>
      <c r="AI3631">
        <v>0</v>
      </c>
      <c r="AJ3631">
        <v>0</v>
      </c>
      <c r="AL3631">
        <v>0</v>
      </c>
      <c r="AM3631">
        <v>0</v>
      </c>
      <c r="AN3631">
        <v>0</v>
      </c>
      <c r="AO3631" t="s">
        <v>51</v>
      </c>
      <c r="AP3631" t="s">
        <v>51</v>
      </c>
      <c r="AQ3631" t="s">
        <v>51</v>
      </c>
      <c r="AR3631" t="s">
        <v>51</v>
      </c>
      <c r="AS3631" t="s">
        <v>51</v>
      </c>
      <c r="AT3631" t="s">
        <v>51</v>
      </c>
      <c r="AU3631" t="s">
        <v>58</v>
      </c>
      <c r="AV3631" t="s">
        <v>8906</v>
      </c>
      <c r="AW3631" t="s">
        <v>6927</v>
      </c>
      <c r="AX3631" s="1">
        <v>40581.416772604163</v>
      </c>
      <c r="AY3631" s="1">
        <v>43292.495816516202</v>
      </c>
    </row>
    <row r="3632" spans="1:51" x14ac:dyDescent="0.35">
      <c r="A3632">
        <v>714</v>
      </c>
      <c r="B3632">
        <v>0</v>
      </c>
      <c r="C3632" t="s">
        <v>51</v>
      </c>
      <c r="D3632" t="s">
        <v>52</v>
      </c>
      <c r="E3632" t="s">
        <v>51</v>
      </c>
      <c r="F3632" t="s">
        <v>51</v>
      </c>
      <c r="G3632" t="s">
        <v>19441</v>
      </c>
      <c r="H3632" t="s">
        <v>16830</v>
      </c>
      <c r="I3632" t="s">
        <v>56</v>
      </c>
      <c r="J3632" t="s">
        <v>143</v>
      </c>
      <c r="K3632" t="s">
        <v>4401</v>
      </c>
      <c r="L3632">
        <v>410208</v>
      </c>
      <c r="N3632" t="s">
        <v>14787</v>
      </c>
      <c r="S3632" t="s">
        <v>16831</v>
      </c>
      <c r="T3632" t="s">
        <v>51</v>
      </c>
      <c r="U3632" t="s">
        <v>51</v>
      </c>
      <c r="V3632" t="s">
        <v>62</v>
      </c>
      <c r="W3632" t="s">
        <v>62</v>
      </c>
      <c r="X3632" t="s">
        <v>62</v>
      </c>
      <c r="Y3632" t="s">
        <v>62</v>
      </c>
      <c r="Z3632">
        <v>8</v>
      </c>
      <c r="AA3632" t="s">
        <v>62</v>
      </c>
      <c r="AB3632" t="s">
        <v>62</v>
      </c>
      <c r="AC3632" t="s">
        <v>62</v>
      </c>
      <c r="AD3632" t="s">
        <v>62</v>
      </c>
      <c r="AE3632" t="s">
        <v>51</v>
      </c>
      <c r="AF3632" t="s">
        <v>143</v>
      </c>
      <c r="AG3632" t="s">
        <v>62</v>
      </c>
      <c r="AH3632" t="s">
        <v>62</v>
      </c>
      <c r="AI3632">
        <v>0</v>
      </c>
      <c r="AJ3632">
        <v>0</v>
      </c>
      <c r="AL3632">
        <v>0</v>
      </c>
      <c r="AM3632">
        <v>0</v>
      </c>
      <c r="AN3632">
        <v>0</v>
      </c>
      <c r="AO3632" t="s">
        <v>51</v>
      </c>
      <c r="AP3632" t="s">
        <v>51</v>
      </c>
      <c r="AQ3632" t="s">
        <v>51</v>
      </c>
      <c r="AR3632" t="s">
        <v>51</v>
      </c>
      <c r="AS3632" t="s">
        <v>51</v>
      </c>
      <c r="AT3632" t="s">
        <v>51</v>
      </c>
      <c r="AU3632" t="s">
        <v>58</v>
      </c>
      <c r="AV3632" t="s">
        <v>8906</v>
      </c>
      <c r="AW3632" t="s">
        <v>14226</v>
      </c>
      <c r="AX3632" s="1">
        <v>40581.403120983799</v>
      </c>
      <c r="AY3632" s="1">
        <v>40674.621463888892</v>
      </c>
    </row>
    <row r="3633" spans="1:51" x14ac:dyDescent="0.35">
      <c r="A3633">
        <v>713</v>
      </c>
      <c r="B3633">
        <v>0</v>
      </c>
      <c r="C3633" t="s">
        <v>51</v>
      </c>
      <c r="D3633" t="s">
        <v>52</v>
      </c>
      <c r="E3633" t="s">
        <v>51</v>
      </c>
      <c r="F3633" t="s">
        <v>51</v>
      </c>
      <c r="G3633" t="s">
        <v>16832</v>
      </c>
      <c r="H3633" t="s">
        <v>16833</v>
      </c>
      <c r="I3633" t="s">
        <v>56</v>
      </c>
      <c r="J3633" t="s">
        <v>15191</v>
      </c>
      <c r="K3633" t="s">
        <v>3791</v>
      </c>
      <c r="L3633" t="s">
        <v>62</v>
      </c>
      <c r="M3633" t="s">
        <v>16832</v>
      </c>
      <c r="N3633" t="s">
        <v>16834</v>
      </c>
      <c r="O3633" t="s">
        <v>56</v>
      </c>
      <c r="P3633" t="s">
        <v>407</v>
      </c>
      <c r="Q3633" t="s">
        <v>3791</v>
      </c>
      <c r="R3633">
        <v>396001</v>
      </c>
      <c r="S3633" t="s">
        <v>16835</v>
      </c>
      <c r="T3633" t="s">
        <v>51</v>
      </c>
      <c r="U3633" t="s">
        <v>51</v>
      </c>
      <c r="V3633" t="s">
        <v>62</v>
      </c>
      <c r="W3633" t="s">
        <v>62</v>
      </c>
      <c r="Y3633" t="s">
        <v>16836</v>
      </c>
      <c r="Z3633">
        <v>8</v>
      </c>
      <c r="AA3633" t="s">
        <v>16837</v>
      </c>
      <c r="AB3633" t="s">
        <v>16838</v>
      </c>
      <c r="AC3633" t="s">
        <v>3967</v>
      </c>
      <c r="AD3633" t="s">
        <v>62</v>
      </c>
      <c r="AE3633" t="s">
        <v>51</v>
      </c>
      <c r="AF3633" t="s">
        <v>15191</v>
      </c>
      <c r="AG3633" t="s">
        <v>16839</v>
      </c>
      <c r="AH3633" t="s">
        <v>16840</v>
      </c>
      <c r="AI3633">
        <v>0</v>
      </c>
      <c r="AJ3633">
        <v>0</v>
      </c>
      <c r="AL3633">
        <v>0</v>
      </c>
      <c r="AM3633">
        <v>0</v>
      </c>
      <c r="AN3633">
        <v>0</v>
      </c>
      <c r="AO3633" t="s">
        <v>51</v>
      </c>
      <c r="AP3633" t="s">
        <v>51</v>
      </c>
      <c r="AQ3633" t="s">
        <v>51</v>
      </c>
      <c r="AR3633" t="s">
        <v>51</v>
      </c>
      <c r="AS3633" t="s">
        <v>51</v>
      </c>
      <c r="AT3633" t="s">
        <v>51</v>
      </c>
      <c r="AU3633" t="s">
        <v>58</v>
      </c>
      <c r="AV3633" t="s">
        <v>8906</v>
      </c>
      <c r="AW3633" t="s">
        <v>8906</v>
      </c>
      <c r="AX3633" s="1">
        <v>40579.633805474536</v>
      </c>
      <c r="AY3633" s="1">
        <v>40709.568284918983</v>
      </c>
    </row>
    <row r="3634" spans="1:51" x14ac:dyDescent="0.35">
      <c r="A3634">
        <v>712</v>
      </c>
      <c r="B3634">
        <v>0</v>
      </c>
      <c r="C3634" t="s">
        <v>51</v>
      </c>
      <c r="D3634" t="s">
        <v>85</v>
      </c>
      <c r="E3634" t="s">
        <v>51</v>
      </c>
      <c r="F3634" t="s">
        <v>51</v>
      </c>
      <c r="G3634" t="s">
        <v>16841</v>
      </c>
      <c r="H3634" t="s">
        <v>16842</v>
      </c>
      <c r="I3634" t="s">
        <v>56</v>
      </c>
      <c r="J3634" t="s">
        <v>143</v>
      </c>
      <c r="K3634" t="s">
        <v>1903</v>
      </c>
      <c r="L3634" t="s">
        <v>15063</v>
      </c>
      <c r="N3634" t="s">
        <v>14787</v>
      </c>
      <c r="S3634" t="s">
        <v>16843</v>
      </c>
      <c r="T3634" t="s">
        <v>51</v>
      </c>
      <c r="U3634" t="s">
        <v>51</v>
      </c>
      <c r="V3634" t="s">
        <v>16844</v>
      </c>
      <c r="Y3634" t="s">
        <v>16845</v>
      </c>
      <c r="Z3634">
        <v>8</v>
      </c>
      <c r="AE3634" t="s">
        <v>51</v>
      </c>
      <c r="AF3634" t="s">
        <v>143</v>
      </c>
      <c r="AI3634">
        <v>0</v>
      </c>
      <c r="AJ3634">
        <v>0</v>
      </c>
      <c r="AL3634">
        <v>0</v>
      </c>
      <c r="AM3634">
        <v>0</v>
      </c>
      <c r="AN3634">
        <v>0</v>
      </c>
      <c r="AO3634" t="s">
        <v>51</v>
      </c>
      <c r="AP3634" t="s">
        <v>51</v>
      </c>
      <c r="AQ3634" t="s">
        <v>51</v>
      </c>
      <c r="AR3634" t="s">
        <v>51</v>
      </c>
      <c r="AS3634" t="s">
        <v>51</v>
      </c>
      <c r="AT3634" t="s">
        <v>51</v>
      </c>
      <c r="AU3634" t="s">
        <v>58</v>
      </c>
      <c r="AV3634" t="s">
        <v>8671</v>
      </c>
      <c r="AW3634" t="s">
        <v>51</v>
      </c>
      <c r="AX3634" s="1">
        <v>40579.629959293983</v>
      </c>
      <c r="AY3634" t="s">
        <v>51</v>
      </c>
    </row>
    <row r="3635" spans="1:51" x14ac:dyDescent="0.35">
      <c r="A3635">
        <v>711</v>
      </c>
      <c r="B3635">
        <v>0</v>
      </c>
      <c r="C3635" t="s">
        <v>51</v>
      </c>
      <c r="D3635" t="s">
        <v>85</v>
      </c>
      <c r="E3635" t="s">
        <v>51</v>
      </c>
      <c r="F3635" t="s">
        <v>51</v>
      </c>
      <c r="G3635" t="s">
        <v>16846</v>
      </c>
      <c r="H3635" t="s">
        <v>16847</v>
      </c>
      <c r="I3635" t="s">
        <v>56</v>
      </c>
      <c r="J3635" t="s">
        <v>12495</v>
      </c>
      <c r="K3635" t="s">
        <v>1903</v>
      </c>
      <c r="L3635" t="s">
        <v>16848</v>
      </c>
      <c r="N3635" t="s">
        <v>14787</v>
      </c>
      <c r="T3635" t="s">
        <v>51</v>
      </c>
      <c r="U3635" t="s">
        <v>51</v>
      </c>
      <c r="Z3635">
        <v>8</v>
      </c>
      <c r="AE3635" t="s">
        <v>51</v>
      </c>
      <c r="AF3635" t="s">
        <v>12495</v>
      </c>
      <c r="AI3635">
        <v>0</v>
      </c>
      <c r="AJ3635">
        <v>0</v>
      </c>
      <c r="AL3635">
        <v>0</v>
      </c>
      <c r="AM3635">
        <v>0</v>
      </c>
      <c r="AN3635">
        <v>0</v>
      </c>
      <c r="AO3635" t="s">
        <v>51</v>
      </c>
      <c r="AP3635" t="s">
        <v>51</v>
      </c>
      <c r="AQ3635" t="s">
        <v>51</v>
      </c>
      <c r="AR3635" t="s">
        <v>51</v>
      </c>
      <c r="AS3635" t="s">
        <v>51</v>
      </c>
      <c r="AT3635" t="s">
        <v>51</v>
      </c>
      <c r="AU3635" t="s">
        <v>58</v>
      </c>
      <c r="AV3635" t="s">
        <v>8671</v>
      </c>
      <c r="AW3635" t="s">
        <v>8671</v>
      </c>
      <c r="AX3635" s="1">
        <v>40578.462652083334</v>
      </c>
      <c r="AY3635" s="1">
        <v>41069.651639699077</v>
      </c>
    </row>
    <row r="3636" spans="1:51" x14ac:dyDescent="0.35">
      <c r="A3636">
        <v>710</v>
      </c>
      <c r="B3636">
        <v>0</v>
      </c>
      <c r="C3636" t="s">
        <v>51</v>
      </c>
      <c r="D3636" t="s">
        <v>85</v>
      </c>
      <c r="E3636" t="s">
        <v>51</v>
      </c>
      <c r="F3636" t="s">
        <v>51</v>
      </c>
      <c r="G3636" t="s">
        <v>16849</v>
      </c>
      <c r="H3636" t="s">
        <v>16850</v>
      </c>
      <c r="I3636" t="s">
        <v>56</v>
      </c>
      <c r="J3636" t="s">
        <v>143</v>
      </c>
      <c r="K3636" t="s">
        <v>16851</v>
      </c>
      <c r="L3636">
        <v>431401</v>
      </c>
      <c r="N3636" t="s">
        <v>14787</v>
      </c>
      <c r="S3636" t="s">
        <v>16852</v>
      </c>
      <c r="T3636" t="s">
        <v>51</v>
      </c>
      <c r="U3636" t="s">
        <v>51</v>
      </c>
      <c r="V3636" t="s">
        <v>16853</v>
      </c>
      <c r="W3636">
        <v>932593032</v>
      </c>
      <c r="Y3636" t="s">
        <v>16854</v>
      </c>
      <c r="Z3636">
        <v>8</v>
      </c>
      <c r="AE3636" t="s">
        <v>51</v>
      </c>
      <c r="AF3636" t="s">
        <v>143</v>
      </c>
      <c r="AI3636">
        <v>0</v>
      </c>
      <c r="AJ3636">
        <v>0</v>
      </c>
      <c r="AL3636">
        <v>0</v>
      </c>
      <c r="AM3636">
        <v>0</v>
      </c>
      <c r="AN3636">
        <v>0</v>
      </c>
      <c r="AO3636" t="s">
        <v>51</v>
      </c>
      <c r="AP3636" t="s">
        <v>51</v>
      </c>
      <c r="AQ3636" t="s">
        <v>51</v>
      </c>
      <c r="AR3636" t="s">
        <v>51</v>
      </c>
      <c r="AS3636" t="s">
        <v>51</v>
      </c>
      <c r="AT3636" t="s">
        <v>51</v>
      </c>
      <c r="AU3636" t="s">
        <v>58</v>
      </c>
      <c r="AV3636" t="s">
        <v>8671</v>
      </c>
      <c r="AW3636" t="s">
        <v>51</v>
      </c>
      <c r="AX3636" s="1">
        <v>40576.499377581022</v>
      </c>
      <c r="AY3636" t="s">
        <v>51</v>
      </c>
    </row>
    <row r="3637" spans="1:51" x14ac:dyDescent="0.35">
      <c r="A3637">
        <v>709</v>
      </c>
      <c r="B3637">
        <v>0</v>
      </c>
      <c r="C3637" t="s">
        <v>51</v>
      </c>
      <c r="D3637" t="s">
        <v>85</v>
      </c>
      <c r="E3637" t="s">
        <v>51</v>
      </c>
      <c r="F3637" t="s">
        <v>51</v>
      </c>
      <c r="G3637" t="s">
        <v>16855</v>
      </c>
      <c r="H3637" t="s">
        <v>16856</v>
      </c>
      <c r="I3637" t="s">
        <v>56</v>
      </c>
      <c r="J3637" t="s">
        <v>143</v>
      </c>
      <c r="K3637" t="s">
        <v>1903</v>
      </c>
      <c r="L3637" t="s">
        <v>15572</v>
      </c>
      <c r="N3637" t="s">
        <v>14787</v>
      </c>
      <c r="S3637" t="s">
        <v>16857</v>
      </c>
      <c r="T3637" t="s">
        <v>51</v>
      </c>
      <c r="U3637" t="s">
        <v>51</v>
      </c>
      <c r="V3637" t="s">
        <v>16858</v>
      </c>
      <c r="W3637" t="s">
        <v>16859</v>
      </c>
      <c r="Y3637" t="s">
        <v>16860</v>
      </c>
      <c r="Z3637">
        <v>8</v>
      </c>
      <c r="AE3637" t="s">
        <v>51</v>
      </c>
      <c r="AF3637" t="s">
        <v>143</v>
      </c>
      <c r="AI3637">
        <v>0</v>
      </c>
      <c r="AJ3637">
        <v>0</v>
      </c>
      <c r="AL3637">
        <v>0</v>
      </c>
      <c r="AM3637">
        <v>0</v>
      </c>
      <c r="AN3637">
        <v>0</v>
      </c>
      <c r="AO3637" t="s">
        <v>51</v>
      </c>
      <c r="AP3637" t="s">
        <v>51</v>
      </c>
      <c r="AQ3637" t="s">
        <v>51</v>
      </c>
      <c r="AR3637" t="s">
        <v>51</v>
      </c>
      <c r="AS3637" t="s">
        <v>51</v>
      </c>
      <c r="AT3637" t="s">
        <v>51</v>
      </c>
      <c r="AU3637" t="s">
        <v>58</v>
      </c>
      <c r="AV3637" t="s">
        <v>8671</v>
      </c>
      <c r="AW3637" t="s">
        <v>8671</v>
      </c>
      <c r="AX3637" s="1">
        <v>40576.455953935183</v>
      </c>
      <c r="AY3637" s="1">
        <v>40723.551632986113</v>
      </c>
    </row>
    <row r="3638" spans="1:51" x14ac:dyDescent="0.35">
      <c r="A3638">
        <v>708</v>
      </c>
      <c r="B3638">
        <v>0</v>
      </c>
      <c r="C3638" t="s">
        <v>51</v>
      </c>
      <c r="D3638" t="s">
        <v>52</v>
      </c>
      <c r="E3638" t="s">
        <v>51</v>
      </c>
      <c r="F3638" t="s">
        <v>51</v>
      </c>
      <c r="G3638" t="s">
        <v>16861</v>
      </c>
      <c r="H3638" t="s">
        <v>16862</v>
      </c>
      <c r="I3638" t="s">
        <v>56</v>
      </c>
      <c r="J3638" t="s">
        <v>143</v>
      </c>
      <c r="K3638" t="s">
        <v>563</v>
      </c>
      <c r="L3638" t="s">
        <v>15236</v>
      </c>
      <c r="N3638" t="s">
        <v>14787</v>
      </c>
      <c r="S3638" t="s">
        <v>16863</v>
      </c>
      <c r="T3638" t="s">
        <v>51</v>
      </c>
      <c r="U3638" t="s">
        <v>51</v>
      </c>
      <c r="V3638" t="s">
        <v>16864</v>
      </c>
      <c r="W3638" t="s">
        <v>62</v>
      </c>
      <c r="Y3638" t="s">
        <v>16865</v>
      </c>
      <c r="Z3638">
        <v>8</v>
      </c>
      <c r="AA3638" t="s">
        <v>62</v>
      </c>
      <c r="AB3638" t="s">
        <v>62</v>
      </c>
      <c r="AC3638" t="s">
        <v>62</v>
      </c>
      <c r="AD3638" t="s">
        <v>62</v>
      </c>
      <c r="AE3638" t="s">
        <v>51</v>
      </c>
      <c r="AF3638" t="s">
        <v>143</v>
      </c>
      <c r="AG3638" t="s">
        <v>62</v>
      </c>
      <c r="AH3638" t="s">
        <v>62</v>
      </c>
      <c r="AI3638">
        <v>0</v>
      </c>
      <c r="AJ3638">
        <v>0</v>
      </c>
      <c r="AL3638">
        <v>0</v>
      </c>
      <c r="AM3638">
        <v>0</v>
      </c>
      <c r="AN3638">
        <v>0</v>
      </c>
      <c r="AO3638" t="s">
        <v>51</v>
      </c>
      <c r="AP3638" t="s">
        <v>51</v>
      </c>
      <c r="AQ3638" t="s">
        <v>51</v>
      </c>
      <c r="AR3638" t="s">
        <v>51</v>
      </c>
      <c r="AS3638" t="s">
        <v>51</v>
      </c>
      <c r="AT3638" t="s">
        <v>51</v>
      </c>
      <c r="AU3638" t="s">
        <v>58</v>
      </c>
      <c r="AV3638" t="s">
        <v>8906</v>
      </c>
      <c r="AW3638" t="s">
        <v>8906</v>
      </c>
      <c r="AX3638" s="1">
        <v>40576.435363657409</v>
      </c>
      <c r="AY3638" s="1">
        <v>40576.435889895831</v>
      </c>
    </row>
    <row r="3639" spans="1:51" x14ac:dyDescent="0.35">
      <c r="A3639">
        <v>707</v>
      </c>
      <c r="B3639">
        <v>0</v>
      </c>
      <c r="C3639" t="s">
        <v>51</v>
      </c>
      <c r="D3639" t="s">
        <v>64</v>
      </c>
      <c r="E3639" t="s">
        <v>51</v>
      </c>
      <c r="F3639" t="s">
        <v>51</v>
      </c>
      <c r="G3639" t="s">
        <v>16866</v>
      </c>
      <c r="H3639" t="s">
        <v>16867</v>
      </c>
      <c r="I3639" t="s">
        <v>56</v>
      </c>
      <c r="J3639" t="s">
        <v>143</v>
      </c>
      <c r="K3639" t="s">
        <v>1903</v>
      </c>
      <c r="L3639" t="s">
        <v>16868</v>
      </c>
      <c r="M3639" t="s">
        <v>16866</v>
      </c>
      <c r="N3639" t="s">
        <v>16869</v>
      </c>
      <c r="O3639" t="s">
        <v>56</v>
      </c>
      <c r="P3639" t="s">
        <v>6717</v>
      </c>
      <c r="Q3639" t="s">
        <v>1903</v>
      </c>
      <c r="R3639" t="s">
        <v>16868</v>
      </c>
      <c r="S3639">
        <v>912026930908</v>
      </c>
      <c r="T3639" t="s">
        <v>51</v>
      </c>
      <c r="U3639" t="s">
        <v>51</v>
      </c>
      <c r="Y3639" t="s">
        <v>16870</v>
      </c>
      <c r="Z3639">
        <v>8</v>
      </c>
      <c r="AE3639" t="s">
        <v>51</v>
      </c>
      <c r="AF3639" t="s">
        <v>143</v>
      </c>
      <c r="AI3639">
        <v>0</v>
      </c>
      <c r="AJ3639">
        <v>0</v>
      </c>
      <c r="AL3639">
        <v>0</v>
      </c>
      <c r="AM3639">
        <v>0</v>
      </c>
      <c r="AN3639">
        <v>0</v>
      </c>
      <c r="AO3639" t="s">
        <v>51</v>
      </c>
      <c r="AP3639" t="s">
        <v>51</v>
      </c>
      <c r="AQ3639" t="s">
        <v>51</v>
      </c>
      <c r="AR3639" t="s">
        <v>51</v>
      </c>
      <c r="AS3639" t="s">
        <v>51</v>
      </c>
      <c r="AT3639" t="s">
        <v>51</v>
      </c>
      <c r="AU3639" t="s">
        <v>58</v>
      </c>
      <c r="AV3639" t="s">
        <v>16871</v>
      </c>
      <c r="AW3639" t="s">
        <v>51</v>
      </c>
      <c r="AX3639" s="1">
        <v>40575.790221643518</v>
      </c>
      <c r="AY3639" t="s">
        <v>51</v>
      </c>
    </row>
    <row r="3640" spans="1:51" x14ac:dyDescent="0.35">
      <c r="A3640">
        <v>706</v>
      </c>
      <c r="B3640">
        <v>0</v>
      </c>
      <c r="C3640" t="s">
        <v>51</v>
      </c>
      <c r="D3640" t="s">
        <v>85</v>
      </c>
      <c r="E3640" t="s">
        <v>51</v>
      </c>
      <c r="F3640" t="s">
        <v>51</v>
      </c>
      <c r="G3640" t="s">
        <v>16872</v>
      </c>
      <c r="H3640" t="s">
        <v>16873</v>
      </c>
      <c r="I3640" t="s">
        <v>56</v>
      </c>
      <c r="J3640" t="s">
        <v>12495</v>
      </c>
      <c r="K3640" t="s">
        <v>1903</v>
      </c>
      <c r="L3640" t="s">
        <v>15063</v>
      </c>
      <c r="S3640" t="s">
        <v>16874</v>
      </c>
      <c r="T3640" t="s">
        <v>51</v>
      </c>
      <c r="U3640" t="s">
        <v>51</v>
      </c>
      <c r="V3640" t="s">
        <v>16875</v>
      </c>
      <c r="W3640" t="s">
        <v>16876</v>
      </c>
      <c r="X3640" t="s">
        <v>16877</v>
      </c>
      <c r="Y3640" t="s">
        <v>16878</v>
      </c>
      <c r="Z3640">
        <v>8</v>
      </c>
      <c r="AE3640" t="s">
        <v>51</v>
      </c>
      <c r="AF3640" t="s">
        <v>12495</v>
      </c>
      <c r="AI3640">
        <v>0</v>
      </c>
      <c r="AL3640">
        <v>0</v>
      </c>
      <c r="AM3640">
        <v>0</v>
      </c>
      <c r="AN3640">
        <v>0</v>
      </c>
      <c r="AO3640" t="s">
        <v>1651</v>
      </c>
      <c r="AP3640" t="s">
        <v>51</v>
      </c>
      <c r="AQ3640" t="s">
        <v>51</v>
      </c>
      <c r="AR3640" t="s">
        <v>51</v>
      </c>
      <c r="AS3640" t="s">
        <v>51</v>
      </c>
      <c r="AT3640" t="s">
        <v>51</v>
      </c>
      <c r="AU3640" t="s">
        <v>58</v>
      </c>
      <c r="AV3640" t="s">
        <v>8671</v>
      </c>
      <c r="AW3640" t="s">
        <v>4028</v>
      </c>
      <c r="AX3640" s="1">
        <v>40572.766889467595</v>
      </c>
      <c r="AY3640" s="1">
        <v>41786.418289085646</v>
      </c>
    </row>
    <row r="3641" spans="1:51" x14ac:dyDescent="0.35">
      <c r="A3641">
        <v>705</v>
      </c>
      <c r="B3641">
        <v>0</v>
      </c>
      <c r="C3641" t="s">
        <v>51</v>
      </c>
      <c r="D3641" t="s">
        <v>85</v>
      </c>
      <c r="E3641">
        <v>0</v>
      </c>
      <c r="G3641" t="s">
        <v>16879</v>
      </c>
      <c r="H3641" t="s">
        <v>16880</v>
      </c>
      <c r="I3641" t="s">
        <v>646</v>
      </c>
      <c r="J3641" t="s">
        <v>5419</v>
      </c>
      <c r="K3641" t="s">
        <v>62</v>
      </c>
      <c r="L3641" t="s">
        <v>62</v>
      </c>
      <c r="T3641" t="s">
        <v>51</v>
      </c>
      <c r="U3641" t="s">
        <v>51</v>
      </c>
      <c r="Z3641">
        <v>2</v>
      </c>
      <c r="AE3641" t="s">
        <v>51</v>
      </c>
      <c r="AF3641" t="s">
        <v>5419</v>
      </c>
      <c r="AI3641">
        <v>0</v>
      </c>
      <c r="AJ3641">
        <v>0</v>
      </c>
      <c r="AL3641">
        <v>0</v>
      </c>
      <c r="AM3641">
        <v>0</v>
      </c>
      <c r="AN3641">
        <v>0</v>
      </c>
      <c r="AP3641" t="s">
        <v>51</v>
      </c>
      <c r="AQ3641" t="s">
        <v>51</v>
      </c>
      <c r="AR3641" t="s">
        <v>51</v>
      </c>
      <c r="AS3641" t="s">
        <v>51</v>
      </c>
      <c r="AT3641" t="s">
        <v>51</v>
      </c>
      <c r="AU3641" t="s">
        <v>58</v>
      </c>
      <c r="AV3641" t="s">
        <v>11883</v>
      </c>
      <c r="AW3641" t="s">
        <v>4028</v>
      </c>
      <c r="AX3641" s="1">
        <v>40568.837223993054</v>
      </c>
      <c r="AY3641" s="1">
        <v>43781.645978703702</v>
      </c>
    </row>
    <row r="3642" spans="1:51" x14ac:dyDescent="0.35">
      <c r="A3642">
        <v>704</v>
      </c>
      <c r="B3642">
        <v>0</v>
      </c>
      <c r="C3642" t="s">
        <v>51</v>
      </c>
      <c r="D3642" t="s">
        <v>85</v>
      </c>
      <c r="E3642" t="s">
        <v>51</v>
      </c>
      <c r="F3642" t="s">
        <v>51</v>
      </c>
      <c r="G3642" t="s">
        <v>19442</v>
      </c>
      <c r="H3642" t="s">
        <v>16881</v>
      </c>
      <c r="I3642" t="s">
        <v>56</v>
      </c>
      <c r="J3642" t="s">
        <v>143</v>
      </c>
      <c r="K3642" t="s">
        <v>1903</v>
      </c>
      <c r="L3642" t="s">
        <v>15063</v>
      </c>
      <c r="N3642" t="s">
        <v>14787</v>
      </c>
      <c r="S3642" t="s">
        <v>16882</v>
      </c>
      <c r="T3642" t="s">
        <v>51</v>
      </c>
      <c r="U3642" t="s">
        <v>51</v>
      </c>
      <c r="V3642" t="s">
        <v>16883</v>
      </c>
      <c r="W3642">
        <v>9860190254</v>
      </c>
      <c r="Y3642" t="s">
        <v>16884</v>
      </c>
      <c r="Z3642">
        <v>8</v>
      </c>
      <c r="AE3642" t="s">
        <v>51</v>
      </c>
      <c r="AF3642" t="s">
        <v>143</v>
      </c>
      <c r="AI3642">
        <v>0</v>
      </c>
      <c r="AJ3642">
        <v>0</v>
      </c>
      <c r="AL3642">
        <v>0</v>
      </c>
      <c r="AM3642">
        <v>0</v>
      </c>
      <c r="AN3642">
        <v>0</v>
      </c>
      <c r="AO3642" t="s">
        <v>51</v>
      </c>
      <c r="AP3642" t="s">
        <v>51</v>
      </c>
      <c r="AQ3642" t="s">
        <v>51</v>
      </c>
      <c r="AR3642" t="s">
        <v>51</v>
      </c>
      <c r="AS3642" t="s">
        <v>51</v>
      </c>
      <c r="AT3642" t="s">
        <v>51</v>
      </c>
      <c r="AU3642" t="s">
        <v>58</v>
      </c>
      <c r="AV3642" t="s">
        <v>8671</v>
      </c>
      <c r="AW3642" t="s">
        <v>51</v>
      </c>
      <c r="AX3642" s="1">
        <v>40567.607459988423</v>
      </c>
      <c r="AY3642" t="s">
        <v>51</v>
      </c>
    </row>
    <row r="3643" spans="1:51" x14ac:dyDescent="0.35">
      <c r="A3643">
        <v>703</v>
      </c>
      <c r="B3643">
        <v>0</v>
      </c>
      <c r="C3643" t="s">
        <v>51</v>
      </c>
      <c r="D3643" t="s">
        <v>52</v>
      </c>
      <c r="E3643" t="s">
        <v>51</v>
      </c>
      <c r="F3643" t="s">
        <v>51</v>
      </c>
      <c r="G3643" t="s">
        <v>16885</v>
      </c>
      <c r="H3643" t="s">
        <v>16886</v>
      </c>
      <c r="I3643" t="s">
        <v>56</v>
      </c>
      <c r="J3643" t="s">
        <v>143</v>
      </c>
      <c r="K3643" t="s">
        <v>563</v>
      </c>
      <c r="L3643" t="s">
        <v>14786</v>
      </c>
      <c r="M3643" t="s">
        <v>16887</v>
      </c>
      <c r="N3643" t="s">
        <v>16888</v>
      </c>
      <c r="O3643" t="s">
        <v>56</v>
      </c>
      <c r="P3643" t="s">
        <v>2825</v>
      </c>
      <c r="Q3643" t="s">
        <v>3754</v>
      </c>
      <c r="R3643">
        <v>393002</v>
      </c>
      <c r="S3643" t="s">
        <v>16889</v>
      </c>
      <c r="T3643" t="s">
        <v>51</v>
      </c>
      <c r="U3643" t="s">
        <v>51</v>
      </c>
      <c r="V3643" t="s">
        <v>16890</v>
      </c>
      <c r="Y3643" t="s">
        <v>16891</v>
      </c>
      <c r="Z3643">
        <v>8</v>
      </c>
      <c r="AA3643" t="s">
        <v>16892</v>
      </c>
      <c r="AD3643" t="s">
        <v>16893</v>
      </c>
      <c r="AE3643" t="s">
        <v>51</v>
      </c>
      <c r="AF3643" t="s">
        <v>143</v>
      </c>
      <c r="AG3643" t="s">
        <v>16894</v>
      </c>
      <c r="AH3643" t="s">
        <v>16894</v>
      </c>
      <c r="AI3643">
        <v>0</v>
      </c>
      <c r="AJ3643">
        <v>0</v>
      </c>
      <c r="AL3643">
        <v>0</v>
      </c>
      <c r="AM3643">
        <v>0</v>
      </c>
      <c r="AN3643">
        <v>0</v>
      </c>
      <c r="AO3643" t="s">
        <v>51</v>
      </c>
      <c r="AP3643" t="s">
        <v>51</v>
      </c>
      <c r="AQ3643" t="s">
        <v>51</v>
      </c>
      <c r="AR3643" t="s">
        <v>51</v>
      </c>
      <c r="AS3643" t="s">
        <v>51</v>
      </c>
      <c r="AT3643" t="s">
        <v>51</v>
      </c>
      <c r="AU3643" t="s">
        <v>58</v>
      </c>
      <c r="AV3643" t="s">
        <v>14226</v>
      </c>
      <c r="AW3643" t="s">
        <v>8906</v>
      </c>
      <c r="AX3643" s="1">
        <v>40563.518685613424</v>
      </c>
      <c r="AY3643" s="1">
        <v>40694.636668437503</v>
      </c>
    </row>
    <row r="3644" spans="1:51" x14ac:dyDescent="0.35">
      <c r="A3644">
        <v>702</v>
      </c>
      <c r="B3644">
        <v>0</v>
      </c>
      <c r="C3644" t="s">
        <v>51</v>
      </c>
      <c r="D3644" t="s">
        <v>85</v>
      </c>
      <c r="E3644" t="s">
        <v>51</v>
      </c>
      <c r="F3644" t="s">
        <v>51</v>
      </c>
      <c r="G3644" t="s">
        <v>16895</v>
      </c>
      <c r="H3644" t="s">
        <v>16896</v>
      </c>
      <c r="I3644" t="s">
        <v>56</v>
      </c>
      <c r="J3644" t="s">
        <v>143</v>
      </c>
      <c r="K3644" t="s">
        <v>16897</v>
      </c>
      <c r="L3644">
        <v>410502</v>
      </c>
      <c r="N3644" t="s">
        <v>14787</v>
      </c>
      <c r="T3644" t="s">
        <v>51</v>
      </c>
      <c r="U3644" t="s">
        <v>51</v>
      </c>
      <c r="V3644" t="s">
        <v>16898</v>
      </c>
      <c r="Y3644" t="s">
        <v>16899</v>
      </c>
      <c r="Z3644">
        <v>8</v>
      </c>
      <c r="AE3644" t="s">
        <v>51</v>
      </c>
      <c r="AF3644" t="s">
        <v>143</v>
      </c>
      <c r="AI3644">
        <v>0</v>
      </c>
      <c r="AJ3644">
        <v>0</v>
      </c>
      <c r="AL3644">
        <v>0</v>
      </c>
      <c r="AM3644">
        <v>0</v>
      </c>
      <c r="AN3644">
        <v>0</v>
      </c>
      <c r="AO3644" t="s">
        <v>51</v>
      </c>
      <c r="AP3644" t="s">
        <v>51</v>
      </c>
      <c r="AQ3644" t="s">
        <v>51</v>
      </c>
      <c r="AR3644" t="s">
        <v>51</v>
      </c>
      <c r="AS3644" t="s">
        <v>51</v>
      </c>
      <c r="AT3644" t="s">
        <v>51</v>
      </c>
      <c r="AU3644" t="s">
        <v>58</v>
      </c>
      <c r="AV3644" t="s">
        <v>8671</v>
      </c>
      <c r="AW3644" t="s">
        <v>51</v>
      </c>
      <c r="AX3644" s="1">
        <v>40562.647680821756</v>
      </c>
      <c r="AY3644" t="s">
        <v>51</v>
      </c>
    </row>
    <row r="3645" spans="1:51" x14ac:dyDescent="0.35">
      <c r="A3645">
        <v>701</v>
      </c>
      <c r="B3645">
        <v>0</v>
      </c>
      <c r="C3645" t="s">
        <v>51</v>
      </c>
      <c r="D3645" t="s">
        <v>85</v>
      </c>
      <c r="E3645" t="s">
        <v>51</v>
      </c>
      <c r="F3645" t="s">
        <v>51</v>
      </c>
      <c r="G3645" t="s">
        <v>16900</v>
      </c>
      <c r="H3645" t="s">
        <v>16901</v>
      </c>
      <c r="I3645" t="s">
        <v>56</v>
      </c>
      <c r="J3645" t="s">
        <v>143</v>
      </c>
      <c r="K3645" t="s">
        <v>1903</v>
      </c>
      <c r="L3645" t="s">
        <v>16868</v>
      </c>
      <c r="N3645" t="s">
        <v>14787</v>
      </c>
      <c r="S3645">
        <v>26634610</v>
      </c>
      <c r="T3645" t="s">
        <v>51</v>
      </c>
      <c r="U3645" t="s">
        <v>51</v>
      </c>
      <c r="V3645">
        <v>40052662</v>
      </c>
      <c r="Z3645">
        <v>8</v>
      </c>
      <c r="AE3645" t="s">
        <v>51</v>
      </c>
      <c r="AF3645" t="s">
        <v>143</v>
      </c>
      <c r="AI3645">
        <v>0</v>
      </c>
      <c r="AJ3645">
        <v>0</v>
      </c>
      <c r="AL3645">
        <v>0</v>
      </c>
      <c r="AM3645">
        <v>0</v>
      </c>
      <c r="AN3645">
        <v>0</v>
      </c>
      <c r="AO3645" t="s">
        <v>51</v>
      </c>
      <c r="AP3645" t="s">
        <v>51</v>
      </c>
      <c r="AQ3645" t="s">
        <v>51</v>
      </c>
      <c r="AR3645" t="s">
        <v>51</v>
      </c>
      <c r="AS3645" t="s">
        <v>51</v>
      </c>
      <c r="AT3645" t="s">
        <v>51</v>
      </c>
      <c r="AU3645" t="s">
        <v>58</v>
      </c>
      <c r="AV3645" t="s">
        <v>8671</v>
      </c>
      <c r="AW3645" t="s">
        <v>8671</v>
      </c>
      <c r="AX3645" s="1">
        <v>40561.62052207176</v>
      </c>
      <c r="AY3645" s="1">
        <v>40836.71743449074</v>
      </c>
    </row>
    <row r="3646" spans="1:51" x14ac:dyDescent="0.35">
      <c r="A3646">
        <v>700</v>
      </c>
      <c r="B3646">
        <v>0</v>
      </c>
      <c r="C3646" t="s">
        <v>51</v>
      </c>
      <c r="D3646" t="s">
        <v>85</v>
      </c>
      <c r="E3646" t="s">
        <v>51</v>
      </c>
      <c r="F3646" t="s">
        <v>51</v>
      </c>
      <c r="G3646" t="s">
        <v>16902</v>
      </c>
      <c r="H3646" t="s">
        <v>16903</v>
      </c>
      <c r="I3646" t="s">
        <v>56</v>
      </c>
      <c r="K3646" t="s">
        <v>1903</v>
      </c>
      <c r="L3646" t="s">
        <v>15572</v>
      </c>
      <c r="S3646" t="s">
        <v>16904</v>
      </c>
      <c r="T3646" t="s">
        <v>51</v>
      </c>
      <c r="U3646" t="s">
        <v>51</v>
      </c>
      <c r="V3646" t="s">
        <v>16904</v>
      </c>
      <c r="W3646">
        <v>9822871577</v>
      </c>
      <c r="Y3646" t="s">
        <v>16905</v>
      </c>
      <c r="Z3646">
        <v>8</v>
      </c>
      <c r="AE3646" t="s">
        <v>51</v>
      </c>
      <c r="AI3646">
        <v>0</v>
      </c>
      <c r="AJ3646">
        <v>0</v>
      </c>
      <c r="AL3646">
        <v>0</v>
      </c>
      <c r="AM3646">
        <v>0</v>
      </c>
      <c r="AN3646">
        <v>0</v>
      </c>
      <c r="AO3646" t="s">
        <v>16906</v>
      </c>
      <c r="AP3646" t="s">
        <v>51</v>
      </c>
      <c r="AQ3646" t="s">
        <v>51</v>
      </c>
      <c r="AR3646" t="s">
        <v>51</v>
      </c>
      <c r="AS3646" t="s">
        <v>51</v>
      </c>
      <c r="AT3646" t="s">
        <v>51</v>
      </c>
      <c r="AU3646" t="s">
        <v>58</v>
      </c>
      <c r="AV3646" t="s">
        <v>11883</v>
      </c>
      <c r="AW3646" t="s">
        <v>4028</v>
      </c>
      <c r="AX3646" s="1">
        <v>40555.74037777778</v>
      </c>
      <c r="AY3646" s="1">
        <v>41932.44458422454</v>
      </c>
    </row>
    <row r="3647" spans="1:51" x14ac:dyDescent="0.35">
      <c r="A3647">
        <v>699</v>
      </c>
      <c r="B3647">
        <v>0</v>
      </c>
      <c r="C3647" t="s">
        <v>51</v>
      </c>
      <c r="D3647" t="s">
        <v>52</v>
      </c>
      <c r="E3647" t="s">
        <v>51</v>
      </c>
      <c r="F3647" t="s">
        <v>51</v>
      </c>
      <c r="G3647" t="s">
        <v>16907</v>
      </c>
      <c r="H3647" t="s">
        <v>16908</v>
      </c>
      <c r="I3647" t="s">
        <v>56</v>
      </c>
      <c r="J3647" t="s">
        <v>15191</v>
      </c>
      <c r="K3647" t="s">
        <v>2124</v>
      </c>
      <c r="L3647" t="s">
        <v>16909</v>
      </c>
      <c r="M3647" t="s">
        <v>16907</v>
      </c>
      <c r="N3647" t="s">
        <v>16910</v>
      </c>
      <c r="O3647" t="s">
        <v>56</v>
      </c>
      <c r="P3647" t="s">
        <v>407</v>
      </c>
      <c r="Q3647" t="s">
        <v>2124</v>
      </c>
      <c r="R3647" t="s">
        <v>16909</v>
      </c>
      <c r="S3647" t="s">
        <v>16911</v>
      </c>
      <c r="T3647" t="s">
        <v>51</v>
      </c>
      <c r="U3647" t="s">
        <v>51</v>
      </c>
      <c r="V3647" t="s">
        <v>16912</v>
      </c>
      <c r="W3647" t="s">
        <v>62</v>
      </c>
      <c r="Y3647" t="s">
        <v>16913</v>
      </c>
      <c r="Z3647">
        <v>8</v>
      </c>
      <c r="AA3647" t="s">
        <v>15669</v>
      </c>
      <c r="AB3647" t="s">
        <v>16914</v>
      </c>
      <c r="AC3647" t="s">
        <v>16915</v>
      </c>
      <c r="AD3647" t="s">
        <v>62</v>
      </c>
      <c r="AE3647" t="s">
        <v>51</v>
      </c>
      <c r="AF3647" t="s">
        <v>15191</v>
      </c>
      <c r="AG3647" t="s">
        <v>16916</v>
      </c>
      <c r="AH3647" t="s">
        <v>16917</v>
      </c>
      <c r="AI3647">
        <v>0</v>
      </c>
      <c r="AJ3647">
        <v>0</v>
      </c>
      <c r="AL3647">
        <v>0</v>
      </c>
      <c r="AM3647">
        <v>0</v>
      </c>
      <c r="AN3647">
        <v>0</v>
      </c>
      <c r="AO3647" t="s">
        <v>51</v>
      </c>
      <c r="AP3647" t="s">
        <v>51</v>
      </c>
      <c r="AQ3647" t="s">
        <v>51</v>
      </c>
      <c r="AR3647" t="s">
        <v>51</v>
      </c>
      <c r="AS3647" t="s">
        <v>51</v>
      </c>
      <c r="AT3647" t="s">
        <v>51</v>
      </c>
      <c r="AU3647" t="s">
        <v>58</v>
      </c>
      <c r="AV3647" t="s">
        <v>8906</v>
      </c>
      <c r="AW3647" t="s">
        <v>51</v>
      </c>
      <c r="AX3647" s="1">
        <v>40555.487198692128</v>
      </c>
      <c r="AY3647" t="s">
        <v>51</v>
      </c>
    </row>
    <row r="3648" spans="1:51" x14ac:dyDescent="0.35">
      <c r="A3648">
        <v>698</v>
      </c>
      <c r="B3648">
        <v>0</v>
      </c>
      <c r="C3648" t="s">
        <v>51</v>
      </c>
      <c r="D3648" t="s">
        <v>64</v>
      </c>
      <c r="E3648" t="s">
        <v>51</v>
      </c>
      <c r="F3648" t="s">
        <v>51</v>
      </c>
      <c r="G3648" t="s">
        <v>16918</v>
      </c>
      <c r="H3648" t="s">
        <v>16919</v>
      </c>
      <c r="I3648" t="s">
        <v>56</v>
      </c>
      <c r="J3648" t="s">
        <v>15678</v>
      </c>
      <c r="K3648" t="s">
        <v>16920</v>
      </c>
      <c r="L3648">
        <v>600087</v>
      </c>
      <c r="N3648" t="s">
        <v>14787</v>
      </c>
      <c r="S3648">
        <v>24862383</v>
      </c>
      <c r="T3648" t="s">
        <v>51</v>
      </c>
      <c r="U3648" t="s">
        <v>51</v>
      </c>
      <c r="V3648">
        <v>24861024</v>
      </c>
      <c r="W3648" t="s">
        <v>62</v>
      </c>
      <c r="X3648" t="s">
        <v>62</v>
      </c>
      <c r="Y3648" t="s">
        <v>16921</v>
      </c>
      <c r="Z3648">
        <v>8</v>
      </c>
      <c r="AA3648" t="s">
        <v>62</v>
      </c>
      <c r="AB3648" t="s">
        <v>62</v>
      </c>
      <c r="AC3648" t="s">
        <v>62</v>
      </c>
      <c r="AD3648" t="s">
        <v>62</v>
      </c>
      <c r="AE3648" t="s">
        <v>51</v>
      </c>
      <c r="AF3648" t="s">
        <v>15678</v>
      </c>
      <c r="AG3648">
        <v>33821382036</v>
      </c>
      <c r="AH3648" t="s">
        <v>16922</v>
      </c>
      <c r="AI3648">
        <v>0</v>
      </c>
      <c r="AJ3648">
        <v>0</v>
      </c>
      <c r="AL3648">
        <v>0</v>
      </c>
      <c r="AM3648">
        <v>0</v>
      </c>
      <c r="AN3648">
        <v>0</v>
      </c>
      <c r="AO3648" t="s">
        <v>51</v>
      </c>
      <c r="AP3648" t="s">
        <v>51</v>
      </c>
      <c r="AQ3648" t="s">
        <v>51</v>
      </c>
      <c r="AR3648" t="s">
        <v>51</v>
      </c>
      <c r="AS3648" t="s">
        <v>51</v>
      </c>
      <c r="AT3648" t="s">
        <v>51</v>
      </c>
      <c r="AU3648" t="s">
        <v>58</v>
      </c>
      <c r="AV3648" t="s">
        <v>8906</v>
      </c>
      <c r="AW3648" t="s">
        <v>8906</v>
      </c>
      <c r="AX3648" s="1">
        <v>40554.508692280091</v>
      </c>
      <c r="AY3648" s="1">
        <v>40896.467944247684</v>
      </c>
    </row>
    <row r="3649" spans="1:51" x14ac:dyDescent="0.35">
      <c r="A3649">
        <v>697</v>
      </c>
      <c r="B3649">
        <v>0</v>
      </c>
      <c r="C3649" t="s">
        <v>51</v>
      </c>
      <c r="D3649" t="s">
        <v>85</v>
      </c>
      <c r="E3649" t="s">
        <v>51</v>
      </c>
      <c r="F3649" t="s">
        <v>51</v>
      </c>
      <c r="G3649" t="s">
        <v>16923</v>
      </c>
      <c r="H3649" t="s">
        <v>16924</v>
      </c>
      <c r="I3649" t="s">
        <v>16925</v>
      </c>
      <c r="J3649" t="s">
        <v>16926</v>
      </c>
      <c r="K3649" t="s">
        <v>16927</v>
      </c>
      <c r="L3649" t="s">
        <v>16928</v>
      </c>
      <c r="N3649" t="s">
        <v>14787</v>
      </c>
      <c r="S3649">
        <f>31-318-549300</f>
        <v>-549587</v>
      </c>
      <c r="T3649" t="s">
        <v>51</v>
      </c>
      <c r="U3649" t="s">
        <v>51</v>
      </c>
      <c r="V3649">
        <f>31-318549309</f>
        <v>-318549278</v>
      </c>
      <c r="W3649" t="s">
        <v>16929</v>
      </c>
      <c r="Y3649" t="s">
        <v>16930</v>
      </c>
      <c r="Z3649">
        <v>12</v>
      </c>
      <c r="AE3649" t="s">
        <v>51</v>
      </c>
      <c r="AF3649" t="s">
        <v>16926</v>
      </c>
      <c r="AI3649">
        <v>0</v>
      </c>
      <c r="AJ3649">
        <v>0</v>
      </c>
      <c r="AL3649">
        <v>0</v>
      </c>
      <c r="AM3649">
        <v>0</v>
      </c>
      <c r="AN3649">
        <v>0</v>
      </c>
      <c r="AO3649" t="s">
        <v>51</v>
      </c>
      <c r="AP3649" t="s">
        <v>51</v>
      </c>
      <c r="AQ3649" t="s">
        <v>51</v>
      </c>
      <c r="AR3649" t="s">
        <v>51</v>
      </c>
      <c r="AS3649" t="s">
        <v>51</v>
      </c>
      <c r="AT3649" t="s">
        <v>51</v>
      </c>
      <c r="AU3649" t="s">
        <v>58</v>
      </c>
      <c r="AV3649" t="s">
        <v>8671</v>
      </c>
      <c r="AW3649" t="s">
        <v>8671</v>
      </c>
      <c r="AX3649" s="1">
        <v>40554.505444675924</v>
      </c>
      <c r="AY3649" s="1">
        <v>40591.555776354166</v>
      </c>
    </row>
    <row r="3650" spans="1:51" x14ac:dyDescent="0.35">
      <c r="A3650">
        <v>696</v>
      </c>
      <c r="B3650">
        <v>0</v>
      </c>
      <c r="C3650" t="s">
        <v>51</v>
      </c>
      <c r="D3650" t="s">
        <v>64</v>
      </c>
      <c r="E3650" t="s">
        <v>51</v>
      </c>
      <c r="F3650" t="s">
        <v>51</v>
      </c>
      <c r="G3650" t="s">
        <v>19443</v>
      </c>
      <c r="H3650" t="s">
        <v>16931</v>
      </c>
      <c r="I3650" t="s">
        <v>56</v>
      </c>
      <c r="J3650" t="s">
        <v>143</v>
      </c>
      <c r="K3650" t="s">
        <v>1903</v>
      </c>
      <c r="L3650" t="s">
        <v>16932</v>
      </c>
      <c r="M3650" t="s">
        <v>19443</v>
      </c>
      <c r="N3650" t="s">
        <v>16933</v>
      </c>
      <c r="O3650" t="s">
        <v>56</v>
      </c>
      <c r="P3650" t="s">
        <v>6717</v>
      </c>
      <c r="Q3650" t="s">
        <v>1903</v>
      </c>
      <c r="R3650" t="s">
        <v>16932</v>
      </c>
      <c r="S3650">
        <v>912066751338</v>
      </c>
      <c r="T3650" t="s">
        <v>51</v>
      </c>
      <c r="U3650" t="s">
        <v>51</v>
      </c>
      <c r="V3650" t="s">
        <v>62</v>
      </c>
      <c r="W3650" t="s">
        <v>62</v>
      </c>
      <c r="Z3650">
        <v>8</v>
      </c>
      <c r="AA3650" t="s">
        <v>16934</v>
      </c>
      <c r="AB3650" t="s">
        <v>62</v>
      </c>
      <c r="AC3650" t="s">
        <v>62</v>
      </c>
      <c r="AD3650" t="s">
        <v>62</v>
      </c>
      <c r="AE3650" t="s">
        <v>51</v>
      </c>
      <c r="AF3650" t="s">
        <v>143</v>
      </c>
      <c r="AG3650" t="s">
        <v>16935</v>
      </c>
      <c r="AH3650" t="s">
        <v>16936</v>
      </c>
      <c r="AI3650">
        <v>0</v>
      </c>
      <c r="AJ3650">
        <v>0</v>
      </c>
      <c r="AL3650">
        <v>0</v>
      </c>
      <c r="AM3650">
        <v>1</v>
      </c>
      <c r="AN3650">
        <v>0</v>
      </c>
      <c r="AO3650" t="s">
        <v>51</v>
      </c>
      <c r="AP3650" t="s">
        <v>51</v>
      </c>
      <c r="AQ3650" t="s">
        <v>51</v>
      </c>
      <c r="AR3650" t="s">
        <v>51</v>
      </c>
      <c r="AS3650" t="s">
        <v>51</v>
      </c>
      <c r="AT3650" t="s">
        <v>51</v>
      </c>
      <c r="AU3650" t="s">
        <v>58</v>
      </c>
      <c r="AV3650" t="s">
        <v>8906</v>
      </c>
      <c r="AW3650" t="s">
        <v>8906</v>
      </c>
      <c r="AX3650" s="1">
        <v>40551.497547719904</v>
      </c>
      <c r="AY3650" s="1">
        <v>40551.500139386575</v>
      </c>
    </row>
    <row r="3651" spans="1:51" x14ac:dyDescent="0.35">
      <c r="A3651">
        <v>695</v>
      </c>
      <c r="B3651">
        <v>0</v>
      </c>
      <c r="C3651" t="s">
        <v>51</v>
      </c>
      <c r="D3651" t="s">
        <v>52</v>
      </c>
      <c r="E3651" t="s">
        <v>51</v>
      </c>
      <c r="F3651" t="s">
        <v>51</v>
      </c>
      <c r="G3651" t="s">
        <v>16937</v>
      </c>
      <c r="H3651" t="s">
        <v>16938</v>
      </c>
      <c r="I3651" t="s">
        <v>56</v>
      </c>
      <c r="J3651" t="s">
        <v>14598</v>
      </c>
      <c r="K3651" t="s">
        <v>7088</v>
      </c>
      <c r="L3651">
        <v>590001</v>
      </c>
      <c r="N3651" t="s">
        <v>16939</v>
      </c>
      <c r="O3651" t="s">
        <v>56</v>
      </c>
      <c r="P3651" t="s">
        <v>2825</v>
      </c>
      <c r="Q3651" t="s">
        <v>16940</v>
      </c>
      <c r="R3651" t="s">
        <v>62</v>
      </c>
      <c r="S3651" t="s">
        <v>16941</v>
      </c>
      <c r="T3651" t="s">
        <v>51</v>
      </c>
      <c r="U3651" t="s">
        <v>51</v>
      </c>
      <c r="V3651" t="s">
        <v>16942</v>
      </c>
      <c r="Y3651" t="s">
        <v>16943</v>
      </c>
      <c r="Z3651">
        <v>8</v>
      </c>
      <c r="AA3651" t="s">
        <v>16944</v>
      </c>
      <c r="AB3651" t="s">
        <v>16945</v>
      </c>
      <c r="AC3651" t="s">
        <v>16915</v>
      </c>
      <c r="AD3651" t="s">
        <v>62</v>
      </c>
      <c r="AE3651" t="s">
        <v>51</v>
      </c>
      <c r="AF3651" t="s">
        <v>14598</v>
      </c>
      <c r="AG3651">
        <v>24011005079</v>
      </c>
      <c r="AH3651">
        <v>24511005079</v>
      </c>
      <c r="AI3651">
        <v>0</v>
      </c>
      <c r="AJ3651">
        <v>0</v>
      </c>
      <c r="AL3651">
        <v>0</v>
      </c>
      <c r="AM3651">
        <v>1</v>
      </c>
      <c r="AN3651">
        <v>0</v>
      </c>
      <c r="AO3651" t="s">
        <v>51</v>
      </c>
      <c r="AP3651" t="s">
        <v>51</v>
      </c>
      <c r="AQ3651" t="s">
        <v>51</v>
      </c>
      <c r="AR3651" t="s">
        <v>51</v>
      </c>
      <c r="AS3651" t="s">
        <v>51</v>
      </c>
      <c r="AT3651" t="s">
        <v>51</v>
      </c>
      <c r="AU3651" t="s">
        <v>58</v>
      </c>
      <c r="AV3651" t="s">
        <v>8906</v>
      </c>
      <c r="AW3651" t="s">
        <v>51</v>
      </c>
      <c r="AX3651" s="1">
        <v>40551.467319826392</v>
      </c>
      <c r="AY3651" t="s">
        <v>51</v>
      </c>
    </row>
    <row r="3652" spans="1:51" x14ac:dyDescent="0.35">
      <c r="A3652">
        <v>694</v>
      </c>
      <c r="B3652">
        <v>0</v>
      </c>
      <c r="C3652" t="s">
        <v>51</v>
      </c>
      <c r="D3652" t="s">
        <v>52</v>
      </c>
      <c r="E3652" t="s">
        <v>51</v>
      </c>
      <c r="F3652" t="s">
        <v>51</v>
      </c>
      <c r="G3652" t="s">
        <v>16946</v>
      </c>
      <c r="H3652" t="s">
        <v>16947</v>
      </c>
      <c r="I3652" t="s">
        <v>56</v>
      </c>
      <c r="J3652" t="s">
        <v>16497</v>
      </c>
      <c r="K3652" t="s">
        <v>4540</v>
      </c>
      <c r="L3652">
        <v>16</v>
      </c>
      <c r="M3652" t="s">
        <v>16946</v>
      </c>
      <c r="N3652" t="s">
        <v>16948</v>
      </c>
      <c r="O3652" t="s">
        <v>56</v>
      </c>
      <c r="P3652" t="s">
        <v>4512</v>
      </c>
      <c r="Q3652" t="s">
        <v>4540</v>
      </c>
      <c r="R3652">
        <v>16</v>
      </c>
      <c r="S3652" t="s">
        <v>62</v>
      </c>
      <c r="T3652" t="s">
        <v>51</v>
      </c>
      <c r="U3652" t="s">
        <v>51</v>
      </c>
      <c r="V3652" t="s">
        <v>62</v>
      </c>
      <c r="W3652">
        <v>9415402298</v>
      </c>
      <c r="Y3652" t="s">
        <v>16949</v>
      </c>
      <c r="Z3652">
        <v>8</v>
      </c>
      <c r="AA3652" t="s">
        <v>62</v>
      </c>
      <c r="AB3652" t="s">
        <v>62</v>
      </c>
      <c r="AC3652" t="s">
        <v>62</v>
      </c>
      <c r="AD3652" t="s">
        <v>62</v>
      </c>
      <c r="AE3652" t="s">
        <v>51</v>
      </c>
      <c r="AF3652" t="s">
        <v>16497</v>
      </c>
      <c r="AG3652" t="s">
        <v>62</v>
      </c>
      <c r="AH3652" t="s">
        <v>62</v>
      </c>
      <c r="AI3652">
        <v>0</v>
      </c>
      <c r="AJ3652">
        <v>0</v>
      </c>
      <c r="AL3652">
        <v>1</v>
      </c>
      <c r="AM3652">
        <v>1</v>
      </c>
      <c r="AN3652">
        <v>0</v>
      </c>
      <c r="AO3652" t="s">
        <v>51</v>
      </c>
      <c r="AP3652" t="s">
        <v>51</v>
      </c>
      <c r="AQ3652" t="s">
        <v>51</v>
      </c>
      <c r="AR3652" t="s">
        <v>51</v>
      </c>
      <c r="AS3652" t="s">
        <v>51</v>
      </c>
      <c r="AT3652" t="s">
        <v>51</v>
      </c>
      <c r="AU3652" t="s">
        <v>58</v>
      </c>
      <c r="AV3652" t="s">
        <v>8906</v>
      </c>
      <c r="AW3652" t="s">
        <v>51</v>
      </c>
      <c r="AX3652" s="1">
        <v>40550.519847800926</v>
      </c>
      <c r="AY3652" t="s">
        <v>51</v>
      </c>
    </row>
    <row r="3653" spans="1:51" x14ac:dyDescent="0.35">
      <c r="A3653">
        <v>693</v>
      </c>
      <c r="B3653">
        <v>0</v>
      </c>
      <c r="C3653" t="s">
        <v>51</v>
      </c>
      <c r="D3653" t="s">
        <v>64</v>
      </c>
      <c r="E3653" t="s">
        <v>51</v>
      </c>
      <c r="F3653" t="s">
        <v>51</v>
      </c>
      <c r="G3653" t="s">
        <v>16950</v>
      </c>
      <c r="H3653" t="s">
        <v>16951</v>
      </c>
      <c r="I3653" t="s">
        <v>56</v>
      </c>
      <c r="J3653" t="s">
        <v>3557</v>
      </c>
      <c r="K3653" t="s">
        <v>9818</v>
      </c>
      <c r="L3653" t="s">
        <v>16952</v>
      </c>
      <c r="N3653" t="s">
        <v>16953</v>
      </c>
      <c r="O3653" t="s">
        <v>56</v>
      </c>
      <c r="P3653" t="s">
        <v>9818</v>
      </c>
      <c r="Q3653" t="s">
        <v>62</v>
      </c>
      <c r="S3653" t="s">
        <v>16954</v>
      </c>
      <c r="U3653" t="s">
        <v>51</v>
      </c>
      <c r="V3653" t="s">
        <v>16955</v>
      </c>
      <c r="Y3653" t="s">
        <v>16956</v>
      </c>
      <c r="Z3653">
        <v>8</v>
      </c>
      <c r="AA3653">
        <v>33</v>
      </c>
      <c r="AE3653" t="s">
        <v>9818</v>
      </c>
      <c r="AF3653" t="s">
        <v>3557</v>
      </c>
      <c r="AG3653" t="s">
        <v>16957</v>
      </c>
      <c r="AH3653" t="s">
        <v>9818</v>
      </c>
      <c r="AI3653">
        <v>0</v>
      </c>
      <c r="AJ3653">
        <v>0</v>
      </c>
      <c r="AL3653">
        <v>0</v>
      </c>
      <c r="AM3653">
        <v>0</v>
      </c>
      <c r="AN3653">
        <v>0</v>
      </c>
      <c r="AO3653" t="s">
        <v>51</v>
      </c>
      <c r="AP3653" t="s">
        <v>51</v>
      </c>
      <c r="AQ3653" t="s">
        <v>51</v>
      </c>
      <c r="AR3653" t="s">
        <v>51</v>
      </c>
      <c r="AS3653" t="s">
        <v>51</v>
      </c>
      <c r="AT3653" t="s">
        <v>51</v>
      </c>
      <c r="AU3653" t="s">
        <v>58</v>
      </c>
      <c r="AV3653" t="s">
        <v>16002</v>
      </c>
      <c r="AW3653" t="s">
        <v>6927</v>
      </c>
      <c r="AX3653" s="1">
        <v>40549.438866701392</v>
      </c>
      <c r="AY3653" s="1">
        <v>43297.609731597222</v>
      </c>
    </row>
    <row r="3654" spans="1:51" x14ac:dyDescent="0.35">
      <c r="A3654">
        <v>692</v>
      </c>
      <c r="B3654">
        <v>0</v>
      </c>
      <c r="C3654" t="s">
        <v>51</v>
      </c>
      <c r="D3654" t="s">
        <v>64</v>
      </c>
      <c r="E3654" t="s">
        <v>51</v>
      </c>
      <c r="F3654" t="s">
        <v>51</v>
      </c>
      <c r="G3654" t="s">
        <v>16958</v>
      </c>
      <c r="H3654" t="s">
        <v>16959</v>
      </c>
      <c r="I3654" t="s">
        <v>56</v>
      </c>
      <c r="J3654" t="s">
        <v>143</v>
      </c>
      <c r="K3654" t="s">
        <v>563</v>
      </c>
      <c r="L3654">
        <v>400072</v>
      </c>
      <c r="N3654" t="s">
        <v>14787</v>
      </c>
      <c r="S3654" t="s">
        <v>16789</v>
      </c>
      <c r="T3654" t="s">
        <v>51</v>
      </c>
      <c r="U3654" t="s">
        <v>51</v>
      </c>
      <c r="V3654" t="s">
        <v>16960</v>
      </c>
      <c r="W3654" t="s">
        <v>62</v>
      </c>
      <c r="Y3654" t="s">
        <v>16961</v>
      </c>
      <c r="Z3654">
        <v>8</v>
      </c>
      <c r="AA3654" t="s">
        <v>62</v>
      </c>
      <c r="AE3654" t="s">
        <v>51</v>
      </c>
      <c r="AF3654" t="s">
        <v>143</v>
      </c>
      <c r="AI3654">
        <v>0</v>
      </c>
      <c r="AJ3654">
        <v>0</v>
      </c>
      <c r="AL3654">
        <v>0</v>
      </c>
      <c r="AM3654">
        <v>0</v>
      </c>
      <c r="AN3654">
        <v>0</v>
      </c>
      <c r="AO3654" t="s">
        <v>51</v>
      </c>
      <c r="AP3654" t="s">
        <v>51</v>
      </c>
      <c r="AQ3654" t="s">
        <v>51</v>
      </c>
      <c r="AR3654" t="s">
        <v>51</v>
      </c>
      <c r="AS3654" t="s">
        <v>51</v>
      </c>
      <c r="AT3654" t="s">
        <v>51</v>
      </c>
      <c r="AU3654" t="s">
        <v>58</v>
      </c>
      <c r="AV3654" t="s">
        <v>16002</v>
      </c>
      <c r="AW3654" t="s">
        <v>51</v>
      </c>
      <c r="AX3654" s="1">
        <v>40541.646224652781</v>
      </c>
      <c r="AY3654" t="s">
        <v>51</v>
      </c>
    </row>
    <row r="3655" spans="1:51" x14ac:dyDescent="0.35">
      <c r="A3655">
        <v>691</v>
      </c>
      <c r="B3655">
        <v>0</v>
      </c>
      <c r="C3655" t="s">
        <v>51</v>
      </c>
      <c r="D3655" t="s">
        <v>85</v>
      </c>
      <c r="E3655" t="s">
        <v>51</v>
      </c>
      <c r="F3655" t="s">
        <v>51</v>
      </c>
      <c r="G3655" t="s">
        <v>16962</v>
      </c>
      <c r="H3655" t="s">
        <v>16963</v>
      </c>
      <c r="I3655" t="s">
        <v>56</v>
      </c>
      <c r="J3655" t="s">
        <v>5419</v>
      </c>
      <c r="K3655" t="s">
        <v>1903</v>
      </c>
      <c r="L3655">
        <v>412114</v>
      </c>
      <c r="S3655" t="s">
        <v>16964</v>
      </c>
      <c r="T3655" t="s">
        <v>51</v>
      </c>
      <c r="U3655" t="s">
        <v>51</v>
      </c>
      <c r="Y3655" t="s">
        <v>16965</v>
      </c>
      <c r="Z3655">
        <v>8</v>
      </c>
      <c r="AE3655" t="s">
        <v>51</v>
      </c>
      <c r="AF3655" t="s">
        <v>5419</v>
      </c>
      <c r="AI3655">
        <v>0</v>
      </c>
      <c r="AJ3655">
        <v>0</v>
      </c>
      <c r="AL3655">
        <v>0</v>
      </c>
      <c r="AM3655">
        <v>0</v>
      </c>
      <c r="AN3655">
        <v>0</v>
      </c>
      <c r="AO3655" t="s">
        <v>1651</v>
      </c>
      <c r="AP3655" t="s">
        <v>51</v>
      </c>
      <c r="AQ3655" t="s">
        <v>51</v>
      </c>
      <c r="AR3655" t="s">
        <v>51</v>
      </c>
      <c r="AS3655" t="s">
        <v>51</v>
      </c>
      <c r="AT3655" t="s">
        <v>51</v>
      </c>
      <c r="AU3655" t="s">
        <v>58</v>
      </c>
      <c r="AV3655" t="s">
        <v>8671</v>
      </c>
      <c r="AW3655" t="s">
        <v>8671</v>
      </c>
      <c r="AX3655" s="1">
        <v>40540.752011145836</v>
      </c>
      <c r="AY3655" s="1">
        <v>43050.47643318287</v>
      </c>
    </row>
    <row r="3656" spans="1:51" x14ac:dyDescent="0.35">
      <c r="A3656">
        <v>690</v>
      </c>
      <c r="B3656">
        <v>0</v>
      </c>
      <c r="C3656" t="s">
        <v>51</v>
      </c>
      <c r="D3656" t="s">
        <v>64</v>
      </c>
      <c r="E3656" t="s">
        <v>51</v>
      </c>
      <c r="F3656" t="s">
        <v>51</v>
      </c>
      <c r="G3656" t="s">
        <v>16966</v>
      </c>
      <c r="H3656" t="s">
        <v>16967</v>
      </c>
      <c r="I3656" t="s">
        <v>56</v>
      </c>
      <c r="J3656" t="s">
        <v>143</v>
      </c>
      <c r="K3656" t="s">
        <v>1903</v>
      </c>
      <c r="L3656" t="s">
        <v>14923</v>
      </c>
      <c r="M3656" t="s">
        <v>16966</v>
      </c>
      <c r="N3656" t="s">
        <v>16968</v>
      </c>
      <c r="O3656" t="s">
        <v>56</v>
      </c>
      <c r="P3656" t="s">
        <v>6717</v>
      </c>
      <c r="Q3656" t="s">
        <v>1903</v>
      </c>
      <c r="R3656" t="s">
        <v>14923</v>
      </c>
      <c r="T3656" t="s">
        <v>51</v>
      </c>
      <c r="U3656" t="s">
        <v>51</v>
      </c>
      <c r="Z3656">
        <v>8</v>
      </c>
      <c r="AE3656" t="s">
        <v>51</v>
      </c>
      <c r="AF3656" t="s">
        <v>143</v>
      </c>
      <c r="AI3656">
        <v>0</v>
      </c>
      <c r="AJ3656">
        <v>0</v>
      </c>
      <c r="AL3656">
        <v>0</v>
      </c>
      <c r="AM3656">
        <v>0</v>
      </c>
      <c r="AN3656">
        <v>0</v>
      </c>
      <c r="AO3656" t="s">
        <v>51</v>
      </c>
      <c r="AP3656" t="s">
        <v>51</v>
      </c>
      <c r="AQ3656" t="s">
        <v>51</v>
      </c>
      <c r="AR3656" t="s">
        <v>51</v>
      </c>
      <c r="AS3656" t="s">
        <v>51</v>
      </c>
      <c r="AT3656" t="s">
        <v>51</v>
      </c>
      <c r="AU3656" t="s">
        <v>58</v>
      </c>
      <c r="AV3656" t="s">
        <v>14226</v>
      </c>
      <c r="AW3656" t="s">
        <v>16002</v>
      </c>
      <c r="AX3656" s="1">
        <v>40540.511793981481</v>
      </c>
      <c r="AY3656" s="1">
        <v>40660.623771562503</v>
      </c>
    </row>
    <row r="3657" spans="1:51" x14ac:dyDescent="0.35">
      <c r="A3657">
        <v>689</v>
      </c>
      <c r="B3657">
        <v>0</v>
      </c>
      <c r="C3657" t="s">
        <v>51</v>
      </c>
      <c r="D3657" t="s">
        <v>85</v>
      </c>
      <c r="E3657" t="s">
        <v>51</v>
      </c>
      <c r="F3657" t="s">
        <v>51</v>
      </c>
      <c r="G3657" t="s">
        <v>16969</v>
      </c>
      <c r="H3657" t="s">
        <v>16970</v>
      </c>
      <c r="I3657" t="s">
        <v>56</v>
      </c>
      <c r="J3657" t="s">
        <v>15191</v>
      </c>
      <c r="K3657" t="s">
        <v>16971</v>
      </c>
      <c r="L3657">
        <v>382010</v>
      </c>
      <c r="N3657" t="s">
        <v>14787</v>
      </c>
      <c r="S3657" t="s">
        <v>62</v>
      </c>
      <c r="T3657" t="s">
        <v>51</v>
      </c>
      <c r="U3657" t="s">
        <v>51</v>
      </c>
      <c r="V3657" t="s">
        <v>16972</v>
      </c>
      <c r="W3657" t="s">
        <v>16973</v>
      </c>
      <c r="Z3657">
        <v>8</v>
      </c>
      <c r="AE3657" t="s">
        <v>51</v>
      </c>
      <c r="AF3657" t="s">
        <v>15191</v>
      </c>
      <c r="AI3657">
        <v>0</v>
      </c>
      <c r="AJ3657">
        <v>0</v>
      </c>
      <c r="AL3657">
        <v>0</v>
      </c>
      <c r="AM3657">
        <v>0</v>
      </c>
      <c r="AN3657">
        <v>0</v>
      </c>
      <c r="AO3657" t="s">
        <v>51</v>
      </c>
      <c r="AP3657" t="s">
        <v>51</v>
      </c>
      <c r="AQ3657" t="s">
        <v>51</v>
      </c>
      <c r="AR3657" t="s">
        <v>51</v>
      </c>
      <c r="AS3657" t="s">
        <v>51</v>
      </c>
      <c r="AT3657" t="s">
        <v>51</v>
      </c>
      <c r="AU3657" t="s">
        <v>58</v>
      </c>
      <c r="AV3657" t="s">
        <v>8671</v>
      </c>
      <c r="AW3657" t="s">
        <v>51</v>
      </c>
      <c r="AX3657" s="1">
        <v>40537.450268900466</v>
      </c>
      <c r="AY3657" t="s">
        <v>51</v>
      </c>
    </row>
    <row r="3658" spans="1:51" x14ac:dyDescent="0.35">
      <c r="A3658">
        <v>688</v>
      </c>
      <c r="B3658">
        <v>0</v>
      </c>
      <c r="C3658" t="s">
        <v>51</v>
      </c>
      <c r="D3658" t="s">
        <v>64</v>
      </c>
      <c r="E3658" t="s">
        <v>51</v>
      </c>
      <c r="F3658" t="s">
        <v>51</v>
      </c>
      <c r="G3658" t="s">
        <v>16974</v>
      </c>
      <c r="H3658" t="s">
        <v>16975</v>
      </c>
      <c r="I3658" t="s">
        <v>56</v>
      </c>
      <c r="J3658" t="s">
        <v>143</v>
      </c>
      <c r="K3658" t="s">
        <v>143</v>
      </c>
      <c r="L3658" t="s">
        <v>16976</v>
      </c>
      <c r="N3658" t="s">
        <v>16977</v>
      </c>
      <c r="O3658" t="s">
        <v>56</v>
      </c>
      <c r="P3658" t="s">
        <v>1903</v>
      </c>
      <c r="Q3658" t="s">
        <v>1903</v>
      </c>
      <c r="R3658">
        <v>-20</v>
      </c>
      <c r="S3658" t="s">
        <v>16978</v>
      </c>
      <c r="T3658" t="s">
        <v>51</v>
      </c>
      <c r="U3658" t="s">
        <v>51</v>
      </c>
      <c r="V3658" t="s">
        <v>16979</v>
      </c>
      <c r="W3658" t="s">
        <v>62</v>
      </c>
      <c r="Z3658">
        <v>8</v>
      </c>
      <c r="AE3658" t="s">
        <v>51</v>
      </c>
      <c r="AF3658" t="s">
        <v>143</v>
      </c>
      <c r="AI3658">
        <v>0</v>
      </c>
      <c r="AJ3658">
        <v>0</v>
      </c>
      <c r="AL3658">
        <v>0</v>
      </c>
      <c r="AM3658">
        <v>0</v>
      </c>
      <c r="AN3658">
        <v>0</v>
      </c>
      <c r="AO3658" t="s">
        <v>51</v>
      </c>
      <c r="AP3658" t="s">
        <v>51</v>
      </c>
      <c r="AQ3658" t="s">
        <v>51</v>
      </c>
      <c r="AR3658" t="s">
        <v>51</v>
      </c>
      <c r="AS3658" t="s">
        <v>51</v>
      </c>
      <c r="AT3658" t="s">
        <v>51</v>
      </c>
      <c r="AU3658" t="s">
        <v>58</v>
      </c>
      <c r="AV3658" t="s">
        <v>16002</v>
      </c>
      <c r="AW3658" t="s">
        <v>51</v>
      </c>
      <c r="AX3658" s="1">
        <v>40532.663007754629</v>
      </c>
      <c r="AY3658" t="s">
        <v>51</v>
      </c>
    </row>
    <row r="3659" spans="1:51" x14ac:dyDescent="0.35">
      <c r="A3659">
        <v>687</v>
      </c>
      <c r="B3659">
        <v>0</v>
      </c>
      <c r="C3659" t="s">
        <v>51</v>
      </c>
      <c r="D3659" t="s">
        <v>52</v>
      </c>
      <c r="E3659" t="s">
        <v>51</v>
      </c>
      <c r="F3659" t="s">
        <v>51</v>
      </c>
      <c r="G3659" t="s">
        <v>16980</v>
      </c>
      <c r="H3659" t="s">
        <v>16981</v>
      </c>
      <c r="I3659" t="s">
        <v>149</v>
      </c>
      <c r="J3659" t="s">
        <v>16982</v>
      </c>
      <c r="K3659" t="s">
        <v>62</v>
      </c>
      <c r="L3659">
        <v>31492</v>
      </c>
      <c r="M3659" t="s">
        <v>16980</v>
      </c>
      <c r="N3659" t="s">
        <v>16983</v>
      </c>
      <c r="O3659" t="s">
        <v>16819</v>
      </c>
      <c r="P3659" t="s">
        <v>16984</v>
      </c>
      <c r="R3659">
        <v>31492</v>
      </c>
      <c r="T3659" t="s">
        <v>51</v>
      </c>
      <c r="U3659" t="s">
        <v>51</v>
      </c>
      <c r="Z3659">
        <v>2</v>
      </c>
      <c r="AE3659" t="s">
        <v>51</v>
      </c>
      <c r="AF3659" t="s">
        <v>16982</v>
      </c>
      <c r="AI3659">
        <v>0</v>
      </c>
      <c r="AJ3659">
        <v>0</v>
      </c>
      <c r="AL3659">
        <v>0</v>
      </c>
      <c r="AM3659">
        <v>0</v>
      </c>
      <c r="AN3659">
        <v>0</v>
      </c>
      <c r="AO3659" t="s">
        <v>51</v>
      </c>
      <c r="AP3659" t="s">
        <v>51</v>
      </c>
      <c r="AQ3659" t="s">
        <v>51</v>
      </c>
      <c r="AR3659" t="s">
        <v>51</v>
      </c>
      <c r="AS3659" t="s">
        <v>51</v>
      </c>
      <c r="AT3659" t="s">
        <v>51</v>
      </c>
      <c r="AU3659" t="s">
        <v>58</v>
      </c>
      <c r="AV3659" t="s">
        <v>12370</v>
      </c>
      <c r="AW3659" t="s">
        <v>51</v>
      </c>
      <c r="AX3659" s="1">
        <v>40530.625747534723</v>
      </c>
      <c r="AY3659" t="s">
        <v>51</v>
      </c>
    </row>
    <row r="3660" spans="1:51" x14ac:dyDescent="0.35">
      <c r="A3660">
        <v>686</v>
      </c>
      <c r="B3660">
        <v>0</v>
      </c>
      <c r="C3660" t="s">
        <v>51</v>
      </c>
      <c r="D3660" t="s">
        <v>85</v>
      </c>
      <c r="E3660" t="s">
        <v>51</v>
      </c>
      <c r="F3660" t="s">
        <v>51</v>
      </c>
      <c r="G3660" t="s">
        <v>16985</v>
      </c>
      <c r="H3660" t="s">
        <v>16986</v>
      </c>
      <c r="I3660" t="s">
        <v>56</v>
      </c>
      <c r="J3660" t="s">
        <v>143</v>
      </c>
      <c r="K3660" t="s">
        <v>16897</v>
      </c>
      <c r="L3660">
        <v>410502</v>
      </c>
      <c r="N3660" t="s">
        <v>14787</v>
      </c>
      <c r="S3660" t="s">
        <v>16987</v>
      </c>
      <c r="T3660" t="s">
        <v>51</v>
      </c>
      <c r="U3660" t="s">
        <v>51</v>
      </c>
      <c r="V3660" t="s">
        <v>16988</v>
      </c>
      <c r="W3660">
        <v>9881000419</v>
      </c>
      <c r="Y3660" t="s">
        <v>16989</v>
      </c>
      <c r="Z3660">
        <v>8</v>
      </c>
      <c r="AE3660" t="s">
        <v>51</v>
      </c>
      <c r="AF3660" t="s">
        <v>143</v>
      </c>
      <c r="AI3660">
        <v>0</v>
      </c>
      <c r="AJ3660">
        <v>0</v>
      </c>
      <c r="AL3660">
        <v>0</v>
      </c>
      <c r="AM3660">
        <v>0</v>
      </c>
      <c r="AN3660">
        <v>0</v>
      </c>
      <c r="AO3660" t="s">
        <v>51</v>
      </c>
      <c r="AP3660" t="s">
        <v>51</v>
      </c>
      <c r="AQ3660" t="s">
        <v>51</v>
      </c>
      <c r="AR3660" t="s">
        <v>51</v>
      </c>
      <c r="AS3660" t="s">
        <v>51</v>
      </c>
      <c r="AT3660" t="s">
        <v>51</v>
      </c>
      <c r="AU3660" t="s">
        <v>58</v>
      </c>
      <c r="AV3660" t="s">
        <v>8671</v>
      </c>
      <c r="AW3660" t="s">
        <v>51</v>
      </c>
      <c r="AX3660" s="1">
        <v>40530.494831562501</v>
      </c>
      <c r="AY3660" t="s">
        <v>51</v>
      </c>
    </row>
    <row r="3661" spans="1:51" x14ac:dyDescent="0.35">
      <c r="A3661">
        <v>685</v>
      </c>
      <c r="B3661">
        <v>0</v>
      </c>
      <c r="C3661" t="s">
        <v>51</v>
      </c>
      <c r="D3661" t="s">
        <v>85</v>
      </c>
      <c r="E3661" t="s">
        <v>51</v>
      </c>
      <c r="F3661" t="s">
        <v>51</v>
      </c>
      <c r="G3661" t="s">
        <v>16990</v>
      </c>
      <c r="H3661" t="s">
        <v>16991</v>
      </c>
      <c r="I3661" t="s">
        <v>56</v>
      </c>
      <c r="J3661" t="s">
        <v>12495</v>
      </c>
      <c r="K3661" t="s">
        <v>16897</v>
      </c>
      <c r="L3661">
        <v>410502</v>
      </c>
      <c r="S3661" t="s">
        <v>16992</v>
      </c>
      <c r="T3661" t="s">
        <v>51</v>
      </c>
      <c r="U3661" t="s">
        <v>51</v>
      </c>
      <c r="W3661">
        <v>9371006852</v>
      </c>
      <c r="Y3661" t="s">
        <v>16993</v>
      </c>
      <c r="Z3661">
        <v>8</v>
      </c>
      <c r="AE3661" t="s">
        <v>51</v>
      </c>
      <c r="AF3661" t="s">
        <v>12495</v>
      </c>
      <c r="AG3661" t="s">
        <v>16994</v>
      </c>
      <c r="AI3661">
        <v>0</v>
      </c>
      <c r="AJ3661">
        <v>0</v>
      </c>
      <c r="AL3661">
        <v>0</v>
      </c>
      <c r="AM3661">
        <v>0</v>
      </c>
      <c r="AN3661">
        <v>0</v>
      </c>
      <c r="AO3661" t="s">
        <v>586</v>
      </c>
      <c r="AP3661" t="s">
        <v>51</v>
      </c>
      <c r="AQ3661" t="s">
        <v>51</v>
      </c>
      <c r="AR3661" t="s">
        <v>51</v>
      </c>
      <c r="AS3661" t="s">
        <v>51</v>
      </c>
      <c r="AT3661" t="s">
        <v>51</v>
      </c>
      <c r="AU3661" t="s">
        <v>58</v>
      </c>
      <c r="AV3661" t="s">
        <v>8671</v>
      </c>
      <c r="AW3661" t="s">
        <v>4028</v>
      </c>
      <c r="AX3661" s="1">
        <v>40530.4571778588</v>
      </c>
      <c r="AY3661" s="1">
        <v>41765.443301620369</v>
      </c>
    </row>
    <row r="3662" spans="1:51" x14ac:dyDescent="0.35">
      <c r="A3662">
        <v>684</v>
      </c>
      <c r="B3662">
        <v>0</v>
      </c>
      <c r="C3662" t="s">
        <v>51</v>
      </c>
      <c r="D3662" t="s">
        <v>85</v>
      </c>
      <c r="E3662" t="s">
        <v>51</v>
      </c>
      <c r="F3662" t="s">
        <v>51</v>
      </c>
      <c r="G3662" t="s">
        <v>16995</v>
      </c>
      <c r="H3662" t="s">
        <v>16996</v>
      </c>
      <c r="I3662" t="s">
        <v>56</v>
      </c>
      <c r="J3662" t="s">
        <v>143</v>
      </c>
      <c r="K3662" t="s">
        <v>16997</v>
      </c>
      <c r="L3662" t="s">
        <v>16587</v>
      </c>
      <c r="N3662" t="s">
        <v>14787</v>
      </c>
      <c r="T3662" t="s">
        <v>51</v>
      </c>
      <c r="U3662" t="s">
        <v>51</v>
      </c>
      <c r="Y3662" t="s">
        <v>16998</v>
      </c>
      <c r="Z3662">
        <v>8</v>
      </c>
      <c r="AE3662" t="s">
        <v>51</v>
      </c>
      <c r="AF3662" t="s">
        <v>143</v>
      </c>
      <c r="AI3662">
        <v>0</v>
      </c>
      <c r="AJ3662">
        <v>0</v>
      </c>
      <c r="AL3662">
        <v>0</v>
      </c>
      <c r="AM3662">
        <v>0</v>
      </c>
      <c r="AN3662">
        <v>0</v>
      </c>
      <c r="AO3662" t="s">
        <v>51</v>
      </c>
      <c r="AP3662" t="s">
        <v>51</v>
      </c>
      <c r="AQ3662" t="s">
        <v>51</v>
      </c>
      <c r="AR3662" t="s">
        <v>51</v>
      </c>
      <c r="AS3662" t="s">
        <v>51</v>
      </c>
      <c r="AT3662" t="s">
        <v>51</v>
      </c>
      <c r="AU3662" t="s">
        <v>58</v>
      </c>
      <c r="AV3662" t="s">
        <v>11883</v>
      </c>
      <c r="AW3662" t="s">
        <v>51</v>
      </c>
      <c r="AX3662" s="1">
        <v>40529.670395601854</v>
      </c>
      <c r="AY3662" t="s">
        <v>51</v>
      </c>
    </row>
    <row r="3663" spans="1:51" x14ac:dyDescent="0.35">
      <c r="A3663">
        <v>683</v>
      </c>
      <c r="B3663">
        <v>0</v>
      </c>
      <c r="C3663" t="s">
        <v>51</v>
      </c>
      <c r="D3663" t="s">
        <v>85</v>
      </c>
      <c r="E3663" t="s">
        <v>51</v>
      </c>
      <c r="F3663" t="s">
        <v>51</v>
      </c>
      <c r="G3663" t="s">
        <v>16999</v>
      </c>
      <c r="H3663" t="s">
        <v>17000</v>
      </c>
      <c r="I3663" t="s">
        <v>56</v>
      </c>
      <c r="J3663" t="s">
        <v>143</v>
      </c>
      <c r="K3663" t="s">
        <v>62</v>
      </c>
      <c r="L3663">
        <v>400075</v>
      </c>
      <c r="N3663" t="s">
        <v>14787</v>
      </c>
      <c r="T3663" t="s">
        <v>51</v>
      </c>
      <c r="U3663" t="s">
        <v>51</v>
      </c>
      <c r="W3663">
        <v>98193.22193</v>
      </c>
      <c r="X3663" t="s">
        <v>17001</v>
      </c>
      <c r="Y3663" t="s">
        <v>17002</v>
      </c>
      <c r="Z3663">
        <v>8</v>
      </c>
      <c r="AE3663" t="s">
        <v>51</v>
      </c>
      <c r="AF3663" t="s">
        <v>143</v>
      </c>
      <c r="AI3663">
        <v>0</v>
      </c>
      <c r="AJ3663">
        <v>0</v>
      </c>
      <c r="AL3663">
        <v>0</v>
      </c>
      <c r="AM3663">
        <v>0</v>
      </c>
      <c r="AN3663">
        <v>0</v>
      </c>
      <c r="AO3663" t="s">
        <v>51</v>
      </c>
      <c r="AP3663" t="s">
        <v>51</v>
      </c>
      <c r="AQ3663" t="s">
        <v>51</v>
      </c>
      <c r="AR3663" t="s">
        <v>51</v>
      </c>
      <c r="AS3663" t="s">
        <v>51</v>
      </c>
      <c r="AT3663" t="s">
        <v>51</v>
      </c>
      <c r="AU3663" t="s">
        <v>58</v>
      </c>
      <c r="AV3663" t="s">
        <v>11883</v>
      </c>
      <c r="AW3663" t="s">
        <v>11883</v>
      </c>
      <c r="AX3663" s="1">
        <v>40529.654743483799</v>
      </c>
      <c r="AY3663" s="1">
        <v>40529.759751273152</v>
      </c>
    </row>
    <row r="3664" spans="1:51" x14ac:dyDescent="0.35">
      <c r="A3664">
        <v>682</v>
      </c>
      <c r="B3664">
        <v>0</v>
      </c>
      <c r="C3664" t="s">
        <v>51</v>
      </c>
      <c r="D3664" t="s">
        <v>85</v>
      </c>
      <c r="E3664" t="s">
        <v>51</v>
      </c>
      <c r="F3664" t="s">
        <v>51</v>
      </c>
      <c r="G3664" t="s">
        <v>17003</v>
      </c>
      <c r="H3664" t="s">
        <v>17004</v>
      </c>
      <c r="I3664" t="s">
        <v>646</v>
      </c>
      <c r="J3664" t="s">
        <v>13817</v>
      </c>
      <c r="K3664" t="s">
        <v>62</v>
      </c>
      <c r="L3664" t="s">
        <v>62</v>
      </c>
      <c r="N3664" t="s">
        <v>14787</v>
      </c>
      <c r="T3664" t="s">
        <v>51</v>
      </c>
      <c r="U3664" t="s">
        <v>51</v>
      </c>
      <c r="Y3664" t="s">
        <v>17005</v>
      </c>
      <c r="Z3664">
        <v>2</v>
      </c>
      <c r="AE3664" t="s">
        <v>51</v>
      </c>
      <c r="AF3664" t="s">
        <v>13817</v>
      </c>
      <c r="AI3664">
        <v>0</v>
      </c>
      <c r="AJ3664">
        <v>0</v>
      </c>
      <c r="AL3664">
        <v>0</v>
      </c>
      <c r="AM3664">
        <v>0</v>
      </c>
      <c r="AN3664">
        <v>0</v>
      </c>
      <c r="AO3664" t="s">
        <v>51</v>
      </c>
      <c r="AP3664" t="s">
        <v>51</v>
      </c>
      <c r="AQ3664" t="s">
        <v>51</v>
      </c>
      <c r="AR3664" t="s">
        <v>51</v>
      </c>
      <c r="AS3664" t="s">
        <v>51</v>
      </c>
      <c r="AT3664" t="s">
        <v>51</v>
      </c>
      <c r="AU3664" t="s">
        <v>58</v>
      </c>
      <c r="AV3664" t="s">
        <v>11883</v>
      </c>
      <c r="AW3664" t="s">
        <v>51</v>
      </c>
      <c r="AX3664" s="1">
        <v>40527.824039814812</v>
      </c>
      <c r="AY3664" t="s">
        <v>51</v>
      </c>
    </row>
    <row r="3665" spans="1:51" x14ac:dyDescent="0.35">
      <c r="A3665">
        <v>681</v>
      </c>
      <c r="B3665">
        <v>0</v>
      </c>
      <c r="C3665" t="s">
        <v>51</v>
      </c>
      <c r="D3665" t="s">
        <v>64</v>
      </c>
      <c r="E3665" t="s">
        <v>51</v>
      </c>
      <c r="F3665" t="s">
        <v>51</v>
      </c>
      <c r="G3665" t="s">
        <v>17006</v>
      </c>
      <c r="H3665" t="s">
        <v>17007</v>
      </c>
      <c r="I3665" t="s">
        <v>56</v>
      </c>
      <c r="J3665" t="s">
        <v>115</v>
      </c>
      <c r="K3665" t="s">
        <v>17008</v>
      </c>
      <c r="L3665">
        <v>125005</v>
      </c>
      <c r="M3665" t="s">
        <v>17009</v>
      </c>
      <c r="N3665" t="s">
        <v>17007</v>
      </c>
      <c r="O3665" t="s">
        <v>56</v>
      </c>
      <c r="P3665" t="s">
        <v>115</v>
      </c>
      <c r="Q3665" t="s">
        <v>17008</v>
      </c>
      <c r="R3665">
        <v>125005</v>
      </c>
      <c r="U3665" t="s">
        <v>57</v>
      </c>
      <c r="Z3665">
        <v>8</v>
      </c>
      <c r="AA3665">
        <v>6</v>
      </c>
      <c r="AE3665" t="s">
        <v>17008</v>
      </c>
      <c r="AF3665" t="s">
        <v>115</v>
      </c>
      <c r="AG3665" t="s">
        <v>15836</v>
      </c>
      <c r="AH3665" t="s">
        <v>17008</v>
      </c>
      <c r="AI3665">
        <v>0</v>
      </c>
      <c r="AJ3665">
        <v>0</v>
      </c>
      <c r="AL3665">
        <v>0</v>
      </c>
      <c r="AM3665">
        <v>0</v>
      </c>
      <c r="AN3665">
        <v>0</v>
      </c>
      <c r="AO3665" t="s">
        <v>51</v>
      </c>
      <c r="AP3665" t="s">
        <v>51</v>
      </c>
      <c r="AQ3665" t="s">
        <v>51</v>
      </c>
      <c r="AR3665" t="s">
        <v>51</v>
      </c>
      <c r="AS3665" t="s">
        <v>51</v>
      </c>
      <c r="AT3665" t="s">
        <v>51</v>
      </c>
      <c r="AU3665" t="s">
        <v>58</v>
      </c>
      <c r="AV3665" t="s">
        <v>14226</v>
      </c>
      <c r="AW3665" t="s">
        <v>196</v>
      </c>
      <c r="AX3665" s="1">
        <v>40525.744897025463</v>
      </c>
      <c r="AY3665" s="1">
        <v>43852.635736458331</v>
      </c>
    </row>
    <row r="3666" spans="1:51" x14ac:dyDescent="0.35">
      <c r="A3666">
        <v>679</v>
      </c>
      <c r="B3666">
        <v>0</v>
      </c>
      <c r="C3666" t="s">
        <v>51</v>
      </c>
      <c r="D3666" t="s">
        <v>64</v>
      </c>
      <c r="E3666" t="s">
        <v>51</v>
      </c>
      <c r="F3666" t="s">
        <v>51</v>
      </c>
      <c r="G3666" t="s">
        <v>15432</v>
      </c>
      <c r="H3666" t="s">
        <v>17010</v>
      </c>
      <c r="I3666" t="s">
        <v>17011</v>
      </c>
      <c r="J3666" t="s">
        <v>14401</v>
      </c>
      <c r="K3666" t="s">
        <v>6690</v>
      </c>
      <c r="L3666">
        <v>47620</v>
      </c>
      <c r="M3666" t="s">
        <v>17012</v>
      </c>
      <c r="N3666" t="s">
        <v>17013</v>
      </c>
      <c r="O3666" t="s">
        <v>17011</v>
      </c>
      <c r="P3666" t="s">
        <v>1392</v>
      </c>
      <c r="Q3666" t="s">
        <v>6690</v>
      </c>
      <c r="R3666">
        <v>47620</v>
      </c>
      <c r="T3666" t="s">
        <v>51</v>
      </c>
      <c r="U3666" t="s">
        <v>51</v>
      </c>
      <c r="Z3666">
        <v>2</v>
      </c>
      <c r="AE3666" t="s">
        <v>51</v>
      </c>
      <c r="AF3666" t="s">
        <v>14401</v>
      </c>
      <c r="AI3666">
        <v>0</v>
      </c>
      <c r="AJ3666">
        <v>0</v>
      </c>
      <c r="AL3666">
        <v>0</v>
      </c>
      <c r="AM3666">
        <v>0</v>
      </c>
      <c r="AN3666">
        <v>0</v>
      </c>
      <c r="AO3666" t="s">
        <v>51</v>
      </c>
      <c r="AP3666" t="s">
        <v>51</v>
      </c>
      <c r="AQ3666" t="s">
        <v>51</v>
      </c>
      <c r="AR3666" t="s">
        <v>51</v>
      </c>
      <c r="AS3666" t="s">
        <v>51</v>
      </c>
      <c r="AT3666" t="s">
        <v>51</v>
      </c>
      <c r="AU3666" t="s">
        <v>58</v>
      </c>
      <c r="AV3666" t="s">
        <v>14226</v>
      </c>
      <c r="AW3666" t="s">
        <v>14226</v>
      </c>
      <c r="AX3666" s="1">
        <v>40525.731775659726</v>
      </c>
      <c r="AY3666" s="1">
        <v>40957.497151770833</v>
      </c>
    </row>
    <row r="3667" spans="1:51" x14ac:dyDescent="0.35">
      <c r="A3667">
        <v>678</v>
      </c>
      <c r="B3667">
        <v>0</v>
      </c>
      <c r="C3667" t="s">
        <v>51</v>
      </c>
      <c r="D3667" t="s">
        <v>64</v>
      </c>
      <c r="E3667" t="s">
        <v>51</v>
      </c>
      <c r="F3667" t="s">
        <v>51</v>
      </c>
      <c r="G3667" t="s">
        <v>17014</v>
      </c>
      <c r="H3667" t="s">
        <v>17015</v>
      </c>
      <c r="I3667" t="s">
        <v>56</v>
      </c>
      <c r="J3667" t="s">
        <v>17016</v>
      </c>
      <c r="K3667" t="s">
        <v>3623</v>
      </c>
      <c r="L3667">
        <v>201301</v>
      </c>
      <c r="M3667" t="s">
        <v>17014</v>
      </c>
      <c r="N3667" t="s">
        <v>17017</v>
      </c>
      <c r="O3667" t="s">
        <v>56</v>
      </c>
      <c r="P3667" t="s">
        <v>17018</v>
      </c>
      <c r="Q3667" t="s">
        <v>3623</v>
      </c>
      <c r="R3667">
        <v>201301</v>
      </c>
      <c r="T3667" t="s">
        <v>51</v>
      </c>
      <c r="U3667" t="s">
        <v>51</v>
      </c>
      <c r="Z3667">
        <v>8</v>
      </c>
      <c r="AE3667" t="s">
        <v>51</v>
      </c>
      <c r="AF3667" t="s">
        <v>17016</v>
      </c>
      <c r="AI3667">
        <v>0</v>
      </c>
      <c r="AJ3667">
        <v>0</v>
      </c>
      <c r="AL3667">
        <v>0</v>
      </c>
      <c r="AM3667">
        <v>0</v>
      </c>
      <c r="AN3667">
        <v>0</v>
      </c>
      <c r="AO3667" t="s">
        <v>51</v>
      </c>
      <c r="AP3667" t="s">
        <v>51</v>
      </c>
      <c r="AQ3667" t="s">
        <v>51</v>
      </c>
      <c r="AR3667" t="s">
        <v>51</v>
      </c>
      <c r="AS3667" t="s">
        <v>51</v>
      </c>
      <c r="AT3667" t="s">
        <v>51</v>
      </c>
      <c r="AU3667" t="s">
        <v>58</v>
      </c>
      <c r="AV3667" t="s">
        <v>14226</v>
      </c>
      <c r="AW3667" t="s">
        <v>14226</v>
      </c>
      <c r="AX3667" s="1">
        <v>40525.729835381942</v>
      </c>
      <c r="AY3667" s="1">
        <v>40525.734190277777</v>
      </c>
    </row>
    <row r="3668" spans="1:51" x14ac:dyDescent="0.35">
      <c r="A3668">
        <v>677</v>
      </c>
      <c r="B3668">
        <v>0</v>
      </c>
      <c r="C3668" t="s">
        <v>51</v>
      </c>
      <c r="D3668" t="s">
        <v>64</v>
      </c>
      <c r="E3668" t="s">
        <v>51</v>
      </c>
      <c r="F3668" t="s">
        <v>51</v>
      </c>
      <c r="G3668" t="s">
        <v>17019</v>
      </c>
      <c r="H3668" t="s">
        <v>17020</v>
      </c>
      <c r="I3668" t="s">
        <v>56</v>
      </c>
      <c r="J3668" t="s">
        <v>62</v>
      </c>
      <c r="K3668" t="s">
        <v>62</v>
      </c>
      <c r="L3668" t="s">
        <v>62</v>
      </c>
      <c r="M3668" t="s">
        <v>17019</v>
      </c>
      <c r="N3668" t="s">
        <v>17021</v>
      </c>
      <c r="O3668" t="s">
        <v>62</v>
      </c>
      <c r="P3668" t="s">
        <v>62</v>
      </c>
      <c r="Q3668" t="s">
        <v>62</v>
      </c>
      <c r="R3668" t="s">
        <v>62</v>
      </c>
      <c r="U3668" t="s">
        <v>57</v>
      </c>
      <c r="Z3668">
        <v>8</v>
      </c>
      <c r="AA3668">
        <v>5</v>
      </c>
      <c r="AD3668" t="s">
        <v>17022</v>
      </c>
      <c r="AE3668" t="s">
        <v>2511</v>
      </c>
      <c r="AF3668" t="s">
        <v>9260</v>
      </c>
      <c r="AG3668" t="s">
        <v>17023</v>
      </c>
      <c r="AH3668" t="s">
        <v>2511</v>
      </c>
      <c r="AI3668">
        <v>0</v>
      </c>
      <c r="AJ3668">
        <v>0</v>
      </c>
      <c r="AL3668">
        <v>0</v>
      </c>
      <c r="AM3668">
        <v>0</v>
      </c>
      <c r="AN3668">
        <v>0</v>
      </c>
      <c r="AO3668" t="s">
        <v>51</v>
      </c>
      <c r="AP3668" t="s">
        <v>51</v>
      </c>
      <c r="AQ3668" t="s">
        <v>51</v>
      </c>
      <c r="AR3668" t="s">
        <v>51</v>
      </c>
      <c r="AS3668" t="s">
        <v>51</v>
      </c>
      <c r="AT3668" t="s">
        <v>51</v>
      </c>
      <c r="AU3668" t="s">
        <v>58</v>
      </c>
      <c r="AV3668" t="s">
        <v>14226</v>
      </c>
      <c r="AW3668" t="s">
        <v>196</v>
      </c>
      <c r="AX3668" s="1">
        <v>40525.726126041664</v>
      </c>
      <c r="AY3668" s="1">
        <v>44736.614937268518</v>
      </c>
    </row>
    <row r="3669" spans="1:51" x14ac:dyDescent="0.35">
      <c r="A3669">
        <v>676</v>
      </c>
      <c r="B3669">
        <v>0</v>
      </c>
      <c r="C3669" t="s">
        <v>51</v>
      </c>
      <c r="D3669" t="s">
        <v>52</v>
      </c>
      <c r="E3669" t="s">
        <v>51</v>
      </c>
      <c r="F3669" t="s">
        <v>51</v>
      </c>
      <c r="G3669" t="s">
        <v>19444</v>
      </c>
      <c r="H3669" t="s">
        <v>17024</v>
      </c>
      <c r="I3669" t="s">
        <v>56</v>
      </c>
      <c r="J3669" t="s">
        <v>143</v>
      </c>
      <c r="K3669" t="s">
        <v>4401</v>
      </c>
      <c r="L3669" t="s">
        <v>16154</v>
      </c>
      <c r="M3669" t="s">
        <v>19444</v>
      </c>
      <c r="N3669" t="s">
        <v>17025</v>
      </c>
      <c r="O3669" t="s">
        <v>56</v>
      </c>
      <c r="P3669" t="s">
        <v>6717</v>
      </c>
      <c r="Q3669" t="s">
        <v>563</v>
      </c>
      <c r="R3669" t="s">
        <v>16154</v>
      </c>
      <c r="T3669" t="s">
        <v>51</v>
      </c>
      <c r="U3669" t="s">
        <v>51</v>
      </c>
      <c r="Z3669">
        <v>8</v>
      </c>
      <c r="AE3669" t="s">
        <v>51</v>
      </c>
      <c r="AF3669" t="s">
        <v>143</v>
      </c>
      <c r="AI3669">
        <v>0</v>
      </c>
      <c r="AJ3669">
        <v>0</v>
      </c>
      <c r="AL3669">
        <v>0</v>
      </c>
      <c r="AM3669">
        <v>0</v>
      </c>
      <c r="AN3669">
        <v>0</v>
      </c>
      <c r="AO3669" t="s">
        <v>51</v>
      </c>
      <c r="AP3669" t="s">
        <v>51</v>
      </c>
      <c r="AQ3669" t="s">
        <v>51</v>
      </c>
      <c r="AR3669" t="s">
        <v>51</v>
      </c>
      <c r="AS3669" t="s">
        <v>51</v>
      </c>
      <c r="AT3669" t="s">
        <v>51</v>
      </c>
      <c r="AU3669" t="s">
        <v>58</v>
      </c>
      <c r="AV3669" t="s">
        <v>14226</v>
      </c>
      <c r="AW3669" t="s">
        <v>14226</v>
      </c>
      <c r="AX3669" s="1">
        <v>40525.722725081017</v>
      </c>
      <c r="AY3669" s="1">
        <v>40571.674775543979</v>
      </c>
    </row>
    <row r="3670" spans="1:51" x14ac:dyDescent="0.35">
      <c r="A3670">
        <v>675</v>
      </c>
      <c r="B3670">
        <v>0</v>
      </c>
      <c r="C3670" t="s">
        <v>51</v>
      </c>
      <c r="D3670" t="s">
        <v>52</v>
      </c>
      <c r="E3670" t="s">
        <v>51</v>
      </c>
      <c r="F3670" t="s">
        <v>51</v>
      </c>
      <c r="G3670" t="s">
        <v>19445</v>
      </c>
      <c r="H3670" t="s">
        <v>17026</v>
      </c>
      <c r="I3670" t="s">
        <v>56</v>
      </c>
      <c r="J3670" t="s">
        <v>15829</v>
      </c>
      <c r="K3670" t="s">
        <v>9338</v>
      </c>
      <c r="L3670">
        <v>754141</v>
      </c>
      <c r="M3670" t="s">
        <v>17027</v>
      </c>
      <c r="N3670" t="s">
        <v>17028</v>
      </c>
      <c r="O3670" t="s">
        <v>56</v>
      </c>
      <c r="P3670" t="s">
        <v>3557</v>
      </c>
      <c r="Q3670" t="s">
        <v>17029</v>
      </c>
      <c r="R3670">
        <v>600096</v>
      </c>
      <c r="T3670" t="s">
        <v>51</v>
      </c>
      <c r="U3670" t="s">
        <v>51</v>
      </c>
      <c r="Z3670">
        <v>8</v>
      </c>
      <c r="AE3670" t="s">
        <v>51</v>
      </c>
      <c r="AF3670" t="s">
        <v>15829</v>
      </c>
      <c r="AI3670">
        <v>0</v>
      </c>
      <c r="AJ3670">
        <v>0</v>
      </c>
      <c r="AL3670">
        <v>0</v>
      </c>
      <c r="AM3670">
        <v>0</v>
      </c>
      <c r="AN3670">
        <v>0</v>
      </c>
      <c r="AO3670" t="s">
        <v>51</v>
      </c>
      <c r="AP3670" t="s">
        <v>51</v>
      </c>
      <c r="AQ3670" t="s">
        <v>51</v>
      </c>
      <c r="AR3670" t="s">
        <v>51</v>
      </c>
      <c r="AS3670" t="s">
        <v>51</v>
      </c>
      <c r="AT3670" t="s">
        <v>51</v>
      </c>
      <c r="AU3670" t="s">
        <v>58</v>
      </c>
      <c r="AV3670" t="s">
        <v>14226</v>
      </c>
      <c r="AW3670" t="s">
        <v>14226</v>
      </c>
      <c r="AX3670" s="1">
        <v>40525.717731793979</v>
      </c>
      <c r="AY3670" s="1">
        <v>40593.709889467595</v>
      </c>
    </row>
    <row r="3671" spans="1:51" x14ac:dyDescent="0.35">
      <c r="A3671">
        <v>674</v>
      </c>
      <c r="B3671">
        <v>0</v>
      </c>
      <c r="C3671" t="s">
        <v>51</v>
      </c>
      <c r="D3671" t="s">
        <v>64</v>
      </c>
      <c r="E3671" t="s">
        <v>51</v>
      </c>
      <c r="F3671" t="s">
        <v>51</v>
      </c>
      <c r="G3671" t="s">
        <v>17030</v>
      </c>
      <c r="H3671" t="s">
        <v>17031</v>
      </c>
      <c r="I3671" t="s">
        <v>56</v>
      </c>
      <c r="J3671" t="s">
        <v>143</v>
      </c>
      <c r="K3671" t="s">
        <v>563</v>
      </c>
      <c r="L3671" t="s">
        <v>16135</v>
      </c>
      <c r="M3671" t="s">
        <v>19446</v>
      </c>
      <c r="N3671" t="s">
        <v>17032</v>
      </c>
      <c r="O3671" t="s">
        <v>56</v>
      </c>
      <c r="P3671" t="s">
        <v>6717</v>
      </c>
      <c r="Q3671" t="s">
        <v>563</v>
      </c>
      <c r="R3671" t="s">
        <v>16742</v>
      </c>
      <c r="S3671" t="s">
        <v>17033</v>
      </c>
      <c r="T3671" t="s">
        <v>51</v>
      </c>
      <c r="U3671" t="s">
        <v>51</v>
      </c>
      <c r="Z3671">
        <v>8</v>
      </c>
      <c r="AE3671" t="s">
        <v>51</v>
      </c>
      <c r="AF3671" t="s">
        <v>143</v>
      </c>
      <c r="AI3671">
        <v>0</v>
      </c>
      <c r="AJ3671">
        <v>0</v>
      </c>
      <c r="AL3671">
        <v>0</v>
      </c>
      <c r="AM3671">
        <v>0</v>
      </c>
      <c r="AN3671">
        <v>0</v>
      </c>
      <c r="AO3671" t="s">
        <v>51</v>
      </c>
      <c r="AP3671" t="s">
        <v>51</v>
      </c>
      <c r="AQ3671" t="s">
        <v>51</v>
      </c>
      <c r="AR3671" t="s">
        <v>51</v>
      </c>
      <c r="AS3671" t="s">
        <v>51</v>
      </c>
      <c r="AT3671" t="s">
        <v>51</v>
      </c>
      <c r="AU3671" t="s">
        <v>58</v>
      </c>
      <c r="AV3671" t="s">
        <v>14226</v>
      </c>
      <c r="AW3671" t="s">
        <v>12370</v>
      </c>
      <c r="AX3671" s="1">
        <v>40525.655677546296</v>
      </c>
      <c r="AY3671" s="1">
        <v>40533.608864236114</v>
      </c>
    </row>
    <row r="3672" spans="1:51" x14ac:dyDescent="0.35">
      <c r="A3672">
        <v>673</v>
      </c>
      <c r="B3672">
        <v>0</v>
      </c>
      <c r="C3672" t="s">
        <v>51</v>
      </c>
      <c r="D3672" t="s">
        <v>52</v>
      </c>
      <c r="E3672" t="s">
        <v>51</v>
      </c>
      <c r="F3672" t="s">
        <v>51</v>
      </c>
      <c r="G3672" t="s">
        <v>17034</v>
      </c>
      <c r="H3672" t="s">
        <v>17035</v>
      </c>
      <c r="I3672" t="s">
        <v>56</v>
      </c>
      <c r="J3672" t="s">
        <v>16645</v>
      </c>
      <c r="K3672" t="s">
        <v>578</v>
      </c>
      <c r="L3672">
        <v>390007</v>
      </c>
      <c r="M3672" t="s">
        <v>17036</v>
      </c>
      <c r="N3672" t="s">
        <v>17037</v>
      </c>
      <c r="O3672" t="s">
        <v>56</v>
      </c>
      <c r="P3672" t="s">
        <v>17038</v>
      </c>
      <c r="Q3672" t="s">
        <v>17039</v>
      </c>
      <c r="R3672">
        <v>575030</v>
      </c>
      <c r="T3672" t="s">
        <v>51</v>
      </c>
      <c r="U3672" t="s">
        <v>51</v>
      </c>
      <c r="Z3672">
        <v>8</v>
      </c>
      <c r="AE3672" t="s">
        <v>51</v>
      </c>
      <c r="AF3672" t="s">
        <v>16645</v>
      </c>
      <c r="AG3672">
        <v>24690101553</v>
      </c>
      <c r="AH3672">
        <v>24690101553</v>
      </c>
      <c r="AI3672">
        <v>0</v>
      </c>
      <c r="AJ3672">
        <v>0</v>
      </c>
      <c r="AL3672">
        <v>0</v>
      </c>
      <c r="AM3672">
        <v>0</v>
      </c>
      <c r="AN3672">
        <v>0</v>
      </c>
      <c r="AO3672" t="s">
        <v>51</v>
      </c>
      <c r="AP3672" t="s">
        <v>51</v>
      </c>
      <c r="AQ3672" t="s">
        <v>51</v>
      </c>
      <c r="AR3672" t="s">
        <v>51</v>
      </c>
      <c r="AS3672" t="s">
        <v>51</v>
      </c>
      <c r="AT3672" t="s">
        <v>51</v>
      </c>
      <c r="AU3672" t="s">
        <v>58</v>
      </c>
      <c r="AV3672" t="s">
        <v>14226</v>
      </c>
      <c r="AW3672" t="s">
        <v>51</v>
      </c>
      <c r="AX3672" s="1">
        <v>40523.712679710647</v>
      </c>
      <c r="AY3672" t="s">
        <v>51</v>
      </c>
    </row>
    <row r="3673" spans="1:51" x14ac:dyDescent="0.35">
      <c r="A3673">
        <v>672</v>
      </c>
      <c r="B3673">
        <v>0</v>
      </c>
      <c r="C3673" t="s">
        <v>51</v>
      </c>
      <c r="D3673" t="s">
        <v>64</v>
      </c>
      <c r="E3673" t="s">
        <v>51</v>
      </c>
      <c r="F3673" t="s">
        <v>51</v>
      </c>
      <c r="G3673" t="s">
        <v>19447</v>
      </c>
      <c r="H3673" t="s">
        <v>17040</v>
      </c>
      <c r="I3673" t="s">
        <v>56</v>
      </c>
      <c r="J3673" t="s">
        <v>376</v>
      </c>
      <c r="K3673" t="s">
        <v>62</v>
      </c>
      <c r="L3673" t="s">
        <v>1392</v>
      </c>
      <c r="M3673" t="s">
        <v>19197</v>
      </c>
      <c r="N3673" t="s">
        <v>17041</v>
      </c>
      <c r="O3673" t="s">
        <v>56</v>
      </c>
      <c r="P3673" t="s">
        <v>376</v>
      </c>
      <c r="Q3673" t="s">
        <v>17042</v>
      </c>
      <c r="R3673" t="s">
        <v>1392</v>
      </c>
      <c r="U3673" t="s">
        <v>202</v>
      </c>
      <c r="Z3673">
        <v>8</v>
      </c>
      <c r="AA3673">
        <v>5</v>
      </c>
      <c r="AE3673" t="s">
        <v>9259</v>
      </c>
      <c r="AF3673" t="s">
        <v>9260</v>
      </c>
      <c r="AG3673" t="s">
        <v>10548</v>
      </c>
      <c r="AH3673" t="s">
        <v>9259</v>
      </c>
      <c r="AI3673">
        <v>0</v>
      </c>
      <c r="AJ3673">
        <v>0</v>
      </c>
      <c r="AL3673">
        <v>0</v>
      </c>
      <c r="AM3673">
        <v>0</v>
      </c>
      <c r="AN3673">
        <v>0</v>
      </c>
      <c r="AO3673" t="s">
        <v>51</v>
      </c>
      <c r="AP3673" t="s">
        <v>51</v>
      </c>
      <c r="AQ3673" t="s">
        <v>51</v>
      </c>
      <c r="AR3673" t="s">
        <v>51</v>
      </c>
      <c r="AS3673" t="s">
        <v>51</v>
      </c>
      <c r="AT3673" t="s">
        <v>51</v>
      </c>
      <c r="AU3673" t="s">
        <v>58</v>
      </c>
      <c r="AV3673" t="s">
        <v>14226</v>
      </c>
      <c r="AW3673" t="s">
        <v>196</v>
      </c>
      <c r="AX3673" s="1">
        <v>40522.630899456017</v>
      </c>
      <c r="AY3673" s="1">
        <v>44488.439225462964</v>
      </c>
    </row>
    <row r="3674" spans="1:51" x14ac:dyDescent="0.35">
      <c r="A3674">
        <v>671</v>
      </c>
      <c r="B3674">
        <v>0</v>
      </c>
      <c r="C3674" t="s">
        <v>51</v>
      </c>
      <c r="D3674" t="s">
        <v>64</v>
      </c>
      <c r="E3674" t="s">
        <v>51</v>
      </c>
      <c r="F3674" t="s">
        <v>51</v>
      </c>
      <c r="G3674" t="s">
        <v>17043</v>
      </c>
      <c r="H3674" t="s">
        <v>17044</v>
      </c>
      <c r="I3674" t="s">
        <v>56</v>
      </c>
      <c r="J3674" t="s">
        <v>15917</v>
      </c>
      <c r="K3674" t="s">
        <v>17045</v>
      </c>
      <c r="L3674" t="s">
        <v>62</v>
      </c>
      <c r="M3674" t="s">
        <v>17043</v>
      </c>
      <c r="N3674" t="s">
        <v>17046</v>
      </c>
      <c r="O3674" t="s">
        <v>56</v>
      </c>
      <c r="P3674" t="s">
        <v>97</v>
      </c>
      <c r="Q3674" t="s">
        <v>17045</v>
      </c>
      <c r="R3674" t="s">
        <v>62</v>
      </c>
      <c r="T3674" t="s">
        <v>51</v>
      </c>
      <c r="U3674" t="s">
        <v>51</v>
      </c>
      <c r="W3674" t="s">
        <v>17047</v>
      </c>
      <c r="Z3674">
        <v>8</v>
      </c>
      <c r="AA3674" t="s">
        <v>17048</v>
      </c>
      <c r="AE3674" t="s">
        <v>51</v>
      </c>
      <c r="AF3674" t="s">
        <v>15917</v>
      </c>
      <c r="AG3674">
        <v>20400901604</v>
      </c>
      <c r="AH3674" t="s">
        <v>17049</v>
      </c>
      <c r="AI3674">
        <v>0</v>
      </c>
      <c r="AJ3674">
        <v>0</v>
      </c>
      <c r="AL3674">
        <v>0</v>
      </c>
      <c r="AM3674">
        <v>0</v>
      </c>
      <c r="AN3674">
        <v>0</v>
      </c>
      <c r="AO3674" t="s">
        <v>51</v>
      </c>
      <c r="AP3674" t="s">
        <v>51</v>
      </c>
      <c r="AQ3674" t="s">
        <v>51</v>
      </c>
      <c r="AR3674" t="s">
        <v>51</v>
      </c>
      <c r="AS3674" t="s">
        <v>51</v>
      </c>
      <c r="AT3674" t="s">
        <v>51</v>
      </c>
      <c r="AU3674" t="s">
        <v>58</v>
      </c>
      <c r="AV3674" t="s">
        <v>12370</v>
      </c>
      <c r="AW3674" t="s">
        <v>51</v>
      </c>
      <c r="AX3674" s="1">
        <v>40522.612342245367</v>
      </c>
      <c r="AY3674" t="s">
        <v>51</v>
      </c>
    </row>
    <row r="3675" spans="1:51" x14ac:dyDescent="0.35">
      <c r="A3675">
        <v>670</v>
      </c>
      <c r="B3675">
        <v>0</v>
      </c>
      <c r="C3675" t="s">
        <v>51</v>
      </c>
      <c r="D3675" t="s">
        <v>52</v>
      </c>
      <c r="E3675" t="s">
        <v>51</v>
      </c>
      <c r="F3675" t="s">
        <v>51</v>
      </c>
      <c r="G3675" t="s">
        <v>17050</v>
      </c>
      <c r="H3675" t="s">
        <v>17051</v>
      </c>
      <c r="I3675" t="s">
        <v>56</v>
      </c>
      <c r="J3675" t="s">
        <v>573</v>
      </c>
      <c r="K3675" t="s">
        <v>17052</v>
      </c>
      <c r="L3675">
        <v>605014</v>
      </c>
      <c r="M3675" t="s">
        <v>17050</v>
      </c>
      <c r="N3675" t="s">
        <v>17051</v>
      </c>
      <c r="O3675" t="s">
        <v>56</v>
      </c>
      <c r="P3675" t="s">
        <v>573</v>
      </c>
      <c r="Q3675" t="s">
        <v>17053</v>
      </c>
      <c r="R3675">
        <v>605014</v>
      </c>
      <c r="S3675" t="s">
        <v>17054</v>
      </c>
      <c r="U3675" t="s">
        <v>202</v>
      </c>
      <c r="V3675" t="s">
        <v>17055</v>
      </c>
      <c r="W3675" t="s">
        <v>62</v>
      </c>
      <c r="Y3675" t="s">
        <v>17056</v>
      </c>
      <c r="Z3675">
        <v>8</v>
      </c>
      <c r="AA3675">
        <v>34</v>
      </c>
      <c r="AB3675" t="s">
        <v>17057</v>
      </c>
      <c r="AC3675" t="s">
        <v>17058</v>
      </c>
      <c r="AE3675" t="s">
        <v>17059</v>
      </c>
      <c r="AF3675" t="s">
        <v>11620</v>
      </c>
      <c r="AG3675" t="s">
        <v>17060</v>
      </c>
      <c r="AH3675" t="s">
        <v>17059</v>
      </c>
      <c r="AI3675">
        <v>0</v>
      </c>
      <c r="AJ3675">
        <v>0</v>
      </c>
      <c r="AL3675">
        <v>0</v>
      </c>
      <c r="AM3675">
        <v>0</v>
      </c>
      <c r="AN3675">
        <v>0</v>
      </c>
      <c r="AO3675" t="s">
        <v>51</v>
      </c>
      <c r="AP3675" t="s">
        <v>51</v>
      </c>
      <c r="AQ3675" t="s">
        <v>51</v>
      </c>
      <c r="AR3675" t="s">
        <v>51</v>
      </c>
      <c r="AS3675" t="s">
        <v>51</v>
      </c>
      <c r="AT3675" t="s">
        <v>51</v>
      </c>
      <c r="AU3675" t="s">
        <v>58</v>
      </c>
      <c r="AV3675" t="s">
        <v>14226</v>
      </c>
      <c r="AW3675" t="s">
        <v>196</v>
      </c>
      <c r="AX3675" s="1">
        <v>40519.521738078707</v>
      </c>
      <c r="AY3675" s="1">
        <v>44154.694155405094</v>
      </c>
    </row>
    <row r="3676" spans="1:51" x14ac:dyDescent="0.35">
      <c r="A3676">
        <v>668</v>
      </c>
      <c r="B3676">
        <v>0</v>
      </c>
      <c r="C3676" t="s">
        <v>51</v>
      </c>
      <c r="D3676" t="s">
        <v>52</v>
      </c>
      <c r="E3676" t="s">
        <v>51</v>
      </c>
      <c r="F3676" t="s">
        <v>51</v>
      </c>
      <c r="G3676" t="s">
        <v>19448</v>
      </c>
      <c r="H3676" t="s">
        <v>17061</v>
      </c>
      <c r="I3676" t="s">
        <v>56</v>
      </c>
      <c r="J3676" t="s">
        <v>14598</v>
      </c>
      <c r="K3676" t="s">
        <v>8785</v>
      </c>
      <c r="L3676">
        <v>571301</v>
      </c>
      <c r="M3676" t="s">
        <v>19448</v>
      </c>
      <c r="N3676" t="s">
        <v>19449</v>
      </c>
      <c r="O3676" t="s">
        <v>56</v>
      </c>
      <c r="P3676" t="s">
        <v>77</v>
      </c>
      <c r="Q3676" t="s">
        <v>8785</v>
      </c>
      <c r="R3676">
        <v>571301</v>
      </c>
      <c r="T3676" t="s">
        <v>51</v>
      </c>
      <c r="U3676" t="s">
        <v>51</v>
      </c>
      <c r="Z3676">
        <v>8</v>
      </c>
      <c r="AA3676" t="s">
        <v>17062</v>
      </c>
      <c r="AB3676" t="s">
        <v>17063</v>
      </c>
      <c r="AE3676" t="s">
        <v>51</v>
      </c>
      <c r="AF3676" t="s">
        <v>14598</v>
      </c>
      <c r="AG3676">
        <v>29210098788</v>
      </c>
      <c r="AH3676">
        <v>90550031</v>
      </c>
      <c r="AI3676">
        <v>0</v>
      </c>
      <c r="AJ3676">
        <v>0</v>
      </c>
      <c r="AL3676">
        <v>0</v>
      </c>
      <c r="AM3676">
        <v>0</v>
      </c>
      <c r="AN3676">
        <v>0</v>
      </c>
      <c r="AO3676" t="s">
        <v>51</v>
      </c>
      <c r="AP3676" t="s">
        <v>51</v>
      </c>
      <c r="AQ3676" t="s">
        <v>51</v>
      </c>
      <c r="AR3676" t="s">
        <v>51</v>
      </c>
      <c r="AS3676" t="s">
        <v>51</v>
      </c>
      <c r="AT3676" t="s">
        <v>51</v>
      </c>
      <c r="AU3676" t="s">
        <v>58</v>
      </c>
      <c r="AV3676" t="s">
        <v>14226</v>
      </c>
      <c r="AW3676" t="s">
        <v>51</v>
      </c>
      <c r="AX3676" s="1">
        <v>40516.657181134258</v>
      </c>
      <c r="AY3676" t="s">
        <v>51</v>
      </c>
    </row>
    <row r="3677" spans="1:51" x14ac:dyDescent="0.35">
      <c r="A3677">
        <v>667</v>
      </c>
      <c r="B3677">
        <v>0</v>
      </c>
      <c r="C3677" t="s">
        <v>51</v>
      </c>
      <c r="D3677" t="s">
        <v>52</v>
      </c>
      <c r="E3677" t="s">
        <v>51</v>
      </c>
      <c r="F3677" t="s">
        <v>51</v>
      </c>
      <c r="G3677" t="s">
        <v>17064</v>
      </c>
      <c r="H3677" t="s">
        <v>17065</v>
      </c>
      <c r="I3677" t="s">
        <v>56</v>
      </c>
      <c r="J3677" t="s">
        <v>16645</v>
      </c>
      <c r="K3677" t="s">
        <v>8959</v>
      </c>
      <c r="L3677" t="s">
        <v>17066</v>
      </c>
      <c r="M3677" t="s">
        <v>17064</v>
      </c>
      <c r="N3677" t="s">
        <v>17067</v>
      </c>
      <c r="O3677" t="s">
        <v>56</v>
      </c>
      <c r="P3677" t="s">
        <v>2825</v>
      </c>
      <c r="Q3677" t="s">
        <v>8959</v>
      </c>
      <c r="R3677" t="s">
        <v>17066</v>
      </c>
      <c r="T3677" t="s">
        <v>51</v>
      </c>
      <c r="U3677" t="s">
        <v>51</v>
      </c>
      <c r="V3677" t="s">
        <v>17068</v>
      </c>
      <c r="W3677" t="s">
        <v>17069</v>
      </c>
      <c r="X3677" t="s">
        <v>62</v>
      </c>
      <c r="Y3677" t="s">
        <v>17070</v>
      </c>
      <c r="Z3677">
        <v>8</v>
      </c>
      <c r="AE3677" t="s">
        <v>51</v>
      </c>
      <c r="AF3677" t="s">
        <v>16645</v>
      </c>
      <c r="AH3677" t="s">
        <v>17071</v>
      </c>
      <c r="AI3677">
        <v>0</v>
      </c>
      <c r="AJ3677">
        <v>0</v>
      </c>
      <c r="AL3677">
        <v>0</v>
      </c>
      <c r="AM3677">
        <v>0</v>
      </c>
      <c r="AN3677">
        <v>0</v>
      </c>
      <c r="AO3677" t="s">
        <v>51</v>
      </c>
      <c r="AP3677" t="s">
        <v>51</v>
      </c>
      <c r="AQ3677" t="s">
        <v>51</v>
      </c>
      <c r="AR3677" t="s">
        <v>51</v>
      </c>
      <c r="AS3677" t="s">
        <v>51</v>
      </c>
      <c r="AT3677" t="s">
        <v>51</v>
      </c>
      <c r="AU3677" t="s">
        <v>58</v>
      </c>
      <c r="AV3677" t="s">
        <v>14226</v>
      </c>
      <c r="AW3677" t="s">
        <v>14226</v>
      </c>
      <c r="AX3677" s="1">
        <v>40515.539725462964</v>
      </c>
      <c r="AY3677" s="1">
        <v>40537.574339895837</v>
      </c>
    </row>
    <row r="3678" spans="1:51" x14ac:dyDescent="0.35">
      <c r="A3678">
        <v>666</v>
      </c>
      <c r="B3678">
        <v>0</v>
      </c>
      <c r="C3678" t="s">
        <v>51</v>
      </c>
      <c r="D3678" t="s">
        <v>52</v>
      </c>
      <c r="E3678" t="s">
        <v>51</v>
      </c>
      <c r="F3678" t="s">
        <v>51</v>
      </c>
      <c r="G3678" t="s">
        <v>17072</v>
      </c>
      <c r="H3678" t="s">
        <v>17073</v>
      </c>
      <c r="I3678" t="s">
        <v>56</v>
      </c>
      <c r="J3678" t="s">
        <v>143</v>
      </c>
      <c r="K3678" t="s">
        <v>563</v>
      </c>
      <c r="L3678" t="s">
        <v>15236</v>
      </c>
      <c r="M3678" t="s">
        <v>17074</v>
      </c>
      <c r="N3678" t="s">
        <v>17075</v>
      </c>
      <c r="O3678" t="s">
        <v>56</v>
      </c>
      <c r="P3678" t="s">
        <v>6717</v>
      </c>
      <c r="Q3678" t="s">
        <v>563</v>
      </c>
      <c r="R3678" t="s">
        <v>14952</v>
      </c>
      <c r="S3678" t="s">
        <v>17076</v>
      </c>
      <c r="T3678" t="s">
        <v>51</v>
      </c>
      <c r="U3678" t="s">
        <v>51</v>
      </c>
      <c r="Z3678">
        <v>8</v>
      </c>
      <c r="AA3678" t="s">
        <v>62</v>
      </c>
      <c r="AE3678" t="s">
        <v>51</v>
      </c>
      <c r="AF3678" t="s">
        <v>143</v>
      </c>
      <c r="AG3678" t="s">
        <v>17077</v>
      </c>
      <c r="AH3678" t="s">
        <v>17078</v>
      </c>
      <c r="AI3678">
        <v>0</v>
      </c>
      <c r="AJ3678">
        <v>0</v>
      </c>
      <c r="AL3678">
        <v>0</v>
      </c>
      <c r="AM3678">
        <v>0</v>
      </c>
      <c r="AN3678">
        <v>0</v>
      </c>
      <c r="AO3678" t="s">
        <v>51</v>
      </c>
      <c r="AP3678" t="s">
        <v>51</v>
      </c>
      <c r="AQ3678" t="s">
        <v>51</v>
      </c>
      <c r="AR3678" t="s">
        <v>51</v>
      </c>
      <c r="AS3678" t="s">
        <v>51</v>
      </c>
      <c r="AT3678" t="s">
        <v>51</v>
      </c>
      <c r="AU3678" t="s">
        <v>58</v>
      </c>
      <c r="AV3678" t="s">
        <v>12370</v>
      </c>
      <c r="AW3678" t="s">
        <v>84</v>
      </c>
      <c r="AX3678" s="1">
        <v>40513.735206828707</v>
      </c>
      <c r="AY3678" s="1">
        <v>40794.52600258102</v>
      </c>
    </row>
    <row r="3679" spans="1:51" x14ac:dyDescent="0.35">
      <c r="A3679">
        <v>665</v>
      </c>
      <c r="B3679">
        <v>0</v>
      </c>
      <c r="C3679" t="s">
        <v>51</v>
      </c>
      <c r="D3679" t="s">
        <v>85</v>
      </c>
      <c r="E3679" t="s">
        <v>51</v>
      </c>
      <c r="F3679" t="s">
        <v>51</v>
      </c>
      <c r="G3679" t="s">
        <v>17079</v>
      </c>
      <c r="H3679" t="s">
        <v>17080</v>
      </c>
      <c r="I3679" t="s">
        <v>56</v>
      </c>
      <c r="J3679" t="s">
        <v>143</v>
      </c>
      <c r="K3679" t="s">
        <v>1903</v>
      </c>
      <c r="L3679" t="s">
        <v>16587</v>
      </c>
      <c r="N3679" t="s">
        <v>14787</v>
      </c>
      <c r="S3679">
        <v>9766933133</v>
      </c>
      <c r="T3679" t="s">
        <v>51</v>
      </c>
      <c r="U3679" t="s">
        <v>51</v>
      </c>
      <c r="W3679">
        <v>9730211011</v>
      </c>
      <c r="Y3679" t="s">
        <v>2290</v>
      </c>
      <c r="Z3679">
        <v>8</v>
      </c>
      <c r="AE3679" t="s">
        <v>51</v>
      </c>
      <c r="AF3679" t="s">
        <v>143</v>
      </c>
      <c r="AI3679">
        <v>0</v>
      </c>
      <c r="AJ3679">
        <v>0</v>
      </c>
      <c r="AL3679">
        <v>0</v>
      </c>
      <c r="AM3679">
        <v>0</v>
      </c>
      <c r="AN3679">
        <v>0</v>
      </c>
      <c r="AO3679" t="s">
        <v>51</v>
      </c>
      <c r="AP3679" t="s">
        <v>51</v>
      </c>
      <c r="AQ3679" t="s">
        <v>51</v>
      </c>
      <c r="AR3679" t="s">
        <v>51</v>
      </c>
      <c r="AS3679" t="s">
        <v>51</v>
      </c>
      <c r="AT3679" t="s">
        <v>51</v>
      </c>
      <c r="AU3679" t="s">
        <v>58</v>
      </c>
      <c r="AV3679" t="s">
        <v>8671</v>
      </c>
      <c r="AW3679" t="s">
        <v>51</v>
      </c>
      <c r="AX3679" s="1">
        <v>40507.682460416669</v>
      </c>
      <c r="AY3679" t="s">
        <v>51</v>
      </c>
    </row>
    <row r="3680" spans="1:51" x14ac:dyDescent="0.35">
      <c r="A3680">
        <v>664</v>
      </c>
      <c r="B3680">
        <v>0</v>
      </c>
      <c r="C3680" t="s">
        <v>51</v>
      </c>
      <c r="D3680" t="s">
        <v>52</v>
      </c>
      <c r="E3680" t="s">
        <v>51</v>
      </c>
      <c r="F3680" t="s">
        <v>51</v>
      </c>
      <c r="G3680" t="s">
        <v>17081</v>
      </c>
      <c r="H3680" t="s">
        <v>17082</v>
      </c>
      <c r="I3680" t="s">
        <v>56</v>
      </c>
      <c r="J3680" t="s">
        <v>15385</v>
      </c>
      <c r="K3680" t="s">
        <v>5285</v>
      </c>
      <c r="L3680">
        <v>500035</v>
      </c>
      <c r="M3680" t="s">
        <v>17083</v>
      </c>
      <c r="N3680" t="s">
        <v>17084</v>
      </c>
      <c r="O3680" t="s">
        <v>56</v>
      </c>
      <c r="P3680" t="s">
        <v>3406</v>
      </c>
      <c r="Q3680" t="s">
        <v>5285</v>
      </c>
      <c r="R3680">
        <v>500035</v>
      </c>
      <c r="S3680" t="s">
        <v>17085</v>
      </c>
      <c r="T3680" t="s">
        <v>51</v>
      </c>
      <c r="U3680" t="s">
        <v>51</v>
      </c>
      <c r="V3680" t="s">
        <v>17086</v>
      </c>
      <c r="W3680" t="s">
        <v>62</v>
      </c>
      <c r="X3680" t="s">
        <v>17087</v>
      </c>
      <c r="Y3680" t="s">
        <v>17088</v>
      </c>
      <c r="Z3680">
        <v>8</v>
      </c>
      <c r="AA3680" t="s">
        <v>17089</v>
      </c>
      <c r="AB3680" t="s">
        <v>17090</v>
      </c>
      <c r="AC3680" t="s">
        <v>17091</v>
      </c>
      <c r="AD3680" t="s">
        <v>62</v>
      </c>
      <c r="AE3680" t="s">
        <v>51</v>
      </c>
      <c r="AF3680" t="s">
        <v>15385</v>
      </c>
      <c r="AG3680">
        <v>28697681957</v>
      </c>
      <c r="AH3680">
        <v>28697681957</v>
      </c>
      <c r="AI3680">
        <v>0</v>
      </c>
      <c r="AJ3680">
        <v>0</v>
      </c>
      <c r="AL3680">
        <v>0</v>
      </c>
      <c r="AM3680">
        <v>0</v>
      </c>
      <c r="AN3680">
        <v>0</v>
      </c>
      <c r="AO3680" t="s">
        <v>51</v>
      </c>
      <c r="AP3680" t="s">
        <v>51</v>
      </c>
      <c r="AQ3680" t="s">
        <v>51</v>
      </c>
      <c r="AR3680" t="s">
        <v>51</v>
      </c>
      <c r="AS3680" t="s">
        <v>51</v>
      </c>
      <c r="AT3680" t="s">
        <v>51</v>
      </c>
      <c r="AU3680" t="s">
        <v>58</v>
      </c>
      <c r="AV3680" t="s">
        <v>14226</v>
      </c>
      <c r="AW3680" t="s">
        <v>14226</v>
      </c>
      <c r="AX3680" s="1">
        <v>40506.693483252318</v>
      </c>
      <c r="AY3680" s="1">
        <v>40506.693806979165</v>
      </c>
    </row>
    <row r="3681" spans="1:51" x14ac:dyDescent="0.35">
      <c r="A3681">
        <v>663</v>
      </c>
      <c r="B3681">
        <v>0</v>
      </c>
      <c r="C3681" t="s">
        <v>51</v>
      </c>
      <c r="D3681" t="s">
        <v>85</v>
      </c>
      <c r="E3681" t="s">
        <v>51</v>
      </c>
      <c r="F3681" t="s">
        <v>51</v>
      </c>
      <c r="G3681" t="s">
        <v>17092</v>
      </c>
      <c r="H3681" t="s">
        <v>17093</v>
      </c>
      <c r="I3681" t="s">
        <v>56</v>
      </c>
      <c r="J3681" t="s">
        <v>143</v>
      </c>
      <c r="K3681" t="s">
        <v>1903</v>
      </c>
      <c r="L3681" t="s">
        <v>15063</v>
      </c>
      <c r="N3681" t="s">
        <v>14787</v>
      </c>
      <c r="T3681" t="s">
        <v>51</v>
      </c>
      <c r="U3681" t="s">
        <v>51</v>
      </c>
      <c r="Z3681">
        <v>8</v>
      </c>
      <c r="AE3681" t="s">
        <v>51</v>
      </c>
      <c r="AF3681" t="s">
        <v>143</v>
      </c>
      <c r="AI3681">
        <v>0</v>
      </c>
      <c r="AJ3681">
        <v>0</v>
      </c>
      <c r="AL3681">
        <v>0</v>
      </c>
      <c r="AM3681">
        <v>0</v>
      </c>
      <c r="AN3681">
        <v>0</v>
      </c>
      <c r="AO3681" t="s">
        <v>51</v>
      </c>
      <c r="AP3681" t="s">
        <v>51</v>
      </c>
      <c r="AQ3681" t="s">
        <v>51</v>
      </c>
      <c r="AR3681" t="s">
        <v>51</v>
      </c>
      <c r="AS3681" t="s">
        <v>51</v>
      </c>
      <c r="AT3681" t="s">
        <v>51</v>
      </c>
      <c r="AU3681" t="s">
        <v>58</v>
      </c>
      <c r="AV3681" t="s">
        <v>17094</v>
      </c>
      <c r="AW3681" t="s">
        <v>51</v>
      </c>
      <c r="AX3681" s="1">
        <v>40506.522629664352</v>
      </c>
      <c r="AY3681" t="s">
        <v>51</v>
      </c>
    </row>
    <row r="3682" spans="1:51" x14ac:dyDescent="0.35">
      <c r="A3682">
        <v>662</v>
      </c>
      <c r="B3682">
        <v>0</v>
      </c>
      <c r="C3682" t="s">
        <v>51</v>
      </c>
      <c r="D3682" t="s">
        <v>85</v>
      </c>
      <c r="E3682" t="s">
        <v>51</v>
      </c>
      <c r="F3682" t="s">
        <v>51</v>
      </c>
      <c r="G3682" t="s">
        <v>17095</v>
      </c>
      <c r="H3682" t="s">
        <v>17096</v>
      </c>
      <c r="I3682" t="s">
        <v>56</v>
      </c>
      <c r="K3682" t="s">
        <v>1903</v>
      </c>
      <c r="L3682">
        <v>411043</v>
      </c>
      <c r="T3682" t="s">
        <v>51</v>
      </c>
      <c r="U3682" t="s">
        <v>51</v>
      </c>
      <c r="W3682">
        <v>9579990564</v>
      </c>
      <c r="Y3682" t="s">
        <v>17097</v>
      </c>
      <c r="Z3682">
        <v>8</v>
      </c>
      <c r="AE3682" t="s">
        <v>51</v>
      </c>
      <c r="AI3682">
        <v>0</v>
      </c>
      <c r="AL3682">
        <v>0</v>
      </c>
      <c r="AM3682">
        <v>0</v>
      </c>
      <c r="AN3682">
        <v>0</v>
      </c>
      <c r="AO3682" t="s">
        <v>1032</v>
      </c>
      <c r="AP3682" t="s">
        <v>51</v>
      </c>
      <c r="AQ3682" t="s">
        <v>51</v>
      </c>
      <c r="AR3682" t="s">
        <v>51</v>
      </c>
      <c r="AS3682" t="s">
        <v>51</v>
      </c>
      <c r="AT3682" t="s">
        <v>51</v>
      </c>
      <c r="AU3682" t="s">
        <v>58</v>
      </c>
      <c r="AV3682" t="s">
        <v>11883</v>
      </c>
      <c r="AW3682" t="s">
        <v>4028</v>
      </c>
      <c r="AX3682" s="1">
        <v>40501.449425659725</v>
      </c>
      <c r="AY3682" s="1">
        <v>41792.419896180552</v>
      </c>
    </row>
    <row r="3683" spans="1:51" x14ac:dyDescent="0.35">
      <c r="A3683">
        <v>661</v>
      </c>
      <c r="B3683">
        <v>0</v>
      </c>
      <c r="C3683" t="s">
        <v>51</v>
      </c>
      <c r="D3683" t="s">
        <v>52</v>
      </c>
      <c r="E3683" t="s">
        <v>51</v>
      </c>
      <c r="F3683" t="s">
        <v>51</v>
      </c>
      <c r="G3683" t="s">
        <v>17098</v>
      </c>
      <c r="H3683" t="s">
        <v>17099</v>
      </c>
      <c r="I3683" t="s">
        <v>4842</v>
      </c>
      <c r="J3683" t="s">
        <v>14401</v>
      </c>
      <c r="K3683" t="s">
        <v>17100</v>
      </c>
      <c r="L3683" t="s">
        <v>17101</v>
      </c>
      <c r="N3683" t="s">
        <v>14787</v>
      </c>
      <c r="T3683" t="s">
        <v>51</v>
      </c>
      <c r="U3683" t="s">
        <v>51</v>
      </c>
      <c r="Z3683">
        <v>2</v>
      </c>
      <c r="AE3683" t="s">
        <v>51</v>
      </c>
      <c r="AF3683" t="s">
        <v>14401</v>
      </c>
      <c r="AI3683">
        <v>0</v>
      </c>
      <c r="AJ3683">
        <v>0</v>
      </c>
      <c r="AL3683">
        <v>0</v>
      </c>
      <c r="AM3683">
        <v>0</v>
      </c>
      <c r="AN3683">
        <v>0</v>
      </c>
      <c r="AO3683" t="s">
        <v>51</v>
      </c>
      <c r="AP3683" t="s">
        <v>51</v>
      </c>
      <c r="AQ3683" t="s">
        <v>51</v>
      </c>
      <c r="AR3683" t="s">
        <v>51</v>
      </c>
      <c r="AS3683" t="s">
        <v>51</v>
      </c>
      <c r="AT3683" t="s">
        <v>51</v>
      </c>
      <c r="AU3683" t="s">
        <v>58</v>
      </c>
      <c r="AV3683" t="s">
        <v>14226</v>
      </c>
      <c r="AW3683" t="s">
        <v>51</v>
      </c>
      <c r="AX3683" s="1">
        <v>40493.637442094907</v>
      </c>
      <c r="AY3683" t="s">
        <v>51</v>
      </c>
    </row>
    <row r="3684" spans="1:51" x14ac:dyDescent="0.35">
      <c r="A3684">
        <v>660</v>
      </c>
      <c r="B3684">
        <v>0</v>
      </c>
      <c r="C3684" t="s">
        <v>51</v>
      </c>
      <c r="D3684" t="s">
        <v>52</v>
      </c>
      <c r="E3684" t="s">
        <v>51</v>
      </c>
      <c r="F3684" t="s">
        <v>51</v>
      </c>
      <c r="G3684" t="s">
        <v>19450</v>
      </c>
      <c r="H3684" t="s">
        <v>17102</v>
      </c>
      <c r="I3684" t="s">
        <v>56</v>
      </c>
      <c r="J3684" t="s">
        <v>407</v>
      </c>
      <c r="K3684" t="s">
        <v>1945</v>
      </c>
      <c r="L3684">
        <v>392001</v>
      </c>
      <c r="O3684" t="s">
        <v>56</v>
      </c>
      <c r="S3684" t="s">
        <v>17103</v>
      </c>
      <c r="U3684" t="s">
        <v>202</v>
      </c>
      <c r="Y3684" t="s">
        <v>17104</v>
      </c>
      <c r="Z3684">
        <v>8</v>
      </c>
      <c r="AA3684">
        <v>24</v>
      </c>
      <c r="AE3684" t="s">
        <v>6926</v>
      </c>
      <c r="AF3684" t="s">
        <v>407</v>
      </c>
      <c r="AG3684" t="s">
        <v>17105</v>
      </c>
      <c r="AH3684" t="s">
        <v>6926</v>
      </c>
      <c r="AI3684">
        <v>0</v>
      </c>
      <c r="AJ3684">
        <v>0</v>
      </c>
      <c r="AL3684">
        <v>0</v>
      </c>
      <c r="AM3684">
        <v>0</v>
      </c>
      <c r="AN3684">
        <v>0</v>
      </c>
      <c r="AO3684" t="s">
        <v>51</v>
      </c>
      <c r="AP3684" t="s">
        <v>51</v>
      </c>
      <c r="AQ3684" t="s">
        <v>51</v>
      </c>
      <c r="AR3684" t="s">
        <v>51</v>
      </c>
      <c r="AS3684" t="s">
        <v>51</v>
      </c>
      <c r="AT3684" t="s">
        <v>51</v>
      </c>
      <c r="AU3684" t="s">
        <v>58</v>
      </c>
      <c r="AV3684" t="s">
        <v>17094</v>
      </c>
      <c r="AW3684" t="s">
        <v>196</v>
      </c>
      <c r="AX3684" s="1">
        <v>40492.659521643516</v>
      </c>
      <c r="AY3684" s="1">
        <v>44072.498313622687</v>
      </c>
    </row>
    <row r="3685" spans="1:51" x14ac:dyDescent="0.35">
      <c r="A3685">
        <v>659</v>
      </c>
      <c r="B3685">
        <v>0</v>
      </c>
      <c r="C3685" t="s">
        <v>51</v>
      </c>
      <c r="D3685" t="s">
        <v>85</v>
      </c>
      <c r="E3685" t="s">
        <v>51</v>
      </c>
      <c r="F3685" t="s">
        <v>51</v>
      </c>
      <c r="G3685" t="s">
        <v>17106</v>
      </c>
      <c r="H3685" t="s">
        <v>17107</v>
      </c>
      <c r="I3685" t="s">
        <v>56</v>
      </c>
      <c r="J3685" t="s">
        <v>143</v>
      </c>
      <c r="K3685" t="s">
        <v>1903</v>
      </c>
      <c r="L3685" t="s">
        <v>15063</v>
      </c>
      <c r="N3685" t="s">
        <v>14787</v>
      </c>
      <c r="T3685" t="s">
        <v>51</v>
      </c>
      <c r="U3685" t="s">
        <v>51</v>
      </c>
      <c r="V3685" t="s">
        <v>17108</v>
      </c>
      <c r="W3685" t="s">
        <v>17109</v>
      </c>
      <c r="Y3685" t="s">
        <v>17110</v>
      </c>
      <c r="Z3685">
        <v>8</v>
      </c>
      <c r="AE3685" t="s">
        <v>51</v>
      </c>
      <c r="AF3685" t="s">
        <v>143</v>
      </c>
      <c r="AI3685">
        <v>0</v>
      </c>
      <c r="AJ3685">
        <v>0</v>
      </c>
      <c r="AL3685">
        <v>0</v>
      </c>
      <c r="AM3685">
        <v>0</v>
      </c>
      <c r="AN3685">
        <v>0</v>
      </c>
      <c r="AO3685" t="s">
        <v>51</v>
      </c>
      <c r="AP3685" t="s">
        <v>51</v>
      </c>
      <c r="AQ3685" t="s">
        <v>51</v>
      </c>
      <c r="AR3685" t="s">
        <v>51</v>
      </c>
      <c r="AS3685" t="s">
        <v>51</v>
      </c>
      <c r="AT3685" t="s">
        <v>51</v>
      </c>
      <c r="AU3685" t="s">
        <v>58</v>
      </c>
      <c r="AV3685" t="s">
        <v>8671</v>
      </c>
      <c r="AW3685" t="s">
        <v>51</v>
      </c>
      <c r="AX3685" s="1">
        <v>40486.6375591088</v>
      </c>
      <c r="AY3685" t="s">
        <v>51</v>
      </c>
    </row>
    <row r="3686" spans="1:51" x14ac:dyDescent="0.35">
      <c r="A3686">
        <v>658</v>
      </c>
      <c r="B3686">
        <v>0</v>
      </c>
      <c r="C3686" t="s">
        <v>51</v>
      </c>
      <c r="D3686" t="s">
        <v>85</v>
      </c>
      <c r="E3686" t="s">
        <v>51</v>
      </c>
      <c r="F3686" t="s">
        <v>51</v>
      </c>
      <c r="G3686" t="s">
        <v>17111</v>
      </c>
      <c r="H3686" t="s">
        <v>17112</v>
      </c>
      <c r="I3686" t="s">
        <v>56</v>
      </c>
      <c r="J3686" t="s">
        <v>143</v>
      </c>
      <c r="K3686" t="s">
        <v>1903</v>
      </c>
      <c r="L3686">
        <v>-4110050</v>
      </c>
      <c r="N3686" t="s">
        <v>14787</v>
      </c>
      <c r="T3686" t="s">
        <v>51</v>
      </c>
      <c r="U3686" t="s">
        <v>51</v>
      </c>
      <c r="W3686">
        <v>9420177891</v>
      </c>
      <c r="Z3686">
        <v>8</v>
      </c>
      <c r="AE3686" t="s">
        <v>51</v>
      </c>
      <c r="AF3686" t="s">
        <v>143</v>
      </c>
      <c r="AI3686">
        <v>0</v>
      </c>
      <c r="AJ3686">
        <v>0</v>
      </c>
      <c r="AL3686">
        <v>0</v>
      </c>
      <c r="AM3686">
        <v>0</v>
      </c>
      <c r="AN3686">
        <v>0</v>
      </c>
      <c r="AO3686" t="s">
        <v>51</v>
      </c>
      <c r="AP3686" t="s">
        <v>51</v>
      </c>
      <c r="AQ3686" t="s">
        <v>51</v>
      </c>
      <c r="AR3686" t="s">
        <v>51</v>
      </c>
      <c r="AS3686" t="s">
        <v>51</v>
      </c>
      <c r="AT3686" t="s">
        <v>51</v>
      </c>
      <c r="AU3686" t="s">
        <v>58</v>
      </c>
      <c r="AV3686" t="s">
        <v>8671</v>
      </c>
      <c r="AW3686" t="s">
        <v>51</v>
      </c>
      <c r="AX3686" s="1">
        <v>40485.638372766203</v>
      </c>
      <c r="AY3686" t="s">
        <v>51</v>
      </c>
    </row>
    <row r="3687" spans="1:51" x14ac:dyDescent="0.35">
      <c r="A3687">
        <v>657</v>
      </c>
      <c r="B3687">
        <v>0</v>
      </c>
      <c r="C3687" t="s">
        <v>51</v>
      </c>
      <c r="D3687" t="s">
        <v>85</v>
      </c>
      <c r="E3687" t="s">
        <v>51</v>
      </c>
      <c r="F3687" t="s">
        <v>51</v>
      </c>
      <c r="G3687" t="s">
        <v>17113</v>
      </c>
      <c r="H3687" t="s">
        <v>17114</v>
      </c>
      <c r="I3687" t="s">
        <v>17115</v>
      </c>
      <c r="J3687" t="s">
        <v>17116</v>
      </c>
      <c r="K3687" t="s">
        <v>17117</v>
      </c>
      <c r="L3687">
        <v>30495</v>
      </c>
      <c r="N3687" t="s">
        <v>14787</v>
      </c>
      <c r="S3687">
        <f>9714 - 2241464  / 3411723</f>
        <v>9713.3430111412908</v>
      </c>
      <c r="T3687" t="s">
        <v>51</v>
      </c>
      <c r="U3687" t="s">
        <v>51</v>
      </c>
      <c r="V3687" t="b">
        <f>9714 = 2276062  /  3411724</f>
        <v>0</v>
      </c>
      <c r="Y3687" t="s">
        <v>17118</v>
      </c>
      <c r="Z3687">
        <v>2</v>
      </c>
      <c r="AE3687" t="s">
        <v>51</v>
      </c>
      <c r="AF3687" t="s">
        <v>17116</v>
      </c>
      <c r="AI3687">
        <v>0</v>
      </c>
      <c r="AJ3687">
        <v>0</v>
      </c>
      <c r="AL3687">
        <v>0</v>
      </c>
      <c r="AM3687">
        <v>0</v>
      </c>
      <c r="AN3687">
        <v>0</v>
      </c>
      <c r="AO3687" t="s">
        <v>51</v>
      </c>
      <c r="AP3687" t="s">
        <v>51</v>
      </c>
      <c r="AQ3687" t="s">
        <v>51</v>
      </c>
      <c r="AR3687" t="s">
        <v>51</v>
      </c>
      <c r="AS3687" t="s">
        <v>51</v>
      </c>
      <c r="AT3687" t="s">
        <v>51</v>
      </c>
      <c r="AU3687" t="s">
        <v>58</v>
      </c>
      <c r="AV3687" t="s">
        <v>8671</v>
      </c>
      <c r="AW3687" t="s">
        <v>51</v>
      </c>
      <c r="AX3687" s="1">
        <v>40483.516556678238</v>
      </c>
      <c r="AY3687" t="s">
        <v>51</v>
      </c>
    </row>
    <row r="3688" spans="1:51" x14ac:dyDescent="0.35">
      <c r="A3688">
        <v>656</v>
      </c>
      <c r="B3688">
        <v>0</v>
      </c>
      <c r="C3688" t="s">
        <v>51</v>
      </c>
      <c r="D3688" t="s">
        <v>85</v>
      </c>
      <c r="E3688" t="s">
        <v>51</v>
      </c>
      <c r="F3688" t="s">
        <v>51</v>
      </c>
      <c r="G3688" t="s">
        <v>17119</v>
      </c>
      <c r="H3688" t="s">
        <v>17120</v>
      </c>
      <c r="I3688" t="s">
        <v>6026</v>
      </c>
      <c r="J3688" t="s">
        <v>5419</v>
      </c>
      <c r="K3688" t="s">
        <v>62</v>
      </c>
      <c r="L3688" t="s">
        <v>62</v>
      </c>
      <c r="S3688" t="s">
        <v>17121</v>
      </c>
      <c r="T3688" t="s">
        <v>51</v>
      </c>
      <c r="U3688" t="s">
        <v>51</v>
      </c>
      <c r="V3688" t="s">
        <v>17122</v>
      </c>
      <c r="X3688" t="s">
        <v>17123</v>
      </c>
      <c r="Y3688" t="s">
        <v>17124</v>
      </c>
      <c r="Z3688">
        <v>2</v>
      </c>
      <c r="AA3688" t="s">
        <v>62</v>
      </c>
      <c r="AB3688" t="s">
        <v>62</v>
      </c>
      <c r="AC3688" t="s">
        <v>62</v>
      </c>
      <c r="AD3688" t="s">
        <v>62</v>
      </c>
      <c r="AE3688" t="s">
        <v>51</v>
      </c>
      <c r="AF3688" t="s">
        <v>5419</v>
      </c>
      <c r="AG3688" t="s">
        <v>62</v>
      </c>
      <c r="AH3688" t="s">
        <v>62</v>
      </c>
      <c r="AI3688">
        <v>0</v>
      </c>
      <c r="AJ3688">
        <v>30</v>
      </c>
      <c r="AL3688">
        <v>0</v>
      </c>
      <c r="AM3688">
        <v>0</v>
      </c>
      <c r="AN3688">
        <v>0</v>
      </c>
      <c r="AP3688" t="s">
        <v>51</v>
      </c>
      <c r="AQ3688" t="s">
        <v>51</v>
      </c>
      <c r="AR3688" t="s">
        <v>51</v>
      </c>
      <c r="AS3688" t="s">
        <v>51</v>
      </c>
      <c r="AT3688" t="s">
        <v>51</v>
      </c>
      <c r="AU3688" t="s">
        <v>58</v>
      </c>
      <c r="AV3688" t="s">
        <v>84</v>
      </c>
      <c r="AW3688" t="s">
        <v>4028</v>
      </c>
      <c r="AX3688" s="1">
        <v>40481.780733831016</v>
      </c>
      <c r="AY3688" s="1">
        <v>43642.60007896991</v>
      </c>
    </row>
    <row r="3689" spans="1:51" x14ac:dyDescent="0.35">
      <c r="A3689">
        <v>655</v>
      </c>
      <c r="B3689">
        <v>0</v>
      </c>
      <c r="C3689" t="s">
        <v>51</v>
      </c>
      <c r="D3689" t="s">
        <v>85</v>
      </c>
      <c r="E3689" t="s">
        <v>51</v>
      </c>
      <c r="F3689" t="s">
        <v>51</v>
      </c>
      <c r="G3689" t="s">
        <v>17125</v>
      </c>
      <c r="H3689" t="s">
        <v>17126</v>
      </c>
      <c r="I3689" t="s">
        <v>56</v>
      </c>
      <c r="J3689" t="s">
        <v>143</v>
      </c>
      <c r="K3689" t="s">
        <v>563</v>
      </c>
      <c r="L3689" t="s">
        <v>16581</v>
      </c>
      <c r="N3689" t="s">
        <v>14787</v>
      </c>
      <c r="S3689" t="s">
        <v>17127</v>
      </c>
      <c r="T3689" t="s">
        <v>51</v>
      </c>
      <c r="U3689" t="s">
        <v>51</v>
      </c>
      <c r="V3689" t="s">
        <v>17128</v>
      </c>
      <c r="Y3689" t="s">
        <v>17129</v>
      </c>
      <c r="Z3689">
        <v>8</v>
      </c>
      <c r="AE3689" t="s">
        <v>51</v>
      </c>
      <c r="AF3689" t="s">
        <v>143</v>
      </c>
      <c r="AI3689">
        <v>0</v>
      </c>
      <c r="AJ3689">
        <v>0</v>
      </c>
      <c r="AL3689">
        <v>0</v>
      </c>
      <c r="AM3689">
        <v>0</v>
      </c>
      <c r="AN3689">
        <v>0</v>
      </c>
      <c r="AO3689" t="s">
        <v>51</v>
      </c>
      <c r="AP3689" t="s">
        <v>51</v>
      </c>
      <c r="AQ3689" t="s">
        <v>51</v>
      </c>
      <c r="AR3689" t="s">
        <v>51</v>
      </c>
      <c r="AS3689" t="s">
        <v>51</v>
      </c>
      <c r="AT3689" t="s">
        <v>51</v>
      </c>
      <c r="AU3689" t="s">
        <v>58</v>
      </c>
      <c r="AV3689" t="s">
        <v>8671</v>
      </c>
      <c r="AW3689" t="s">
        <v>8671</v>
      </c>
      <c r="AX3689" s="1">
        <v>40477.540391354167</v>
      </c>
      <c r="AY3689" s="1">
        <v>40525.557385451386</v>
      </c>
    </row>
    <row r="3690" spans="1:51" x14ac:dyDescent="0.35">
      <c r="A3690">
        <v>654</v>
      </c>
      <c r="B3690">
        <v>0</v>
      </c>
      <c r="C3690" t="s">
        <v>51</v>
      </c>
      <c r="D3690" t="s">
        <v>85</v>
      </c>
      <c r="E3690" t="s">
        <v>51</v>
      </c>
      <c r="F3690" t="s">
        <v>51</v>
      </c>
      <c r="G3690" t="s">
        <v>17130</v>
      </c>
      <c r="H3690" t="s">
        <v>19451</v>
      </c>
      <c r="I3690" t="s">
        <v>56</v>
      </c>
      <c r="J3690" t="s">
        <v>143</v>
      </c>
      <c r="K3690" t="s">
        <v>563</v>
      </c>
      <c r="L3690" t="s">
        <v>15344</v>
      </c>
      <c r="N3690" t="s">
        <v>14787</v>
      </c>
      <c r="S3690" t="s">
        <v>17131</v>
      </c>
      <c r="T3690" t="s">
        <v>51</v>
      </c>
      <c r="U3690" t="s">
        <v>51</v>
      </c>
      <c r="V3690">
        <v>2266581568</v>
      </c>
      <c r="W3690" t="s">
        <v>17132</v>
      </c>
      <c r="Y3690" t="s">
        <v>17133</v>
      </c>
      <c r="Z3690">
        <v>8</v>
      </c>
      <c r="AE3690" t="s">
        <v>51</v>
      </c>
      <c r="AF3690" t="s">
        <v>143</v>
      </c>
      <c r="AI3690">
        <v>0</v>
      </c>
      <c r="AJ3690">
        <v>0</v>
      </c>
      <c r="AL3690">
        <v>0</v>
      </c>
      <c r="AM3690">
        <v>0</v>
      </c>
      <c r="AN3690">
        <v>0</v>
      </c>
      <c r="AO3690" t="s">
        <v>51</v>
      </c>
      <c r="AP3690" t="s">
        <v>51</v>
      </c>
      <c r="AQ3690" t="s">
        <v>51</v>
      </c>
      <c r="AR3690" t="s">
        <v>51</v>
      </c>
      <c r="AS3690" t="s">
        <v>51</v>
      </c>
      <c r="AT3690" t="s">
        <v>51</v>
      </c>
      <c r="AU3690" t="s">
        <v>58</v>
      </c>
      <c r="AV3690" t="s">
        <v>8671</v>
      </c>
      <c r="AW3690" t="s">
        <v>8671</v>
      </c>
      <c r="AX3690" s="1">
        <v>40477.476440972219</v>
      </c>
      <c r="AY3690" s="1">
        <v>40477.54139903935</v>
      </c>
    </row>
    <row r="3691" spans="1:51" x14ac:dyDescent="0.35">
      <c r="A3691">
        <v>653</v>
      </c>
      <c r="B3691">
        <v>0</v>
      </c>
      <c r="C3691" t="s">
        <v>51</v>
      </c>
      <c r="D3691" t="s">
        <v>85</v>
      </c>
      <c r="E3691" t="s">
        <v>51</v>
      </c>
      <c r="F3691" t="s">
        <v>51</v>
      </c>
      <c r="G3691" t="s">
        <v>17134</v>
      </c>
      <c r="H3691" t="s">
        <v>17135</v>
      </c>
      <c r="I3691" t="s">
        <v>56</v>
      </c>
      <c r="J3691" t="s">
        <v>12495</v>
      </c>
      <c r="K3691" t="s">
        <v>1903</v>
      </c>
      <c r="L3691" t="s">
        <v>15063</v>
      </c>
      <c r="S3691" t="s">
        <v>17136</v>
      </c>
      <c r="T3691" t="s">
        <v>51</v>
      </c>
      <c r="U3691" t="s">
        <v>51</v>
      </c>
      <c r="W3691">
        <v>9371004167</v>
      </c>
      <c r="Z3691">
        <v>8</v>
      </c>
      <c r="AE3691" t="s">
        <v>51</v>
      </c>
      <c r="AF3691" t="s">
        <v>12495</v>
      </c>
      <c r="AI3691">
        <v>0</v>
      </c>
      <c r="AJ3691">
        <v>0</v>
      </c>
      <c r="AL3691">
        <v>0</v>
      </c>
      <c r="AM3691">
        <v>0</v>
      </c>
      <c r="AN3691">
        <v>0</v>
      </c>
      <c r="AP3691" t="s">
        <v>51</v>
      </c>
      <c r="AQ3691" t="s">
        <v>51</v>
      </c>
      <c r="AR3691" t="s">
        <v>51</v>
      </c>
      <c r="AS3691" t="s">
        <v>51</v>
      </c>
      <c r="AT3691" t="s">
        <v>51</v>
      </c>
      <c r="AU3691" t="s">
        <v>58</v>
      </c>
      <c r="AV3691" t="s">
        <v>8671</v>
      </c>
      <c r="AW3691" t="s">
        <v>8671</v>
      </c>
      <c r="AX3691" s="1">
        <v>40473.622680636574</v>
      </c>
      <c r="AY3691" s="1">
        <v>43011.511801307868</v>
      </c>
    </row>
    <row r="3692" spans="1:51" x14ac:dyDescent="0.35">
      <c r="A3692">
        <v>652</v>
      </c>
      <c r="B3692">
        <v>0</v>
      </c>
      <c r="C3692" t="s">
        <v>51</v>
      </c>
      <c r="D3692" t="s">
        <v>85</v>
      </c>
      <c r="E3692" t="s">
        <v>51</v>
      </c>
      <c r="F3692" t="s">
        <v>51</v>
      </c>
      <c r="G3692" t="s">
        <v>17137</v>
      </c>
      <c r="H3692" t="s">
        <v>17138</v>
      </c>
      <c r="I3692" t="s">
        <v>56</v>
      </c>
      <c r="J3692" t="s">
        <v>143</v>
      </c>
      <c r="K3692" t="s">
        <v>1903</v>
      </c>
      <c r="L3692" t="s">
        <v>17139</v>
      </c>
      <c r="N3692" t="s">
        <v>14787</v>
      </c>
      <c r="S3692" t="s">
        <v>17140</v>
      </c>
      <c r="T3692" t="s">
        <v>51</v>
      </c>
      <c r="U3692" t="s">
        <v>51</v>
      </c>
      <c r="V3692" t="s">
        <v>17141</v>
      </c>
      <c r="Y3692" t="s">
        <v>17142</v>
      </c>
      <c r="Z3692">
        <v>8</v>
      </c>
      <c r="AE3692" t="s">
        <v>51</v>
      </c>
      <c r="AF3692" t="s">
        <v>143</v>
      </c>
      <c r="AI3692">
        <v>0</v>
      </c>
      <c r="AJ3692">
        <v>0</v>
      </c>
      <c r="AL3692">
        <v>0</v>
      </c>
      <c r="AM3692">
        <v>0</v>
      </c>
      <c r="AN3692">
        <v>0</v>
      </c>
      <c r="AO3692" t="s">
        <v>51</v>
      </c>
      <c r="AP3692" t="s">
        <v>51</v>
      </c>
      <c r="AQ3692" t="s">
        <v>51</v>
      </c>
      <c r="AR3692" t="s">
        <v>51</v>
      </c>
      <c r="AS3692" t="s">
        <v>51</v>
      </c>
      <c r="AT3692" t="s">
        <v>51</v>
      </c>
      <c r="AU3692" t="s">
        <v>58</v>
      </c>
      <c r="AV3692" t="s">
        <v>8671</v>
      </c>
      <c r="AW3692" t="s">
        <v>8671</v>
      </c>
      <c r="AX3692" s="1">
        <v>40472.646114895833</v>
      </c>
      <c r="AY3692" s="1">
        <v>40571.719264467596</v>
      </c>
    </row>
    <row r="3693" spans="1:51" x14ac:dyDescent="0.35">
      <c r="A3693">
        <v>651</v>
      </c>
      <c r="B3693">
        <v>0</v>
      </c>
      <c r="C3693" t="s">
        <v>51</v>
      </c>
      <c r="D3693" t="s">
        <v>52</v>
      </c>
      <c r="E3693" t="s">
        <v>51</v>
      </c>
      <c r="F3693" t="s">
        <v>51</v>
      </c>
      <c r="G3693" t="s">
        <v>17143</v>
      </c>
      <c r="H3693" t="s">
        <v>17144</v>
      </c>
      <c r="I3693" t="s">
        <v>56</v>
      </c>
      <c r="J3693" t="s">
        <v>376</v>
      </c>
      <c r="K3693" t="s">
        <v>4540</v>
      </c>
      <c r="L3693" t="s">
        <v>17145</v>
      </c>
      <c r="M3693" t="s">
        <v>17143</v>
      </c>
      <c r="N3693" t="s">
        <v>17144</v>
      </c>
      <c r="O3693" t="s">
        <v>56</v>
      </c>
      <c r="P3693" t="s">
        <v>376</v>
      </c>
      <c r="Q3693" t="s">
        <v>7713</v>
      </c>
      <c r="R3693" t="s">
        <v>17145</v>
      </c>
      <c r="S3693" t="s">
        <v>17146</v>
      </c>
      <c r="V3693" t="s">
        <v>17147</v>
      </c>
      <c r="Y3693" t="s">
        <v>17148</v>
      </c>
      <c r="Z3693">
        <v>8</v>
      </c>
      <c r="AA3693">
        <v>9</v>
      </c>
      <c r="AE3693" t="s">
        <v>4540</v>
      </c>
      <c r="AF3693" t="s">
        <v>376</v>
      </c>
      <c r="AG3693" t="s">
        <v>17149</v>
      </c>
      <c r="AH3693" t="s">
        <v>4540</v>
      </c>
      <c r="AI3693">
        <v>0</v>
      </c>
      <c r="AJ3693">
        <v>0</v>
      </c>
      <c r="AL3693">
        <v>0</v>
      </c>
      <c r="AM3693">
        <v>0</v>
      </c>
      <c r="AN3693">
        <v>0</v>
      </c>
      <c r="AO3693" t="s">
        <v>51</v>
      </c>
      <c r="AP3693" t="s">
        <v>51</v>
      </c>
      <c r="AQ3693" t="s">
        <v>51</v>
      </c>
      <c r="AR3693" t="s">
        <v>51</v>
      </c>
      <c r="AS3693" t="s">
        <v>51</v>
      </c>
      <c r="AT3693" t="s">
        <v>51</v>
      </c>
      <c r="AU3693" t="s">
        <v>58</v>
      </c>
      <c r="AV3693" t="s">
        <v>1668</v>
      </c>
      <c r="AW3693" t="s">
        <v>196</v>
      </c>
      <c r="AX3693" s="1">
        <v>40470.690120405096</v>
      </c>
      <c r="AY3693" s="1">
        <v>43851.480072685183</v>
      </c>
    </row>
    <row r="3694" spans="1:51" x14ac:dyDescent="0.35">
      <c r="A3694">
        <v>650</v>
      </c>
      <c r="B3694">
        <v>0</v>
      </c>
      <c r="C3694" t="s">
        <v>51</v>
      </c>
      <c r="D3694" t="s">
        <v>64</v>
      </c>
      <c r="E3694" t="s">
        <v>51</v>
      </c>
      <c r="F3694" t="s">
        <v>51</v>
      </c>
      <c r="G3694" t="s">
        <v>19452</v>
      </c>
      <c r="H3694" t="s">
        <v>17150</v>
      </c>
      <c r="I3694" t="s">
        <v>56</v>
      </c>
      <c r="J3694" t="s">
        <v>15674</v>
      </c>
      <c r="K3694" t="s">
        <v>7770</v>
      </c>
      <c r="L3694">
        <v>110006</v>
      </c>
      <c r="M3694" t="s">
        <v>19452</v>
      </c>
      <c r="N3694" t="s">
        <v>17151</v>
      </c>
      <c r="O3694" t="s">
        <v>56</v>
      </c>
      <c r="P3694" t="s">
        <v>5853</v>
      </c>
      <c r="Q3694" t="s">
        <v>7770</v>
      </c>
      <c r="R3694">
        <v>110006</v>
      </c>
      <c r="S3694">
        <v>9311283587</v>
      </c>
      <c r="T3694" t="s">
        <v>51</v>
      </c>
      <c r="U3694" t="s">
        <v>51</v>
      </c>
      <c r="W3694">
        <v>9311283587</v>
      </c>
      <c r="Z3694">
        <v>8</v>
      </c>
      <c r="AE3694" t="s">
        <v>51</v>
      </c>
      <c r="AF3694" t="s">
        <v>15674</v>
      </c>
      <c r="AI3694">
        <v>0</v>
      </c>
      <c r="AJ3694">
        <v>0</v>
      </c>
      <c r="AL3694">
        <v>0</v>
      </c>
      <c r="AM3694">
        <v>0</v>
      </c>
      <c r="AN3694">
        <v>0</v>
      </c>
      <c r="AO3694" t="s">
        <v>51</v>
      </c>
      <c r="AP3694" t="s">
        <v>51</v>
      </c>
      <c r="AQ3694" t="s">
        <v>51</v>
      </c>
      <c r="AR3694" t="s">
        <v>51</v>
      </c>
      <c r="AS3694" t="s">
        <v>51</v>
      </c>
      <c r="AT3694" t="s">
        <v>51</v>
      </c>
      <c r="AU3694" t="s">
        <v>58</v>
      </c>
      <c r="AV3694" t="s">
        <v>1668</v>
      </c>
      <c r="AW3694" t="s">
        <v>51</v>
      </c>
      <c r="AX3694" s="1">
        <v>40470.482950115744</v>
      </c>
      <c r="AY3694" t="s">
        <v>51</v>
      </c>
    </row>
    <row r="3695" spans="1:51" x14ac:dyDescent="0.35">
      <c r="A3695">
        <v>649</v>
      </c>
      <c r="B3695">
        <v>0</v>
      </c>
      <c r="C3695" t="s">
        <v>51</v>
      </c>
      <c r="D3695" t="s">
        <v>64</v>
      </c>
      <c r="E3695" t="s">
        <v>51</v>
      </c>
      <c r="F3695" t="s">
        <v>51</v>
      </c>
      <c r="G3695" t="s">
        <v>19453</v>
      </c>
      <c r="H3695" t="s">
        <v>17152</v>
      </c>
      <c r="I3695" t="s">
        <v>56</v>
      </c>
      <c r="J3695" t="s">
        <v>17153</v>
      </c>
      <c r="K3695" t="s">
        <v>1903</v>
      </c>
      <c r="L3695" t="s">
        <v>14923</v>
      </c>
      <c r="N3695" t="s">
        <v>17154</v>
      </c>
      <c r="O3695" t="s">
        <v>56</v>
      </c>
      <c r="P3695" t="s">
        <v>1903</v>
      </c>
      <c r="Q3695" t="s">
        <v>1903</v>
      </c>
      <c r="R3695" t="s">
        <v>62</v>
      </c>
      <c r="S3695">
        <f>91-20-40737700</f>
        <v>-40737629</v>
      </c>
      <c r="T3695" t="s">
        <v>51</v>
      </c>
      <c r="U3695" t="s">
        <v>51</v>
      </c>
      <c r="V3695">
        <f>91-20-40737777</f>
        <v>-40737706</v>
      </c>
      <c r="W3695" t="s">
        <v>62</v>
      </c>
      <c r="X3695" t="s">
        <v>62</v>
      </c>
      <c r="Y3695" t="s">
        <v>17155</v>
      </c>
      <c r="Z3695">
        <v>8</v>
      </c>
      <c r="AE3695" t="s">
        <v>51</v>
      </c>
      <c r="AF3695" t="s">
        <v>17153</v>
      </c>
      <c r="AI3695">
        <v>0</v>
      </c>
      <c r="AJ3695">
        <v>0</v>
      </c>
      <c r="AL3695">
        <v>0</v>
      </c>
      <c r="AM3695">
        <v>0</v>
      </c>
      <c r="AN3695">
        <v>0</v>
      </c>
      <c r="AO3695" t="s">
        <v>51</v>
      </c>
      <c r="AP3695" t="s">
        <v>51</v>
      </c>
      <c r="AQ3695" t="s">
        <v>51</v>
      </c>
      <c r="AR3695" t="s">
        <v>51</v>
      </c>
      <c r="AS3695" t="s">
        <v>51</v>
      </c>
      <c r="AT3695" t="s">
        <v>51</v>
      </c>
      <c r="AU3695" t="s">
        <v>58</v>
      </c>
      <c r="AV3695" t="s">
        <v>16002</v>
      </c>
      <c r="AW3695" t="s">
        <v>16002</v>
      </c>
      <c r="AX3695" s="1">
        <v>40466.472825694444</v>
      </c>
      <c r="AY3695" s="1">
        <v>40466.472939814812</v>
      </c>
    </row>
    <row r="3696" spans="1:51" x14ac:dyDescent="0.35">
      <c r="A3696">
        <v>648</v>
      </c>
      <c r="B3696">
        <v>0</v>
      </c>
      <c r="C3696" t="s">
        <v>51</v>
      </c>
      <c r="D3696" t="s">
        <v>85</v>
      </c>
      <c r="E3696">
        <v>0</v>
      </c>
      <c r="G3696" t="s">
        <v>17156</v>
      </c>
      <c r="H3696" t="s">
        <v>17157</v>
      </c>
      <c r="I3696" t="s">
        <v>56</v>
      </c>
      <c r="J3696" t="s">
        <v>143</v>
      </c>
      <c r="K3696" t="s">
        <v>1903</v>
      </c>
      <c r="L3696" t="s">
        <v>15063</v>
      </c>
      <c r="S3696" t="s">
        <v>17158</v>
      </c>
      <c r="T3696" t="s">
        <v>51</v>
      </c>
      <c r="U3696" t="s">
        <v>51</v>
      </c>
      <c r="W3696">
        <v>9822778627</v>
      </c>
      <c r="Z3696">
        <v>8</v>
      </c>
      <c r="AE3696" t="s">
        <v>51</v>
      </c>
      <c r="AF3696" t="s">
        <v>51</v>
      </c>
      <c r="AI3696">
        <v>0</v>
      </c>
      <c r="AJ3696">
        <v>0</v>
      </c>
      <c r="AL3696">
        <v>0</v>
      </c>
      <c r="AM3696">
        <v>0</v>
      </c>
      <c r="AN3696">
        <v>0</v>
      </c>
      <c r="AU3696" t="s">
        <v>58</v>
      </c>
      <c r="AV3696" t="s">
        <v>8671</v>
      </c>
      <c r="AW3696" t="s">
        <v>718</v>
      </c>
      <c r="AX3696" s="1">
        <v>40464.694181828701</v>
      </c>
      <c r="AY3696" s="1">
        <v>45857.734652465275</v>
      </c>
    </row>
    <row r="3697" spans="1:51" x14ac:dyDescent="0.35">
      <c r="A3697">
        <v>647</v>
      </c>
      <c r="B3697">
        <v>0</v>
      </c>
      <c r="C3697" t="s">
        <v>51</v>
      </c>
      <c r="D3697" t="s">
        <v>85</v>
      </c>
      <c r="E3697" t="s">
        <v>51</v>
      </c>
      <c r="F3697" t="s">
        <v>51</v>
      </c>
      <c r="G3697" t="s">
        <v>17159</v>
      </c>
      <c r="H3697" t="s">
        <v>17160</v>
      </c>
      <c r="I3697" t="s">
        <v>56</v>
      </c>
      <c r="J3697" t="s">
        <v>143</v>
      </c>
      <c r="K3697" t="s">
        <v>1903</v>
      </c>
      <c r="L3697" t="s">
        <v>15063</v>
      </c>
      <c r="N3697" t="s">
        <v>14787</v>
      </c>
      <c r="S3697" t="s">
        <v>17161</v>
      </c>
      <c r="T3697" t="s">
        <v>51</v>
      </c>
      <c r="U3697" t="s">
        <v>51</v>
      </c>
      <c r="V3697" t="s">
        <v>17162</v>
      </c>
      <c r="W3697">
        <v>9096627149</v>
      </c>
      <c r="Y3697" t="s">
        <v>17163</v>
      </c>
      <c r="Z3697">
        <v>8</v>
      </c>
      <c r="AE3697" t="s">
        <v>51</v>
      </c>
      <c r="AF3697" t="s">
        <v>143</v>
      </c>
      <c r="AI3697">
        <v>0</v>
      </c>
      <c r="AJ3697">
        <v>0</v>
      </c>
      <c r="AL3697">
        <v>0</v>
      </c>
      <c r="AM3697">
        <v>0</v>
      </c>
      <c r="AN3697">
        <v>0</v>
      </c>
      <c r="AO3697" t="s">
        <v>51</v>
      </c>
      <c r="AP3697" t="s">
        <v>51</v>
      </c>
      <c r="AQ3697" t="s">
        <v>51</v>
      </c>
      <c r="AR3697" t="s">
        <v>51</v>
      </c>
      <c r="AS3697" t="s">
        <v>51</v>
      </c>
      <c r="AT3697" t="s">
        <v>51</v>
      </c>
      <c r="AU3697" t="s">
        <v>58</v>
      </c>
      <c r="AV3697" t="s">
        <v>8671</v>
      </c>
      <c r="AW3697" t="s">
        <v>51</v>
      </c>
      <c r="AX3697" s="1">
        <v>40464.512530706015</v>
      </c>
      <c r="AY3697" t="s">
        <v>51</v>
      </c>
    </row>
    <row r="3698" spans="1:51" x14ac:dyDescent="0.35">
      <c r="A3698">
        <v>646</v>
      </c>
      <c r="B3698">
        <v>0</v>
      </c>
      <c r="C3698" t="s">
        <v>51</v>
      </c>
      <c r="D3698" t="s">
        <v>64</v>
      </c>
      <c r="E3698" t="s">
        <v>51</v>
      </c>
      <c r="F3698" t="s">
        <v>51</v>
      </c>
      <c r="G3698" t="s">
        <v>17164</v>
      </c>
      <c r="H3698" t="s">
        <v>17165</v>
      </c>
      <c r="I3698" t="s">
        <v>56</v>
      </c>
      <c r="J3698" t="s">
        <v>14848</v>
      </c>
      <c r="K3698" t="s">
        <v>4595</v>
      </c>
      <c r="L3698">
        <v>400013</v>
      </c>
      <c r="N3698" t="s">
        <v>14787</v>
      </c>
      <c r="O3698" t="s">
        <v>416</v>
      </c>
      <c r="S3698" t="s">
        <v>17166</v>
      </c>
      <c r="U3698" t="s">
        <v>51</v>
      </c>
      <c r="V3698" t="s">
        <v>17167</v>
      </c>
      <c r="X3698" t="s">
        <v>51</v>
      </c>
      <c r="Z3698">
        <v>8</v>
      </c>
      <c r="AA3698" t="s">
        <v>13633</v>
      </c>
      <c r="AE3698" t="s">
        <v>51</v>
      </c>
      <c r="AF3698" t="s">
        <v>14848</v>
      </c>
      <c r="AH3698" t="s">
        <v>17168</v>
      </c>
      <c r="AI3698">
        <v>0</v>
      </c>
      <c r="AJ3698">
        <v>0</v>
      </c>
      <c r="AL3698">
        <v>0</v>
      </c>
      <c r="AM3698">
        <v>0</v>
      </c>
      <c r="AN3698">
        <v>0</v>
      </c>
      <c r="AO3698" t="s">
        <v>51</v>
      </c>
      <c r="AP3698" t="s">
        <v>51</v>
      </c>
      <c r="AQ3698" t="s">
        <v>51</v>
      </c>
      <c r="AR3698" t="s">
        <v>51</v>
      </c>
      <c r="AS3698" t="s">
        <v>51</v>
      </c>
      <c r="AT3698" t="s">
        <v>51</v>
      </c>
      <c r="AU3698" t="s">
        <v>58</v>
      </c>
      <c r="AV3698" t="s">
        <v>14226</v>
      </c>
      <c r="AW3698" t="s">
        <v>14226</v>
      </c>
      <c r="AX3698" s="1">
        <v>40463.635758645833</v>
      </c>
      <c r="AY3698" s="1">
        <v>41463.582402164349</v>
      </c>
    </row>
    <row r="3699" spans="1:51" x14ac:dyDescent="0.35">
      <c r="A3699">
        <v>645</v>
      </c>
      <c r="B3699">
        <v>0</v>
      </c>
      <c r="C3699" t="s">
        <v>51</v>
      </c>
      <c r="D3699" t="s">
        <v>64</v>
      </c>
      <c r="E3699" t="s">
        <v>51</v>
      </c>
      <c r="F3699" t="s">
        <v>51</v>
      </c>
      <c r="G3699" t="s">
        <v>17169</v>
      </c>
      <c r="H3699" t="s">
        <v>17170</v>
      </c>
      <c r="I3699" t="s">
        <v>56</v>
      </c>
      <c r="J3699" t="s">
        <v>16293</v>
      </c>
      <c r="K3699" t="s">
        <v>3934</v>
      </c>
      <c r="L3699" t="s">
        <v>15500</v>
      </c>
      <c r="M3699" t="s">
        <v>17169</v>
      </c>
      <c r="N3699" t="s">
        <v>17171</v>
      </c>
      <c r="O3699" t="s">
        <v>56</v>
      </c>
      <c r="P3699" t="s">
        <v>115</v>
      </c>
      <c r="Q3699" t="s">
        <v>3934</v>
      </c>
      <c r="R3699" t="s">
        <v>15500</v>
      </c>
      <c r="S3699" t="s">
        <v>17172</v>
      </c>
      <c r="T3699" t="s">
        <v>51</v>
      </c>
      <c r="U3699" t="s">
        <v>51</v>
      </c>
      <c r="V3699" t="s">
        <v>17173</v>
      </c>
      <c r="X3699" t="s">
        <v>17174</v>
      </c>
      <c r="Z3699">
        <v>8</v>
      </c>
      <c r="AA3699" t="s">
        <v>17175</v>
      </c>
      <c r="AB3699" t="s">
        <v>17176</v>
      </c>
      <c r="AC3699" t="s">
        <v>17177</v>
      </c>
      <c r="AD3699" t="s">
        <v>16524</v>
      </c>
      <c r="AE3699" t="s">
        <v>51</v>
      </c>
      <c r="AF3699" t="s">
        <v>16293</v>
      </c>
      <c r="AH3699">
        <v>6501221201</v>
      </c>
      <c r="AI3699">
        <v>0</v>
      </c>
      <c r="AJ3699">
        <v>0</v>
      </c>
      <c r="AL3699">
        <v>0</v>
      </c>
      <c r="AM3699">
        <v>0</v>
      </c>
      <c r="AN3699">
        <v>0</v>
      </c>
      <c r="AO3699" t="s">
        <v>51</v>
      </c>
      <c r="AP3699" t="s">
        <v>51</v>
      </c>
      <c r="AQ3699" t="s">
        <v>51</v>
      </c>
      <c r="AR3699" t="s">
        <v>51</v>
      </c>
      <c r="AS3699" t="s">
        <v>51</v>
      </c>
      <c r="AT3699" t="s">
        <v>51</v>
      </c>
      <c r="AU3699" t="s">
        <v>58</v>
      </c>
      <c r="AV3699" t="s">
        <v>14226</v>
      </c>
      <c r="AW3699" t="s">
        <v>51</v>
      </c>
      <c r="AX3699" s="1">
        <v>40462.731983368052</v>
      </c>
      <c r="AY3699" t="s">
        <v>51</v>
      </c>
    </row>
    <row r="3700" spans="1:51" x14ac:dyDescent="0.35">
      <c r="A3700">
        <v>644</v>
      </c>
      <c r="B3700">
        <v>0</v>
      </c>
      <c r="C3700" t="s">
        <v>51</v>
      </c>
      <c r="D3700" t="s">
        <v>52</v>
      </c>
      <c r="E3700" t="s">
        <v>51</v>
      </c>
      <c r="F3700" t="s">
        <v>51</v>
      </c>
      <c r="G3700" t="s">
        <v>17178</v>
      </c>
      <c r="H3700" t="s">
        <v>17179</v>
      </c>
      <c r="I3700" t="s">
        <v>4076</v>
      </c>
      <c r="J3700" t="s">
        <v>14401</v>
      </c>
      <c r="K3700" t="s">
        <v>17180</v>
      </c>
      <c r="L3700">
        <v>17520</v>
      </c>
      <c r="N3700" t="s">
        <v>14787</v>
      </c>
      <c r="S3700" t="s">
        <v>17181</v>
      </c>
      <c r="T3700" t="s">
        <v>51</v>
      </c>
      <c r="U3700" t="s">
        <v>51</v>
      </c>
      <c r="V3700" t="s">
        <v>17182</v>
      </c>
      <c r="Z3700">
        <v>2</v>
      </c>
      <c r="AE3700" t="s">
        <v>51</v>
      </c>
      <c r="AF3700" t="s">
        <v>14401</v>
      </c>
      <c r="AI3700">
        <v>0</v>
      </c>
      <c r="AJ3700">
        <v>0</v>
      </c>
      <c r="AL3700">
        <v>0</v>
      </c>
      <c r="AM3700">
        <v>0</v>
      </c>
      <c r="AN3700">
        <v>0</v>
      </c>
      <c r="AO3700" t="s">
        <v>51</v>
      </c>
      <c r="AP3700" t="s">
        <v>51</v>
      </c>
      <c r="AQ3700" t="s">
        <v>51</v>
      </c>
      <c r="AR3700" t="s">
        <v>51</v>
      </c>
      <c r="AS3700" t="s">
        <v>51</v>
      </c>
      <c r="AT3700" t="s">
        <v>51</v>
      </c>
      <c r="AU3700" t="s">
        <v>58</v>
      </c>
      <c r="AV3700" t="s">
        <v>14226</v>
      </c>
      <c r="AW3700" t="s">
        <v>51</v>
      </c>
      <c r="AX3700" s="1">
        <v>40462.643377349537</v>
      </c>
      <c r="AY3700" t="s">
        <v>51</v>
      </c>
    </row>
    <row r="3701" spans="1:51" x14ac:dyDescent="0.35">
      <c r="A3701">
        <v>643</v>
      </c>
      <c r="B3701">
        <v>0</v>
      </c>
      <c r="C3701" t="s">
        <v>51</v>
      </c>
      <c r="D3701" t="s">
        <v>85</v>
      </c>
      <c r="E3701" t="s">
        <v>51</v>
      </c>
      <c r="F3701" t="s">
        <v>51</v>
      </c>
      <c r="G3701" t="s">
        <v>17183</v>
      </c>
      <c r="H3701" t="s">
        <v>17184</v>
      </c>
      <c r="I3701" t="s">
        <v>56</v>
      </c>
      <c r="J3701" t="s">
        <v>143</v>
      </c>
      <c r="K3701" t="s">
        <v>1903</v>
      </c>
      <c r="L3701">
        <v>411038</v>
      </c>
      <c r="N3701" t="s">
        <v>14787</v>
      </c>
      <c r="S3701" t="s">
        <v>17185</v>
      </c>
      <c r="T3701" t="s">
        <v>51</v>
      </c>
      <c r="U3701" t="s">
        <v>51</v>
      </c>
      <c r="Y3701" t="s">
        <v>17186</v>
      </c>
      <c r="Z3701">
        <v>8</v>
      </c>
      <c r="AE3701" t="s">
        <v>51</v>
      </c>
      <c r="AF3701" t="s">
        <v>143</v>
      </c>
      <c r="AI3701">
        <v>0</v>
      </c>
      <c r="AJ3701">
        <v>0</v>
      </c>
      <c r="AL3701">
        <v>0</v>
      </c>
      <c r="AM3701">
        <v>0</v>
      </c>
      <c r="AN3701">
        <v>0</v>
      </c>
      <c r="AO3701" t="s">
        <v>51</v>
      </c>
      <c r="AP3701" t="s">
        <v>51</v>
      </c>
      <c r="AQ3701" t="s">
        <v>51</v>
      </c>
      <c r="AR3701" t="s">
        <v>51</v>
      </c>
      <c r="AS3701" t="s">
        <v>51</v>
      </c>
      <c r="AT3701" t="s">
        <v>51</v>
      </c>
      <c r="AU3701" t="s">
        <v>58</v>
      </c>
      <c r="AV3701" t="s">
        <v>11883</v>
      </c>
      <c r="AW3701" t="s">
        <v>51</v>
      </c>
      <c r="AX3701" s="1">
        <v>40460.594742476853</v>
      </c>
      <c r="AY3701" t="s">
        <v>51</v>
      </c>
    </row>
    <row r="3702" spans="1:51" x14ac:dyDescent="0.35">
      <c r="A3702">
        <v>642</v>
      </c>
      <c r="B3702">
        <v>0</v>
      </c>
      <c r="C3702" t="s">
        <v>51</v>
      </c>
      <c r="D3702" t="s">
        <v>85</v>
      </c>
      <c r="E3702" t="s">
        <v>51</v>
      </c>
      <c r="F3702" t="s">
        <v>51</v>
      </c>
      <c r="G3702" t="s">
        <v>17187</v>
      </c>
      <c r="H3702" t="s">
        <v>17188</v>
      </c>
      <c r="I3702" t="s">
        <v>56</v>
      </c>
      <c r="J3702" t="s">
        <v>143</v>
      </c>
      <c r="K3702" t="s">
        <v>563</v>
      </c>
      <c r="L3702" t="s">
        <v>17189</v>
      </c>
      <c r="N3702" t="s">
        <v>14787</v>
      </c>
      <c r="S3702" t="s">
        <v>17190</v>
      </c>
      <c r="T3702" t="s">
        <v>51</v>
      </c>
      <c r="U3702" t="s">
        <v>51</v>
      </c>
      <c r="W3702" t="s">
        <v>17191</v>
      </c>
      <c r="Y3702" t="s">
        <v>17192</v>
      </c>
      <c r="Z3702">
        <v>8</v>
      </c>
      <c r="AE3702" t="s">
        <v>51</v>
      </c>
      <c r="AF3702" t="s">
        <v>143</v>
      </c>
      <c r="AG3702" t="s">
        <v>17193</v>
      </c>
      <c r="AH3702" t="s">
        <v>17194</v>
      </c>
      <c r="AI3702">
        <v>0</v>
      </c>
      <c r="AJ3702">
        <v>0</v>
      </c>
      <c r="AL3702">
        <v>0</v>
      </c>
      <c r="AM3702">
        <v>0</v>
      </c>
      <c r="AN3702">
        <v>0</v>
      </c>
      <c r="AO3702" t="s">
        <v>51</v>
      </c>
      <c r="AP3702" t="s">
        <v>51</v>
      </c>
      <c r="AQ3702" t="s">
        <v>51</v>
      </c>
      <c r="AR3702" t="s">
        <v>51</v>
      </c>
      <c r="AS3702" t="s">
        <v>51</v>
      </c>
      <c r="AT3702" t="s">
        <v>51</v>
      </c>
      <c r="AU3702" t="s">
        <v>58</v>
      </c>
      <c r="AV3702" t="s">
        <v>8671</v>
      </c>
      <c r="AW3702" t="s">
        <v>8671</v>
      </c>
      <c r="AX3702" s="1">
        <v>40457.725146724537</v>
      </c>
      <c r="AY3702" s="1">
        <v>40945.653669525462</v>
      </c>
    </row>
    <row r="3703" spans="1:51" x14ac:dyDescent="0.35">
      <c r="A3703">
        <v>641</v>
      </c>
      <c r="B3703">
        <v>0</v>
      </c>
      <c r="C3703" t="s">
        <v>51</v>
      </c>
      <c r="D3703" t="s">
        <v>64</v>
      </c>
      <c r="E3703" t="s">
        <v>51</v>
      </c>
      <c r="F3703" t="s">
        <v>51</v>
      </c>
      <c r="G3703" t="s">
        <v>17195</v>
      </c>
      <c r="H3703" t="s">
        <v>17196</v>
      </c>
      <c r="I3703" t="s">
        <v>17197</v>
      </c>
      <c r="J3703" t="s">
        <v>13817</v>
      </c>
      <c r="K3703" t="s">
        <v>17198</v>
      </c>
      <c r="L3703" t="s">
        <v>17199</v>
      </c>
      <c r="M3703" t="s">
        <v>17195</v>
      </c>
      <c r="N3703" t="s">
        <v>17200</v>
      </c>
      <c r="O3703" t="s">
        <v>17197</v>
      </c>
      <c r="Q3703" t="s">
        <v>17198</v>
      </c>
      <c r="R3703" t="s">
        <v>17199</v>
      </c>
      <c r="S3703" t="s">
        <v>17201</v>
      </c>
      <c r="T3703" t="s">
        <v>51</v>
      </c>
      <c r="U3703" t="s">
        <v>51</v>
      </c>
      <c r="V3703" t="s">
        <v>17202</v>
      </c>
      <c r="Z3703">
        <v>2</v>
      </c>
      <c r="AE3703" t="s">
        <v>51</v>
      </c>
      <c r="AF3703" t="s">
        <v>13817</v>
      </c>
      <c r="AI3703">
        <v>0</v>
      </c>
      <c r="AJ3703">
        <v>0</v>
      </c>
      <c r="AL3703">
        <v>0</v>
      </c>
      <c r="AM3703">
        <v>0</v>
      </c>
      <c r="AN3703">
        <v>0</v>
      </c>
      <c r="AO3703" t="s">
        <v>51</v>
      </c>
      <c r="AP3703" t="s">
        <v>51</v>
      </c>
      <c r="AQ3703" t="s">
        <v>51</v>
      </c>
      <c r="AR3703" t="s">
        <v>51</v>
      </c>
      <c r="AS3703" t="s">
        <v>51</v>
      </c>
      <c r="AT3703" t="s">
        <v>51</v>
      </c>
      <c r="AU3703" t="s">
        <v>58</v>
      </c>
      <c r="AV3703" t="s">
        <v>1668</v>
      </c>
      <c r="AW3703" t="s">
        <v>51</v>
      </c>
      <c r="AX3703" s="1">
        <v>40456.441499340275</v>
      </c>
      <c r="AY3703" t="s">
        <v>51</v>
      </c>
    </row>
    <row r="3704" spans="1:51" x14ac:dyDescent="0.35">
      <c r="A3704">
        <v>640</v>
      </c>
      <c r="B3704">
        <v>0</v>
      </c>
      <c r="C3704" t="s">
        <v>51</v>
      </c>
      <c r="D3704" t="s">
        <v>85</v>
      </c>
      <c r="E3704" t="s">
        <v>51</v>
      </c>
      <c r="F3704" t="s">
        <v>51</v>
      </c>
      <c r="G3704" t="s">
        <v>17203</v>
      </c>
      <c r="H3704" t="s">
        <v>17204</v>
      </c>
      <c r="I3704" t="s">
        <v>56</v>
      </c>
      <c r="J3704" t="s">
        <v>15678</v>
      </c>
      <c r="K3704" t="s">
        <v>62</v>
      </c>
      <c r="L3704" t="s">
        <v>17205</v>
      </c>
      <c r="N3704" t="s">
        <v>14787</v>
      </c>
      <c r="T3704" t="s">
        <v>51</v>
      </c>
      <c r="U3704" t="s">
        <v>51</v>
      </c>
      <c r="W3704">
        <v>9987559528</v>
      </c>
      <c r="Y3704" t="s">
        <v>17206</v>
      </c>
      <c r="Z3704">
        <v>8</v>
      </c>
      <c r="AE3704" t="s">
        <v>51</v>
      </c>
      <c r="AF3704" t="s">
        <v>15678</v>
      </c>
      <c r="AI3704">
        <v>0</v>
      </c>
      <c r="AJ3704">
        <v>0</v>
      </c>
      <c r="AL3704">
        <v>0</v>
      </c>
      <c r="AM3704">
        <v>0</v>
      </c>
      <c r="AN3704">
        <v>0</v>
      </c>
      <c r="AO3704" t="s">
        <v>51</v>
      </c>
      <c r="AP3704" t="s">
        <v>51</v>
      </c>
      <c r="AQ3704" t="s">
        <v>51</v>
      </c>
      <c r="AR3704" t="s">
        <v>51</v>
      </c>
      <c r="AS3704" t="s">
        <v>51</v>
      </c>
      <c r="AT3704" t="s">
        <v>51</v>
      </c>
      <c r="AU3704" t="s">
        <v>58</v>
      </c>
      <c r="AV3704" t="s">
        <v>11883</v>
      </c>
      <c r="AW3704" t="s">
        <v>11883</v>
      </c>
      <c r="AX3704" s="1">
        <v>40452.611153784725</v>
      </c>
      <c r="AY3704" s="1">
        <v>40452.611847835651</v>
      </c>
    </row>
    <row r="3705" spans="1:51" x14ac:dyDescent="0.35">
      <c r="A3705">
        <v>639</v>
      </c>
      <c r="B3705">
        <v>0</v>
      </c>
      <c r="C3705" t="s">
        <v>51</v>
      </c>
      <c r="D3705" t="s">
        <v>52</v>
      </c>
      <c r="E3705" t="s">
        <v>51</v>
      </c>
      <c r="F3705" t="s">
        <v>51</v>
      </c>
      <c r="G3705" t="s">
        <v>19454</v>
      </c>
      <c r="H3705" t="s">
        <v>17207</v>
      </c>
      <c r="I3705" t="s">
        <v>56</v>
      </c>
      <c r="J3705" t="s">
        <v>143</v>
      </c>
      <c r="K3705" t="s">
        <v>563</v>
      </c>
      <c r="L3705">
        <v>400086</v>
      </c>
      <c r="N3705" t="s">
        <v>14787</v>
      </c>
      <c r="S3705">
        <f>91-22-61386138</f>
        <v>-61386069</v>
      </c>
      <c r="T3705" t="s">
        <v>51</v>
      </c>
      <c r="U3705" t="s">
        <v>51</v>
      </c>
      <c r="V3705">
        <v>61386100</v>
      </c>
      <c r="X3705" t="s">
        <v>17208</v>
      </c>
      <c r="Z3705">
        <v>8</v>
      </c>
      <c r="AE3705" t="s">
        <v>51</v>
      </c>
      <c r="AF3705" t="s">
        <v>143</v>
      </c>
      <c r="AI3705">
        <v>0</v>
      </c>
      <c r="AJ3705">
        <v>0</v>
      </c>
      <c r="AL3705">
        <v>0</v>
      </c>
      <c r="AM3705">
        <v>0</v>
      </c>
      <c r="AN3705">
        <v>0</v>
      </c>
      <c r="AO3705" t="s">
        <v>51</v>
      </c>
      <c r="AP3705" t="s">
        <v>51</v>
      </c>
      <c r="AQ3705" t="s">
        <v>51</v>
      </c>
      <c r="AR3705" t="s">
        <v>51</v>
      </c>
      <c r="AS3705" t="s">
        <v>51</v>
      </c>
      <c r="AT3705" t="s">
        <v>51</v>
      </c>
      <c r="AU3705" t="s">
        <v>58</v>
      </c>
      <c r="AV3705" t="s">
        <v>12370</v>
      </c>
      <c r="AW3705" t="s">
        <v>51</v>
      </c>
      <c r="AX3705" s="1">
        <v>40452.442937071763</v>
      </c>
      <c r="AY3705" t="s">
        <v>51</v>
      </c>
    </row>
    <row r="3706" spans="1:51" x14ac:dyDescent="0.35">
      <c r="A3706">
        <v>638</v>
      </c>
      <c r="B3706">
        <v>0</v>
      </c>
      <c r="C3706" t="s">
        <v>51</v>
      </c>
      <c r="D3706" t="s">
        <v>52</v>
      </c>
      <c r="E3706" t="s">
        <v>51</v>
      </c>
      <c r="F3706" t="s">
        <v>51</v>
      </c>
      <c r="G3706" t="s">
        <v>17209</v>
      </c>
      <c r="H3706" t="s">
        <v>17210</v>
      </c>
      <c r="I3706" t="s">
        <v>56</v>
      </c>
      <c r="J3706" t="s">
        <v>2825</v>
      </c>
      <c r="K3706" t="s">
        <v>17211</v>
      </c>
      <c r="L3706">
        <v>370435</v>
      </c>
      <c r="M3706" t="s">
        <v>17209</v>
      </c>
      <c r="N3706" t="s">
        <v>17210</v>
      </c>
      <c r="O3706" t="s">
        <v>56</v>
      </c>
      <c r="P3706" t="s">
        <v>2825</v>
      </c>
      <c r="Q3706" t="s">
        <v>17211</v>
      </c>
      <c r="R3706">
        <v>370435</v>
      </c>
      <c r="S3706" t="s">
        <v>17212</v>
      </c>
      <c r="U3706" t="s">
        <v>57</v>
      </c>
      <c r="V3706" t="s">
        <v>17213</v>
      </c>
      <c r="W3706">
        <v>9687660662</v>
      </c>
      <c r="Y3706" t="s">
        <v>17214</v>
      </c>
      <c r="Z3706">
        <v>8</v>
      </c>
      <c r="AA3706">
        <v>24</v>
      </c>
      <c r="AB3706" t="s">
        <v>649</v>
      </c>
      <c r="AC3706" t="s">
        <v>649</v>
      </c>
      <c r="AD3706" t="s">
        <v>318</v>
      </c>
      <c r="AE3706" t="s">
        <v>14457</v>
      </c>
      <c r="AF3706" t="s">
        <v>407</v>
      </c>
      <c r="AG3706" t="s">
        <v>17215</v>
      </c>
      <c r="AH3706" t="s">
        <v>14457</v>
      </c>
      <c r="AI3706">
        <v>0</v>
      </c>
      <c r="AJ3706">
        <v>0</v>
      </c>
      <c r="AL3706">
        <v>0</v>
      </c>
      <c r="AM3706">
        <v>0</v>
      </c>
      <c r="AN3706">
        <v>0</v>
      </c>
      <c r="AO3706" t="s">
        <v>51</v>
      </c>
      <c r="AP3706" t="s">
        <v>51</v>
      </c>
      <c r="AQ3706" t="s">
        <v>51</v>
      </c>
      <c r="AR3706" t="s">
        <v>51</v>
      </c>
      <c r="AS3706" t="s">
        <v>51</v>
      </c>
      <c r="AT3706" t="s">
        <v>51</v>
      </c>
      <c r="AU3706" t="s">
        <v>58</v>
      </c>
      <c r="AV3706" t="s">
        <v>17216</v>
      </c>
      <c r="AW3706" t="s">
        <v>196</v>
      </c>
      <c r="AX3706" s="1">
        <v>40448.695389155095</v>
      </c>
      <c r="AY3706" s="1">
        <v>44849.642614004631</v>
      </c>
    </row>
    <row r="3707" spans="1:51" x14ac:dyDescent="0.35">
      <c r="A3707">
        <v>637</v>
      </c>
      <c r="B3707">
        <v>0</v>
      </c>
      <c r="C3707" t="s">
        <v>51</v>
      </c>
      <c r="D3707" t="s">
        <v>85</v>
      </c>
      <c r="E3707" t="s">
        <v>51</v>
      </c>
      <c r="F3707" t="s">
        <v>51</v>
      </c>
      <c r="G3707" t="s">
        <v>17217</v>
      </c>
      <c r="H3707" t="s">
        <v>17218</v>
      </c>
      <c r="I3707" t="s">
        <v>56</v>
      </c>
      <c r="J3707" t="s">
        <v>143</v>
      </c>
      <c r="K3707" t="s">
        <v>1903</v>
      </c>
      <c r="L3707" t="s">
        <v>17219</v>
      </c>
      <c r="N3707" t="s">
        <v>14787</v>
      </c>
      <c r="T3707" t="s">
        <v>51</v>
      </c>
      <c r="U3707" t="s">
        <v>51</v>
      </c>
      <c r="W3707">
        <v>9890715034</v>
      </c>
      <c r="Z3707">
        <v>8</v>
      </c>
      <c r="AE3707" t="s">
        <v>51</v>
      </c>
      <c r="AF3707" t="s">
        <v>143</v>
      </c>
      <c r="AG3707" t="s">
        <v>17220</v>
      </c>
      <c r="AH3707" t="s">
        <v>17221</v>
      </c>
      <c r="AI3707">
        <v>0</v>
      </c>
      <c r="AJ3707">
        <v>0</v>
      </c>
      <c r="AL3707">
        <v>0</v>
      </c>
      <c r="AM3707">
        <v>0</v>
      </c>
      <c r="AN3707">
        <v>0</v>
      </c>
      <c r="AO3707" t="s">
        <v>51</v>
      </c>
      <c r="AP3707" t="s">
        <v>51</v>
      </c>
      <c r="AQ3707" t="s">
        <v>51</v>
      </c>
      <c r="AR3707" t="s">
        <v>51</v>
      </c>
      <c r="AS3707" t="s">
        <v>51</v>
      </c>
      <c r="AT3707" t="s">
        <v>51</v>
      </c>
      <c r="AU3707" t="s">
        <v>58</v>
      </c>
      <c r="AV3707" t="s">
        <v>8671</v>
      </c>
      <c r="AW3707" t="s">
        <v>51</v>
      </c>
      <c r="AX3707" s="1">
        <v>40448.519401736114</v>
      </c>
      <c r="AY3707" t="s">
        <v>51</v>
      </c>
    </row>
    <row r="3708" spans="1:51" x14ac:dyDescent="0.35">
      <c r="A3708">
        <v>636</v>
      </c>
      <c r="B3708">
        <v>0</v>
      </c>
      <c r="C3708" t="s">
        <v>51</v>
      </c>
      <c r="D3708" t="s">
        <v>85</v>
      </c>
      <c r="E3708" t="s">
        <v>51</v>
      </c>
      <c r="F3708" t="s">
        <v>51</v>
      </c>
      <c r="G3708" t="s">
        <v>17222</v>
      </c>
      <c r="H3708" t="s">
        <v>17223</v>
      </c>
      <c r="I3708" t="s">
        <v>56</v>
      </c>
      <c r="J3708" t="s">
        <v>143</v>
      </c>
      <c r="K3708" t="s">
        <v>1903</v>
      </c>
      <c r="L3708" t="s">
        <v>15063</v>
      </c>
      <c r="N3708" t="s">
        <v>14787</v>
      </c>
      <c r="S3708" t="s">
        <v>17224</v>
      </c>
      <c r="T3708" t="s">
        <v>51</v>
      </c>
      <c r="U3708" t="s">
        <v>51</v>
      </c>
      <c r="V3708" t="s">
        <v>17225</v>
      </c>
      <c r="Y3708" t="s">
        <v>17226</v>
      </c>
      <c r="Z3708">
        <v>8</v>
      </c>
      <c r="AE3708" t="s">
        <v>51</v>
      </c>
      <c r="AF3708" t="s">
        <v>143</v>
      </c>
      <c r="AI3708">
        <v>0</v>
      </c>
      <c r="AJ3708">
        <v>0</v>
      </c>
      <c r="AL3708">
        <v>0</v>
      </c>
      <c r="AM3708">
        <v>0</v>
      </c>
      <c r="AN3708">
        <v>0</v>
      </c>
      <c r="AO3708" t="s">
        <v>51</v>
      </c>
      <c r="AP3708" t="s">
        <v>51</v>
      </c>
      <c r="AQ3708" t="s">
        <v>51</v>
      </c>
      <c r="AR3708" t="s">
        <v>51</v>
      </c>
      <c r="AS3708" t="s">
        <v>51</v>
      </c>
      <c r="AT3708" t="s">
        <v>51</v>
      </c>
      <c r="AU3708" t="s">
        <v>58</v>
      </c>
      <c r="AV3708" t="s">
        <v>8671</v>
      </c>
      <c r="AW3708" t="s">
        <v>51</v>
      </c>
      <c r="AX3708" s="1">
        <v>40448.497548460648</v>
      </c>
      <c r="AY3708" t="s">
        <v>51</v>
      </c>
    </row>
    <row r="3709" spans="1:51" x14ac:dyDescent="0.35">
      <c r="A3709">
        <v>635</v>
      </c>
      <c r="B3709">
        <v>0</v>
      </c>
      <c r="C3709" t="s">
        <v>51</v>
      </c>
      <c r="D3709" t="s">
        <v>64</v>
      </c>
      <c r="E3709" t="s">
        <v>51</v>
      </c>
      <c r="F3709" t="s">
        <v>51</v>
      </c>
      <c r="G3709" t="s">
        <v>17227</v>
      </c>
      <c r="H3709" t="s">
        <v>19455</v>
      </c>
      <c r="I3709" t="s">
        <v>56</v>
      </c>
      <c r="J3709" t="s">
        <v>15938</v>
      </c>
      <c r="K3709" t="s">
        <v>62</v>
      </c>
      <c r="L3709" t="s">
        <v>17228</v>
      </c>
      <c r="N3709" t="s">
        <v>14787</v>
      </c>
      <c r="O3709" t="s">
        <v>62</v>
      </c>
      <c r="S3709" t="s">
        <v>17229</v>
      </c>
      <c r="T3709" t="s">
        <v>51</v>
      </c>
      <c r="U3709" t="s">
        <v>51</v>
      </c>
      <c r="V3709" t="s">
        <v>17230</v>
      </c>
      <c r="W3709" t="s">
        <v>62</v>
      </c>
      <c r="X3709" t="s">
        <v>62</v>
      </c>
      <c r="Y3709" t="s">
        <v>17231</v>
      </c>
      <c r="Z3709">
        <v>8</v>
      </c>
      <c r="AE3709" t="s">
        <v>51</v>
      </c>
      <c r="AF3709" t="s">
        <v>15938</v>
      </c>
      <c r="AI3709">
        <v>0</v>
      </c>
      <c r="AJ3709">
        <v>0</v>
      </c>
      <c r="AL3709">
        <v>0</v>
      </c>
      <c r="AM3709">
        <v>0</v>
      </c>
      <c r="AN3709">
        <v>0</v>
      </c>
      <c r="AO3709" t="s">
        <v>51</v>
      </c>
      <c r="AP3709" t="s">
        <v>51</v>
      </c>
      <c r="AQ3709" t="s">
        <v>51</v>
      </c>
      <c r="AR3709" t="s">
        <v>51</v>
      </c>
      <c r="AS3709" t="s">
        <v>51</v>
      </c>
      <c r="AT3709" t="s">
        <v>51</v>
      </c>
      <c r="AU3709" t="s">
        <v>58</v>
      </c>
      <c r="AV3709" t="s">
        <v>16002</v>
      </c>
      <c r="AW3709" t="s">
        <v>51</v>
      </c>
      <c r="AX3709" s="1">
        <v>40446.408364386574</v>
      </c>
      <c r="AY3709" t="s">
        <v>51</v>
      </c>
    </row>
    <row r="3710" spans="1:51" x14ac:dyDescent="0.35">
      <c r="A3710">
        <v>634</v>
      </c>
      <c r="B3710">
        <v>0</v>
      </c>
      <c r="C3710" t="s">
        <v>51</v>
      </c>
      <c r="D3710" t="s">
        <v>64</v>
      </c>
      <c r="E3710" t="s">
        <v>51</v>
      </c>
      <c r="F3710" t="s">
        <v>51</v>
      </c>
      <c r="G3710" t="s">
        <v>17232</v>
      </c>
      <c r="H3710" t="s">
        <v>17233</v>
      </c>
      <c r="I3710" t="s">
        <v>56</v>
      </c>
      <c r="J3710" t="s">
        <v>15385</v>
      </c>
      <c r="K3710" t="s">
        <v>17234</v>
      </c>
      <c r="L3710" t="s">
        <v>17235</v>
      </c>
      <c r="M3710" t="s">
        <v>17232</v>
      </c>
      <c r="N3710" t="s">
        <v>17236</v>
      </c>
      <c r="O3710" t="s">
        <v>56</v>
      </c>
      <c r="P3710" t="s">
        <v>3406</v>
      </c>
      <c r="Q3710" t="s">
        <v>17234</v>
      </c>
      <c r="R3710" t="s">
        <v>17235</v>
      </c>
      <c r="T3710" t="s">
        <v>51</v>
      </c>
      <c r="U3710" t="s">
        <v>51</v>
      </c>
      <c r="Y3710" t="s">
        <v>17237</v>
      </c>
      <c r="Z3710">
        <v>8</v>
      </c>
      <c r="AE3710" t="s">
        <v>51</v>
      </c>
      <c r="AF3710" t="s">
        <v>15385</v>
      </c>
      <c r="AH3710" t="s">
        <v>17238</v>
      </c>
      <c r="AI3710">
        <v>0</v>
      </c>
      <c r="AJ3710">
        <v>0</v>
      </c>
      <c r="AL3710">
        <v>0</v>
      </c>
      <c r="AM3710">
        <v>0</v>
      </c>
      <c r="AN3710">
        <v>0</v>
      </c>
      <c r="AO3710" t="s">
        <v>51</v>
      </c>
      <c r="AP3710" t="s">
        <v>51</v>
      </c>
      <c r="AQ3710" t="s">
        <v>51</v>
      </c>
      <c r="AR3710" t="s">
        <v>51</v>
      </c>
      <c r="AS3710" t="s">
        <v>51</v>
      </c>
      <c r="AT3710" t="s">
        <v>51</v>
      </c>
      <c r="AU3710" t="s">
        <v>58</v>
      </c>
      <c r="AV3710" t="s">
        <v>12370</v>
      </c>
      <c r="AW3710" t="s">
        <v>51</v>
      </c>
      <c r="AX3710" s="1">
        <v>40444.454235381942</v>
      </c>
      <c r="AY3710" t="s">
        <v>51</v>
      </c>
    </row>
    <row r="3711" spans="1:51" x14ac:dyDescent="0.35">
      <c r="A3711">
        <v>633</v>
      </c>
      <c r="B3711">
        <v>0</v>
      </c>
      <c r="C3711" t="s">
        <v>51</v>
      </c>
      <c r="D3711" t="s">
        <v>85</v>
      </c>
      <c r="E3711" t="s">
        <v>51</v>
      </c>
      <c r="F3711" t="s">
        <v>51</v>
      </c>
      <c r="G3711" t="s">
        <v>17239</v>
      </c>
      <c r="H3711" t="s">
        <v>17240</v>
      </c>
      <c r="I3711" t="s">
        <v>56</v>
      </c>
      <c r="J3711" t="s">
        <v>12495</v>
      </c>
      <c r="K3711" t="s">
        <v>1903</v>
      </c>
      <c r="L3711" t="s">
        <v>14923</v>
      </c>
      <c r="S3711" t="s">
        <v>17241</v>
      </c>
      <c r="T3711" t="s">
        <v>51</v>
      </c>
      <c r="U3711" t="s">
        <v>51</v>
      </c>
      <c r="W3711">
        <v>9850345228</v>
      </c>
      <c r="Y3711" t="s">
        <v>17242</v>
      </c>
      <c r="Z3711">
        <v>8</v>
      </c>
      <c r="AA3711" t="s">
        <v>17243</v>
      </c>
      <c r="AE3711" t="s">
        <v>51</v>
      </c>
      <c r="AF3711" t="s">
        <v>12495</v>
      </c>
      <c r="AG3711" t="s">
        <v>17244</v>
      </c>
      <c r="AH3711" t="s">
        <v>17245</v>
      </c>
      <c r="AI3711">
        <v>0</v>
      </c>
      <c r="AL3711">
        <v>0</v>
      </c>
      <c r="AM3711">
        <v>0</v>
      </c>
      <c r="AN3711">
        <v>0</v>
      </c>
      <c r="AO3711" t="s">
        <v>4181</v>
      </c>
      <c r="AP3711" t="s">
        <v>51</v>
      </c>
      <c r="AQ3711" t="s">
        <v>51</v>
      </c>
      <c r="AR3711" t="s">
        <v>51</v>
      </c>
      <c r="AS3711" t="s">
        <v>51</v>
      </c>
      <c r="AT3711" t="s">
        <v>51</v>
      </c>
      <c r="AU3711" t="s">
        <v>58</v>
      </c>
      <c r="AV3711" t="s">
        <v>8671</v>
      </c>
      <c r="AW3711" t="s">
        <v>4028</v>
      </c>
      <c r="AX3711" s="1">
        <v>40443.68299494213</v>
      </c>
      <c r="AY3711" s="1">
        <v>41800.716155590279</v>
      </c>
    </row>
    <row r="3712" spans="1:51" x14ac:dyDescent="0.35">
      <c r="A3712">
        <v>632</v>
      </c>
      <c r="B3712">
        <v>0</v>
      </c>
      <c r="C3712" t="s">
        <v>51</v>
      </c>
      <c r="D3712" t="s">
        <v>85</v>
      </c>
      <c r="E3712" t="s">
        <v>51</v>
      </c>
      <c r="F3712" t="s">
        <v>51</v>
      </c>
      <c r="G3712" t="s">
        <v>12331</v>
      </c>
      <c r="H3712" t="s">
        <v>17246</v>
      </c>
      <c r="I3712" t="s">
        <v>6026</v>
      </c>
      <c r="J3712" t="s">
        <v>5419</v>
      </c>
      <c r="K3712" t="s">
        <v>2803</v>
      </c>
      <c r="L3712" t="s">
        <v>62</v>
      </c>
      <c r="T3712" t="s">
        <v>51</v>
      </c>
      <c r="U3712" t="s">
        <v>51</v>
      </c>
      <c r="Z3712">
        <v>12</v>
      </c>
      <c r="AE3712" t="s">
        <v>51</v>
      </c>
      <c r="AF3712" t="s">
        <v>5419</v>
      </c>
      <c r="AI3712">
        <v>0</v>
      </c>
      <c r="AJ3712">
        <v>0</v>
      </c>
      <c r="AL3712">
        <v>0</v>
      </c>
      <c r="AM3712">
        <v>0</v>
      </c>
      <c r="AN3712">
        <v>0</v>
      </c>
      <c r="AP3712" t="s">
        <v>51</v>
      </c>
      <c r="AQ3712" t="s">
        <v>51</v>
      </c>
      <c r="AR3712" t="s">
        <v>51</v>
      </c>
      <c r="AS3712" t="s">
        <v>51</v>
      </c>
      <c r="AT3712" t="s">
        <v>51</v>
      </c>
      <c r="AU3712" t="s">
        <v>58</v>
      </c>
      <c r="AV3712" t="s">
        <v>12370</v>
      </c>
      <c r="AW3712" t="s">
        <v>4028</v>
      </c>
      <c r="AX3712" s="1">
        <v>40443.527850115737</v>
      </c>
      <c r="AY3712" s="1">
        <v>42747.713103240741</v>
      </c>
    </row>
    <row r="3713" spans="1:51" x14ac:dyDescent="0.35">
      <c r="A3713">
        <v>631</v>
      </c>
      <c r="B3713">
        <v>0</v>
      </c>
      <c r="C3713" t="s">
        <v>51</v>
      </c>
      <c r="D3713" t="s">
        <v>85</v>
      </c>
      <c r="E3713">
        <v>0</v>
      </c>
      <c r="G3713" t="s">
        <v>19456</v>
      </c>
      <c r="H3713" t="s">
        <v>17247</v>
      </c>
      <c r="I3713" t="s">
        <v>56</v>
      </c>
      <c r="J3713" t="s">
        <v>17248</v>
      </c>
      <c r="K3713" t="s">
        <v>14876</v>
      </c>
      <c r="L3713">
        <v>560058</v>
      </c>
      <c r="T3713" t="s">
        <v>51</v>
      </c>
      <c r="U3713" t="s">
        <v>51</v>
      </c>
      <c r="Y3713" t="s">
        <v>14159</v>
      </c>
      <c r="Z3713">
        <v>8</v>
      </c>
      <c r="AE3713" t="s">
        <v>51</v>
      </c>
      <c r="AF3713" t="s">
        <v>51</v>
      </c>
      <c r="AG3713" t="s">
        <v>8546</v>
      </c>
      <c r="AI3713">
        <v>0</v>
      </c>
      <c r="AJ3713">
        <v>0</v>
      </c>
      <c r="AL3713">
        <v>0</v>
      </c>
      <c r="AM3713">
        <v>0</v>
      </c>
      <c r="AN3713">
        <v>0</v>
      </c>
      <c r="AO3713" t="s">
        <v>2205</v>
      </c>
      <c r="AU3713" t="s">
        <v>58</v>
      </c>
      <c r="AV3713" t="s">
        <v>12370</v>
      </c>
      <c r="AW3713" t="s">
        <v>68</v>
      </c>
      <c r="AX3713" s="1">
        <v>40442.633421562503</v>
      </c>
      <c r="AY3713" s="1">
        <v>45710.428521643516</v>
      </c>
    </row>
    <row r="3714" spans="1:51" x14ac:dyDescent="0.35">
      <c r="A3714">
        <v>630</v>
      </c>
      <c r="B3714">
        <v>0</v>
      </c>
      <c r="C3714" t="s">
        <v>51</v>
      </c>
      <c r="D3714" t="s">
        <v>85</v>
      </c>
      <c r="E3714" t="s">
        <v>51</v>
      </c>
      <c r="F3714" t="s">
        <v>51</v>
      </c>
      <c r="G3714" t="s">
        <v>17249</v>
      </c>
      <c r="H3714" t="s">
        <v>17250</v>
      </c>
      <c r="I3714" t="s">
        <v>56</v>
      </c>
      <c r="J3714" t="s">
        <v>143</v>
      </c>
      <c r="K3714" t="s">
        <v>1903</v>
      </c>
      <c r="L3714" t="s">
        <v>15063</v>
      </c>
      <c r="N3714" t="s">
        <v>14787</v>
      </c>
      <c r="S3714" t="s">
        <v>17251</v>
      </c>
      <c r="T3714" t="s">
        <v>51</v>
      </c>
      <c r="U3714" t="s">
        <v>51</v>
      </c>
      <c r="W3714" t="s">
        <v>17252</v>
      </c>
      <c r="Y3714" t="s">
        <v>17253</v>
      </c>
      <c r="Z3714">
        <v>8</v>
      </c>
      <c r="AE3714" t="s">
        <v>51</v>
      </c>
      <c r="AF3714" t="s">
        <v>143</v>
      </c>
      <c r="AG3714" t="s">
        <v>17254</v>
      </c>
      <c r="AH3714" t="s">
        <v>17255</v>
      </c>
      <c r="AI3714">
        <v>0</v>
      </c>
      <c r="AJ3714">
        <v>0</v>
      </c>
      <c r="AL3714">
        <v>0</v>
      </c>
      <c r="AM3714">
        <v>0</v>
      </c>
      <c r="AN3714">
        <v>0</v>
      </c>
      <c r="AO3714" t="s">
        <v>51</v>
      </c>
      <c r="AP3714" t="s">
        <v>51</v>
      </c>
      <c r="AQ3714" t="s">
        <v>51</v>
      </c>
      <c r="AR3714" t="s">
        <v>51</v>
      </c>
      <c r="AS3714" t="s">
        <v>51</v>
      </c>
      <c r="AT3714" t="s">
        <v>51</v>
      </c>
      <c r="AU3714" t="s">
        <v>58</v>
      </c>
      <c r="AV3714" t="s">
        <v>8671</v>
      </c>
      <c r="AW3714" t="s">
        <v>8671</v>
      </c>
      <c r="AX3714" s="1">
        <v>40438.646221064817</v>
      </c>
      <c r="AY3714" s="1">
        <v>40441.483113854163</v>
      </c>
    </row>
    <row r="3715" spans="1:51" x14ac:dyDescent="0.35">
      <c r="A3715">
        <v>629</v>
      </c>
      <c r="B3715">
        <v>0</v>
      </c>
      <c r="C3715" t="s">
        <v>51</v>
      </c>
      <c r="D3715" t="s">
        <v>85</v>
      </c>
      <c r="E3715" t="s">
        <v>51</v>
      </c>
      <c r="F3715" t="s">
        <v>51</v>
      </c>
      <c r="G3715" t="s">
        <v>17256</v>
      </c>
      <c r="H3715" t="s">
        <v>17257</v>
      </c>
      <c r="I3715" t="s">
        <v>56</v>
      </c>
      <c r="J3715" t="s">
        <v>143</v>
      </c>
      <c r="K3715" t="s">
        <v>1903</v>
      </c>
      <c r="L3715" t="s">
        <v>15063</v>
      </c>
      <c r="N3715" t="s">
        <v>14787</v>
      </c>
      <c r="S3715" t="s">
        <v>17258</v>
      </c>
      <c r="T3715" t="s">
        <v>51</v>
      </c>
      <c r="U3715" t="s">
        <v>51</v>
      </c>
      <c r="V3715" t="s">
        <v>17259</v>
      </c>
      <c r="W3715" t="s">
        <v>17260</v>
      </c>
      <c r="Y3715" t="s">
        <v>17261</v>
      </c>
      <c r="Z3715">
        <v>8</v>
      </c>
      <c r="AE3715" t="s">
        <v>51</v>
      </c>
      <c r="AF3715" t="s">
        <v>143</v>
      </c>
      <c r="AI3715">
        <v>0</v>
      </c>
      <c r="AJ3715">
        <v>0</v>
      </c>
      <c r="AL3715">
        <v>0</v>
      </c>
      <c r="AM3715">
        <v>0</v>
      </c>
      <c r="AN3715">
        <v>0</v>
      </c>
      <c r="AO3715" t="s">
        <v>51</v>
      </c>
      <c r="AP3715" t="s">
        <v>51</v>
      </c>
      <c r="AQ3715" t="s">
        <v>51</v>
      </c>
      <c r="AR3715" t="s">
        <v>51</v>
      </c>
      <c r="AS3715" t="s">
        <v>51</v>
      </c>
      <c r="AT3715" t="s">
        <v>51</v>
      </c>
      <c r="AU3715" t="s">
        <v>58</v>
      </c>
      <c r="AV3715" t="s">
        <v>8671</v>
      </c>
      <c r="AW3715" t="s">
        <v>51</v>
      </c>
      <c r="AX3715" s="1">
        <v>40438.639587268517</v>
      </c>
      <c r="AY3715" t="s">
        <v>51</v>
      </c>
    </row>
    <row r="3716" spans="1:51" x14ac:dyDescent="0.35">
      <c r="A3716">
        <v>628</v>
      </c>
      <c r="B3716">
        <v>0</v>
      </c>
      <c r="C3716" t="s">
        <v>51</v>
      </c>
      <c r="D3716" t="s">
        <v>85</v>
      </c>
      <c r="E3716" t="s">
        <v>51</v>
      </c>
      <c r="F3716" t="s">
        <v>51</v>
      </c>
      <c r="G3716" t="s">
        <v>17262</v>
      </c>
      <c r="H3716" t="s">
        <v>17263</v>
      </c>
      <c r="I3716" t="s">
        <v>3488</v>
      </c>
      <c r="J3716" t="s">
        <v>13817</v>
      </c>
      <c r="K3716" t="s">
        <v>62</v>
      </c>
      <c r="L3716" t="s">
        <v>17264</v>
      </c>
      <c r="N3716" t="s">
        <v>14787</v>
      </c>
      <c r="S3716" t="s">
        <v>17265</v>
      </c>
      <c r="T3716" t="s">
        <v>51</v>
      </c>
      <c r="U3716" t="s">
        <v>51</v>
      </c>
      <c r="V3716" t="s">
        <v>62</v>
      </c>
      <c r="W3716" t="s">
        <v>62</v>
      </c>
      <c r="X3716" t="s">
        <v>17266</v>
      </c>
      <c r="Y3716" t="s">
        <v>17267</v>
      </c>
      <c r="Z3716">
        <v>2</v>
      </c>
      <c r="AA3716" t="s">
        <v>62</v>
      </c>
      <c r="AB3716" t="s">
        <v>62</v>
      </c>
      <c r="AC3716" t="s">
        <v>62</v>
      </c>
      <c r="AD3716" t="s">
        <v>62</v>
      </c>
      <c r="AE3716" t="s">
        <v>51</v>
      </c>
      <c r="AF3716" t="s">
        <v>13817</v>
      </c>
      <c r="AG3716" t="s">
        <v>62</v>
      </c>
      <c r="AH3716" t="s">
        <v>62</v>
      </c>
      <c r="AI3716">
        <v>0</v>
      </c>
      <c r="AJ3716">
        <v>30</v>
      </c>
      <c r="AK3716" t="s">
        <v>62</v>
      </c>
      <c r="AL3716">
        <v>0</v>
      </c>
      <c r="AM3716">
        <v>0</v>
      </c>
      <c r="AN3716">
        <v>0</v>
      </c>
      <c r="AO3716" t="s">
        <v>51</v>
      </c>
      <c r="AP3716" t="s">
        <v>51</v>
      </c>
      <c r="AQ3716" t="s">
        <v>51</v>
      </c>
      <c r="AR3716" t="s">
        <v>51</v>
      </c>
      <c r="AS3716" t="s">
        <v>51</v>
      </c>
      <c r="AT3716" t="s">
        <v>51</v>
      </c>
      <c r="AU3716" t="s">
        <v>58</v>
      </c>
      <c r="AV3716" t="s">
        <v>84</v>
      </c>
      <c r="AW3716" t="s">
        <v>51</v>
      </c>
      <c r="AX3716" s="1">
        <v>40438.554239502315</v>
      </c>
      <c r="AY3716" t="s">
        <v>51</v>
      </c>
    </row>
    <row r="3717" spans="1:51" x14ac:dyDescent="0.35">
      <c r="A3717">
        <v>626</v>
      </c>
      <c r="B3717">
        <v>0</v>
      </c>
      <c r="C3717" t="s">
        <v>51</v>
      </c>
      <c r="D3717" t="s">
        <v>85</v>
      </c>
      <c r="E3717" t="s">
        <v>51</v>
      </c>
      <c r="F3717" t="s">
        <v>51</v>
      </c>
      <c r="G3717" t="s">
        <v>17268</v>
      </c>
      <c r="H3717" t="s">
        <v>17269</v>
      </c>
      <c r="I3717" t="s">
        <v>646</v>
      </c>
      <c r="J3717" t="s">
        <v>13817</v>
      </c>
      <c r="K3717" t="s">
        <v>62</v>
      </c>
      <c r="L3717" t="s">
        <v>62</v>
      </c>
      <c r="N3717" t="s">
        <v>14787</v>
      </c>
      <c r="T3717" t="s">
        <v>51</v>
      </c>
      <c r="U3717" t="s">
        <v>51</v>
      </c>
      <c r="Y3717" t="s">
        <v>17270</v>
      </c>
      <c r="Z3717">
        <v>2</v>
      </c>
      <c r="AE3717" t="s">
        <v>51</v>
      </c>
      <c r="AF3717" t="s">
        <v>13817</v>
      </c>
      <c r="AI3717">
        <v>0</v>
      </c>
      <c r="AJ3717">
        <v>0</v>
      </c>
      <c r="AL3717">
        <v>0</v>
      </c>
      <c r="AM3717">
        <v>0</v>
      </c>
      <c r="AN3717">
        <v>0</v>
      </c>
      <c r="AO3717" t="s">
        <v>51</v>
      </c>
      <c r="AP3717" t="s">
        <v>51</v>
      </c>
      <c r="AQ3717" t="s">
        <v>51</v>
      </c>
      <c r="AR3717" t="s">
        <v>51</v>
      </c>
      <c r="AS3717" t="s">
        <v>51</v>
      </c>
      <c r="AT3717" t="s">
        <v>51</v>
      </c>
      <c r="AU3717" t="s">
        <v>58</v>
      </c>
      <c r="AV3717" t="s">
        <v>11883</v>
      </c>
      <c r="AW3717" t="s">
        <v>51</v>
      </c>
      <c r="AX3717" s="1">
        <v>40435.794928009258</v>
      </c>
      <c r="AY3717" t="s">
        <v>51</v>
      </c>
    </row>
    <row r="3718" spans="1:51" x14ac:dyDescent="0.35">
      <c r="A3718">
        <v>625</v>
      </c>
      <c r="B3718">
        <v>0</v>
      </c>
      <c r="C3718" t="s">
        <v>51</v>
      </c>
      <c r="D3718" t="s">
        <v>64</v>
      </c>
      <c r="E3718" t="s">
        <v>51</v>
      </c>
      <c r="F3718" t="s">
        <v>51</v>
      </c>
      <c r="G3718" t="s">
        <v>17271</v>
      </c>
      <c r="H3718" t="s">
        <v>17272</v>
      </c>
      <c r="I3718" t="s">
        <v>56</v>
      </c>
      <c r="J3718" t="s">
        <v>15717</v>
      </c>
      <c r="K3718" t="s">
        <v>3557</v>
      </c>
      <c r="L3718" t="s">
        <v>17273</v>
      </c>
      <c r="M3718" t="s">
        <v>17271</v>
      </c>
      <c r="N3718" t="s">
        <v>17274</v>
      </c>
      <c r="O3718" t="s">
        <v>56</v>
      </c>
      <c r="P3718" t="s">
        <v>573</v>
      </c>
      <c r="Q3718" t="s">
        <v>3557</v>
      </c>
      <c r="R3718" t="s">
        <v>17273</v>
      </c>
      <c r="T3718" t="s">
        <v>51</v>
      </c>
      <c r="U3718" t="s">
        <v>51</v>
      </c>
      <c r="Z3718">
        <v>8</v>
      </c>
      <c r="AA3718" t="s">
        <v>17275</v>
      </c>
      <c r="AE3718" t="s">
        <v>51</v>
      </c>
      <c r="AF3718" t="s">
        <v>15717</v>
      </c>
      <c r="AH3718" t="s">
        <v>17276</v>
      </c>
      <c r="AI3718">
        <v>0</v>
      </c>
      <c r="AJ3718">
        <v>0</v>
      </c>
      <c r="AL3718">
        <v>0</v>
      </c>
      <c r="AM3718">
        <v>0</v>
      </c>
      <c r="AN3718">
        <v>0</v>
      </c>
      <c r="AO3718" t="s">
        <v>51</v>
      </c>
      <c r="AP3718" t="s">
        <v>51</v>
      </c>
      <c r="AQ3718" t="s">
        <v>51</v>
      </c>
      <c r="AR3718" t="s">
        <v>51</v>
      </c>
      <c r="AS3718" t="s">
        <v>51</v>
      </c>
      <c r="AT3718" t="s">
        <v>51</v>
      </c>
      <c r="AU3718" t="s">
        <v>58</v>
      </c>
      <c r="AV3718" t="s">
        <v>12370</v>
      </c>
      <c r="AW3718" t="s">
        <v>51</v>
      </c>
      <c r="AX3718" s="1">
        <v>40435.72627728009</v>
      </c>
      <c r="AY3718" t="s">
        <v>51</v>
      </c>
    </row>
    <row r="3719" spans="1:51" x14ac:dyDescent="0.35">
      <c r="A3719">
        <v>623</v>
      </c>
      <c r="B3719">
        <v>0</v>
      </c>
      <c r="C3719" t="s">
        <v>51</v>
      </c>
      <c r="D3719" t="s">
        <v>52</v>
      </c>
      <c r="E3719" t="s">
        <v>51</v>
      </c>
      <c r="F3719" t="s">
        <v>51</v>
      </c>
      <c r="G3719" t="s">
        <v>17277</v>
      </c>
      <c r="H3719" t="s">
        <v>17278</v>
      </c>
      <c r="I3719" t="s">
        <v>56</v>
      </c>
      <c r="J3719" t="s">
        <v>17279</v>
      </c>
      <c r="K3719" t="s">
        <v>11416</v>
      </c>
      <c r="L3719">
        <v>312021</v>
      </c>
      <c r="M3719" t="s">
        <v>17277</v>
      </c>
      <c r="N3719" t="s">
        <v>17280</v>
      </c>
      <c r="O3719" t="s">
        <v>56</v>
      </c>
      <c r="P3719" t="s">
        <v>17281</v>
      </c>
      <c r="Q3719" t="s">
        <v>11416</v>
      </c>
      <c r="R3719">
        <v>312021</v>
      </c>
      <c r="T3719" t="s">
        <v>51</v>
      </c>
      <c r="U3719" t="s">
        <v>51</v>
      </c>
      <c r="Z3719">
        <v>8</v>
      </c>
      <c r="AA3719" t="s">
        <v>17282</v>
      </c>
      <c r="AE3719" t="s">
        <v>51</v>
      </c>
      <c r="AF3719" t="s">
        <v>17279</v>
      </c>
      <c r="AG3719" t="s">
        <v>17283</v>
      </c>
      <c r="AH3719" t="s">
        <v>17283</v>
      </c>
      <c r="AI3719">
        <v>0</v>
      </c>
      <c r="AJ3719">
        <v>0</v>
      </c>
      <c r="AL3719">
        <v>0</v>
      </c>
      <c r="AM3719">
        <v>0</v>
      </c>
      <c r="AN3719">
        <v>0</v>
      </c>
      <c r="AO3719" t="s">
        <v>51</v>
      </c>
      <c r="AP3719" t="s">
        <v>51</v>
      </c>
      <c r="AQ3719" t="s">
        <v>51</v>
      </c>
      <c r="AR3719" t="s">
        <v>51</v>
      </c>
      <c r="AS3719" t="s">
        <v>51</v>
      </c>
      <c r="AT3719" t="s">
        <v>51</v>
      </c>
      <c r="AU3719" t="s">
        <v>58</v>
      </c>
      <c r="AV3719" t="s">
        <v>12370</v>
      </c>
      <c r="AW3719" t="s">
        <v>15374</v>
      </c>
      <c r="AX3719" s="1">
        <v>40435.488429780089</v>
      </c>
      <c r="AY3719" s="1">
        <v>40794.470480821758</v>
      </c>
    </row>
    <row r="3720" spans="1:51" x14ac:dyDescent="0.35">
      <c r="A3720">
        <v>622</v>
      </c>
      <c r="B3720">
        <v>0</v>
      </c>
      <c r="C3720" t="s">
        <v>51</v>
      </c>
      <c r="D3720" t="s">
        <v>52</v>
      </c>
      <c r="E3720" t="s">
        <v>51</v>
      </c>
      <c r="F3720" t="s">
        <v>51</v>
      </c>
      <c r="G3720" t="s">
        <v>19457</v>
      </c>
      <c r="H3720" t="s">
        <v>17284</v>
      </c>
      <c r="I3720" t="s">
        <v>56</v>
      </c>
      <c r="J3720" t="s">
        <v>16428</v>
      </c>
      <c r="K3720" t="s">
        <v>17285</v>
      </c>
      <c r="L3720">
        <v>244713</v>
      </c>
      <c r="M3720" t="s">
        <v>19457</v>
      </c>
      <c r="N3720" t="s">
        <v>17286</v>
      </c>
      <c r="O3720" t="s">
        <v>56</v>
      </c>
      <c r="P3720" t="s">
        <v>63</v>
      </c>
      <c r="Q3720" t="s">
        <v>17285</v>
      </c>
      <c r="R3720">
        <v>244713</v>
      </c>
      <c r="U3720" t="s">
        <v>51</v>
      </c>
      <c r="X3720" t="s">
        <v>51</v>
      </c>
      <c r="Z3720">
        <v>8</v>
      </c>
      <c r="AA3720">
        <v>5</v>
      </c>
      <c r="AE3720" t="s">
        <v>51</v>
      </c>
      <c r="AF3720" t="s">
        <v>16428</v>
      </c>
      <c r="AG3720" t="s">
        <v>17287</v>
      </c>
      <c r="AH3720" t="s">
        <v>17288</v>
      </c>
      <c r="AI3720">
        <v>0</v>
      </c>
      <c r="AJ3720">
        <v>0</v>
      </c>
      <c r="AL3720">
        <v>0</v>
      </c>
      <c r="AM3720">
        <v>0</v>
      </c>
      <c r="AN3720">
        <v>0</v>
      </c>
      <c r="AO3720" t="s">
        <v>51</v>
      </c>
      <c r="AP3720" t="s">
        <v>51</v>
      </c>
      <c r="AQ3720" t="s">
        <v>51</v>
      </c>
      <c r="AR3720" t="s">
        <v>51</v>
      </c>
      <c r="AS3720" t="s">
        <v>51</v>
      </c>
      <c r="AT3720" t="s">
        <v>51</v>
      </c>
      <c r="AU3720" t="s">
        <v>58</v>
      </c>
      <c r="AV3720" t="s">
        <v>12370</v>
      </c>
      <c r="AW3720" t="s">
        <v>6927</v>
      </c>
      <c r="AX3720" s="1">
        <v>40428.499919907408</v>
      </c>
      <c r="AY3720" s="1">
        <v>43076.687117048612</v>
      </c>
    </row>
    <row r="3721" spans="1:51" x14ac:dyDescent="0.35">
      <c r="A3721">
        <v>621</v>
      </c>
      <c r="B3721">
        <v>0</v>
      </c>
      <c r="C3721" t="s">
        <v>51</v>
      </c>
      <c r="D3721" t="s">
        <v>64</v>
      </c>
      <c r="E3721" t="s">
        <v>51</v>
      </c>
      <c r="F3721" t="s">
        <v>51</v>
      </c>
      <c r="G3721" t="s">
        <v>17289</v>
      </c>
      <c r="H3721" t="s">
        <v>17290</v>
      </c>
      <c r="I3721" t="s">
        <v>56</v>
      </c>
      <c r="J3721" t="s">
        <v>15674</v>
      </c>
      <c r="K3721" t="s">
        <v>7770</v>
      </c>
      <c r="L3721" t="s">
        <v>62</v>
      </c>
      <c r="M3721" t="s">
        <v>17289</v>
      </c>
      <c r="N3721" t="s">
        <v>17291</v>
      </c>
      <c r="O3721" t="s">
        <v>56</v>
      </c>
      <c r="P3721" t="s">
        <v>5853</v>
      </c>
      <c r="Q3721" t="s">
        <v>7770</v>
      </c>
      <c r="T3721" t="s">
        <v>51</v>
      </c>
      <c r="U3721" t="s">
        <v>51</v>
      </c>
      <c r="Z3721">
        <v>8</v>
      </c>
      <c r="AE3721" t="s">
        <v>51</v>
      </c>
      <c r="AF3721" t="s">
        <v>15674</v>
      </c>
      <c r="AI3721">
        <v>0</v>
      </c>
      <c r="AJ3721">
        <v>0</v>
      </c>
      <c r="AL3721">
        <v>0</v>
      </c>
      <c r="AM3721">
        <v>0</v>
      </c>
      <c r="AN3721">
        <v>0</v>
      </c>
      <c r="AO3721" t="s">
        <v>51</v>
      </c>
      <c r="AP3721" t="s">
        <v>51</v>
      </c>
      <c r="AQ3721" t="s">
        <v>51</v>
      </c>
      <c r="AR3721" t="s">
        <v>51</v>
      </c>
      <c r="AS3721" t="s">
        <v>51</v>
      </c>
      <c r="AT3721" t="s">
        <v>51</v>
      </c>
      <c r="AU3721" t="s">
        <v>58</v>
      </c>
      <c r="AV3721" t="s">
        <v>12370</v>
      </c>
      <c r="AW3721" t="s">
        <v>51</v>
      </c>
      <c r="AX3721" s="1">
        <v>40425.583101273151</v>
      </c>
      <c r="AY3721" t="s">
        <v>51</v>
      </c>
    </row>
    <row r="3722" spans="1:51" x14ac:dyDescent="0.35">
      <c r="A3722">
        <v>620</v>
      </c>
      <c r="B3722">
        <v>0</v>
      </c>
      <c r="C3722" t="s">
        <v>51</v>
      </c>
      <c r="D3722" t="s">
        <v>52</v>
      </c>
      <c r="E3722" t="s">
        <v>51</v>
      </c>
      <c r="F3722" t="s">
        <v>51</v>
      </c>
      <c r="G3722" t="s">
        <v>17292</v>
      </c>
      <c r="H3722" t="s">
        <v>17293</v>
      </c>
      <c r="I3722" t="s">
        <v>56</v>
      </c>
      <c r="J3722" t="s">
        <v>16297</v>
      </c>
      <c r="K3722" t="s">
        <v>12521</v>
      </c>
      <c r="L3722">
        <v>7000091</v>
      </c>
      <c r="M3722" t="s">
        <v>17294</v>
      </c>
      <c r="N3722" t="s">
        <v>17295</v>
      </c>
      <c r="O3722" t="s">
        <v>56</v>
      </c>
      <c r="P3722" t="s">
        <v>3287</v>
      </c>
      <c r="Q3722" t="s">
        <v>12521</v>
      </c>
      <c r="R3722">
        <v>721602</v>
      </c>
      <c r="T3722" t="s">
        <v>51</v>
      </c>
      <c r="U3722" t="s">
        <v>51</v>
      </c>
      <c r="Z3722">
        <v>8</v>
      </c>
      <c r="AA3722" t="s">
        <v>17296</v>
      </c>
      <c r="AE3722" t="s">
        <v>51</v>
      </c>
      <c r="AF3722" t="s">
        <v>16297</v>
      </c>
      <c r="AG3722" t="s">
        <v>17297</v>
      </c>
      <c r="AH3722" t="s">
        <v>17298</v>
      </c>
      <c r="AI3722">
        <v>0</v>
      </c>
      <c r="AJ3722">
        <v>0</v>
      </c>
      <c r="AL3722">
        <v>0</v>
      </c>
      <c r="AM3722">
        <v>0</v>
      </c>
      <c r="AN3722">
        <v>0</v>
      </c>
      <c r="AO3722" t="s">
        <v>51</v>
      </c>
      <c r="AP3722" t="s">
        <v>51</v>
      </c>
      <c r="AQ3722" t="s">
        <v>51</v>
      </c>
      <c r="AR3722" t="s">
        <v>51</v>
      </c>
      <c r="AS3722" t="s">
        <v>51</v>
      </c>
      <c r="AT3722" t="s">
        <v>51</v>
      </c>
      <c r="AU3722" t="s">
        <v>58</v>
      </c>
      <c r="AV3722" t="s">
        <v>12370</v>
      </c>
      <c r="AW3722" t="s">
        <v>10397</v>
      </c>
      <c r="AX3722" s="1">
        <v>40423.700855358795</v>
      </c>
      <c r="AY3722" s="1">
        <v>40736.64384070602</v>
      </c>
    </row>
    <row r="3723" spans="1:51" x14ac:dyDescent="0.35">
      <c r="A3723">
        <v>619</v>
      </c>
      <c r="B3723">
        <v>0</v>
      </c>
      <c r="C3723" t="s">
        <v>51</v>
      </c>
      <c r="D3723" t="s">
        <v>64</v>
      </c>
      <c r="E3723" t="s">
        <v>51</v>
      </c>
      <c r="F3723" t="s">
        <v>51</v>
      </c>
      <c r="G3723" t="s">
        <v>17299</v>
      </c>
      <c r="H3723" t="s">
        <v>17300</v>
      </c>
      <c r="I3723" t="s">
        <v>56</v>
      </c>
      <c r="J3723" t="s">
        <v>16804</v>
      </c>
      <c r="K3723" t="s">
        <v>17301</v>
      </c>
      <c r="L3723" t="s">
        <v>62</v>
      </c>
      <c r="M3723" t="s">
        <v>17299</v>
      </c>
      <c r="N3723" t="s">
        <v>17302</v>
      </c>
      <c r="O3723" t="s">
        <v>56</v>
      </c>
      <c r="P3723" t="s">
        <v>17038</v>
      </c>
      <c r="Q3723" t="s">
        <v>17301</v>
      </c>
      <c r="R3723" t="s">
        <v>62</v>
      </c>
      <c r="T3723" t="s">
        <v>51</v>
      </c>
      <c r="U3723" t="s">
        <v>51</v>
      </c>
      <c r="Z3723">
        <v>8</v>
      </c>
      <c r="AE3723" t="s">
        <v>51</v>
      </c>
      <c r="AF3723" t="s">
        <v>16804</v>
      </c>
      <c r="AI3723">
        <v>0</v>
      </c>
      <c r="AJ3723">
        <v>0</v>
      </c>
      <c r="AL3723">
        <v>0</v>
      </c>
      <c r="AM3723">
        <v>0</v>
      </c>
      <c r="AN3723">
        <v>0</v>
      </c>
      <c r="AO3723" t="s">
        <v>51</v>
      </c>
      <c r="AP3723" t="s">
        <v>51</v>
      </c>
      <c r="AQ3723" t="s">
        <v>51</v>
      </c>
      <c r="AR3723" t="s">
        <v>51</v>
      </c>
      <c r="AS3723" t="s">
        <v>51</v>
      </c>
      <c r="AT3723" t="s">
        <v>51</v>
      </c>
      <c r="AU3723" t="s">
        <v>58</v>
      </c>
      <c r="AV3723" t="s">
        <v>12370</v>
      </c>
      <c r="AW3723" t="s">
        <v>51</v>
      </c>
      <c r="AX3723" s="1">
        <v>40423.638602581021</v>
      </c>
      <c r="AY3723" t="s">
        <v>51</v>
      </c>
    </row>
    <row r="3724" spans="1:51" x14ac:dyDescent="0.35">
      <c r="A3724">
        <v>618</v>
      </c>
      <c r="B3724">
        <v>0</v>
      </c>
      <c r="C3724" t="s">
        <v>51</v>
      </c>
      <c r="D3724" t="s">
        <v>85</v>
      </c>
      <c r="E3724" t="s">
        <v>51</v>
      </c>
      <c r="F3724" t="s">
        <v>51</v>
      </c>
      <c r="G3724" t="s">
        <v>19458</v>
      </c>
      <c r="H3724" t="s">
        <v>17303</v>
      </c>
      <c r="I3724" t="s">
        <v>56</v>
      </c>
      <c r="K3724" t="s">
        <v>14876</v>
      </c>
      <c r="L3724">
        <v>560042</v>
      </c>
      <c r="T3724" t="s">
        <v>51</v>
      </c>
      <c r="U3724" t="s">
        <v>51</v>
      </c>
      <c r="W3724">
        <v>9344088020</v>
      </c>
      <c r="Z3724">
        <v>8</v>
      </c>
      <c r="AE3724" t="s">
        <v>51</v>
      </c>
      <c r="AI3724">
        <v>0</v>
      </c>
      <c r="AL3724">
        <v>0</v>
      </c>
      <c r="AM3724">
        <v>0</v>
      </c>
      <c r="AN3724">
        <v>0</v>
      </c>
      <c r="AP3724" t="s">
        <v>51</v>
      </c>
      <c r="AQ3724" t="s">
        <v>51</v>
      </c>
      <c r="AR3724" t="s">
        <v>51</v>
      </c>
      <c r="AS3724" t="s">
        <v>51</v>
      </c>
      <c r="AT3724" t="s">
        <v>51</v>
      </c>
      <c r="AU3724" t="s">
        <v>58</v>
      </c>
      <c r="AV3724" t="s">
        <v>12370</v>
      </c>
      <c r="AW3724" t="s">
        <v>13449</v>
      </c>
      <c r="AX3724" s="1">
        <v>40423.589098263888</v>
      </c>
      <c r="AY3724" s="1">
        <v>41792.499898726855</v>
      </c>
    </row>
    <row r="3725" spans="1:51" x14ac:dyDescent="0.35">
      <c r="A3725">
        <v>617</v>
      </c>
      <c r="B3725">
        <v>0</v>
      </c>
      <c r="C3725" t="s">
        <v>51</v>
      </c>
      <c r="D3725" t="s">
        <v>52</v>
      </c>
      <c r="E3725" t="s">
        <v>51</v>
      </c>
      <c r="F3725" t="s">
        <v>51</v>
      </c>
      <c r="G3725" t="s">
        <v>19459</v>
      </c>
      <c r="H3725" t="s">
        <v>17304</v>
      </c>
      <c r="I3725" t="s">
        <v>56</v>
      </c>
      <c r="J3725" t="s">
        <v>17305</v>
      </c>
      <c r="K3725" t="s">
        <v>62</v>
      </c>
      <c r="L3725">
        <v>700088</v>
      </c>
      <c r="N3725" t="s">
        <v>14787</v>
      </c>
      <c r="S3725" t="s">
        <v>62</v>
      </c>
      <c r="T3725" t="s">
        <v>51</v>
      </c>
      <c r="U3725" t="s">
        <v>51</v>
      </c>
      <c r="V3725" t="s">
        <v>62</v>
      </c>
      <c r="W3725" t="s">
        <v>62</v>
      </c>
      <c r="X3725" t="s">
        <v>62</v>
      </c>
      <c r="Z3725">
        <v>8</v>
      </c>
      <c r="AA3725" t="s">
        <v>62</v>
      </c>
      <c r="AB3725" t="s">
        <v>62</v>
      </c>
      <c r="AC3725" t="s">
        <v>62</v>
      </c>
      <c r="AD3725" t="s">
        <v>62</v>
      </c>
      <c r="AE3725" t="s">
        <v>51</v>
      </c>
      <c r="AF3725" t="s">
        <v>17305</v>
      </c>
      <c r="AG3725" t="s">
        <v>62</v>
      </c>
      <c r="AH3725" t="s">
        <v>62</v>
      </c>
      <c r="AI3725">
        <v>0</v>
      </c>
      <c r="AJ3725">
        <v>0</v>
      </c>
      <c r="AL3725">
        <v>0</v>
      </c>
      <c r="AM3725">
        <v>0</v>
      </c>
      <c r="AN3725">
        <v>0</v>
      </c>
      <c r="AO3725" t="s">
        <v>51</v>
      </c>
      <c r="AP3725" t="s">
        <v>51</v>
      </c>
      <c r="AQ3725" t="s">
        <v>51</v>
      </c>
      <c r="AR3725" t="s">
        <v>51</v>
      </c>
      <c r="AS3725" t="s">
        <v>51</v>
      </c>
      <c r="AT3725" t="s">
        <v>51</v>
      </c>
      <c r="AU3725" t="s">
        <v>58</v>
      </c>
      <c r="AV3725" t="s">
        <v>12370</v>
      </c>
      <c r="AW3725" t="s">
        <v>8906</v>
      </c>
      <c r="AX3725" s="1">
        <v>40423.481801932867</v>
      </c>
      <c r="AY3725" s="1">
        <v>40813.707677118058</v>
      </c>
    </row>
    <row r="3726" spans="1:51" x14ac:dyDescent="0.35">
      <c r="A3726">
        <v>616</v>
      </c>
      <c r="B3726">
        <v>0</v>
      </c>
      <c r="C3726" t="s">
        <v>51</v>
      </c>
      <c r="D3726" t="s">
        <v>64</v>
      </c>
      <c r="E3726" t="s">
        <v>51</v>
      </c>
      <c r="F3726" t="s">
        <v>51</v>
      </c>
      <c r="G3726" t="s">
        <v>19460</v>
      </c>
      <c r="H3726" t="s">
        <v>17306</v>
      </c>
      <c r="I3726" t="s">
        <v>56</v>
      </c>
      <c r="J3726" t="s">
        <v>15717</v>
      </c>
      <c r="K3726" t="s">
        <v>17307</v>
      </c>
      <c r="L3726">
        <v>614622</v>
      </c>
      <c r="M3726" t="s">
        <v>19460</v>
      </c>
      <c r="N3726" t="s">
        <v>17308</v>
      </c>
      <c r="O3726" t="s">
        <v>56</v>
      </c>
      <c r="P3726" t="s">
        <v>573</v>
      </c>
      <c r="Q3726" t="s">
        <v>3557</v>
      </c>
      <c r="R3726">
        <v>600001</v>
      </c>
      <c r="T3726" t="s">
        <v>51</v>
      </c>
      <c r="U3726" t="s">
        <v>51</v>
      </c>
      <c r="Z3726">
        <v>8</v>
      </c>
      <c r="AA3726" t="s">
        <v>17309</v>
      </c>
      <c r="AE3726" t="s">
        <v>51</v>
      </c>
      <c r="AF3726" t="s">
        <v>15717</v>
      </c>
      <c r="AG3726">
        <v>33080100006</v>
      </c>
      <c r="AH3726" t="s">
        <v>17310</v>
      </c>
      <c r="AI3726">
        <v>0</v>
      </c>
      <c r="AJ3726">
        <v>0</v>
      </c>
      <c r="AL3726">
        <v>0</v>
      </c>
      <c r="AM3726">
        <v>0</v>
      </c>
      <c r="AN3726">
        <v>0</v>
      </c>
      <c r="AO3726" t="s">
        <v>51</v>
      </c>
      <c r="AP3726" t="s">
        <v>51</v>
      </c>
      <c r="AQ3726" t="s">
        <v>51</v>
      </c>
      <c r="AR3726" t="s">
        <v>51</v>
      </c>
      <c r="AS3726" t="s">
        <v>51</v>
      </c>
      <c r="AT3726" t="s">
        <v>51</v>
      </c>
      <c r="AU3726" t="s">
        <v>58</v>
      </c>
      <c r="AV3726" t="s">
        <v>12370</v>
      </c>
      <c r="AW3726" t="s">
        <v>12370</v>
      </c>
      <c r="AX3726" s="1">
        <v>40422.770556053241</v>
      </c>
      <c r="AY3726" s="1">
        <v>40428.451743750004</v>
      </c>
    </row>
    <row r="3727" spans="1:51" x14ac:dyDescent="0.35">
      <c r="A3727">
        <v>615</v>
      </c>
      <c r="B3727">
        <v>0</v>
      </c>
      <c r="C3727" t="s">
        <v>51</v>
      </c>
      <c r="D3727" t="s">
        <v>64</v>
      </c>
      <c r="E3727" t="s">
        <v>51</v>
      </c>
      <c r="F3727" t="s">
        <v>51</v>
      </c>
      <c r="G3727" t="s">
        <v>19461</v>
      </c>
      <c r="H3727" t="s">
        <v>17311</v>
      </c>
      <c r="I3727" t="s">
        <v>56</v>
      </c>
      <c r="J3727" t="s">
        <v>14848</v>
      </c>
      <c r="K3727" t="s">
        <v>1903</v>
      </c>
      <c r="L3727" t="s">
        <v>17312</v>
      </c>
      <c r="O3727" t="s">
        <v>56</v>
      </c>
      <c r="P3727" t="s">
        <v>77</v>
      </c>
      <c r="Q3727" t="s">
        <v>17313</v>
      </c>
      <c r="R3727">
        <v>591123</v>
      </c>
      <c r="S3727">
        <f>91-2112-244252</f>
        <v>-246273</v>
      </c>
      <c r="U3727" t="s">
        <v>51</v>
      </c>
      <c r="X3727" t="s">
        <v>51</v>
      </c>
      <c r="Y3727" t="s">
        <v>17314</v>
      </c>
      <c r="Z3727">
        <v>8</v>
      </c>
      <c r="AA3727">
        <v>27</v>
      </c>
      <c r="AE3727" t="s">
        <v>51</v>
      </c>
      <c r="AF3727" t="s">
        <v>14848</v>
      </c>
      <c r="AG3727" t="s">
        <v>17315</v>
      </c>
      <c r="AH3727" t="s">
        <v>17316</v>
      </c>
      <c r="AI3727">
        <v>0</v>
      </c>
      <c r="AJ3727">
        <v>0</v>
      </c>
      <c r="AL3727">
        <v>0</v>
      </c>
      <c r="AM3727">
        <v>0</v>
      </c>
      <c r="AN3727">
        <v>0</v>
      </c>
      <c r="AO3727" t="s">
        <v>51</v>
      </c>
      <c r="AP3727" t="s">
        <v>51</v>
      </c>
      <c r="AQ3727" t="s">
        <v>51</v>
      </c>
      <c r="AR3727" t="s">
        <v>51</v>
      </c>
      <c r="AS3727" t="s">
        <v>51</v>
      </c>
      <c r="AT3727" t="s">
        <v>51</v>
      </c>
      <c r="AU3727" t="s">
        <v>58</v>
      </c>
      <c r="AV3727" t="s">
        <v>12370</v>
      </c>
      <c r="AW3727" t="s">
        <v>6927</v>
      </c>
      <c r="AX3727" s="1">
        <v>40422.734085416669</v>
      </c>
      <c r="AY3727" s="1">
        <v>43061.694037037036</v>
      </c>
    </row>
    <row r="3728" spans="1:51" x14ac:dyDescent="0.35">
      <c r="A3728">
        <v>614</v>
      </c>
      <c r="B3728">
        <v>0</v>
      </c>
      <c r="C3728" t="s">
        <v>51</v>
      </c>
      <c r="D3728" t="s">
        <v>85</v>
      </c>
      <c r="E3728" t="s">
        <v>51</v>
      </c>
      <c r="F3728" t="s">
        <v>51</v>
      </c>
      <c r="G3728" t="s">
        <v>17317</v>
      </c>
      <c r="H3728" t="s">
        <v>17318</v>
      </c>
      <c r="I3728" t="s">
        <v>56</v>
      </c>
      <c r="J3728" t="s">
        <v>15191</v>
      </c>
      <c r="K3728" t="s">
        <v>6008</v>
      </c>
      <c r="L3728">
        <v>380001</v>
      </c>
      <c r="N3728" t="s">
        <v>14787</v>
      </c>
      <c r="T3728" t="s">
        <v>51</v>
      </c>
      <c r="U3728" t="s">
        <v>51</v>
      </c>
      <c r="W3728" s="2">
        <v>9.3280539210932801E+20</v>
      </c>
      <c r="Y3728" t="s">
        <v>17319</v>
      </c>
      <c r="Z3728">
        <v>8</v>
      </c>
      <c r="AE3728" t="s">
        <v>51</v>
      </c>
      <c r="AF3728" t="s">
        <v>15191</v>
      </c>
      <c r="AI3728">
        <v>0</v>
      </c>
      <c r="AJ3728">
        <v>0</v>
      </c>
      <c r="AL3728">
        <v>0</v>
      </c>
      <c r="AM3728">
        <v>0</v>
      </c>
      <c r="AN3728">
        <v>0</v>
      </c>
      <c r="AO3728" t="s">
        <v>51</v>
      </c>
      <c r="AP3728" t="s">
        <v>51</v>
      </c>
      <c r="AQ3728" t="s">
        <v>51</v>
      </c>
      <c r="AR3728" t="s">
        <v>51</v>
      </c>
      <c r="AS3728" t="s">
        <v>51</v>
      </c>
      <c r="AT3728" t="s">
        <v>51</v>
      </c>
      <c r="AU3728" t="s">
        <v>58</v>
      </c>
      <c r="AV3728" t="s">
        <v>8671</v>
      </c>
      <c r="AW3728" t="s">
        <v>51</v>
      </c>
      <c r="AX3728" s="1">
        <v>40421.68429892361</v>
      </c>
      <c r="AY3728" t="s">
        <v>51</v>
      </c>
    </row>
    <row r="3729" spans="1:51" x14ac:dyDescent="0.35">
      <c r="A3729">
        <v>613</v>
      </c>
      <c r="B3729">
        <v>0</v>
      </c>
      <c r="C3729" t="s">
        <v>51</v>
      </c>
      <c r="D3729" t="s">
        <v>85</v>
      </c>
      <c r="E3729" t="s">
        <v>51</v>
      </c>
      <c r="F3729" t="s">
        <v>51</v>
      </c>
      <c r="G3729" t="s">
        <v>17320</v>
      </c>
      <c r="H3729" t="s">
        <v>17321</v>
      </c>
      <c r="I3729" t="s">
        <v>56</v>
      </c>
      <c r="K3729" t="s">
        <v>1903</v>
      </c>
      <c r="L3729" t="s">
        <v>15063</v>
      </c>
      <c r="T3729" t="s">
        <v>51</v>
      </c>
      <c r="U3729" t="s">
        <v>51</v>
      </c>
      <c r="W3729">
        <v>9326846165</v>
      </c>
      <c r="Y3729" t="s">
        <v>17322</v>
      </c>
      <c r="Z3729">
        <v>8</v>
      </c>
      <c r="AE3729" t="s">
        <v>51</v>
      </c>
      <c r="AI3729">
        <v>0</v>
      </c>
      <c r="AJ3729">
        <v>0</v>
      </c>
      <c r="AL3729">
        <v>0</v>
      </c>
      <c r="AM3729">
        <v>0</v>
      </c>
      <c r="AN3729">
        <v>0</v>
      </c>
      <c r="AO3729" t="s">
        <v>1777</v>
      </c>
      <c r="AP3729" t="s">
        <v>51</v>
      </c>
      <c r="AQ3729" t="s">
        <v>51</v>
      </c>
      <c r="AR3729" t="s">
        <v>51</v>
      </c>
      <c r="AS3729" t="s">
        <v>51</v>
      </c>
      <c r="AT3729" t="s">
        <v>51</v>
      </c>
      <c r="AU3729" t="s">
        <v>58</v>
      </c>
      <c r="AV3729" t="s">
        <v>8671</v>
      </c>
      <c r="AW3729" t="s">
        <v>4028</v>
      </c>
      <c r="AX3729" s="1">
        <v>40421.557175810187</v>
      </c>
      <c r="AY3729" s="1">
        <v>41953.583151388892</v>
      </c>
    </row>
    <row r="3730" spans="1:51" x14ac:dyDescent="0.35">
      <c r="A3730">
        <v>612</v>
      </c>
      <c r="B3730">
        <v>0</v>
      </c>
      <c r="C3730" t="s">
        <v>51</v>
      </c>
      <c r="D3730" t="s">
        <v>85</v>
      </c>
      <c r="E3730" t="s">
        <v>51</v>
      </c>
      <c r="F3730" t="s">
        <v>51</v>
      </c>
      <c r="G3730" t="s">
        <v>17323</v>
      </c>
      <c r="H3730" t="s">
        <v>17324</v>
      </c>
      <c r="I3730" t="s">
        <v>4664</v>
      </c>
      <c r="J3730" t="s">
        <v>5419</v>
      </c>
      <c r="L3730" t="s">
        <v>62</v>
      </c>
      <c r="S3730" t="s">
        <v>17325</v>
      </c>
      <c r="T3730" t="s">
        <v>51</v>
      </c>
      <c r="U3730" t="s">
        <v>51</v>
      </c>
      <c r="W3730" t="s">
        <v>17326</v>
      </c>
      <c r="X3730" t="s">
        <v>17327</v>
      </c>
      <c r="Y3730" t="s">
        <v>17328</v>
      </c>
      <c r="Z3730">
        <v>2</v>
      </c>
      <c r="AE3730" t="s">
        <v>51</v>
      </c>
      <c r="AF3730" t="s">
        <v>5419</v>
      </c>
      <c r="AI3730">
        <v>0</v>
      </c>
      <c r="AJ3730">
        <v>0</v>
      </c>
      <c r="AL3730">
        <v>0</v>
      </c>
      <c r="AM3730">
        <v>0</v>
      </c>
      <c r="AN3730">
        <v>0</v>
      </c>
      <c r="AP3730" t="s">
        <v>51</v>
      </c>
      <c r="AQ3730" t="s">
        <v>51</v>
      </c>
      <c r="AR3730" t="s">
        <v>51</v>
      </c>
      <c r="AS3730" t="s">
        <v>51</v>
      </c>
      <c r="AT3730" t="s">
        <v>51</v>
      </c>
      <c r="AU3730" t="s">
        <v>58</v>
      </c>
      <c r="AV3730" t="s">
        <v>11883</v>
      </c>
      <c r="AW3730" t="s">
        <v>4028</v>
      </c>
      <c r="AX3730" s="1">
        <v>40420.459637384258</v>
      </c>
      <c r="AY3730" s="1">
        <v>42313.590497106481</v>
      </c>
    </row>
    <row r="3731" spans="1:51" x14ac:dyDescent="0.35">
      <c r="A3731">
        <v>611</v>
      </c>
      <c r="B3731">
        <v>0</v>
      </c>
      <c r="C3731" t="s">
        <v>51</v>
      </c>
      <c r="D3731" t="s">
        <v>52</v>
      </c>
      <c r="E3731" t="s">
        <v>51</v>
      </c>
      <c r="F3731" t="s">
        <v>51</v>
      </c>
      <c r="G3731" t="s">
        <v>17329</v>
      </c>
      <c r="H3731" t="s">
        <v>17330</v>
      </c>
      <c r="I3731" t="s">
        <v>56</v>
      </c>
      <c r="J3731" t="s">
        <v>16804</v>
      </c>
      <c r="K3731" t="s">
        <v>2019</v>
      </c>
      <c r="L3731">
        <v>585225</v>
      </c>
      <c r="M3731" t="s">
        <v>17329</v>
      </c>
      <c r="N3731" t="s">
        <v>17331</v>
      </c>
      <c r="O3731" t="s">
        <v>56</v>
      </c>
      <c r="P3731" t="s">
        <v>17038</v>
      </c>
      <c r="Q3731" t="s">
        <v>2019</v>
      </c>
      <c r="R3731">
        <v>585225</v>
      </c>
      <c r="T3731" t="s">
        <v>51</v>
      </c>
      <c r="U3731" t="s">
        <v>51</v>
      </c>
      <c r="Z3731">
        <v>8</v>
      </c>
      <c r="AE3731" t="s">
        <v>51</v>
      </c>
      <c r="AF3731" t="s">
        <v>16804</v>
      </c>
      <c r="AI3731">
        <v>0</v>
      </c>
      <c r="AJ3731">
        <v>0</v>
      </c>
      <c r="AL3731">
        <v>0</v>
      </c>
      <c r="AM3731">
        <v>0</v>
      </c>
      <c r="AN3731">
        <v>0</v>
      </c>
      <c r="AO3731" t="s">
        <v>51</v>
      </c>
      <c r="AP3731" t="s">
        <v>51</v>
      </c>
      <c r="AQ3731" t="s">
        <v>51</v>
      </c>
      <c r="AR3731" t="s">
        <v>51</v>
      </c>
      <c r="AS3731" t="s">
        <v>51</v>
      </c>
      <c r="AT3731" t="s">
        <v>51</v>
      </c>
      <c r="AU3731" t="s">
        <v>58</v>
      </c>
      <c r="AV3731" t="s">
        <v>11883</v>
      </c>
      <c r="AW3731" t="s">
        <v>10397</v>
      </c>
      <c r="AX3731" s="1">
        <v>40418.623846180555</v>
      </c>
      <c r="AY3731" s="1">
        <v>40418.662873263886</v>
      </c>
    </row>
    <row r="3732" spans="1:51" x14ac:dyDescent="0.35">
      <c r="A3732">
        <v>610</v>
      </c>
      <c r="B3732">
        <v>0</v>
      </c>
      <c r="C3732" t="s">
        <v>51</v>
      </c>
      <c r="D3732" t="s">
        <v>64</v>
      </c>
      <c r="E3732" t="s">
        <v>51</v>
      </c>
      <c r="F3732" t="s">
        <v>51</v>
      </c>
      <c r="G3732" t="s">
        <v>17332</v>
      </c>
      <c r="H3732" t="s">
        <v>17333</v>
      </c>
      <c r="I3732" t="s">
        <v>56</v>
      </c>
      <c r="J3732" t="s">
        <v>12495</v>
      </c>
      <c r="K3732" t="s">
        <v>8959</v>
      </c>
      <c r="L3732" t="s">
        <v>17066</v>
      </c>
      <c r="M3732" t="s">
        <v>17332</v>
      </c>
      <c r="N3732" t="s">
        <v>17333</v>
      </c>
      <c r="O3732" t="s">
        <v>56</v>
      </c>
      <c r="P3732" t="s">
        <v>143</v>
      </c>
      <c r="Q3732" t="s">
        <v>8959</v>
      </c>
      <c r="R3732" t="s">
        <v>17066</v>
      </c>
      <c r="U3732" t="s">
        <v>51</v>
      </c>
      <c r="W3732">
        <f>91-261-2747883</f>
        <v>-2748053</v>
      </c>
      <c r="X3732" t="s">
        <v>51</v>
      </c>
      <c r="Y3732" t="s">
        <v>17334</v>
      </c>
      <c r="Z3732">
        <v>8</v>
      </c>
      <c r="AE3732" t="s">
        <v>51</v>
      </c>
      <c r="AF3732" t="s">
        <v>12495</v>
      </c>
      <c r="AH3732">
        <v>24720202305</v>
      </c>
      <c r="AI3732">
        <v>0</v>
      </c>
      <c r="AJ3732">
        <v>0</v>
      </c>
      <c r="AL3732">
        <v>0</v>
      </c>
      <c r="AM3732">
        <v>0</v>
      </c>
      <c r="AN3732">
        <v>0</v>
      </c>
      <c r="AO3732" t="s">
        <v>51</v>
      </c>
      <c r="AP3732" t="s">
        <v>51</v>
      </c>
      <c r="AQ3732" t="s">
        <v>51</v>
      </c>
      <c r="AR3732" t="s">
        <v>51</v>
      </c>
      <c r="AS3732" t="s">
        <v>51</v>
      </c>
      <c r="AT3732" t="s">
        <v>51</v>
      </c>
      <c r="AU3732" t="s">
        <v>58</v>
      </c>
      <c r="AV3732" t="s">
        <v>12370</v>
      </c>
      <c r="AW3732" t="s">
        <v>14226</v>
      </c>
      <c r="AX3732" s="1">
        <v>40415.761539004627</v>
      </c>
      <c r="AY3732" s="1">
        <v>41401.486554317133</v>
      </c>
    </row>
    <row r="3733" spans="1:51" x14ac:dyDescent="0.35">
      <c r="A3733">
        <v>609</v>
      </c>
      <c r="B3733">
        <v>0</v>
      </c>
      <c r="C3733" t="s">
        <v>51</v>
      </c>
      <c r="D3733" t="s">
        <v>64</v>
      </c>
      <c r="E3733" t="s">
        <v>51</v>
      </c>
      <c r="F3733" t="s">
        <v>51</v>
      </c>
      <c r="G3733" t="s">
        <v>19462</v>
      </c>
      <c r="H3733" t="s">
        <v>17335</v>
      </c>
      <c r="I3733" t="s">
        <v>56</v>
      </c>
      <c r="J3733" t="s">
        <v>2355</v>
      </c>
      <c r="K3733" t="s">
        <v>11774</v>
      </c>
      <c r="L3733">
        <v>831001</v>
      </c>
      <c r="M3733" t="s">
        <v>19462</v>
      </c>
      <c r="N3733" t="s">
        <v>17336</v>
      </c>
      <c r="O3733" t="s">
        <v>56</v>
      </c>
      <c r="Q3733" t="s">
        <v>11774</v>
      </c>
      <c r="R3733">
        <v>831001</v>
      </c>
      <c r="T3733" t="s">
        <v>51</v>
      </c>
      <c r="U3733" t="s">
        <v>51</v>
      </c>
      <c r="Z3733">
        <v>8</v>
      </c>
      <c r="AE3733" t="s">
        <v>51</v>
      </c>
      <c r="AF3733" t="s">
        <v>2355</v>
      </c>
      <c r="AI3733">
        <v>0</v>
      </c>
      <c r="AJ3733">
        <v>0</v>
      </c>
      <c r="AL3733">
        <v>0</v>
      </c>
      <c r="AM3733">
        <v>0</v>
      </c>
      <c r="AN3733">
        <v>0</v>
      </c>
      <c r="AO3733" t="s">
        <v>51</v>
      </c>
      <c r="AP3733" t="s">
        <v>51</v>
      </c>
      <c r="AQ3733" t="s">
        <v>51</v>
      </c>
      <c r="AR3733" t="s">
        <v>51</v>
      </c>
      <c r="AS3733" t="s">
        <v>51</v>
      </c>
      <c r="AT3733" t="s">
        <v>51</v>
      </c>
      <c r="AU3733" t="s">
        <v>58</v>
      </c>
      <c r="AV3733" t="s">
        <v>11883</v>
      </c>
      <c r="AW3733" t="s">
        <v>51</v>
      </c>
      <c r="AX3733" s="1">
        <v>40415.691795833336</v>
      </c>
      <c r="AY3733" t="s">
        <v>51</v>
      </c>
    </row>
    <row r="3734" spans="1:51" x14ac:dyDescent="0.35">
      <c r="A3734">
        <v>608</v>
      </c>
      <c r="B3734">
        <v>0</v>
      </c>
      <c r="C3734" t="s">
        <v>51</v>
      </c>
      <c r="D3734" t="s">
        <v>64</v>
      </c>
      <c r="E3734" t="s">
        <v>51</v>
      </c>
      <c r="F3734" t="s">
        <v>51</v>
      </c>
      <c r="G3734" t="s">
        <v>17337</v>
      </c>
      <c r="H3734" t="s">
        <v>17338</v>
      </c>
      <c r="I3734" t="s">
        <v>56</v>
      </c>
      <c r="J3734" t="s">
        <v>16497</v>
      </c>
      <c r="K3734" t="s">
        <v>4511</v>
      </c>
      <c r="L3734">
        <v>160055</v>
      </c>
      <c r="N3734" t="s">
        <v>14787</v>
      </c>
      <c r="O3734" t="s">
        <v>56</v>
      </c>
      <c r="U3734" t="s">
        <v>51</v>
      </c>
      <c r="W3734" t="s">
        <v>17339</v>
      </c>
      <c r="X3734" t="s">
        <v>51</v>
      </c>
      <c r="Y3734" t="s">
        <v>12365</v>
      </c>
      <c r="Z3734">
        <v>8</v>
      </c>
      <c r="AE3734" t="s">
        <v>51</v>
      </c>
      <c r="AF3734" t="s">
        <v>16497</v>
      </c>
      <c r="AH3734">
        <v>3772051228</v>
      </c>
      <c r="AI3734">
        <v>0</v>
      </c>
      <c r="AJ3734">
        <v>0</v>
      </c>
      <c r="AL3734">
        <v>0</v>
      </c>
      <c r="AM3734">
        <v>0</v>
      </c>
      <c r="AN3734">
        <v>0</v>
      </c>
      <c r="AO3734" t="s">
        <v>51</v>
      </c>
      <c r="AP3734" t="s">
        <v>51</v>
      </c>
      <c r="AQ3734" t="s">
        <v>51</v>
      </c>
      <c r="AR3734" t="s">
        <v>51</v>
      </c>
      <c r="AS3734" t="s">
        <v>51</v>
      </c>
      <c r="AT3734" t="s">
        <v>51</v>
      </c>
      <c r="AU3734" t="s">
        <v>58</v>
      </c>
      <c r="AV3734" t="s">
        <v>12370</v>
      </c>
      <c r="AW3734" t="s">
        <v>4802</v>
      </c>
      <c r="AX3734" s="1">
        <v>40414.637594560183</v>
      </c>
      <c r="AY3734" s="1">
        <v>41801.624279247684</v>
      </c>
    </row>
    <row r="3735" spans="1:51" x14ac:dyDescent="0.35">
      <c r="A3735">
        <v>607</v>
      </c>
      <c r="B3735">
        <v>0</v>
      </c>
      <c r="C3735" t="s">
        <v>51</v>
      </c>
      <c r="D3735" t="s">
        <v>85</v>
      </c>
      <c r="E3735" t="s">
        <v>51</v>
      </c>
      <c r="F3735" t="s">
        <v>51</v>
      </c>
      <c r="G3735" t="s">
        <v>17340</v>
      </c>
      <c r="H3735" t="s">
        <v>17341</v>
      </c>
      <c r="I3735" t="s">
        <v>56</v>
      </c>
      <c r="J3735" t="s">
        <v>143</v>
      </c>
      <c r="K3735" t="s">
        <v>1903</v>
      </c>
      <c r="L3735" t="s">
        <v>15063</v>
      </c>
      <c r="N3735" t="s">
        <v>14787</v>
      </c>
      <c r="S3735" t="s">
        <v>17342</v>
      </c>
      <c r="T3735" t="s">
        <v>51</v>
      </c>
      <c r="U3735" t="s">
        <v>51</v>
      </c>
      <c r="V3735" t="s">
        <v>17342</v>
      </c>
      <c r="W3735">
        <v>9850728990</v>
      </c>
      <c r="Y3735" t="s">
        <v>17343</v>
      </c>
      <c r="Z3735">
        <v>8</v>
      </c>
      <c r="AE3735" t="s">
        <v>51</v>
      </c>
      <c r="AF3735" t="s">
        <v>143</v>
      </c>
      <c r="AI3735">
        <v>0</v>
      </c>
      <c r="AJ3735">
        <v>0</v>
      </c>
      <c r="AL3735">
        <v>0</v>
      </c>
      <c r="AM3735">
        <v>0</v>
      </c>
      <c r="AN3735">
        <v>0</v>
      </c>
      <c r="AO3735" t="s">
        <v>51</v>
      </c>
      <c r="AP3735" t="s">
        <v>51</v>
      </c>
      <c r="AQ3735" t="s">
        <v>51</v>
      </c>
      <c r="AR3735" t="s">
        <v>51</v>
      </c>
      <c r="AS3735" t="s">
        <v>51</v>
      </c>
      <c r="AT3735" t="s">
        <v>51</v>
      </c>
      <c r="AU3735" t="s">
        <v>58</v>
      </c>
      <c r="AV3735" t="s">
        <v>8671</v>
      </c>
      <c r="AW3735" t="s">
        <v>51</v>
      </c>
      <c r="AX3735" s="1">
        <v>40413.695036840276</v>
      </c>
      <c r="AY3735" t="s">
        <v>51</v>
      </c>
    </row>
    <row r="3736" spans="1:51" x14ac:dyDescent="0.35">
      <c r="A3736">
        <v>606</v>
      </c>
      <c r="B3736">
        <v>0</v>
      </c>
      <c r="C3736" t="s">
        <v>51</v>
      </c>
      <c r="D3736" t="s">
        <v>64</v>
      </c>
      <c r="E3736" t="s">
        <v>51</v>
      </c>
      <c r="F3736" t="s">
        <v>51</v>
      </c>
      <c r="G3736" t="s">
        <v>17344</v>
      </c>
      <c r="H3736" t="s">
        <v>17345</v>
      </c>
      <c r="I3736" t="s">
        <v>56</v>
      </c>
      <c r="J3736" t="s">
        <v>143</v>
      </c>
      <c r="K3736" t="s">
        <v>14667</v>
      </c>
      <c r="L3736" t="s">
        <v>17346</v>
      </c>
      <c r="M3736" t="s">
        <v>17344</v>
      </c>
      <c r="N3736" t="s">
        <v>17347</v>
      </c>
      <c r="O3736" t="s">
        <v>56</v>
      </c>
      <c r="P3736" t="s">
        <v>6717</v>
      </c>
      <c r="Q3736" t="s">
        <v>14667</v>
      </c>
      <c r="R3736" t="s">
        <v>17346</v>
      </c>
      <c r="S3736" t="s">
        <v>17348</v>
      </c>
      <c r="T3736" t="s">
        <v>51</v>
      </c>
      <c r="U3736" t="s">
        <v>51</v>
      </c>
      <c r="V3736" t="s">
        <v>17349</v>
      </c>
      <c r="W3736" t="s">
        <v>62</v>
      </c>
      <c r="X3736" t="s">
        <v>62</v>
      </c>
      <c r="Y3736" t="s">
        <v>17350</v>
      </c>
      <c r="Z3736">
        <v>8</v>
      </c>
      <c r="AA3736" t="s">
        <v>17351</v>
      </c>
      <c r="AB3736" t="s">
        <v>62</v>
      </c>
      <c r="AC3736" t="s">
        <v>62</v>
      </c>
      <c r="AD3736" t="s">
        <v>62</v>
      </c>
      <c r="AE3736" t="s">
        <v>51</v>
      </c>
      <c r="AF3736" t="s">
        <v>143</v>
      </c>
      <c r="AG3736" t="s">
        <v>17352</v>
      </c>
      <c r="AH3736" t="s">
        <v>17353</v>
      </c>
      <c r="AI3736">
        <v>0</v>
      </c>
      <c r="AJ3736">
        <v>0</v>
      </c>
      <c r="AL3736">
        <v>0</v>
      </c>
      <c r="AM3736">
        <v>0</v>
      </c>
      <c r="AN3736">
        <v>0</v>
      </c>
      <c r="AO3736" t="s">
        <v>51</v>
      </c>
      <c r="AP3736" t="s">
        <v>51</v>
      </c>
      <c r="AQ3736" t="s">
        <v>51</v>
      </c>
      <c r="AR3736" t="s">
        <v>51</v>
      </c>
      <c r="AS3736" t="s">
        <v>51</v>
      </c>
      <c r="AT3736" t="s">
        <v>51</v>
      </c>
      <c r="AU3736" t="s">
        <v>58</v>
      </c>
      <c r="AV3736" t="s">
        <v>17216</v>
      </c>
      <c r="AW3736" t="s">
        <v>8906</v>
      </c>
      <c r="AX3736" s="1">
        <v>40410.724607175929</v>
      </c>
      <c r="AY3736" s="1">
        <v>40866.478016284724</v>
      </c>
    </row>
    <row r="3737" spans="1:51" x14ac:dyDescent="0.35">
      <c r="A3737">
        <v>605</v>
      </c>
      <c r="B3737">
        <v>0</v>
      </c>
      <c r="C3737" t="s">
        <v>51</v>
      </c>
      <c r="D3737" t="s">
        <v>64</v>
      </c>
      <c r="E3737" t="s">
        <v>51</v>
      </c>
      <c r="F3737" t="s">
        <v>51</v>
      </c>
      <c r="G3737" t="s">
        <v>19463</v>
      </c>
      <c r="H3737" t="s">
        <v>17354</v>
      </c>
      <c r="I3737" t="s">
        <v>56</v>
      </c>
      <c r="J3737" t="s">
        <v>16293</v>
      </c>
      <c r="K3737" t="s">
        <v>3037</v>
      </c>
      <c r="L3737">
        <v>132140</v>
      </c>
      <c r="M3737" t="s">
        <v>19464</v>
      </c>
      <c r="N3737" t="s">
        <v>17354</v>
      </c>
      <c r="O3737" t="s">
        <v>56</v>
      </c>
      <c r="P3737" t="s">
        <v>2197</v>
      </c>
      <c r="Q3737" t="s">
        <v>5934</v>
      </c>
      <c r="R3737">
        <v>132140</v>
      </c>
      <c r="S3737" t="s">
        <v>17355</v>
      </c>
      <c r="U3737" t="s">
        <v>51</v>
      </c>
      <c r="X3737" t="s">
        <v>51</v>
      </c>
      <c r="Y3737" t="s">
        <v>17356</v>
      </c>
      <c r="Z3737">
        <v>8</v>
      </c>
      <c r="AA3737" t="s">
        <v>17357</v>
      </c>
      <c r="AE3737" t="s">
        <v>51</v>
      </c>
      <c r="AF3737" t="s">
        <v>16293</v>
      </c>
      <c r="AG3737" t="s">
        <v>17358</v>
      </c>
      <c r="AH3737">
        <v>6321210824</v>
      </c>
      <c r="AI3737">
        <v>0</v>
      </c>
      <c r="AJ3737">
        <v>0</v>
      </c>
      <c r="AL3737">
        <v>0</v>
      </c>
      <c r="AM3737">
        <v>0</v>
      </c>
      <c r="AN3737">
        <v>0</v>
      </c>
      <c r="AO3737" t="s">
        <v>51</v>
      </c>
      <c r="AP3737" t="s">
        <v>51</v>
      </c>
      <c r="AQ3737" t="s">
        <v>51</v>
      </c>
      <c r="AR3737" t="s">
        <v>51</v>
      </c>
      <c r="AS3737" t="s">
        <v>51</v>
      </c>
      <c r="AT3737" t="s">
        <v>51</v>
      </c>
      <c r="AU3737" t="s">
        <v>58</v>
      </c>
      <c r="AV3737" t="s">
        <v>17216</v>
      </c>
      <c r="AW3737" t="s">
        <v>14226</v>
      </c>
      <c r="AX3737" s="1">
        <v>40410.651425034725</v>
      </c>
      <c r="AY3737" s="1">
        <v>41283.511270833333</v>
      </c>
    </row>
    <row r="3738" spans="1:51" x14ac:dyDescent="0.35">
      <c r="A3738">
        <v>603</v>
      </c>
      <c r="B3738">
        <v>0</v>
      </c>
      <c r="C3738" t="s">
        <v>51</v>
      </c>
      <c r="D3738" t="s">
        <v>85</v>
      </c>
      <c r="E3738" t="s">
        <v>51</v>
      </c>
      <c r="F3738" t="s">
        <v>51</v>
      </c>
      <c r="G3738" t="s">
        <v>19465</v>
      </c>
      <c r="H3738" t="s">
        <v>17359</v>
      </c>
      <c r="I3738" t="s">
        <v>56</v>
      </c>
      <c r="J3738" t="s">
        <v>143</v>
      </c>
      <c r="K3738" t="s">
        <v>563</v>
      </c>
      <c r="L3738" t="s">
        <v>17360</v>
      </c>
      <c r="N3738" t="s">
        <v>14787</v>
      </c>
      <c r="T3738" t="s">
        <v>51</v>
      </c>
      <c r="U3738" t="s">
        <v>51</v>
      </c>
      <c r="W3738" t="s">
        <v>17361</v>
      </c>
      <c r="Y3738" t="s">
        <v>17362</v>
      </c>
      <c r="Z3738">
        <v>8</v>
      </c>
      <c r="AE3738" t="s">
        <v>51</v>
      </c>
      <c r="AF3738" t="s">
        <v>143</v>
      </c>
      <c r="AI3738">
        <v>0</v>
      </c>
      <c r="AJ3738">
        <v>0</v>
      </c>
      <c r="AL3738">
        <v>0</v>
      </c>
      <c r="AM3738">
        <v>0</v>
      </c>
      <c r="AN3738">
        <v>0</v>
      </c>
      <c r="AO3738" t="s">
        <v>51</v>
      </c>
      <c r="AP3738" t="s">
        <v>51</v>
      </c>
      <c r="AQ3738" t="s">
        <v>51</v>
      </c>
      <c r="AR3738" t="s">
        <v>51</v>
      </c>
      <c r="AS3738" t="s">
        <v>51</v>
      </c>
      <c r="AT3738" t="s">
        <v>51</v>
      </c>
      <c r="AU3738" t="s">
        <v>58</v>
      </c>
      <c r="AV3738" t="s">
        <v>11883</v>
      </c>
      <c r="AW3738" t="s">
        <v>8671</v>
      </c>
      <c r="AX3738" s="1">
        <v>40409.722316932872</v>
      </c>
      <c r="AY3738" s="1">
        <v>40457.705028703705</v>
      </c>
    </row>
    <row r="3739" spans="1:51" x14ac:dyDescent="0.35">
      <c r="A3739">
        <v>602</v>
      </c>
      <c r="B3739">
        <v>0</v>
      </c>
      <c r="C3739" t="s">
        <v>51</v>
      </c>
      <c r="D3739" t="s">
        <v>85</v>
      </c>
      <c r="E3739" t="s">
        <v>51</v>
      </c>
      <c r="F3739" t="s">
        <v>51</v>
      </c>
      <c r="G3739" t="s">
        <v>17363</v>
      </c>
      <c r="H3739" t="s">
        <v>17364</v>
      </c>
      <c r="I3739" t="s">
        <v>56</v>
      </c>
      <c r="J3739" t="s">
        <v>143</v>
      </c>
      <c r="K3739" t="s">
        <v>1903</v>
      </c>
      <c r="L3739" t="s">
        <v>17365</v>
      </c>
      <c r="N3739" t="s">
        <v>14787</v>
      </c>
      <c r="S3739" t="s">
        <v>17366</v>
      </c>
      <c r="T3739" t="s">
        <v>51</v>
      </c>
      <c r="U3739" t="s">
        <v>51</v>
      </c>
      <c r="W3739">
        <v>9970175751</v>
      </c>
      <c r="Y3739" t="s">
        <v>17367</v>
      </c>
      <c r="Z3739">
        <v>8</v>
      </c>
      <c r="AE3739" t="s">
        <v>51</v>
      </c>
      <c r="AF3739" t="s">
        <v>143</v>
      </c>
      <c r="AI3739">
        <v>0</v>
      </c>
      <c r="AJ3739">
        <v>0</v>
      </c>
      <c r="AL3739">
        <v>0</v>
      </c>
      <c r="AM3739">
        <v>0</v>
      </c>
      <c r="AN3739">
        <v>0</v>
      </c>
      <c r="AO3739" t="s">
        <v>51</v>
      </c>
      <c r="AP3739" t="s">
        <v>51</v>
      </c>
      <c r="AQ3739" t="s">
        <v>51</v>
      </c>
      <c r="AR3739" t="s">
        <v>51</v>
      </c>
      <c r="AS3739" t="s">
        <v>51</v>
      </c>
      <c r="AT3739" t="s">
        <v>51</v>
      </c>
      <c r="AU3739" t="s">
        <v>58</v>
      </c>
      <c r="AV3739" t="s">
        <v>8671</v>
      </c>
      <c r="AW3739" t="s">
        <v>51</v>
      </c>
      <c r="AX3739" s="1">
        <v>40407.706594710646</v>
      </c>
      <c r="AY3739" t="s">
        <v>51</v>
      </c>
    </row>
    <row r="3740" spans="1:51" x14ac:dyDescent="0.35">
      <c r="A3740">
        <v>601</v>
      </c>
      <c r="B3740">
        <v>0</v>
      </c>
      <c r="C3740" t="s">
        <v>51</v>
      </c>
      <c r="D3740" t="s">
        <v>64</v>
      </c>
      <c r="E3740" t="s">
        <v>51</v>
      </c>
      <c r="F3740" t="s">
        <v>51</v>
      </c>
      <c r="G3740" t="s">
        <v>17368</v>
      </c>
      <c r="H3740" t="s">
        <v>17369</v>
      </c>
      <c r="I3740" t="s">
        <v>56</v>
      </c>
      <c r="J3740" t="s">
        <v>143</v>
      </c>
      <c r="K3740" t="s">
        <v>17370</v>
      </c>
      <c r="L3740" t="s">
        <v>17371</v>
      </c>
      <c r="N3740" t="s">
        <v>14787</v>
      </c>
      <c r="T3740" t="s">
        <v>51</v>
      </c>
      <c r="U3740" t="s">
        <v>51</v>
      </c>
      <c r="W3740" t="s">
        <v>17372</v>
      </c>
      <c r="Y3740" t="s">
        <v>17373</v>
      </c>
      <c r="Z3740">
        <v>8</v>
      </c>
      <c r="AE3740" t="s">
        <v>51</v>
      </c>
      <c r="AF3740" t="s">
        <v>143</v>
      </c>
      <c r="AI3740">
        <v>0</v>
      </c>
      <c r="AJ3740">
        <v>0</v>
      </c>
      <c r="AL3740">
        <v>0</v>
      </c>
      <c r="AM3740">
        <v>0</v>
      </c>
      <c r="AN3740">
        <v>0</v>
      </c>
      <c r="AO3740" t="s">
        <v>51</v>
      </c>
      <c r="AP3740" t="s">
        <v>51</v>
      </c>
      <c r="AQ3740" t="s">
        <v>51</v>
      </c>
      <c r="AR3740" t="s">
        <v>51</v>
      </c>
      <c r="AS3740" t="s">
        <v>51</v>
      </c>
      <c r="AT3740" t="s">
        <v>51</v>
      </c>
      <c r="AU3740" t="s">
        <v>58</v>
      </c>
      <c r="AV3740" t="s">
        <v>8671</v>
      </c>
      <c r="AW3740" t="s">
        <v>51</v>
      </c>
      <c r="AX3740" s="1">
        <v>40404.565580821756</v>
      </c>
      <c r="AY3740" t="s">
        <v>51</v>
      </c>
    </row>
    <row r="3741" spans="1:51" x14ac:dyDescent="0.35">
      <c r="A3741">
        <v>600</v>
      </c>
      <c r="B3741">
        <v>0</v>
      </c>
      <c r="C3741" t="s">
        <v>51</v>
      </c>
      <c r="D3741" t="s">
        <v>52</v>
      </c>
      <c r="E3741" t="s">
        <v>51</v>
      </c>
      <c r="F3741" t="s">
        <v>51</v>
      </c>
      <c r="G3741" t="s">
        <v>19466</v>
      </c>
      <c r="H3741" t="s">
        <v>19467</v>
      </c>
      <c r="I3741" t="s">
        <v>56</v>
      </c>
      <c r="J3741" t="s">
        <v>16362</v>
      </c>
      <c r="K3741" t="s">
        <v>62</v>
      </c>
      <c r="L3741" t="s">
        <v>62</v>
      </c>
      <c r="O3741" t="s">
        <v>56</v>
      </c>
      <c r="S3741" t="s">
        <v>17374</v>
      </c>
      <c r="U3741" t="s">
        <v>51</v>
      </c>
      <c r="V3741" t="s">
        <v>17375</v>
      </c>
      <c r="W3741">
        <v>9850057582</v>
      </c>
      <c r="X3741" t="s">
        <v>51</v>
      </c>
      <c r="Z3741">
        <v>8</v>
      </c>
      <c r="AA3741" t="s">
        <v>17376</v>
      </c>
      <c r="AE3741" t="s">
        <v>51</v>
      </c>
      <c r="AF3741" t="s">
        <v>16362</v>
      </c>
      <c r="AG3741" t="s">
        <v>17377</v>
      </c>
      <c r="AH3741" t="s">
        <v>17378</v>
      </c>
      <c r="AI3741">
        <v>0</v>
      </c>
      <c r="AJ3741">
        <v>0</v>
      </c>
      <c r="AL3741">
        <v>0</v>
      </c>
      <c r="AM3741">
        <v>0</v>
      </c>
      <c r="AN3741">
        <v>0</v>
      </c>
      <c r="AO3741" t="s">
        <v>51</v>
      </c>
      <c r="AP3741" t="s">
        <v>51</v>
      </c>
      <c r="AQ3741" t="s">
        <v>51</v>
      </c>
      <c r="AR3741" t="s">
        <v>51</v>
      </c>
      <c r="AS3741" t="s">
        <v>51</v>
      </c>
      <c r="AT3741" t="s">
        <v>51</v>
      </c>
      <c r="AU3741" t="s">
        <v>58</v>
      </c>
      <c r="AV3741" t="s">
        <v>12370</v>
      </c>
      <c r="AW3741" t="s">
        <v>3051</v>
      </c>
      <c r="AX3741" s="1">
        <v>40401.799225543982</v>
      </c>
      <c r="AY3741" s="1">
        <v>41827.721248530092</v>
      </c>
    </row>
    <row r="3742" spans="1:51" x14ac:dyDescent="0.35">
      <c r="A3742">
        <v>599</v>
      </c>
      <c r="B3742">
        <v>0</v>
      </c>
      <c r="C3742" t="s">
        <v>51</v>
      </c>
      <c r="D3742" t="s">
        <v>64</v>
      </c>
      <c r="E3742" t="s">
        <v>51</v>
      </c>
      <c r="F3742" t="s">
        <v>51</v>
      </c>
      <c r="G3742" t="s">
        <v>17379</v>
      </c>
      <c r="H3742" t="s">
        <v>17380</v>
      </c>
      <c r="I3742" t="s">
        <v>56</v>
      </c>
      <c r="J3742" t="s">
        <v>15191</v>
      </c>
      <c r="K3742" t="s">
        <v>16971</v>
      </c>
      <c r="L3742">
        <v>382104</v>
      </c>
      <c r="M3742" t="s">
        <v>17379</v>
      </c>
      <c r="N3742" t="s">
        <v>17381</v>
      </c>
      <c r="O3742" t="s">
        <v>56</v>
      </c>
      <c r="P3742" t="s">
        <v>407</v>
      </c>
      <c r="Q3742" t="s">
        <v>16971</v>
      </c>
      <c r="R3742">
        <v>382104</v>
      </c>
      <c r="T3742" t="s">
        <v>51</v>
      </c>
      <c r="U3742" t="s">
        <v>51</v>
      </c>
      <c r="Z3742">
        <v>8</v>
      </c>
      <c r="AE3742" t="s">
        <v>51</v>
      </c>
      <c r="AF3742" t="s">
        <v>15191</v>
      </c>
      <c r="AG3742" t="s">
        <v>17382</v>
      </c>
      <c r="AH3742" t="s">
        <v>17383</v>
      </c>
      <c r="AI3742">
        <v>0</v>
      </c>
      <c r="AJ3742">
        <v>0</v>
      </c>
      <c r="AL3742">
        <v>0</v>
      </c>
      <c r="AM3742">
        <v>0</v>
      </c>
      <c r="AN3742">
        <v>0</v>
      </c>
      <c r="AO3742" t="s">
        <v>51</v>
      </c>
      <c r="AP3742" t="s">
        <v>51</v>
      </c>
      <c r="AQ3742" t="s">
        <v>51</v>
      </c>
      <c r="AR3742" t="s">
        <v>51</v>
      </c>
      <c r="AS3742" t="s">
        <v>51</v>
      </c>
      <c r="AT3742" t="s">
        <v>51</v>
      </c>
      <c r="AU3742" t="s">
        <v>58</v>
      </c>
      <c r="AV3742" t="s">
        <v>12370</v>
      </c>
      <c r="AW3742" t="s">
        <v>51</v>
      </c>
      <c r="AX3742" s="1">
        <v>40400.665364664354</v>
      </c>
      <c r="AY3742" t="s">
        <v>51</v>
      </c>
    </row>
    <row r="3743" spans="1:51" x14ac:dyDescent="0.35">
      <c r="A3743">
        <v>598</v>
      </c>
      <c r="B3743">
        <v>0</v>
      </c>
      <c r="C3743" t="s">
        <v>51</v>
      </c>
      <c r="D3743" t="s">
        <v>85</v>
      </c>
      <c r="E3743" t="s">
        <v>51</v>
      </c>
      <c r="F3743" t="s">
        <v>51</v>
      </c>
      <c r="G3743" t="s">
        <v>17384</v>
      </c>
      <c r="H3743" t="s">
        <v>17385</v>
      </c>
      <c r="I3743" t="s">
        <v>56</v>
      </c>
      <c r="J3743" t="s">
        <v>143</v>
      </c>
      <c r="K3743" t="s">
        <v>1903</v>
      </c>
      <c r="L3743" t="s">
        <v>17365</v>
      </c>
      <c r="N3743" t="s">
        <v>14787</v>
      </c>
      <c r="S3743" t="s">
        <v>17386</v>
      </c>
      <c r="T3743" t="s">
        <v>51</v>
      </c>
      <c r="U3743" t="s">
        <v>51</v>
      </c>
      <c r="V3743" t="s">
        <v>62</v>
      </c>
      <c r="W3743" t="s">
        <v>62</v>
      </c>
      <c r="X3743" t="s">
        <v>62</v>
      </c>
      <c r="Y3743" t="s">
        <v>62</v>
      </c>
      <c r="Z3743">
        <v>8</v>
      </c>
      <c r="AE3743" t="s">
        <v>51</v>
      </c>
      <c r="AF3743" t="s">
        <v>143</v>
      </c>
      <c r="AI3743">
        <v>0</v>
      </c>
      <c r="AJ3743">
        <v>0</v>
      </c>
      <c r="AL3743">
        <v>0</v>
      </c>
      <c r="AM3743">
        <v>0</v>
      </c>
      <c r="AN3743">
        <v>0</v>
      </c>
      <c r="AO3743" t="s">
        <v>51</v>
      </c>
      <c r="AP3743" t="s">
        <v>51</v>
      </c>
      <c r="AQ3743" t="s">
        <v>51</v>
      </c>
      <c r="AR3743" t="s">
        <v>51</v>
      </c>
      <c r="AS3743" t="s">
        <v>51</v>
      </c>
      <c r="AT3743" t="s">
        <v>51</v>
      </c>
      <c r="AU3743" t="s">
        <v>58</v>
      </c>
      <c r="AV3743" t="s">
        <v>17094</v>
      </c>
      <c r="AW3743" t="s">
        <v>51</v>
      </c>
      <c r="AX3743" s="1">
        <v>40399.501603900462</v>
      </c>
      <c r="AY3743" t="s">
        <v>51</v>
      </c>
    </row>
    <row r="3744" spans="1:51" x14ac:dyDescent="0.35">
      <c r="A3744">
        <v>597</v>
      </c>
      <c r="B3744">
        <v>0</v>
      </c>
      <c r="C3744" t="s">
        <v>51</v>
      </c>
      <c r="D3744" t="s">
        <v>85</v>
      </c>
      <c r="E3744" t="s">
        <v>51</v>
      </c>
      <c r="F3744" t="s">
        <v>51</v>
      </c>
      <c r="G3744" t="s">
        <v>17387</v>
      </c>
      <c r="H3744" t="s">
        <v>17388</v>
      </c>
      <c r="I3744" t="s">
        <v>56</v>
      </c>
      <c r="J3744" t="s">
        <v>12495</v>
      </c>
      <c r="K3744" t="s">
        <v>2124</v>
      </c>
      <c r="L3744">
        <v>370421</v>
      </c>
      <c r="S3744" t="s">
        <v>62</v>
      </c>
      <c r="T3744" t="s">
        <v>51</v>
      </c>
      <c r="U3744" t="s">
        <v>51</v>
      </c>
      <c r="W3744">
        <v>9725728049</v>
      </c>
      <c r="Z3744">
        <v>8</v>
      </c>
      <c r="AE3744" t="s">
        <v>51</v>
      </c>
      <c r="AF3744" t="s">
        <v>12495</v>
      </c>
      <c r="AI3744">
        <v>0</v>
      </c>
      <c r="AJ3744">
        <v>0</v>
      </c>
      <c r="AL3744">
        <v>0</v>
      </c>
      <c r="AM3744">
        <v>0</v>
      </c>
      <c r="AN3744">
        <v>0</v>
      </c>
      <c r="AO3744" t="s">
        <v>51</v>
      </c>
      <c r="AP3744" t="s">
        <v>51</v>
      </c>
      <c r="AQ3744" t="s">
        <v>51</v>
      </c>
      <c r="AR3744" t="s">
        <v>51</v>
      </c>
      <c r="AS3744" t="s">
        <v>51</v>
      </c>
      <c r="AT3744" t="s">
        <v>51</v>
      </c>
      <c r="AU3744" t="s">
        <v>58</v>
      </c>
      <c r="AV3744" t="s">
        <v>16002</v>
      </c>
      <c r="AW3744" t="s">
        <v>13449</v>
      </c>
      <c r="AX3744" s="1">
        <v>40396.725938923613</v>
      </c>
      <c r="AY3744" s="1">
        <v>41247.610451539353</v>
      </c>
    </row>
    <row r="3745" spans="1:51" x14ac:dyDescent="0.35">
      <c r="A3745">
        <v>596</v>
      </c>
      <c r="B3745">
        <v>0</v>
      </c>
      <c r="C3745" t="s">
        <v>51</v>
      </c>
      <c r="D3745" t="s">
        <v>52</v>
      </c>
      <c r="E3745" t="s">
        <v>51</v>
      </c>
      <c r="F3745" t="s">
        <v>51</v>
      </c>
      <c r="G3745" t="s">
        <v>17389</v>
      </c>
      <c r="H3745" t="s">
        <v>17390</v>
      </c>
      <c r="I3745" t="s">
        <v>56</v>
      </c>
      <c r="J3745" t="s">
        <v>13817</v>
      </c>
      <c r="K3745" t="s">
        <v>62</v>
      </c>
      <c r="L3745" t="s">
        <v>62</v>
      </c>
      <c r="N3745" t="s">
        <v>14787</v>
      </c>
      <c r="S3745" t="s">
        <v>17391</v>
      </c>
      <c r="U3745" t="s">
        <v>51</v>
      </c>
      <c r="V3745" t="s">
        <v>62</v>
      </c>
      <c r="W3745" t="s">
        <v>62</v>
      </c>
      <c r="X3745" t="s">
        <v>51</v>
      </c>
      <c r="Y3745" t="s">
        <v>17392</v>
      </c>
      <c r="Z3745">
        <v>2</v>
      </c>
      <c r="AA3745" t="s">
        <v>631</v>
      </c>
      <c r="AB3745" t="s">
        <v>62</v>
      </c>
      <c r="AC3745" t="s">
        <v>62</v>
      </c>
      <c r="AD3745" t="s">
        <v>62</v>
      </c>
      <c r="AE3745" t="s">
        <v>51</v>
      </c>
      <c r="AF3745" t="s">
        <v>13817</v>
      </c>
      <c r="AG3745" t="s">
        <v>62</v>
      </c>
      <c r="AH3745" t="s">
        <v>62</v>
      </c>
      <c r="AI3745">
        <v>0</v>
      </c>
      <c r="AJ3745">
        <v>0</v>
      </c>
      <c r="AL3745">
        <v>0</v>
      </c>
      <c r="AM3745">
        <v>0</v>
      </c>
      <c r="AN3745">
        <v>0</v>
      </c>
      <c r="AO3745" t="s">
        <v>51</v>
      </c>
      <c r="AP3745" t="s">
        <v>51</v>
      </c>
      <c r="AQ3745" t="s">
        <v>51</v>
      </c>
      <c r="AR3745" t="s">
        <v>51</v>
      </c>
      <c r="AS3745" t="s">
        <v>51</v>
      </c>
      <c r="AT3745" t="s">
        <v>51</v>
      </c>
      <c r="AU3745" t="s">
        <v>58</v>
      </c>
      <c r="AV3745" t="s">
        <v>84</v>
      </c>
      <c r="AW3745" t="s">
        <v>14226</v>
      </c>
      <c r="AX3745" s="1">
        <v>40394.479914965275</v>
      </c>
      <c r="AY3745" s="1">
        <v>41283.520833912036</v>
      </c>
    </row>
    <row r="3746" spans="1:51" x14ac:dyDescent="0.35">
      <c r="A3746">
        <v>595</v>
      </c>
      <c r="B3746">
        <v>0</v>
      </c>
      <c r="C3746" t="s">
        <v>51</v>
      </c>
      <c r="D3746" t="s">
        <v>64</v>
      </c>
      <c r="E3746" t="s">
        <v>51</v>
      </c>
      <c r="F3746" t="s">
        <v>51</v>
      </c>
      <c r="G3746" t="s">
        <v>17393</v>
      </c>
      <c r="H3746" t="s">
        <v>17394</v>
      </c>
      <c r="I3746" t="s">
        <v>56</v>
      </c>
      <c r="J3746" t="s">
        <v>14848</v>
      </c>
      <c r="K3746" t="s">
        <v>14895</v>
      </c>
      <c r="L3746" t="s">
        <v>17395</v>
      </c>
      <c r="M3746" t="s">
        <v>17393</v>
      </c>
      <c r="N3746" t="s">
        <v>17396</v>
      </c>
      <c r="O3746" t="s">
        <v>62</v>
      </c>
      <c r="P3746" t="s">
        <v>143</v>
      </c>
      <c r="Q3746" t="s">
        <v>14895</v>
      </c>
      <c r="S3746" t="s">
        <v>62</v>
      </c>
      <c r="U3746" t="s">
        <v>51</v>
      </c>
      <c r="V3746" t="s">
        <v>62</v>
      </c>
      <c r="W3746" t="s">
        <v>62</v>
      </c>
      <c r="X3746" t="s">
        <v>51</v>
      </c>
      <c r="Y3746" t="s">
        <v>17397</v>
      </c>
      <c r="Z3746">
        <v>8</v>
      </c>
      <c r="AA3746">
        <v>27</v>
      </c>
      <c r="AE3746" t="s">
        <v>51</v>
      </c>
      <c r="AF3746" t="s">
        <v>14848</v>
      </c>
      <c r="AG3746" t="s">
        <v>17398</v>
      </c>
      <c r="AH3746" t="s">
        <v>17399</v>
      </c>
      <c r="AI3746">
        <v>0</v>
      </c>
      <c r="AJ3746">
        <v>0</v>
      </c>
      <c r="AL3746">
        <v>0</v>
      </c>
      <c r="AM3746">
        <v>0</v>
      </c>
      <c r="AN3746">
        <v>0</v>
      </c>
      <c r="AO3746" t="s">
        <v>51</v>
      </c>
      <c r="AP3746" t="s">
        <v>51</v>
      </c>
      <c r="AQ3746" t="s">
        <v>51</v>
      </c>
      <c r="AR3746" t="s">
        <v>51</v>
      </c>
      <c r="AS3746" t="s">
        <v>51</v>
      </c>
      <c r="AT3746" t="s">
        <v>51</v>
      </c>
      <c r="AU3746" t="s">
        <v>58</v>
      </c>
      <c r="AV3746" t="s">
        <v>16002</v>
      </c>
      <c r="AW3746" t="s">
        <v>6927</v>
      </c>
      <c r="AX3746" s="1">
        <v>40390.667088344904</v>
      </c>
      <c r="AY3746" s="1">
        <v>43097.730891087966</v>
      </c>
    </row>
    <row r="3747" spans="1:51" x14ac:dyDescent="0.35">
      <c r="A3747">
        <v>594</v>
      </c>
      <c r="B3747">
        <v>0</v>
      </c>
      <c r="C3747" t="s">
        <v>51</v>
      </c>
      <c r="D3747" t="s">
        <v>85</v>
      </c>
      <c r="E3747" t="s">
        <v>51</v>
      </c>
      <c r="F3747" t="s">
        <v>51</v>
      </c>
      <c r="G3747" t="s">
        <v>17400</v>
      </c>
      <c r="H3747" t="s">
        <v>17401</v>
      </c>
      <c r="I3747" t="s">
        <v>56</v>
      </c>
      <c r="J3747" t="s">
        <v>143</v>
      </c>
      <c r="K3747" t="s">
        <v>1903</v>
      </c>
      <c r="L3747" t="s">
        <v>15063</v>
      </c>
      <c r="N3747" t="s">
        <v>14787</v>
      </c>
      <c r="S3747" t="s">
        <v>17402</v>
      </c>
      <c r="T3747" t="s">
        <v>51</v>
      </c>
      <c r="U3747" t="s">
        <v>51</v>
      </c>
      <c r="Z3747">
        <v>8</v>
      </c>
      <c r="AE3747" t="s">
        <v>51</v>
      </c>
      <c r="AF3747" t="s">
        <v>143</v>
      </c>
      <c r="AI3747">
        <v>0</v>
      </c>
      <c r="AJ3747">
        <v>0</v>
      </c>
      <c r="AL3747">
        <v>0</v>
      </c>
      <c r="AM3747">
        <v>0</v>
      </c>
      <c r="AN3747">
        <v>0</v>
      </c>
      <c r="AO3747" t="s">
        <v>51</v>
      </c>
      <c r="AP3747" t="s">
        <v>51</v>
      </c>
      <c r="AQ3747" t="s">
        <v>51</v>
      </c>
      <c r="AR3747" t="s">
        <v>51</v>
      </c>
      <c r="AS3747" t="s">
        <v>51</v>
      </c>
      <c r="AT3747" t="s">
        <v>51</v>
      </c>
      <c r="AU3747" t="s">
        <v>58</v>
      </c>
      <c r="AV3747" t="s">
        <v>8671</v>
      </c>
      <c r="AW3747" t="s">
        <v>51</v>
      </c>
      <c r="AX3747" s="1">
        <v>40390.578613275466</v>
      </c>
      <c r="AY3747" t="s">
        <v>51</v>
      </c>
    </row>
    <row r="3748" spans="1:51" x14ac:dyDescent="0.35">
      <c r="A3748">
        <v>593</v>
      </c>
      <c r="B3748">
        <v>0</v>
      </c>
      <c r="C3748" t="s">
        <v>51</v>
      </c>
      <c r="D3748" t="s">
        <v>52</v>
      </c>
      <c r="E3748" t="s">
        <v>51</v>
      </c>
      <c r="F3748" t="s">
        <v>51</v>
      </c>
      <c r="G3748" t="s">
        <v>19468</v>
      </c>
      <c r="H3748" t="s">
        <v>17403</v>
      </c>
      <c r="I3748" t="s">
        <v>56</v>
      </c>
      <c r="J3748" t="s">
        <v>15191</v>
      </c>
      <c r="K3748" t="s">
        <v>8959</v>
      </c>
      <c r="L3748">
        <v>395009</v>
      </c>
      <c r="M3748" t="s">
        <v>19468</v>
      </c>
      <c r="N3748" t="s">
        <v>17404</v>
      </c>
      <c r="O3748" t="s">
        <v>56</v>
      </c>
      <c r="P3748" t="s">
        <v>407</v>
      </c>
      <c r="Q3748" t="s">
        <v>8959</v>
      </c>
      <c r="R3748">
        <v>395009</v>
      </c>
      <c r="T3748" t="s">
        <v>51</v>
      </c>
      <c r="U3748" t="s">
        <v>51</v>
      </c>
      <c r="Y3748" t="s">
        <v>17405</v>
      </c>
      <c r="Z3748">
        <v>8</v>
      </c>
      <c r="AE3748" t="s">
        <v>51</v>
      </c>
      <c r="AF3748" t="s">
        <v>15191</v>
      </c>
      <c r="AG3748">
        <v>24220200681</v>
      </c>
      <c r="AH3748">
        <v>24720200681</v>
      </c>
      <c r="AI3748">
        <v>0</v>
      </c>
      <c r="AJ3748">
        <v>0</v>
      </c>
      <c r="AL3748">
        <v>0</v>
      </c>
      <c r="AM3748">
        <v>0</v>
      </c>
      <c r="AN3748">
        <v>0</v>
      </c>
      <c r="AO3748" t="s">
        <v>51</v>
      </c>
      <c r="AP3748" t="s">
        <v>51</v>
      </c>
      <c r="AQ3748" t="s">
        <v>51</v>
      </c>
      <c r="AR3748" t="s">
        <v>51</v>
      </c>
      <c r="AS3748" t="s">
        <v>51</v>
      </c>
      <c r="AT3748" t="s">
        <v>51</v>
      </c>
      <c r="AU3748" t="s">
        <v>58</v>
      </c>
      <c r="AV3748" t="s">
        <v>12370</v>
      </c>
      <c r="AW3748" t="s">
        <v>15374</v>
      </c>
      <c r="AX3748" s="1">
        <v>40390.545903124999</v>
      </c>
      <c r="AY3748" s="1">
        <v>40801.473540196763</v>
      </c>
    </row>
    <row r="3749" spans="1:51" x14ac:dyDescent="0.35">
      <c r="A3749">
        <v>592</v>
      </c>
      <c r="B3749">
        <v>0</v>
      </c>
      <c r="C3749" t="s">
        <v>51</v>
      </c>
      <c r="D3749" t="s">
        <v>64</v>
      </c>
      <c r="E3749" t="s">
        <v>51</v>
      </c>
      <c r="F3749" t="s">
        <v>51</v>
      </c>
      <c r="G3749" t="s">
        <v>17406</v>
      </c>
      <c r="H3749" t="s">
        <v>17407</v>
      </c>
      <c r="I3749" t="s">
        <v>56</v>
      </c>
      <c r="J3749" t="s">
        <v>14848</v>
      </c>
      <c r="K3749" t="s">
        <v>62</v>
      </c>
      <c r="L3749" t="s">
        <v>62</v>
      </c>
      <c r="N3749" t="s">
        <v>14787</v>
      </c>
      <c r="O3749" t="s">
        <v>56</v>
      </c>
      <c r="U3749" t="s">
        <v>51</v>
      </c>
      <c r="X3749" t="s">
        <v>51</v>
      </c>
      <c r="Z3749">
        <v>8</v>
      </c>
      <c r="AE3749" t="s">
        <v>51</v>
      </c>
      <c r="AF3749" t="s">
        <v>14848</v>
      </c>
      <c r="AI3749">
        <v>0</v>
      </c>
      <c r="AJ3749">
        <v>0</v>
      </c>
      <c r="AL3749">
        <v>0</v>
      </c>
      <c r="AM3749">
        <v>0</v>
      </c>
      <c r="AN3749">
        <v>0</v>
      </c>
      <c r="AO3749" t="s">
        <v>51</v>
      </c>
      <c r="AP3749" t="s">
        <v>51</v>
      </c>
      <c r="AQ3749" t="s">
        <v>51</v>
      </c>
      <c r="AR3749" t="s">
        <v>51</v>
      </c>
      <c r="AS3749" t="s">
        <v>51</v>
      </c>
      <c r="AT3749" t="s">
        <v>51</v>
      </c>
      <c r="AU3749" t="s">
        <v>58</v>
      </c>
      <c r="AV3749" t="s">
        <v>14226</v>
      </c>
      <c r="AW3749" t="s">
        <v>14226</v>
      </c>
      <c r="AX3749" s="1">
        <v>40388.526619444441</v>
      </c>
      <c r="AY3749" s="1">
        <v>41283.525589780096</v>
      </c>
    </row>
    <row r="3750" spans="1:51" x14ac:dyDescent="0.35">
      <c r="A3750">
        <v>591</v>
      </c>
      <c r="B3750">
        <v>0</v>
      </c>
      <c r="C3750" t="s">
        <v>51</v>
      </c>
      <c r="D3750" t="s">
        <v>52</v>
      </c>
      <c r="E3750" t="s">
        <v>51</v>
      </c>
      <c r="F3750" t="s">
        <v>51</v>
      </c>
      <c r="G3750" t="s">
        <v>19469</v>
      </c>
      <c r="H3750" t="s">
        <v>17408</v>
      </c>
      <c r="I3750" t="s">
        <v>56</v>
      </c>
      <c r="J3750" t="s">
        <v>15829</v>
      </c>
      <c r="K3750" t="s">
        <v>17409</v>
      </c>
      <c r="L3750" t="s">
        <v>17410</v>
      </c>
      <c r="M3750" t="s">
        <v>17411</v>
      </c>
      <c r="N3750" t="s">
        <v>17412</v>
      </c>
      <c r="O3750" t="s">
        <v>56</v>
      </c>
      <c r="P3750" t="s">
        <v>2284</v>
      </c>
      <c r="Q3750" t="s">
        <v>17409</v>
      </c>
      <c r="R3750" t="s">
        <v>17410</v>
      </c>
      <c r="T3750" t="s">
        <v>51</v>
      </c>
      <c r="U3750" t="s">
        <v>51</v>
      </c>
      <c r="W3750" t="s">
        <v>17413</v>
      </c>
      <c r="Z3750">
        <v>8</v>
      </c>
      <c r="AA3750" t="s">
        <v>62</v>
      </c>
      <c r="AE3750" t="s">
        <v>51</v>
      </c>
      <c r="AF3750" t="s">
        <v>15829</v>
      </c>
      <c r="AG3750" t="s">
        <v>62</v>
      </c>
      <c r="AH3750" t="s">
        <v>62</v>
      </c>
      <c r="AI3750">
        <v>0</v>
      </c>
      <c r="AJ3750">
        <v>0</v>
      </c>
      <c r="AL3750">
        <v>0</v>
      </c>
      <c r="AM3750">
        <v>0</v>
      </c>
      <c r="AN3750">
        <v>0</v>
      </c>
      <c r="AO3750" t="s">
        <v>51</v>
      </c>
      <c r="AP3750" t="s">
        <v>51</v>
      </c>
      <c r="AQ3750" t="s">
        <v>51</v>
      </c>
      <c r="AR3750" t="s">
        <v>51</v>
      </c>
      <c r="AS3750" t="s">
        <v>51</v>
      </c>
      <c r="AT3750" t="s">
        <v>51</v>
      </c>
      <c r="AU3750" t="s">
        <v>58</v>
      </c>
      <c r="AV3750" t="s">
        <v>12370</v>
      </c>
      <c r="AW3750" t="s">
        <v>10397</v>
      </c>
      <c r="AX3750" s="1">
        <v>40388.495273229164</v>
      </c>
      <c r="AY3750" s="1">
        <v>40521.725150775463</v>
      </c>
    </row>
    <row r="3751" spans="1:51" x14ac:dyDescent="0.35">
      <c r="A3751">
        <v>590</v>
      </c>
      <c r="B3751">
        <v>0</v>
      </c>
      <c r="C3751" t="s">
        <v>51</v>
      </c>
      <c r="D3751" t="s">
        <v>64</v>
      </c>
      <c r="E3751" t="s">
        <v>51</v>
      </c>
      <c r="F3751" t="s">
        <v>51</v>
      </c>
      <c r="G3751" t="s">
        <v>19470</v>
      </c>
      <c r="H3751" t="s">
        <v>17414</v>
      </c>
      <c r="I3751" t="s">
        <v>56</v>
      </c>
      <c r="J3751" t="s">
        <v>143</v>
      </c>
      <c r="K3751" t="s">
        <v>1903</v>
      </c>
      <c r="L3751">
        <v>411057</v>
      </c>
      <c r="N3751" t="s">
        <v>14787</v>
      </c>
      <c r="S3751" t="s">
        <v>17415</v>
      </c>
      <c r="T3751" t="s">
        <v>51</v>
      </c>
      <c r="U3751" t="s">
        <v>51</v>
      </c>
      <c r="Z3751">
        <v>8</v>
      </c>
      <c r="AE3751" t="s">
        <v>51</v>
      </c>
      <c r="AF3751" t="s">
        <v>143</v>
      </c>
      <c r="AI3751">
        <v>0</v>
      </c>
      <c r="AJ3751">
        <v>0</v>
      </c>
      <c r="AL3751">
        <v>0</v>
      </c>
      <c r="AM3751">
        <v>0</v>
      </c>
      <c r="AN3751">
        <v>0</v>
      </c>
      <c r="AO3751" t="s">
        <v>51</v>
      </c>
      <c r="AP3751" t="s">
        <v>51</v>
      </c>
      <c r="AQ3751" t="s">
        <v>51</v>
      </c>
      <c r="AR3751" t="s">
        <v>51</v>
      </c>
      <c r="AS3751" t="s">
        <v>51</v>
      </c>
      <c r="AT3751" t="s">
        <v>51</v>
      </c>
      <c r="AU3751" t="s">
        <v>58</v>
      </c>
      <c r="AV3751" t="s">
        <v>14226</v>
      </c>
      <c r="AW3751" t="s">
        <v>51</v>
      </c>
      <c r="AX3751" s="1">
        <v>40387.720383564818</v>
      </c>
      <c r="AY3751" t="s">
        <v>51</v>
      </c>
    </row>
    <row r="3752" spans="1:51" x14ac:dyDescent="0.35">
      <c r="A3752">
        <v>589</v>
      </c>
      <c r="B3752">
        <v>0</v>
      </c>
      <c r="C3752" t="s">
        <v>51</v>
      </c>
      <c r="D3752" t="s">
        <v>64</v>
      </c>
      <c r="E3752" t="s">
        <v>51</v>
      </c>
      <c r="F3752" t="s">
        <v>51</v>
      </c>
      <c r="G3752" t="s">
        <v>17416</v>
      </c>
      <c r="H3752" t="s">
        <v>17417</v>
      </c>
      <c r="I3752" t="s">
        <v>56</v>
      </c>
      <c r="J3752" t="s">
        <v>14848</v>
      </c>
      <c r="K3752" t="s">
        <v>5439</v>
      </c>
      <c r="L3752" t="s">
        <v>17418</v>
      </c>
      <c r="M3752" t="s">
        <v>17419</v>
      </c>
      <c r="N3752" t="s">
        <v>17420</v>
      </c>
      <c r="O3752" t="s">
        <v>56</v>
      </c>
      <c r="P3752" t="s">
        <v>6717</v>
      </c>
      <c r="Q3752" t="s">
        <v>11871</v>
      </c>
      <c r="R3752" t="s">
        <v>17418</v>
      </c>
      <c r="U3752" t="s">
        <v>51</v>
      </c>
      <c r="W3752">
        <f>91-7118-271401-6</f>
        <v>-278434</v>
      </c>
      <c r="X3752" t="s">
        <v>51</v>
      </c>
      <c r="Y3752" t="s">
        <v>17421</v>
      </c>
      <c r="Z3752">
        <v>8</v>
      </c>
      <c r="AA3752" t="s">
        <v>14726</v>
      </c>
      <c r="AE3752" t="s">
        <v>51</v>
      </c>
      <c r="AF3752" t="s">
        <v>14848</v>
      </c>
      <c r="AG3752" t="s">
        <v>14729</v>
      </c>
      <c r="AH3752" t="s">
        <v>14730</v>
      </c>
      <c r="AI3752">
        <v>0</v>
      </c>
      <c r="AJ3752">
        <v>0</v>
      </c>
      <c r="AL3752">
        <v>0</v>
      </c>
      <c r="AM3752">
        <v>0</v>
      </c>
      <c r="AN3752">
        <v>0</v>
      </c>
      <c r="AO3752" t="s">
        <v>51</v>
      </c>
      <c r="AP3752" t="s">
        <v>51</v>
      </c>
      <c r="AQ3752" t="s">
        <v>51</v>
      </c>
      <c r="AR3752" t="s">
        <v>51</v>
      </c>
      <c r="AS3752" t="s">
        <v>51</v>
      </c>
      <c r="AT3752" t="s">
        <v>51</v>
      </c>
      <c r="AU3752" t="s">
        <v>58</v>
      </c>
      <c r="AV3752" t="s">
        <v>12370</v>
      </c>
      <c r="AW3752" t="s">
        <v>14226</v>
      </c>
      <c r="AX3752" s="1">
        <v>40387.672901273145</v>
      </c>
      <c r="AY3752" s="1">
        <v>41283.522335995367</v>
      </c>
    </row>
    <row r="3753" spans="1:51" x14ac:dyDescent="0.35">
      <c r="A3753">
        <v>588</v>
      </c>
      <c r="B3753">
        <v>0</v>
      </c>
      <c r="C3753" t="s">
        <v>51</v>
      </c>
      <c r="D3753" t="s">
        <v>64</v>
      </c>
      <c r="E3753" t="s">
        <v>51</v>
      </c>
      <c r="F3753" t="s">
        <v>51</v>
      </c>
      <c r="G3753" t="s">
        <v>17422</v>
      </c>
      <c r="H3753" t="s">
        <v>17423</v>
      </c>
      <c r="I3753" t="s">
        <v>56</v>
      </c>
      <c r="J3753" t="s">
        <v>15717</v>
      </c>
      <c r="K3753" t="s">
        <v>4006</v>
      </c>
      <c r="L3753">
        <v>638115</v>
      </c>
      <c r="M3753" t="s">
        <v>17422</v>
      </c>
      <c r="N3753" t="s">
        <v>17424</v>
      </c>
      <c r="O3753" t="s">
        <v>56</v>
      </c>
      <c r="P3753" t="s">
        <v>573</v>
      </c>
      <c r="Q3753" t="s">
        <v>4006</v>
      </c>
      <c r="R3753">
        <v>638115</v>
      </c>
      <c r="T3753" t="s">
        <v>51</v>
      </c>
      <c r="U3753" t="s">
        <v>51</v>
      </c>
      <c r="W3753">
        <v>9442203077</v>
      </c>
      <c r="Y3753" t="s">
        <v>17425</v>
      </c>
      <c r="Z3753">
        <v>8</v>
      </c>
      <c r="AE3753" t="s">
        <v>51</v>
      </c>
      <c r="AF3753" t="s">
        <v>15717</v>
      </c>
      <c r="AG3753">
        <v>33501880113</v>
      </c>
      <c r="AH3753" t="s">
        <v>17426</v>
      </c>
      <c r="AI3753">
        <v>0</v>
      </c>
      <c r="AJ3753">
        <v>0</v>
      </c>
      <c r="AL3753">
        <v>0</v>
      </c>
      <c r="AM3753">
        <v>0</v>
      </c>
      <c r="AN3753">
        <v>0</v>
      </c>
      <c r="AO3753" t="s">
        <v>51</v>
      </c>
      <c r="AP3753" t="s">
        <v>51</v>
      </c>
      <c r="AQ3753" t="s">
        <v>51</v>
      </c>
      <c r="AR3753" t="s">
        <v>51</v>
      </c>
      <c r="AS3753" t="s">
        <v>51</v>
      </c>
      <c r="AT3753" t="s">
        <v>51</v>
      </c>
      <c r="AU3753" t="s">
        <v>58</v>
      </c>
      <c r="AV3753" t="s">
        <v>12370</v>
      </c>
      <c r="AW3753" t="s">
        <v>12370</v>
      </c>
      <c r="AX3753" s="1">
        <v>40387.659771562503</v>
      </c>
      <c r="AY3753" s="1">
        <v>40389.651053668982</v>
      </c>
    </row>
    <row r="3754" spans="1:51" x14ac:dyDescent="0.35">
      <c r="A3754">
        <v>587</v>
      </c>
      <c r="B3754">
        <v>0</v>
      </c>
      <c r="C3754" t="s">
        <v>51</v>
      </c>
      <c r="D3754" t="s">
        <v>64</v>
      </c>
      <c r="E3754" t="s">
        <v>51</v>
      </c>
      <c r="F3754" t="s">
        <v>51</v>
      </c>
      <c r="G3754" t="s">
        <v>17427</v>
      </c>
      <c r="H3754" t="s">
        <v>17428</v>
      </c>
      <c r="I3754" t="s">
        <v>56</v>
      </c>
      <c r="J3754" t="s">
        <v>16428</v>
      </c>
      <c r="K3754" t="s">
        <v>17429</v>
      </c>
      <c r="L3754" t="s">
        <v>62</v>
      </c>
      <c r="M3754" t="s">
        <v>17427</v>
      </c>
      <c r="N3754" t="s">
        <v>17430</v>
      </c>
      <c r="O3754" t="s">
        <v>56</v>
      </c>
      <c r="P3754" t="s">
        <v>376</v>
      </c>
      <c r="Q3754" t="s">
        <v>17429</v>
      </c>
      <c r="R3754" t="s">
        <v>62</v>
      </c>
      <c r="T3754" t="s">
        <v>51</v>
      </c>
      <c r="U3754" t="s">
        <v>51</v>
      </c>
      <c r="Z3754">
        <v>8</v>
      </c>
      <c r="AE3754" t="s">
        <v>51</v>
      </c>
      <c r="AF3754" t="s">
        <v>16428</v>
      </c>
      <c r="AI3754">
        <v>0</v>
      </c>
      <c r="AJ3754">
        <v>0</v>
      </c>
      <c r="AL3754">
        <v>0</v>
      </c>
      <c r="AM3754">
        <v>0</v>
      </c>
      <c r="AN3754">
        <v>0</v>
      </c>
      <c r="AO3754" t="s">
        <v>51</v>
      </c>
      <c r="AP3754" t="s">
        <v>51</v>
      </c>
      <c r="AQ3754" t="s">
        <v>51</v>
      </c>
      <c r="AR3754" t="s">
        <v>51</v>
      </c>
      <c r="AS3754" t="s">
        <v>51</v>
      </c>
      <c r="AT3754" t="s">
        <v>51</v>
      </c>
      <c r="AU3754" t="s">
        <v>58</v>
      </c>
      <c r="AV3754" t="s">
        <v>14226</v>
      </c>
      <c r="AW3754" t="s">
        <v>14226</v>
      </c>
      <c r="AX3754" s="1">
        <v>40385.719021064811</v>
      </c>
      <c r="AY3754" t="s">
        <v>51</v>
      </c>
    </row>
    <row r="3755" spans="1:51" x14ac:dyDescent="0.35">
      <c r="A3755">
        <v>586</v>
      </c>
      <c r="B3755">
        <v>0</v>
      </c>
      <c r="C3755" t="s">
        <v>51</v>
      </c>
      <c r="D3755" t="s">
        <v>52</v>
      </c>
      <c r="E3755" t="s">
        <v>51</v>
      </c>
      <c r="F3755" t="s">
        <v>51</v>
      </c>
      <c r="G3755" t="s">
        <v>17431</v>
      </c>
      <c r="H3755" t="s">
        <v>19471</v>
      </c>
      <c r="I3755" t="s">
        <v>56</v>
      </c>
      <c r="J3755" t="s">
        <v>13817</v>
      </c>
      <c r="K3755" t="s">
        <v>62</v>
      </c>
      <c r="L3755" t="s">
        <v>62</v>
      </c>
      <c r="N3755" t="s">
        <v>14787</v>
      </c>
      <c r="T3755" t="s">
        <v>51</v>
      </c>
      <c r="U3755" t="s">
        <v>51</v>
      </c>
      <c r="Z3755">
        <v>8</v>
      </c>
      <c r="AE3755" t="s">
        <v>51</v>
      </c>
      <c r="AF3755" t="s">
        <v>13817</v>
      </c>
      <c r="AI3755">
        <v>0</v>
      </c>
      <c r="AJ3755">
        <v>0</v>
      </c>
      <c r="AL3755">
        <v>0</v>
      </c>
      <c r="AM3755">
        <v>0</v>
      </c>
      <c r="AN3755">
        <v>0</v>
      </c>
      <c r="AO3755" t="s">
        <v>51</v>
      </c>
      <c r="AP3755" t="s">
        <v>51</v>
      </c>
      <c r="AQ3755" t="s">
        <v>51</v>
      </c>
      <c r="AR3755" t="s">
        <v>51</v>
      </c>
      <c r="AS3755" t="s">
        <v>51</v>
      </c>
      <c r="AT3755" t="s">
        <v>51</v>
      </c>
      <c r="AU3755" t="s">
        <v>58</v>
      </c>
      <c r="AV3755" t="s">
        <v>12370</v>
      </c>
      <c r="AW3755" t="s">
        <v>8906</v>
      </c>
      <c r="AX3755" s="1">
        <v>40380.698026238424</v>
      </c>
      <c r="AY3755" s="1">
        <v>40793.61597890046</v>
      </c>
    </row>
    <row r="3756" spans="1:51" x14ac:dyDescent="0.35">
      <c r="A3756">
        <v>585</v>
      </c>
      <c r="B3756">
        <v>0</v>
      </c>
      <c r="C3756" t="s">
        <v>51</v>
      </c>
      <c r="D3756" t="s">
        <v>64</v>
      </c>
      <c r="E3756" t="s">
        <v>51</v>
      </c>
      <c r="F3756" t="s">
        <v>51</v>
      </c>
      <c r="G3756" t="s">
        <v>17432</v>
      </c>
      <c r="H3756" t="s">
        <v>17433</v>
      </c>
      <c r="I3756" t="s">
        <v>287</v>
      </c>
      <c r="J3756" t="s">
        <v>13817</v>
      </c>
      <c r="K3756" t="s">
        <v>62</v>
      </c>
      <c r="L3756" t="s">
        <v>62</v>
      </c>
      <c r="N3756" t="s">
        <v>14787</v>
      </c>
      <c r="T3756" t="s">
        <v>51</v>
      </c>
      <c r="U3756" t="s">
        <v>51</v>
      </c>
      <c r="V3756" t="s">
        <v>17434</v>
      </c>
      <c r="Y3756" t="s">
        <v>17435</v>
      </c>
      <c r="Z3756">
        <v>2</v>
      </c>
      <c r="AE3756" t="s">
        <v>51</v>
      </c>
      <c r="AF3756" t="s">
        <v>13817</v>
      </c>
      <c r="AI3756">
        <v>0</v>
      </c>
      <c r="AJ3756">
        <v>0</v>
      </c>
      <c r="AL3756">
        <v>0</v>
      </c>
      <c r="AM3756">
        <v>0</v>
      </c>
      <c r="AN3756">
        <v>0</v>
      </c>
      <c r="AO3756" t="s">
        <v>51</v>
      </c>
      <c r="AP3756" t="s">
        <v>51</v>
      </c>
      <c r="AQ3756" t="s">
        <v>51</v>
      </c>
      <c r="AR3756" t="s">
        <v>51</v>
      </c>
      <c r="AS3756" t="s">
        <v>51</v>
      </c>
      <c r="AT3756" t="s">
        <v>51</v>
      </c>
      <c r="AU3756" t="s">
        <v>58</v>
      </c>
      <c r="AV3756" t="s">
        <v>12370</v>
      </c>
      <c r="AW3756" t="s">
        <v>11883</v>
      </c>
      <c r="AX3756" s="1">
        <v>40378.75952334491</v>
      </c>
      <c r="AY3756" s="1">
        <v>40903.773043483794</v>
      </c>
    </row>
    <row r="3757" spans="1:51" x14ac:dyDescent="0.35">
      <c r="A3757">
        <v>584</v>
      </c>
      <c r="B3757">
        <v>0</v>
      </c>
      <c r="C3757" t="s">
        <v>51</v>
      </c>
      <c r="D3757" t="s">
        <v>64</v>
      </c>
      <c r="E3757" t="s">
        <v>51</v>
      </c>
      <c r="F3757" t="s">
        <v>51</v>
      </c>
      <c r="G3757" t="s">
        <v>17436</v>
      </c>
      <c r="H3757" t="s">
        <v>17437</v>
      </c>
      <c r="I3757" t="s">
        <v>56</v>
      </c>
      <c r="J3757" t="s">
        <v>12495</v>
      </c>
      <c r="K3757" t="s">
        <v>4511</v>
      </c>
      <c r="L3757">
        <v>160055</v>
      </c>
      <c r="O3757" t="s">
        <v>416</v>
      </c>
      <c r="S3757" t="s">
        <v>12362</v>
      </c>
      <c r="T3757" t="s">
        <v>17438</v>
      </c>
      <c r="U3757" t="s">
        <v>51</v>
      </c>
      <c r="V3757" t="s">
        <v>12364</v>
      </c>
      <c r="W3757">
        <v>9216088369</v>
      </c>
      <c r="X3757" t="s">
        <v>51</v>
      </c>
      <c r="Y3757" t="s">
        <v>12365</v>
      </c>
      <c r="Z3757">
        <v>8</v>
      </c>
      <c r="AE3757" t="s">
        <v>51</v>
      </c>
      <c r="AF3757" t="s">
        <v>12495</v>
      </c>
      <c r="AI3757">
        <v>0</v>
      </c>
      <c r="AJ3757">
        <v>0</v>
      </c>
      <c r="AL3757">
        <v>0</v>
      </c>
      <c r="AM3757">
        <v>0</v>
      </c>
      <c r="AN3757">
        <v>0</v>
      </c>
      <c r="AO3757" t="s">
        <v>51</v>
      </c>
      <c r="AP3757" t="s">
        <v>51</v>
      </c>
      <c r="AQ3757" t="s">
        <v>51</v>
      </c>
      <c r="AR3757" t="s">
        <v>51</v>
      </c>
      <c r="AS3757" t="s">
        <v>51</v>
      </c>
      <c r="AT3757" t="s">
        <v>51</v>
      </c>
      <c r="AU3757" t="s">
        <v>58</v>
      </c>
      <c r="AV3757" t="s">
        <v>12370</v>
      </c>
      <c r="AW3757" t="s">
        <v>12203</v>
      </c>
      <c r="AX3757" s="1">
        <v>40378.756958252314</v>
      </c>
      <c r="AY3757" s="1">
        <v>42076.670074108799</v>
      </c>
    </row>
    <row r="3758" spans="1:51" x14ac:dyDescent="0.35">
      <c r="A3758">
        <v>583</v>
      </c>
      <c r="B3758">
        <v>0</v>
      </c>
      <c r="C3758" t="s">
        <v>51</v>
      </c>
      <c r="D3758" t="s">
        <v>52</v>
      </c>
      <c r="E3758" t="s">
        <v>51</v>
      </c>
      <c r="F3758" t="s">
        <v>51</v>
      </c>
      <c r="G3758" t="s">
        <v>17439</v>
      </c>
      <c r="H3758" t="s">
        <v>17440</v>
      </c>
      <c r="I3758" t="s">
        <v>56</v>
      </c>
      <c r="J3758" t="s">
        <v>15678</v>
      </c>
      <c r="K3758" t="s">
        <v>17441</v>
      </c>
      <c r="L3758" t="s">
        <v>17371</v>
      </c>
      <c r="O3758" t="s">
        <v>56</v>
      </c>
      <c r="S3758" t="s">
        <v>17442</v>
      </c>
      <c r="T3758" t="s">
        <v>17443</v>
      </c>
      <c r="U3758" t="s">
        <v>51</v>
      </c>
      <c r="V3758" t="s">
        <v>62</v>
      </c>
      <c r="W3758" t="s">
        <v>62</v>
      </c>
      <c r="X3758" t="s">
        <v>51</v>
      </c>
      <c r="Y3758" t="s">
        <v>17444</v>
      </c>
      <c r="Z3758">
        <v>8</v>
      </c>
      <c r="AA3758">
        <v>33</v>
      </c>
      <c r="AB3758" t="s">
        <v>17445</v>
      </c>
      <c r="AC3758" t="s">
        <v>17446</v>
      </c>
      <c r="AE3758" t="s">
        <v>51</v>
      </c>
      <c r="AF3758" t="s">
        <v>15678</v>
      </c>
      <c r="AG3758" t="s">
        <v>17447</v>
      </c>
      <c r="AH3758">
        <v>33350843799</v>
      </c>
      <c r="AI3758">
        <v>0</v>
      </c>
      <c r="AJ3758">
        <v>0</v>
      </c>
      <c r="AL3758">
        <v>0</v>
      </c>
      <c r="AM3758">
        <v>0</v>
      </c>
      <c r="AN3758">
        <v>0</v>
      </c>
      <c r="AO3758" t="s">
        <v>51</v>
      </c>
      <c r="AP3758" t="s">
        <v>51</v>
      </c>
      <c r="AQ3758" t="s">
        <v>51</v>
      </c>
      <c r="AR3758" t="s">
        <v>51</v>
      </c>
      <c r="AS3758" t="s">
        <v>51</v>
      </c>
      <c r="AT3758" t="s">
        <v>51</v>
      </c>
      <c r="AU3758" t="s">
        <v>58</v>
      </c>
      <c r="AV3758" t="s">
        <v>16002</v>
      </c>
      <c r="AW3758" t="s">
        <v>6927</v>
      </c>
      <c r="AX3758" s="1">
        <v>40376.661617361111</v>
      </c>
      <c r="AY3758" s="1">
        <v>43124.408238692129</v>
      </c>
    </row>
    <row r="3759" spans="1:51" x14ac:dyDescent="0.35">
      <c r="A3759">
        <v>582</v>
      </c>
      <c r="B3759">
        <v>0</v>
      </c>
      <c r="C3759" t="s">
        <v>51</v>
      </c>
      <c r="D3759" t="s">
        <v>85</v>
      </c>
      <c r="E3759" t="s">
        <v>51</v>
      </c>
      <c r="F3759" t="s">
        <v>51</v>
      </c>
      <c r="G3759" t="s">
        <v>17448</v>
      </c>
      <c r="H3759" t="s">
        <v>17449</v>
      </c>
      <c r="I3759" t="s">
        <v>56</v>
      </c>
      <c r="J3759" t="s">
        <v>12495</v>
      </c>
      <c r="K3759" t="s">
        <v>62</v>
      </c>
      <c r="L3759" t="s">
        <v>62</v>
      </c>
      <c r="T3759" t="s">
        <v>51</v>
      </c>
      <c r="U3759" t="s">
        <v>51</v>
      </c>
      <c r="W3759" t="s">
        <v>17450</v>
      </c>
      <c r="Z3759">
        <v>8</v>
      </c>
      <c r="AA3759" t="s">
        <v>17451</v>
      </c>
      <c r="AB3759" t="s">
        <v>17452</v>
      </c>
      <c r="AC3759" t="s">
        <v>17453</v>
      </c>
      <c r="AE3759" t="s">
        <v>51</v>
      </c>
      <c r="AF3759" t="s">
        <v>12495</v>
      </c>
      <c r="AI3759">
        <v>0</v>
      </c>
      <c r="AJ3759">
        <v>0</v>
      </c>
      <c r="AL3759">
        <v>0</v>
      </c>
      <c r="AM3759">
        <v>0</v>
      </c>
      <c r="AN3759">
        <v>0</v>
      </c>
      <c r="AP3759" t="s">
        <v>51</v>
      </c>
      <c r="AQ3759" t="s">
        <v>51</v>
      </c>
      <c r="AR3759" t="s">
        <v>51</v>
      </c>
      <c r="AS3759" t="s">
        <v>51</v>
      </c>
      <c r="AT3759" t="s">
        <v>51</v>
      </c>
      <c r="AU3759" t="s">
        <v>58</v>
      </c>
      <c r="AV3759" t="s">
        <v>12370</v>
      </c>
      <c r="AW3759" t="s">
        <v>7390</v>
      </c>
      <c r="AX3759" s="1">
        <v>40376.657104745369</v>
      </c>
      <c r="AY3759" s="1">
        <v>41874.711183599538</v>
      </c>
    </row>
    <row r="3760" spans="1:51" x14ac:dyDescent="0.35">
      <c r="A3760">
        <v>581</v>
      </c>
      <c r="B3760">
        <v>0</v>
      </c>
      <c r="C3760" t="s">
        <v>51</v>
      </c>
      <c r="D3760" t="s">
        <v>85</v>
      </c>
      <c r="E3760" t="s">
        <v>51</v>
      </c>
      <c r="F3760" t="s">
        <v>51</v>
      </c>
      <c r="G3760" t="s">
        <v>17454</v>
      </c>
      <c r="H3760" t="s">
        <v>17455</v>
      </c>
      <c r="I3760" t="s">
        <v>56</v>
      </c>
      <c r="K3760" t="s">
        <v>1903</v>
      </c>
      <c r="L3760" t="s">
        <v>15063</v>
      </c>
      <c r="S3760">
        <v>24319135</v>
      </c>
      <c r="T3760" t="s">
        <v>51</v>
      </c>
      <c r="U3760" t="s">
        <v>51</v>
      </c>
      <c r="W3760">
        <v>9766907447</v>
      </c>
      <c r="Z3760">
        <v>8</v>
      </c>
      <c r="AE3760" t="s">
        <v>51</v>
      </c>
      <c r="AI3760">
        <v>0</v>
      </c>
      <c r="AJ3760">
        <v>0</v>
      </c>
      <c r="AL3760">
        <v>0</v>
      </c>
      <c r="AM3760">
        <v>0</v>
      </c>
      <c r="AN3760">
        <v>0</v>
      </c>
      <c r="AO3760" t="s">
        <v>51</v>
      </c>
      <c r="AP3760" t="s">
        <v>51</v>
      </c>
      <c r="AQ3760" t="s">
        <v>51</v>
      </c>
      <c r="AR3760" t="s">
        <v>51</v>
      </c>
      <c r="AS3760" t="s">
        <v>51</v>
      </c>
      <c r="AT3760" t="s">
        <v>51</v>
      </c>
      <c r="AU3760" t="s">
        <v>58</v>
      </c>
      <c r="AV3760" t="s">
        <v>17094</v>
      </c>
      <c r="AW3760" t="s">
        <v>8671</v>
      </c>
      <c r="AX3760" s="1">
        <v>40374.465554513888</v>
      </c>
      <c r="AY3760" s="1">
        <v>41415.624041747687</v>
      </c>
    </row>
    <row r="3761" spans="1:51" x14ac:dyDescent="0.35">
      <c r="A3761">
        <v>580</v>
      </c>
      <c r="B3761">
        <v>0</v>
      </c>
      <c r="C3761" t="s">
        <v>51</v>
      </c>
      <c r="D3761" t="s">
        <v>52</v>
      </c>
      <c r="E3761" t="s">
        <v>51</v>
      </c>
      <c r="F3761" t="s">
        <v>51</v>
      </c>
      <c r="G3761" t="s">
        <v>19472</v>
      </c>
      <c r="H3761" t="s">
        <v>17456</v>
      </c>
      <c r="I3761" t="s">
        <v>56</v>
      </c>
      <c r="J3761" t="s">
        <v>16645</v>
      </c>
      <c r="K3761" t="s">
        <v>6008</v>
      </c>
      <c r="L3761" t="s">
        <v>17457</v>
      </c>
      <c r="M3761" t="s">
        <v>51</v>
      </c>
      <c r="N3761" t="s">
        <v>51</v>
      </c>
      <c r="O3761" t="s">
        <v>51</v>
      </c>
      <c r="P3761" t="s">
        <v>51</v>
      </c>
      <c r="Q3761" t="s">
        <v>51</v>
      </c>
      <c r="R3761" t="s">
        <v>51</v>
      </c>
      <c r="T3761" t="s">
        <v>51</v>
      </c>
      <c r="U3761" t="s">
        <v>51</v>
      </c>
      <c r="W3761" t="s">
        <v>17458</v>
      </c>
      <c r="Z3761">
        <v>8</v>
      </c>
      <c r="AA3761" t="s">
        <v>17459</v>
      </c>
      <c r="AE3761" t="s">
        <v>51</v>
      </c>
      <c r="AF3761" t="s">
        <v>16645</v>
      </c>
      <c r="AG3761">
        <v>24309900695</v>
      </c>
      <c r="AH3761">
        <v>24809900695</v>
      </c>
      <c r="AI3761">
        <v>0</v>
      </c>
      <c r="AJ3761">
        <v>0</v>
      </c>
      <c r="AL3761">
        <v>0</v>
      </c>
      <c r="AM3761">
        <v>0</v>
      </c>
      <c r="AN3761">
        <v>0</v>
      </c>
      <c r="AO3761" t="s">
        <v>51</v>
      </c>
      <c r="AP3761" t="s">
        <v>51</v>
      </c>
      <c r="AQ3761" t="s">
        <v>51</v>
      </c>
      <c r="AR3761" t="s">
        <v>51</v>
      </c>
      <c r="AS3761" t="s">
        <v>51</v>
      </c>
      <c r="AT3761" t="s">
        <v>51</v>
      </c>
      <c r="AU3761" t="s">
        <v>58</v>
      </c>
      <c r="AV3761" t="s">
        <v>12370</v>
      </c>
      <c r="AW3761" t="s">
        <v>12370</v>
      </c>
      <c r="AX3761" s="1">
        <v>40373.714877280094</v>
      </c>
      <c r="AY3761" s="1">
        <v>40373.714877280094</v>
      </c>
    </row>
    <row r="3762" spans="1:51" x14ac:dyDescent="0.35">
      <c r="A3762">
        <v>579</v>
      </c>
      <c r="B3762">
        <v>0</v>
      </c>
      <c r="C3762" t="s">
        <v>51</v>
      </c>
      <c r="D3762" t="s">
        <v>52</v>
      </c>
      <c r="E3762" t="s">
        <v>51</v>
      </c>
      <c r="F3762" t="s">
        <v>51</v>
      </c>
      <c r="G3762" t="s">
        <v>3780</v>
      </c>
      <c r="H3762" t="s">
        <v>17460</v>
      </c>
      <c r="I3762" t="s">
        <v>56</v>
      </c>
      <c r="J3762" t="s">
        <v>280</v>
      </c>
      <c r="K3762" t="s">
        <v>2418</v>
      </c>
      <c r="L3762" t="s">
        <v>17365</v>
      </c>
      <c r="M3762" t="s">
        <v>3780</v>
      </c>
      <c r="N3762" t="s">
        <v>17461</v>
      </c>
      <c r="O3762" t="s">
        <v>56</v>
      </c>
      <c r="P3762" t="s">
        <v>6717</v>
      </c>
      <c r="Q3762" t="s">
        <v>1903</v>
      </c>
      <c r="R3762" t="s">
        <v>17365</v>
      </c>
      <c r="U3762" t="s">
        <v>202</v>
      </c>
      <c r="Z3762">
        <v>8</v>
      </c>
      <c r="AA3762">
        <v>27</v>
      </c>
      <c r="AE3762" t="s">
        <v>13955</v>
      </c>
      <c r="AF3762" t="s">
        <v>280</v>
      </c>
      <c r="AG3762" t="s">
        <v>1295</v>
      </c>
      <c r="AH3762" t="s">
        <v>13955</v>
      </c>
      <c r="AI3762">
        <v>1</v>
      </c>
      <c r="AJ3762">
        <v>0</v>
      </c>
      <c r="AL3762">
        <v>0</v>
      </c>
      <c r="AM3762">
        <v>0</v>
      </c>
      <c r="AN3762">
        <v>0</v>
      </c>
      <c r="AO3762" t="s">
        <v>51</v>
      </c>
      <c r="AP3762" t="s">
        <v>51</v>
      </c>
      <c r="AQ3762" t="s">
        <v>51</v>
      </c>
      <c r="AR3762" t="s">
        <v>51</v>
      </c>
      <c r="AS3762" t="s">
        <v>51</v>
      </c>
      <c r="AT3762" t="s">
        <v>51</v>
      </c>
      <c r="AU3762" t="s">
        <v>58</v>
      </c>
      <c r="AV3762" t="s">
        <v>12370</v>
      </c>
      <c r="AW3762" t="s">
        <v>6927</v>
      </c>
      <c r="AX3762" s="1">
        <v>40373.688569212965</v>
      </c>
      <c r="AY3762" s="1">
        <v>43645.503784375003</v>
      </c>
    </row>
    <row r="3763" spans="1:51" x14ac:dyDescent="0.35">
      <c r="A3763">
        <v>578</v>
      </c>
      <c r="B3763">
        <v>0</v>
      </c>
      <c r="C3763" t="s">
        <v>51</v>
      </c>
      <c r="D3763" t="s">
        <v>52</v>
      </c>
      <c r="E3763" t="s">
        <v>51</v>
      </c>
      <c r="F3763" t="s">
        <v>51</v>
      </c>
      <c r="G3763" t="s">
        <v>9797</v>
      </c>
      <c r="H3763" t="s">
        <v>19473</v>
      </c>
      <c r="I3763" t="s">
        <v>56</v>
      </c>
      <c r="J3763" t="s">
        <v>15385</v>
      </c>
      <c r="K3763" t="s">
        <v>17462</v>
      </c>
      <c r="L3763" t="s">
        <v>17463</v>
      </c>
      <c r="M3763" t="s">
        <v>51</v>
      </c>
      <c r="N3763" t="s">
        <v>51</v>
      </c>
      <c r="O3763" t="s">
        <v>51</v>
      </c>
      <c r="P3763" t="s">
        <v>51</v>
      </c>
      <c r="Q3763" t="s">
        <v>51</v>
      </c>
      <c r="R3763" t="s">
        <v>51</v>
      </c>
      <c r="S3763" t="s">
        <v>17464</v>
      </c>
      <c r="T3763" t="s">
        <v>51</v>
      </c>
      <c r="U3763" t="s">
        <v>51</v>
      </c>
      <c r="Y3763" t="s">
        <v>9801</v>
      </c>
      <c r="Z3763">
        <v>8</v>
      </c>
      <c r="AA3763" t="s">
        <v>9802</v>
      </c>
      <c r="AE3763" t="s">
        <v>51</v>
      </c>
      <c r="AF3763" t="s">
        <v>15385</v>
      </c>
      <c r="AI3763">
        <v>0</v>
      </c>
      <c r="AJ3763">
        <v>0</v>
      </c>
      <c r="AL3763">
        <v>0</v>
      </c>
      <c r="AM3763">
        <v>0</v>
      </c>
      <c r="AN3763">
        <v>0</v>
      </c>
      <c r="AO3763" t="s">
        <v>51</v>
      </c>
      <c r="AP3763" t="s">
        <v>51</v>
      </c>
      <c r="AQ3763" t="s">
        <v>51</v>
      </c>
      <c r="AR3763" t="s">
        <v>51</v>
      </c>
      <c r="AS3763" t="s">
        <v>51</v>
      </c>
      <c r="AT3763" t="s">
        <v>51</v>
      </c>
      <c r="AU3763" t="s">
        <v>58</v>
      </c>
      <c r="AV3763" t="s">
        <v>12370</v>
      </c>
      <c r="AW3763" t="s">
        <v>12370</v>
      </c>
      <c r="AX3763" s="1">
        <v>40371.653872951392</v>
      </c>
      <c r="AY3763" s="1">
        <v>40371.653872951392</v>
      </c>
    </row>
    <row r="3764" spans="1:51" x14ac:dyDescent="0.35">
      <c r="A3764">
        <v>577</v>
      </c>
      <c r="B3764">
        <v>0</v>
      </c>
      <c r="C3764" t="s">
        <v>51</v>
      </c>
      <c r="D3764" t="s">
        <v>85</v>
      </c>
      <c r="E3764" t="s">
        <v>51</v>
      </c>
      <c r="F3764" t="s">
        <v>51</v>
      </c>
      <c r="G3764" t="s">
        <v>17465</v>
      </c>
      <c r="H3764" t="s">
        <v>17466</v>
      </c>
      <c r="I3764" t="s">
        <v>56</v>
      </c>
      <c r="J3764" t="s">
        <v>143</v>
      </c>
      <c r="K3764" t="s">
        <v>1903</v>
      </c>
      <c r="L3764">
        <v>411002</v>
      </c>
      <c r="M3764" t="s">
        <v>51</v>
      </c>
      <c r="N3764" t="s">
        <v>51</v>
      </c>
      <c r="O3764" t="s">
        <v>51</v>
      </c>
      <c r="P3764" t="s">
        <v>51</v>
      </c>
      <c r="Q3764" t="s">
        <v>51</v>
      </c>
      <c r="R3764" t="s">
        <v>51</v>
      </c>
      <c r="T3764" t="s">
        <v>51</v>
      </c>
      <c r="U3764" t="s">
        <v>51</v>
      </c>
      <c r="Z3764">
        <v>8</v>
      </c>
      <c r="AE3764" t="s">
        <v>51</v>
      </c>
      <c r="AF3764" t="s">
        <v>143</v>
      </c>
      <c r="AI3764">
        <v>0</v>
      </c>
      <c r="AJ3764">
        <v>0</v>
      </c>
      <c r="AL3764">
        <v>0</v>
      </c>
      <c r="AM3764">
        <v>0</v>
      </c>
      <c r="AN3764">
        <v>0</v>
      </c>
      <c r="AO3764" t="s">
        <v>51</v>
      </c>
      <c r="AP3764" t="s">
        <v>51</v>
      </c>
      <c r="AQ3764" t="s">
        <v>51</v>
      </c>
      <c r="AR3764" t="s">
        <v>51</v>
      </c>
      <c r="AS3764" t="s">
        <v>51</v>
      </c>
      <c r="AT3764" t="s">
        <v>51</v>
      </c>
      <c r="AU3764" t="s">
        <v>58</v>
      </c>
      <c r="AV3764" t="s">
        <v>17094</v>
      </c>
      <c r="AW3764" t="s">
        <v>17094</v>
      </c>
      <c r="AX3764" s="1">
        <v>40368.690878506946</v>
      </c>
      <c r="AY3764" s="1">
        <v>40382.467609178238</v>
      </c>
    </row>
    <row r="3765" spans="1:51" x14ac:dyDescent="0.35">
      <c r="A3765">
        <v>576</v>
      </c>
      <c r="B3765">
        <v>0</v>
      </c>
      <c r="C3765" t="s">
        <v>51</v>
      </c>
      <c r="D3765" t="s">
        <v>85</v>
      </c>
      <c r="E3765" t="s">
        <v>51</v>
      </c>
      <c r="F3765" t="s">
        <v>51</v>
      </c>
      <c r="G3765" t="s">
        <v>17467</v>
      </c>
      <c r="H3765" t="s">
        <v>17468</v>
      </c>
      <c r="I3765" t="s">
        <v>56</v>
      </c>
      <c r="J3765" t="s">
        <v>143</v>
      </c>
      <c r="K3765" t="s">
        <v>1903</v>
      </c>
      <c r="L3765">
        <v>411002</v>
      </c>
      <c r="M3765" t="s">
        <v>51</v>
      </c>
      <c r="N3765" t="s">
        <v>51</v>
      </c>
      <c r="O3765" t="s">
        <v>51</v>
      </c>
      <c r="P3765" t="s">
        <v>51</v>
      </c>
      <c r="Q3765" t="s">
        <v>51</v>
      </c>
      <c r="R3765" t="s">
        <v>51</v>
      </c>
      <c r="T3765" t="s">
        <v>51</v>
      </c>
      <c r="U3765" t="s">
        <v>51</v>
      </c>
      <c r="W3765">
        <v>9422309944</v>
      </c>
      <c r="Y3765" t="s">
        <v>17469</v>
      </c>
      <c r="Z3765">
        <v>8</v>
      </c>
      <c r="AE3765" t="s">
        <v>51</v>
      </c>
      <c r="AF3765" t="s">
        <v>143</v>
      </c>
      <c r="AI3765">
        <v>0</v>
      </c>
      <c r="AJ3765">
        <v>0</v>
      </c>
      <c r="AL3765">
        <v>0</v>
      </c>
      <c r="AM3765">
        <v>0</v>
      </c>
      <c r="AN3765">
        <v>0</v>
      </c>
      <c r="AO3765" t="s">
        <v>51</v>
      </c>
      <c r="AP3765" t="s">
        <v>51</v>
      </c>
      <c r="AQ3765" t="s">
        <v>51</v>
      </c>
      <c r="AR3765" t="s">
        <v>51</v>
      </c>
      <c r="AS3765" t="s">
        <v>51</v>
      </c>
      <c r="AT3765" t="s">
        <v>51</v>
      </c>
      <c r="AU3765" t="s">
        <v>58</v>
      </c>
      <c r="AV3765" t="s">
        <v>17094</v>
      </c>
      <c r="AW3765" t="s">
        <v>17094</v>
      </c>
      <c r="AX3765" s="1">
        <v>40368.626374224536</v>
      </c>
      <c r="AY3765" s="1">
        <v>40368.626374224536</v>
      </c>
    </row>
    <row r="3766" spans="1:51" x14ac:dyDescent="0.35">
      <c r="A3766">
        <v>575</v>
      </c>
      <c r="B3766">
        <v>0</v>
      </c>
      <c r="C3766" t="s">
        <v>51</v>
      </c>
      <c r="D3766" t="s">
        <v>85</v>
      </c>
      <c r="E3766" t="s">
        <v>51</v>
      </c>
      <c r="F3766" t="s">
        <v>51</v>
      </c>
      <c r="G3766" t="s">
        <v>17470</v>
      </c>
      <c r="H3766" t="s">
        <v>17471</v>
      </c>
      <c r="I3766" t="s">
        <v>56</v>
      </c>
      <c r="J3766" t="s">
        <v>143</v>
      </c>
      <c r="K3766" t="s">
        <v>1903</v>
      </c>
      <c r="L3766" t="s">
        <v>15063</v>
      </c>
      <c r="M3766" t="s">
        <v>51</v>
      </c>
      <c r="N3766" t="s">
        <v>51</v>
      </c>
      <c r="O3766" t="s">
        <v>51</v>
      </c>
      <c r="P3766" t="s">
        <v>51</v>
      </c>
      <c r="Q3766" t="s">
        <v>51</v>
      </c>
      <c r="R3766" t="s">
        <v>51</v>
      </c>
      <c r="S3766" t="s">
        <v>17472</v>
      </c>
      <c r="T3766" t="s">
        <v>51</v>
      </c>
      <c r="U3766" t="s">
        <v>51</v>
      </c>
      <c r="W3766">
        <v>8087694712</v>
      </c>
      <c r="Z3766">
        <v>8</v>
      </c>
      <c r="AE3766" t="s">
        <v>51</v>
      </c>
      <c r="AF3766" t="s">
        <v>143</v>
      </c>
      <c r="AI3766">
        <v>0</v>
      </c>
      <c r="AJ3766">
        <v>0</v>
      </c>
      <c r="AL3766">
        <v>0</v>
      </c>
      <c r="AM3766">
        <v>0</v>
      </c>
      <c r="AN3766">
        <v>0</v>
      </c>
      <c r="AO3766" t="s">
        <v>51</v>
      </c>
      <c r="AP3766" t="s">
        <v>51</v>
      </c>
      <c r="AQ3766" t="s">
        <v>51</v>
      </c>
      <c r="AR3766" t="s">
        <v>51</v>
      </c>
      <c r="AS3766" t="s">
        <v>51</v>
      </c>
      <c r="AT3766" t="s">
        <v>51</v>
      </c>
      <c r="AU3766" t="s">
        <v>58</v>
      </c>
      <c r="AV3766" t="s">
        <v>8671</v>
      </c>
      <c r="AW3766" t="s">
        <v>8671</v>
      </c>
      <c r="AX3766" s="1">
        <v>40368.478213773145</v>
      </c>
      <c r="AY3766" s="1">
        <v>40368.478213773145</v>
      </c>
    </row>
    <row r="3767" spans="1:51" x14ac:dyDescent="0.35">
      <c r="A3767">
        <v>574</v>
      </c>
      <c r="B3767">
        <v>0</v>
      </c>
      <c r="C3767" t="s">
        <v>51</v>
      </c>
      <c r="D3767" t="s">
        <v>52</v>
      </c>
      <c r="E3767" t="s">
        <v>51</v>
      </c>
      <c r="F3767" t="s">
        <v>51</v>
      </c>
      <c r="G3767" t="s">
        <v>15150</v>
      </c>
      <c r="H3767" t="s">
        <v>17473</v>
      </c>
      <c r="I3767" t="s">
        <v>56</v>
      </c>
      <c r="J3767" t="s">
        <v>17474</v>
      </c>
      <c r="K3767" t="s">
        <v>8959</v>
      </c>
      <c r="L3767" t="s">
        <v>16247</v>
      </c>
      <c r="O3767" t="s">
        <v>56</v>
      </c>
      <c r="S3767" t="s">
        <v>17475</v>
      </c>
      <c r="U3767" t="s">
        <v>51</v>
      </c>
      <c r="V3767" t="s">
        <v>12728</v>
      </c>
      <c r="W3767" t="s">
        <v>62</v>
      </c>
      <c r="X3767" t="s">
        <v>51</v>
      </c>
      <c r="Y3767" t="s">
        <v>62</v>
      </c>
      <c r="Z3767">
        <v>8</v>
      </c>
      <c r="AA3767" t="s">
        <v>10893</v>
      </c>
      <c r="AB3767" t="s">
        <v>17476</v>
      </c>
      <c r="AC3767" t="s">
        <v>17477</v>
      </c>
      <c r="AD3767" t="s">
        <v>5739</v>
      </c>
      <c r="AE3767" t="s">
        <v>51</v>
      </c>
      <c r="AF3767" t="s">
        <v>17474</v>
      </c>
      <c r="AG3767" t="s">
        <v>17478</v>
      </c>
      <c r="AH3767" t="s">
        <v>17479</v>
      </c>
      <c r="AI3767">
        <v>0</v>
      </c>
      <c r="AJ3767">
        <v>0</v>
      </c>
      <c r="AL3767">
        <v>0</v>
      </c>
      <c r="AM3767">
        <v>0</v>
      </c>
      <c r="AN3767">
        <v>0</v>
      </c>
      <c r="AO3767" t="s">
        <v>51</v>
      </c>
      <c r="AP3767" t="s">
        <v>51</v>
      </c>
      <c r="AQ3767" t="s">
        <v>51</v>
      </c>
      <c r="AR3767" t="s">
        <v>51</v>
      </c>
      <c r="AS3767" t="s">
        <v>51</v>
      </c>
      <c r="AT3767" t="s">
        <v>51</v>
      </c>
      <c r="AU3767" t="s">
        <v>58</v>
      </c>
      <c r="AV3767" t="s">
        <v>16002</v>
      </c>
      <c r="AW3767" t="s">
        <v>12030</v>
      </c>
      <c r="AX3767" s="1">
        <v>40367.614513159722</v>
      </c>
      <c r="AY3767" s="1">
        <v>42205.700924537035</v>
      </c>
    </row>
    <row r="3768" spans="1:51" x14ac:dyDescent="0.35">
      <c r="A3768">
        <v>573</v>
      </c>
      <c r="B3768">
        <v>0</v>
      </c>
      <c r="C3768" t="s">
        <v>51</v>
      </c>
      <c r="D3768" t="s">
        <v>52</v>
      </c>
      <c r="E3768" t="s">
        <v>51</v>
      </c>
      <c r="F3768" t="s">
        <v>51</v>
      </c>
      <c r="G3768" t="s">
        <v>17480</v>
      </c>
      <c r="H3768" t="s">
        <v>17481</v>
      </c>
      <c r="I3768" t="s">
        <v>56</v>
      </c>
      <c r="J3768" t="s">
        <v>15999</v>
      </c>
      <c r="K3768" t="s">
        <v>563</v>
      </c>
      <c r="L3768">
        <v>22</v>
      </c>
      <c r="N3768" t="s">
        <v>14787</v>
      </c>
      <c r="S3768" t="s">
        <v>17482</v>
      </c>
      <c r="T3768" t="s">
        <v>51</v>
      </c>
      <c r="U3768" t="s">
        <v>51</v>
      </c>
      <c r="V3768" t="s">
        <v>62</v>
      </c>
      <c r="W3768" t="s">
        <v>62</v>
      </c>
      <c r="X3768" t="s">
        <v>62</v>
      </c>
      <c r="Y3768" t="s">
        <v>62</v>
      </c>
      <c r="Z3768">
        <v>8</v>
      </c>
      <c r="AE3768" t="s">
        <v>51</v>
      </c>
      <c r="AF3768" t="s">
        <v>15999</v>
      </c>
      <c r="AI3768">
        <v>0</v>
      </c>
      <c r="AJ3768">
        <v>0</v>
      </c>
      <c r="AL3768">
        <v>0</v>
      </c>
      <c r="AM3768">
        <v>0</v>
      </c>
      <c r="AN3768">
        <v>0</v>
      </c>
      <c r="AO3768" t="s">
        <v>51</v>
      </c>
      <c r="AP3768" t="s">
        <v>51</v>
      </c>
      <c r="AQ3768" t="s">
        <v>51</v>
      </c>
      <c r="AR3768" t="s">
        <v>51</v>
      </c>
      <c r="AS3768" t="s">
        <v>51</v>
      </c>
      <c r="AT3768" t="s">
        <v>51</v>
      </c>
      <c r="AU3768" t="s">
        <v>58</v>
      </c>
      <c r="AV3768" t="s">
        <v>16002</v>
      </c>
      <c r="AW3768" t="s">
        <v>10397</v>
      </c>
      <c r="AX3768" s="1">
        <v>40366.680114467592</v>
      </c>
      <c r="AY3768" s="1">
        <v>40385.748972222224</v>
      </c>
    </row>
    <row r="3769" spans="1:51" x14ac:dyDescent="0.35">
      <c r="A3769">
        <v>572</v>
      </c>
      <c r="B3769">
        <v>0</v>
      </c>
      <c r="C3769" t="s">
        <v>51</v>
      </c>
      <c r="D3769" t="s">
        <v>52</v>
      </c>
      <c r="E3769" t="s">
        <v>51</v>
      </c>
      <c r="F3769" t="s">
        <v>51</v>
      </c>
      <c r="G3769" t="s">
        <v>17483</v>
      </c>
      <c r="H3769" t="s">
        <v>17484</v>
      </c>
      <c r="I3769" t="s">
        <v>56</v>
      </c>
      <c r="J3769" t="s">
        <v>280</v>
      </c>
      <c r="K3769" t="s">
        <v>4595</v>
      </c>
      <c r="L3769">
        <v>400706</v>
      </c>
      <c r="M3769" t="s">
        <v>17485</v>
      </c>
      <c r="N3769" t="s">
        <v>17484</v>
      </c>
      <c r="O3769" t="s">
        <v>56</v>
      </c>
      <c r="P3769" t="s">
        <v>280</v>
      </c>
      <c r="Q3769" t="s">
        <v>4595</v>
      </c>
      <c r="R3769">
        <v>400706</v>
      </c>
      <c r="S3769" t="s">
        <v>17486</v>
      </c>
      <c r="U3769" t="s">
        <v>202</v>
      </c>
      <c r="V3769" t="s">
        <v>14487</v>
      </c>
      <c r="Y3769" t="s">
        <v>17487</v>
      </c>
      <c r="Z3769">
        <v>8</v>
      </c>
      <c r="AA3769">
        <v>27</v>
      </c>
      <c r="AE3769" t="s">
        <v>563</v>
      </c>
      <c r="AF3769" t="s">
        <v>143</v>
      </c>
      <c r="AG3769" t="s">
        <v>4402</v>
      </c>
      <c r="AH3769" t="s">
        <v>563</v>
      </c>
      <c r="AI3769">
        <v>0</v>
      </c>
      <c r="AJ3769">
        <v>0</v>
      </c>
      <c r="AL3769">
        <v>0</v>
      </c>
      <c r="AM3769">
        <v>0</v>
      </c>
      <c r="AN3769">
        <v>0</v>
      </c>
      <c r="AO3769" t="s">
        <v>51</v>
      </c>
      <c r="AP3769" t="s">
        <v>51</v>
      </c>
      <c r="AQ3769" t="s">
        <v>51</v>
      </c>
      <c r="AR3769" t="s">
        <v>51</v>
      </c>
      <c r="AS3769" t="s">
        <v>51</v>
      </c>
      <c r="AT3769" t="s">
        <v>51</v>
      </c>
      <c r="AU3769" t="s">
        <v>58</v>
      </c>
      <c r="AV3769" t="s">
        <v>17094</v>
      </c>
      <c r="AW3769" t="s">
        <v>196</v>
      </c>
      <c r="AX3769" s="1">
        <v>40366.452445567127</v>
      </c>
      <c r="AY3769" s="1">
        <v>43687.704006168984</v>
      </c>
    </row>
    <row r="3770" spans="1:51" x14ac:dyDescent="0.35">
      <c r="A3770">
        <v>571</v>
      </c>
      <c r="B3770">
        <v>0</v>
      </c>
      <c r="C3770" t="s">
        <v>51</v>
      </c>
      <c r="D3770" t="s">
        <v>52</v>
      </c>
      <c r="E3770" t="s">
        <v>51</v>
      </c>
      <c r="F3770" t="s">
        <v>51</v>
      </c>
      <c r="G3770" t="s">
        <v>17488</v>
      </c>
      <c r="H3770" t="s">
        <v>17489</v>
      </c>
      <c r="I3770" t="s">
        <v>56</v>
      </c>
      <c r="J3770" t="s">
        <v>15191</v>
      </c>
      <c r="K3770" t="s">
        <v>578</v>
      </c>
      <c r="L3770" t="s">
        <v>17490</v>
      </c>
      <c r="M3770" t="s">
        <v>51</v>
      </c>
      <c r="N3770" t="s">
        <v>51</v>
      </c>
      <c r="O3770" t="s">
        <v>51</v>
      </c>
      <c r="P3770" t="s">
        <v>51</v>
      </c>
      <c r="Q3770" t="s">
        <v>51</v>
      </c>
      <c r="R3770" t="s">
        <v>51</v>
      </c>
      <c r="T3770" t="s">
        <v>51</v>
      </c>
      <c r="U3770" t="s">
        <v>51</v>
      </c>
      <c r="W3770">
        <v>9377294911</v>
      </c>
      <c r="X3770" t="s">
        <v>17491</v>
      </c>
      <c r="Y3770" t="s">
        <v>17492</v>
      </c>
      <c r="Z3770">
        <v>8</v>
      </c>
      <c r="AA3770" t="s">
        <v>17493</v>
      </c>
      <c r="AE3770" t="s">
        <v>51</v>
      </c>
      <c r="AF3770" t="s">
        <v>15191</v>
      </c>
      <c r="AH3770">
        <v>24192500250</v>
      </c>
      <c r="AI3770">
        <v>0</v>
      </c>
      <c r="AJ3770">
        <v>0</v>
      </c>
      <c r="AL3770">
        <v>0</v>
      </c>
      <c r="AM3770">
        <v>0</v>
      </c>
      <c r="AN3770">
        <v>0</v>
      </c>
      <c r="AO3770" t="s">
        <v>51</v>
      </c>
      <c r="AP3770" t="s">
        <v>51</v>
      </c>
      <c r="AQ3770" t="s">
        <v>51</v>
      </c>
      <c r="AR3770" t="s">
        <v>51</v>
      </c>
      <c r="AS3770" t="s">
        <v>51</v>
      </c>
      <c r="AT3770" t="s">
        <v>51</v>
      </c>
      <c r="AU3770" t="s">
        <v>58</v>
      </c>
      <c r="AV3770" t="s">
        <v>12370</v>
      </c>
      <c r="AW3770" t="s">
        <v>12370</v>
      </c>
      <c r="AX3770" s="1">
        <v>40365.792837071756</v>
      </c>
      <c r="AY3770" s="1">
        <v>40365.792837071756</v>
      </c>
    </row>
    <row r="3771" spans="1:51" x14ac:dyDescent="0.35">
      <c r="A3771">
        <v>570</v>
      </c>
      <c r="B3771">
        <v>0</v>
      </c>
      <c r="C3771" t="s">
        <v>51</v>
      </c>
      <c r="D3771" t="s">
        <v>85</v>
      </c>
      <c r="E3771" t="s">
        <v>51</v>
      </c>
      <c r="F3771" t="s">
        <v>51</v>
      </c>
      <c r="G3771" t="s">
        <v>17494</v>
      </c>
      <c r="H3771" t="s">
        <v>17495</v>
      </c>
      <c r="I3771" t="s">
        <v>56</v>
      </c>
      <c r="J3771" t="s">
        <v>143</v>
      </c>
      <c r="K3771" t="s">
        <v>1903</v>
      </c>
      <c r="L3771" t="s">
        <v>17496</v>
      </c>
      <c r="M3771" t="s">
        <v>51</v>
      </c>
      <c r="N3771" t="s">
        <v>51</v>
      </c>
      <c r="O3771" t="s">
        <v>51</v>
      </c>
      <c r="P3771" t="s">
        <v>51</v>
      </c>
      <c r="Q3771" t="s">
        <v>51</v>
      </c>
      <c r="R3771" t="s">
        <v>51</v>
      </c>
      <c r="S3771" t="s">
        <v>62</v>
      </c>
      <c r="T3771" t="s">
        <v>51</v>
      </c>
      <c r="U3771" t="s">
        <v>51</v>
      </c>
      <c r="V3771" t="s">
        <v>62</v>
      </c>
      <c r="W3771" t="s">
        <v>62</v>
      </c>
      <c r="X3771" t="s">
        <v>62</v>
      </c>
      <c r="Y3771" t="s">
        <v>62</v>
      </c>
      <c r="Z3771">
        <v>8</v>
      </c>
      <c r="AE3771" t="s">
        <v>51</v>
      </c>
      <c r="AF3771" t="s">
        <v>143</v>
      </c>
      <c r="AI3771">
        <v>0</v>
      </c>
      <c r="AJ3771">
        <v>0</v>
      </c>
      <c r="AL3771">
        <v>0</v>
      </c>
      <c r="AM3771">
        <v>0</v>
      </c>
      <c r="AN3771">
        <v>0</v>
      </c>
      <c r="AO3771" t="s">
        <v>51</v>
      </c>
      <c r="AP3771" t="s">
        <v>51</v>
      </c>
      <c r="AQ3771" t="s">
        <v>51</v>
      </c>
      <c r="AR3771" t="s">
        <v>51</v>
      </c>
      <c r="AS3771" t="s">
        <v>51</v>
      </c>
      <c r="AT3771" t="s">
        <v>51</v>
      </c>
      <c r="AU3771" t="s">
        <v>58</v>
      </c>
      <c r="AV3771" t="s">
        <v>17094</v>
      </c>
      <c r="AW3771" t="s">
        <v>17094</v>
      </c>
      <c r="AX3771" s="1">
        <v>40365.526996145833</v>
      </c>
      <c r="AY3771" s="1">
        <v>40365.526996145833</v>
      </c>
    </row>
    <row r="3772" spans="1:51" x14ac:dyDescent="0.35">
      <c r="A3772">
        <v>569</v>
      </c>
      <c r="B3772">
        <v>0</v>
      </c>
      <c r="C3772" t="s">
        <v>51</v>
      </c>
      <c r="D3772" t="s">
        <v>52</v>
      </c>
      <c r="E3772" t="s">
        <v>51</v>
      </c>
      <c r="F3772" t="s">
        <v>51</v>
      </c>
      <c r="G3772" t="s">
        <v>19474</v>
      </c>
      <c r="H3772" t="s">
        <v>17497</v>
      </c>
      <c r="I3772" t="s">
        <v>56</v>
      </c>
      <c r="J3772" t="s">
        <v>16804</v>
      </c>
      <c r="K3772" t="s">
        <v>17498</v>
      </c>
      <c r="L3772">
        <v>-583228</v>
      </c>
      <c r="O3772" t="s">
        <v>56</v>
      </c>
      <c r="U3772" t="s">
        <v>51</v>
      </c>
      <c r="X3772" t="s">
        <v>51</v>
      </c>
      <c r="Y3772" t="s">
        <v>17499</v>
      </c>
      <c r="Z3772">
        <v>8</v>
      </c>
      <c r="AA3772">
        <v>29</v>
      </c>
      <c r="AE3772" t="s">
        <v>51</v>
      </c>
      <c r="AF3772" t="s">
        <v>16804</v>
      </c>
      <c r="AG3772" t="s">
        <v>4057</v>
      </c>
      <c r="AH3772" t="s">
        <v>17500</v>
      </c>
      <c r="AI3772">
        <v>0</v>
      </c>
      <c r="AJ3772">
        <v>0</v>
      </c>
      <c r="AL3772">
        <v>0</v>
      </c>
      <c r="AM3772">
        <v>0</v>
      </c>
      <c r="AN3772">
        <v>0</v>
      </c>
      <c r="AO3772" t="s">
        <v>51</v>
      </c>
      <c r="AP3772" t="s">
        <v>51</v>
      </c>
      <c r="AQ3772" t="s">
        <v>51</v>
      </c>
      <c r="AR3772" t="s">
        <v>51</v>
      </c>
      <c r="AS3772" t="s">
        <v>51</v>
      </c>
      <c r="AT3772" t="s">
        <v>51</v>
      </c>
      <c r="AU3772" t="s">
        <v>58</v>
      </c>
      <c r="AV3772" t="s">
        <v>12370</v>
      </c>
      <c r="AW3772" t="s">
        <v>4802</v>
      </c>
      <c r="AX3772" s="1">
        <v>40365.432798576388</v>
      </c>
      <c r="AY3772" s="1">
        <v>43117.624285995371</v>
      </c>
    </row>
    <row r="3773" spans="1:51" x14ac:dyDescent="0.35">
      <c r="A3773">
        <v>568</v>
      </c>
      <c r="B3773">
        <v>0</v>
      </c>
      <c r="C3773" t="s">
        <v>51</v>
      </c>
      <c r="D3773" t="s">
        <v>52</v>
      </c>
      <c r="E3773" t="s">
        <v>51</v>
      </c>
      <c r="F3773" t="s">
        <v>51</v>
      </c>
      <c r="G3773" t="s">
        <v>17501</v>
      </c>
      <c r="H3773" t="s">
        <v>17502</v>
      </c>
      <c r="I3773" t="s">
        <v>56</v>
      </c>
      <c r="J3773" t="s">
        <v>16447</v>
      </c>
      <c r="K3773" t="s">
        <v>3623</v>
      </c>
      <c r="L3773">
        <v>2010304</v>
      </c>
      <c r="M3773" t="s">
        <v>51</v>
      </c>
      <c r="N3773" t="s">
        <v>51</v>
      </c>
      <c r="O3773" t="s">
        <v>51</v>
      </c>
      <c r="P3773" t="s">
        <v>51</v>
      </c>
      <c r="Q3773" t="s">
        <v>51</v>
      </c>
      <c r="R3773" t="s">
        <v>51</v>
      </c>
      <c r="S3773" t="s">
        <v>62</v>
      </c>
      <c r="T3773" t="s">
        <v>51</v>
      </c>
      <c r="U3773" t="s">
        <v>51</v>
      </c>
      <c r="V3773" t="s">
        <v>62</v>
      </c>
      <c r="W3773" t="s">
        <v>62</v>
      </c>
      <c r="X3773" t="s">
        <v>62</v>
      </c>
      <c r="Y3773" t="s">
        <v>62</v>
      </c>
      <c r="Z3773">
        <v>8</v>
      </c>
      <c r="AA3773" t="s">
        <v>62</v>
      </c>
      <c r="AB3773" t="s">
        <v>62</v>
      </c>
      <c r="AC3773" t="s">
        <v>62</v>
      </c>
      <c r="AD3773" t="s">
        <v>62</v>
      </c>
      <c r="AE3773" t="s">
        <v>51</v>
      </c>
      <c r="AF3773" t="s">
        <v>16447</v>
      </c>
      <c r="AG3773" t="s">
        <v>62</v>
      </c>
      <c r="AH3773" t="s">
        <v>62</v>
      </c>
      <c r="AI3773">
        <v>0</v>
      </c>
      <c r="AJ3773">
        <v>0</v>
      </c>
      <c r="AK3773" t="s">
        <v>62</v>
      </c>
      <c r="AL3773">
        <v>0</v>
      </c>
      <c r="AM3773">
        <v>0</v>
      </c>
      <c r="AN3773">
        <v>0</v>
      </c>
      <c r="AO3773" t="s">
        <v>51</v>
      </c>
      <c r="AP3773" t="s">
        <v>51</v>
      </c>
      <c r="AQ3773" t="s">
        <v>51</v>
      </c>
      <c r="AR3773" t="s">
        <v>51</v>
      </c>
      <c r="AS3773" t="s">
        <v>51</v>
      </c>
      <c r="AT3773" t="s">
        <v>51</v>
      </c>
      <c r="AU3773" t="s">
        <v>58</v>
      </c>
      <c r="AV3773" t="s">
        <v>14226</v>
      </c>
      <c r="AW3773" t="s">
        <v>14226</v>
      </c>
      <c r="AX3773" s="1">
        <v>40362.710041585648</v>
      </c>
      <c r="AY3773" s="1">
        <v>40362.710041585648</v>
      </c>
    </row>
    <row r="3774" spans="1:51" x14ac:dyDescent="0.35">
      <c r="A3774">
        <v>567</v>
      </c>
      <c r="B3774">
        <v>0</v>
      </c>
      <c r="C3774" t="s">
        <v>51</v>
      </c>
      <c r="D3774" t="s">
        <v>52</v>
      </c>
      <c r="E3774" t="s">
        <v>51</v>
      </c>
      <c r="F3774" t="s">
        <v>51</v>
      </c>
      <c r="G3774" t="s">
        <v>17503</v>
      </c>
      <c r="H3774" t="s">
        <v>17504</v>
      </c>
      <c r="I3774" t="s">
        <v>56</v>
      </c>
      <c r="J3774" t="s">
        <v>14598</v>
      </c>
      <c r="K3774" t="s">
        <v>5242</v>
      </c>
      <c r="L3774" t="s">
        <v>17505</v>
      </c>
      <c r="M3774" t="s">
        <v>51</v>
      </c>
      <c r="N3774" t="s">
        <v>51</v>
      </c>
      <c r="O3774" t="s">
        <v>51</v>
      </c>
      <c r="P3774" t="s">
        <v>51</v>
      </c>
      <c r="Q3774" t="s">
        <v>51</v>
      </c>
      <c r="R3774" t="s">
        <v>51</v>
      </c>
      <c r="S3774" t="s">
        <v>17506</v>
      </c>
      <c r="T3774" t="s">
        <v>51</v>
      </c>
      <c r="U3774" t="s">
        <v>51</v>
      </c>
      <c r="V3774" t="s">
        <v>17507</v>
      </c>
      <c r="W3774" t="s">
        <v>62</v>
      </c>
      <c r="X3774" t="s">
        <v>17508</v>
      </c>
      <c r="Y3774" t="s">
        <v>62</v>
      </c>
      <c r="Z3774">
        <v>8</v>
      </c>
      <c r="AE3774" t="s">
        <v>51</v>
      </c>
      <c r="AF3774" t="s">
        <v>14598</v>
      </c>
      <c r="AI3774">
        <v>0</v>
      </c>
      <c r="AJ3774">
        <v>0</v>
      </c>
      <c r="AL3774">
        <v>0</v>
      </c>
      <c r="AM3774">
        <v>0</v>
      </c>
      <c r="AN3774">
        <v>0</v>
      </c>
      <c r="AO3774" t="s">
        <v>51</v>
      </c>
      <c r="AP3774" t="s">
        <v>51</v>
      </c>
      <c r="AQ3774" t="s">
        <v>51</v>
      </c>
      <c r="AR3774" t="s">
        <v>51</v>
      </c>
      <c r="AS3774" t="s">
        <v>51</v>
      </c>
      <c r="AT3774" t="s">
        <v>51</v>
      </c>
      <c r="AU3774" t="s">
        <v>58</v>
      </c>
      <c r="AV3774" t="s">
        <v>16002</v>
      </c>
      <c r="AW3774" t="s">
        <v>12370</v>
      </c>
      <c r="AX3774" s="1">
        <v>40362.481395752315</v>
      </c>
      <c r="AY3774" s="1">
        <v>40365.645131828707</v>
      </c>
    </row>
    <row r="3775" spans="1:51" x14ac:dyDescent="0.35">
      <c r="A3775">
        <v>566</v>
      </c>
      <c r="B3775">
        <v>0</v>
      </c>
      <c r="C3775" t="s">
        <v>51</v>
      </c>
      <c r="D3775" t="s">
        <v>52</v>
      </c>
      <c r="E3775" t="s">
        <v>51</v>
      </c>
      <c r="F3775" t="s">
        <v>51</v>
      </c>
      <c r="G3775" t="s">
        <v>17509</v>
      </c>
      <c r="H3775" t="s">
        <v>17510</v>
      </c>
      <c r="I3775" t="s">
        <v>56</v>
      </c>
      <c r="J3775" t="s">
        <v>15191</v>
      </c>
      <c r="K3775" t="s">
        <v>17511</v>
      </c>
      <c r="L3775" t="s">
        <v>17512</v>
      </c>
      <c r="M3775" t="s">
        <v>51</v>
      </c>
      <c r="N3775" t="s">
        <v>51</v>
      </c>
      <c r="O3775" t="s">
        <v>51</v>
      </c>
      <c r="P3775" t="s">
        <v>51</v>
      </c>
      <c r="Q3775" t="s">
        <v>51</v>
      </c>
      <c r="R3775" t="s">
        <v>51</v>
      </c>
      <c r="S3775">
        <f>91-2676-247900</f>
        <v>-250485</v>
      </c>
      <c r="T3775" t="s">
        <v>51</v>
      </c>
      <c r="U3775" t="s">
        <v>51</v>
      </c>
      <c r="Y3775" t="s">
        <v>17513</v>
      </c>
      <c r="Z3775">
        <v>8</v>
      </c>
      <c r="AA3775" t="s">
        <v>17514</v>
      </c>
      <c r="AB3775" t="s">
        <v>62</v>
      </c>
      <c r="AC3775" t="s">
        <v>62</v>
      </c>
      <c r="AD3775" t="s">
        <v>62</v>
      </c>
      <c r="AE3775" t="s">
        <v>51</v>
      </c>
      <c r="AF3775" t="s">
        <v>15191</v>
      </c>
      <c r="AG3775" t="s">
        <v>62</v>
      </c>
      <c r="AH3775" t="s">
        <v>17515</v>
      </c>
      <c r="AI3775">
        <v>0</v>
      </c>
      <c r="AJ3775">
        <v>0</v>
      </c>
      <c r="AL3775">
        <v>0</v>
      </c>
      <c r="AM3775">
        <v>0</v>
      </c>
      <c r="AN3775">
        <v>0</v>
      </c>
      <c r="AO3775" t="s">
        <v>51</v>
      </c>
      <c r="AP3775" t="s">
        <v>51</v>
      </c>
      <c r="AQ3775" t="s">
        <v>51</v>
      </c>
      <c r="AR3775" t="s">
        <v>51</v>
      </c>
      <c r="AS3775" t="s">
        <v>51</v>
      </c>
      <c r="AT3775" t="s">
        <v>51</v>
      </c>
      <c r="AU3775" t="s">
        <v>58</v>
      </c>
      <c r="AV3775" t="s">
        <v>12370</v>
      </c>
      <c r="AW3775" t="s">
        <v>12370</v>
      </c>
      <c r="AX3775" s="1">
        <v>40360.58816334491</v>
      </c>
      <c r="AY3775" s="1">
        <v>40360.58816334491</v>
      </c>
    </row>
    <row r="3776" spans="1:51" x14ac:dyDescent="0.35">
      <c r="A3776">
        <v>565</v>
      </c>
      <c r="B3776">
        <v>0</v>
      </c>
      <c r="C3776" t="s">
        <v>51</v>
      </c>
      <c r="D3776" t="s">
        <v>52</v>
      </c>
      <c r="E3776" t="s">
        <v>51</v>
      </c>
      <c r="F3776" t="s">
        <v>51</v>
      </c>
      <c r="G3776" t="s">
        <v>17516</v>
      </c>
      <c r="H3776" t="s">
        <v>17517</v>
      </c>
      <c r="I3776" t="s">
        <v>56</v>
      </c>
      <c r="J3776" t="s">
        <v>143</v>
      </c>
      <c r="K3776" t="s">
        <v>1903</v>
      </c>
      <c r="L3776">
        <v>411002</v>
      </c>
      <c r="M3776" t="s">
        <v>51</v>
      </c>
      <c r="N3776" t="s">
        <v>51</v>
      </c>
      <c r="O3776" t="s">
        <v>51</v>
      </c>
      <c r="P3776" t="s">
        <v>51</v>
      </c>
      <c r="Q3776" t="s">
        <v>51</v>
      </c>
      <c r="R3776" t="s">
        <v>51</v>
      </c>
      <c r="S3776">
        <f>91-20-24460109</f>
        <v>-24460038</v>
      </c>
      <c r="T3776" t="s">
        <v>51</v>
      </c>
      <c r="U3776" t="s">
        <v>51</v>
      </c>
      <c r="V3776">
        <v>24475171</v>
      </c>
      <c r="Y3776" t="s">
        <v>17518</v>
      </c>
      <c r="Z3776">
        <v>8</v>
      </c>
      <c r="AA3776" t="s">
        <v>62</v>
      </c>
      <c r="AE3776" t="s">
        <v>51</v>
      </c>
      <c r="AF3776" t="s">
        <v>143</v>
      </c>
      <c r="AI3776">
        <v>0</v>
      </c>
      <c r="AJ3776">
        <v>0</v>
      </c>
      <c r="AL3776">
        <v>0</v>
      </c>
      <c r="AM3776">
        <v>0</v>
      </c>
      <c r="AN3776">
        <v>0</v>
      </c>
      <c r="AO3776" t="s">
        <v>51</v>
      </c>
      <c r="AP3776" t="s">
        <v>51</v>
      </c>
      <c r="AQ3776" t="s">
        <v>51</v>
      </c>
      <c r="AR3776" t="s">
        <v>51</v>
      </c>
      <c r="AS3776" t="s">
        <v>51</v>
      </c>
      <c r="AT3776" t="s">
        <v>51</v>
      </c>
      <c r="AU3776" t="s">
        <v>58</v>
      </c>
      <c r="AV3776" t="s">
        <v>12370</v>
      </c>
      <c r="AW3776" t="s">
        <v>12370</v>
      </c>
      <c r="AX3776" s="1">
        <v>40360.505575844909</v>
      </c>
      <c r="AY3776" s="1">
        <v>40360.505575844909</v>
      </c>
    </row>
    <row r="3777" spans="1:51" x14ac:dyDescent="0.35">
      <c r="A3777">
        <v>564</v>
      </c>
      <c r="B3777">
        <v>0</v>
      </c>
      <c r="C3777" t="s">
        <v>51</v>
      </c>
      <c r="D3777" t="s">
        <v>85</v>
      </c>
      <c r="E3777">
        <v>0</v>
      </c>
      <c r="G3777" t="s">
        <v>17519</v>
      </c>
      <c r="H3777" t="s">
        <v>17520</v>
      </c>
      <c r="I3777" t="s">
        <v>56</v>
      </c>
      <c r="J3777" t="s">
        <v>143</v>
      </c>
      <c r="K3777" t="s">
        <v>1903</v>
      </c>
      <c r="L3777">
        <v>411019</v>
      </c>
      <c r="T3777" t="s">
        <v>51</v>
      </c>
      <c r="U3777" t="s">
        <v>51</v>
      </c>
      <c r="W3777">
        <v>9422534982</v>
      </c>
      <c r="Y3777" t="s">
        <v>17521</v>
      </c>
      <c r="Z3777">
        <v>8</v>
      </c>
      <c r="AE3777" t="s">
        <v>51</v>
      </c>
      <c r="AF3777" t="s">
        <v>51</v>
      </c>
      <c r="AI3777">
        <v>1</v>
      </c>
      <c r="AJ3777">
        <v>0</v>
      </c>
      <c r="AL3777">
        <v>0</v>
      </c>
      <c r="AM3777">
        <v>0</v>
      </c>
      <c r="AN3777">
        <v>0</v>
      </c>
      <c r="AO3777" t="s">
        <v>120</v>
      </c>
      <c r="AP3777" t="s">
        <v>121</v>
      </c>
      <c r="AQ3777" t="s">
        <v>255</v>
      </c>
      <c r="AS3777" t="s">
        <v>89</v>
      </c>
      <c r="AU3777" t="s">
        <v>58</v>
      </c>
      <c r="AV3777" t="s">
        <v>16871</v>
      </c>
      <c r="AW3777" t="s">
        <v>68</v>
      </c>
      <c r="AX3777" s="1">
        <v>40359.63920917824</v>
      </c>
      <c r="AY3777" s="1">
        <v>45073.468328854164</v>
      </c>
    </row>
    <row r="3778" spans="1:51" x14ac:dyDescent="0.35">
      <c r="A3778">
        <v>563</v>
      </c>
      <c r="B3778">
        <v>0</v>
      </c>
      <c r="C3778" t="s">
        <v>51</v>
      </c>
      <c r="D3778" t="s">
        <v>85</v>
      </c>
      <c r="E3778" t="s">
        <v>51</v>
      </c>
      <c r="F3778" t="s">
        <v>51</v>
      </c>
      <c r="G3778" t="s">
        <v>17522</v>
      </c>
      <c r="H3778" t="s">
        <v>17523</v>
      </c>
      <c r="I3778" t="s">
        <v>56</v>
      </c>
      <c r="J3778" t="s">
        <v>143</v>
      </c>
      <c r="K3778" t="s">
        <v>563</v>
      </c>
      <c r="L3778">
        <v>400079</v>
      </c>
      <c r="M3778" t="s">
        <v>51</v>
      </c>
      <c r="N3778" t="s">
        <v>51</v>
      </c>
      <c r="O3778" t="s">
        <v>51</v>
      </c>
      <c r="P3778" t="s">
        <v>51</v>
      </c>
      <c r="Q3778" t="s">
        <v>51</v>
      </c>
      <c r="R3778" t="s">
        <v>51</v>
      </c>
      <c r="S3778" t="s">
        <v>17524</v>
      </c>
      <c r="T3778" t="s">
        <v>51</v>
      </c>
      <c r="U3778" t="s">
        <v>51</v>
      </c>
      <c r="Y3778" t="s">
        <v>17525</v>
      </c>
      <c r="Z3778">
        <v>8</v>
      </c>
      <c r="AE3778" t="s">
        <v>51</v>
      </c>
      <c r="AF3778" t="s">
        <v>143</v>
      </c>
      <c r="AI3778">
        <v>1</v>
      </c>
      <c r="AJ3778">
        <v>0</v>
      </c>
      <c r="AL3778">
        <v>0</v>
      </c>
      <c r="AM3778">
        <v>0</v>
      </c>
      <c r="AN3778">
        <v>0</v>
      </c>
      <c r="AO3778" t="s">
        <v>51</v>
      </c>
      <c r="AP3778" t="s">
        <v>51</v>
      </c>
      <c r="AQ3778" t="s">
        <v>51</v>
      </c>
      <c r="AR3778" t="s">
        <v>51</v>
      </c>
      <c r="AS3778" t="s">
        <v>51</v>
      </c>
      <c r="AT3778" t="s">
        <v>51</v>
      </c>
      <c r="AU3778" t="s">
        <v>58</v>
      </c>
      <c r="AV3778" t="s">
        <v>16871</v>
      </c>
      <c r="AW3778" t="s">
        <v>16871</v>
      </c>
      <c r="AX3778" s="1">
        <v>40358.465234374999</v>
      </c>
      <c r="AY3778" s="1">
        <v>40358.465234374999</v>
      </c>
    </row>
    <row r="3779" spans="1:51" x14ac:dyDescent="0.35">
      <c r="A3779">
        <v>562</v>
      </c>
      <c r="B3779">
        <v>0</v>
      </c>
      <c r="C3779" t="s">
        <v>51</v>
      </c>
      <c r="D3779" t="s">
        <v>52</v>
      </c>
      <c r="E3779" t="s">
        <v>51</v>
      </c>
      <c r="F3779" t="s">
        <v>51</v>
      </c>
      <c r="G3779" t="s">
        <v>17526</v>
      </c>
      <c r="H3779" t="s">
        <v>17527</v>
      </c>
      <c r="I3779" t="s">
        <v>56</v>
      </c>
      <c r="J3779" t="s">
        <v>15762</v>
      </c>
      <c r="K3779" t="s">
        <v>4052</v>
      </c>
      <c r="L3779">
        <v>7672</v>
      </c>
      <c r="O3779" t="s">
        <v>416</v>
      </c>
      <c r="S3779">
        <v>251514</v>
      </c>
      <c r="U3779" t="s">
        <v>51</v>
      </c>
      <c r="V3779" t="s">
        <v>17528</v>
      </c>
      <c r="W3779" t="s">
        <v>17529</v>
      </c>
      <c r="X3779" t="s">
        <v>51</v>
      </c>
      <c r="Y3779" t="s">
        <v>17530</v>
      </c>
      <c r="Z3779">
        <v>8</v>
      </c>
      <c r="AA3779">
        <v>23</v>
      </c>
      <c r="AE3779" t="s">
        <v>51</v>
      </c>
      <c r="AF3779" t="s">
        <v>15762</v>
      </c>
      <c r="AG3779" t="s">
        <v>17531</v>
      </c>
      <c r="AI3779">
        <v>0</v>
      </c>
      <c r="AJ3779">
        <v>0</v>
      </c>
      <c r="AL3779">
        <v>0</v>
      </c>
      <c r="AM3779">
        <v>0</v>
      </c>
      <c r="AN3779">
        <v>0</v>
      </c>
      <c r="AO3779" t="s">
        <v>51</v>
      </c>
      <c r="AP3779" t="s">
        <v>51</v>
      </c>
      <c r="AQ3779" t="s">
        <v>51</v>
      </c>
      <c r="AR3779" t="s">
        <v>51</v>
      </c>
      <c r="AS3779" t="s">
        <v>51</v>
      </c>
      <c r="AT3779" t="s">
        <v>51</v>
      </c>
      <c r="AU3779" t="s">
        <v>58</v>
      </c>
      <c r="AV3779" t="s">
        <v>16002</v>
      </c>
      <c r="AW3779" t="s">
        <v>6927</v>
      </c>
      <c r="AX3779" s="1">
        <v>40357.698988738426</v>
      </c>
      <c r="AY3779" s="1">
        <v>43124.603614467589</v>
      </c>
    </row>
    <row r="3780" spans="1:51" x14ac:dyDescent="0.35">
      <c r="A3780">
        <v>561</v>
      </c>
      <c r="B3780">
        <v>0</v>
      </c>
      <c r="C3780" t="s">
        <v>51</v>
      </c>
      <c r="D3780" t="s">
        <v>85</v>
      </c>
      <c r="E3780" t="s">
        <v>51</v>
      </c>
      <c r="F3780" t="s">
        <v>51</v>
      </c>
      <c r="G3780" t="s">
        <v>17532</v>
      </c>
      <c r="H3780" t="s">
        <v>17533</v>
      </c>
      <c r="I3780" t="s">
        <v>56</v>
      </c>
      <c r="J3780" t="s">
        <v>143</v>
      </c>
      <c r="K3780" t="s">
        <v>1903</v>
      </c>
      <c r="L3780">
        <v>411038</v>
      </c>
      <c r="M3780" t="s">
        <v>51</v>
      </c>
      <c r="N3780" t="s">
        <v>51</v>
      </c>
      <c r="O3780" t="s">
        <v>51</v>
      </c>
      <c r="P3780" t="s">
        <v>51</v>
      </c>
      <c r="Q3780" t="s">
        <v>51</v>
      </c>
      <c r="R3780" t="s">
        <v>51</v>
      </c>
      <c r="T3780" t="s">
        <v>51</v>
      </c>
      <c r="U3780" t="s">
        <v>51</v>
      </c>
      <c r="Z3780">
        <v>8</v>
      </c>
      <c r="AE3780" t="s">
        <v>51</v>
      </c>
      <c r="AF3780" t="s">
        <v>143</v>
      </c>
      <c r="AI3780">
        <v>1</v>
      </c>
      <c r="AJ3780">
        <v>0</v>
      </c>
      <c r="AL3780">
        <v>0</v>
      </c>
      <c r="AM3780">
        <v>0</v>
      </c>
      <c r="AN3780">
        <v>0</v>
      </c>
      <c r="AO3780" t="s">
        <v>51</v>
      </c>
      <c r="AP3780" t="s">
        <v>51</v>
      </c>
      <c r="AQ3780" t="s">
        <v>51</v>
      </c>
      <c r="AR3780" t="s">
        <v>51</v>
      </c>
      <c r="AS3780" t="s">
        <v>51</v>
      </c>
      <c r="AT3780" t="s">
        <v>51</v>
      </c>
      <c r="AU3780" t="s">
        <v>58</v>
      </c>
      <c r="AV3780" t="s">
        <v>16871</v>
      </c>
      <c r="AW3780" t="s">
        <v>16871</v>
      </c>
      <c r="AX3780" s="1">
        <v>40357.438119756946</v>
      </c>
      <c r="AY3780" s="1">
        <v>40357.438119756946</v>
      </c>
    </row>
    <row r="3781" spans="1:51" x14ac:dyDescent="0.35">
      <c r="A3781">
        <v>560</v>
      </c>
      <c r="B3781">
        <v>0</v>
      </c>
      <c r="C3781" t="s">
        <v>51</v>
      </c>
      <c r="D3781" t="s">
        <v>85</v>
      </c>
      <c r="E3781" t="s">
        <v>51</v>
      </c>
      <c r="F3781" t="s">
        <v>51</v>
      </c>
      <c r="G3781" t="s">
        <v>17534</v>
      </c>
      <c r="H3781" t="s">
        <v>17535</v>
      </c>
      <c r="I3781" t="s">
        <v>56</v>
      </c>
      <c r="J3781" t="s">
        <v>143</v>
      </c>
      <c r="K3781" t="s">
        <v>1903</v>
      </c>
      <c r="L3781" t="s">
        <v>17496</v>
      </c>
      <c r="M3781" t="s">
        <v>51</v>
      </c>
      <c r="N3781" t="s">
        <v>51</v>
      </c>
      <c r="O3781" t="s">
        <v>51</v>
      </c>
      <c r="P3781" t="s">
        <v>51</v>
      </c>
      <c r="Q3781" t="s">
        <v>51</v>
      </c>
      <c r="R3781" t="s">
        <v>51</v>
      </c>
      <c r="T3781" t="s">
        <v>51</v>
      </c>
      <c r="U3781" t="s">
        <v>51</v>
      </c>
      <c r="Z3781">
        <v>8</v>
      </c>
      <c r="AE3781" t="s">
        <v>51</v>
      </c>
      <c r="AF3781" t="s">
        <v>143</v>
      </c>
      <c r="AI3781">
        <v>1</v>
      </c>
      <c r="AJ3781">
        <v>0</v>
      </c>
      <c r="AL3781">
        <v>0</v>
      </c>
      <c r="AM3781">
        <v>0</v>
      </c>
      <c r="AN3781">
        <v>0</v>
      </c>
      <c r="AO3781" t="s">
        <v>51</v>
      </c>
      <c r="AP3781" t="s">
        <v>51</v>
      </c>
      <c r="AQ3781" t="s">
        <v>51</v>
      </c>
      <c r="AR3781" t="s">
        <v>51</v>
      </c>
      <c r="AS3781" t="s">
        <v>51</v>
      </c>
      <c r="AT3781" t="s">
        <v>51</v>
      </c>
      <c r="AU3781" t="s">
        <v>58</v>
      </c>
      <c r="AV3781" t="s">
        <v>16871</v>
      </c>
      <c r="AW3781" t="s">
        <v>16871</v>
      </c>
      <c r="AX3781" s="1">
        <v>40355.61252476852</v>
      </c>
      <c r="AY3781" s="1">
        <v>40355.61252476852</v>
      </c>
    </row>
    <row r="3782" spans="1:51" x14ac:dyDescent="0.35">
      <c r="A3782">
        <v>559</v>
      </c>
      <c r="B3782">
        <v>0</v>
      </c>
      <c r="C3782" t="s">
        <v>51</v>
      </c>
      <c r="D3782" t="s">
        <v>85</v>
      </c>
      <c r="E3782">
        <v>0</v>
      </c>
      <c r="G3782" t="s">
        <v>19475</v>
      </c>
      <c r="H3782" t="s">
        <v>17536</v>
      </c>
      <c r="I3782" t="s">
        <v>56</v>
      </c>
      <c r="K3782" t="s">
        <v>1903</v>
      </c>
      <c r="L3782">
        <v>411027</v>
      </c>
      <c r="S3782" t="s">
        <v>17537</v>
      </c>
      <c r="T3782" t="s">
        <v>51</v>
      </c>
      <c r="U3782" t="s">
        <v>51</v>
      </c>
      <c r="W3782">
        <v>8600015822</v>
      </c>
      <c r="X3782" t="s">
        <v>17538</v>
      </c>
      <c r="Y3782" t="s">
        <v>17539</v>
      </c>
      <c r="Z3782">
        <v>8</v>
      </c>
      <c r="AE3782" t="s">
        <v>51</v>
      </c>
      <c r="AF3782" t="s">
        <v>51</v>
      </c>
      <c r="AI3782">
        <v>0</v>
      </c>
      <c r="AJ3782">
        <v>0</v>
      </c>
      <c r="AL3782">
        <v>0</v>
      </c>
      <c r="AM3782">
        <v>0</v>
      </c>
      <c r="AN3782">
        <v>0</v>
      </c>
      <c r="AO3782" t="s">
        <v>120</v>
      </c>
      <c r="AP3782" t="s">
        <v>121</v>
      </c>
      <c r="AQ3782" t="s">
        <v>255</v>
      </c>
      <c r="AR3782" t="s">
        <v>123</v>
      </c>
      <c r="AS3782" t="s">
        <v>89</v>
      </c>
      <c r="AT3782" t="s">
        <v>90</v>
      </c>
      <c r="AU3782" t="s">
        <v>58</v>
      </c>
      <c r="AV3782" t="s">
        <v>17094</v>
      </c>
      <c r="AW3782" t="s">
        <v>91</v>
      </c>
      <c r="AX3782" s="1">
        <v>40355.526878969904</v>
      </c>
      <c r="AY3782" s="1">
        <v>46059.501868136576</v>
      </c>
    </row>
    <row r="3783" spans="1:51" x14ac:dyDescent="0.35">
      <c r="A3783">
        <v>558</v>
      </c>
      <c r="B3783">
        <v>0</v>
      </c>
      <c r="C3783" t="s">
        <v>51</v>
      </c>
      <c r="D3783" t="s">
        <v>52</v>
      </c>
      <c r="E3783" t="s">
        <v>51</v>
      </c>
      <c r="F3783" t="s">
        <v>51</v>
      </c>
      <c r="G3783" t="s">
        <v>17509</v>
      </c>
      <c r="H3783" t="s">
        <v>17540</v>
      </c>
      <c r="I3783" t="s">
        <v>56</v>
      </c>
      <c r="J3783" t="s">
        <v>15191</v>
      </c>
      <c r="K3783" t="s">
        <v>17511</v>
      </c>
      <c r="L3783" t="s">
        <v>17512</v>
      </c>
      <c r="N3783" t="s">
        <v>14787</v>
      </c>
      <c r="S3783">
        <f>91-2676-247900</f>
        <v>-250485</v>
      </c>
      <c r="T3783" t="s">
        <v>51</v>
      </c>
      <c r="U3783" t="s">
        <v>51</v>
      </c>
      <c r="Y3783" t="s">
        <v>17513</v>
      </c>
      <c r="Z3783">
        <v>8</v>
      </c>
      <c r="AA3783" t="s">
        <v>17514</v>
      </c>
      <c r="AB3783" t="s">
        <v>62</v>
      </c>
      <c r="AC3783" t="s">
        <v>62</v>
      </c>
      <c r="AD3783" t="s">
        <v>62</v>
      </c>
      <c r="AE3783" t="s">
        <v>51</v>
      </c>
      <c r="AF3783" t="s">
        <v>15191</v>
      </c>
      <c r="AG3783">
        <v>24171100439</v>
      </c>
      <c r="AH3783">
        <v>24671100439</v>
      </c>
      <c r="AI3783">
        <v>0</v>
      </c>
      <c r="AJ3783">
        <v>0</v>
      </c>
      <c r="AL3783">
        <v>0</v>
      </c>
      <c r="AM3783">
        <v>0</v>
      </c>
      <c r="AN3783">
        <v>0</v>
      </c>
      <c r="AO3783" t="s">
        <v>51</v>
      </c>
      <c r="AP3783" t="s">
        <v>51</v>
      </c>
      <c r="AQ3783" t="s">
        <v>51</v>
      </c>
      <c r="AR3783" t="s">
        <v>51</v>
      </c>
      <c r="AS3783" t="s">
        <v>51</v>
      </c>
      <c r="AT3783" t="s">
        <v>51</v>
      </c>
      <c r="AU3783" t="s">
        <v>58</v>
      </c>
      <c r="AV3783" t="s">
        <v>12370</v>
      </c>
      <c r="AW3783" t="s">
        <v>8906</v>
      </c>
      <c r="AX3783" s="1">
        <v>40354.761730520833</v>
      </c>
      <c r="AY3783" s="1">
        <v>40656.640879664352</v>
      </c>
    </row>
    <row r="3784" spans="1:51" x14ac:dyDescent="0.35">
      <c r="A3784">
        <v>557</v>
      </c>
      <c r="B3784">
        <v>0</v>
      </c>
      <c r="C3784" t="s">
        <v>51</v>
      </c>
      <c r="D3784" t="s">
        <v>52</v>
      </c>
      <c r="E3784" t="s">
        <v>51</v>
      </c>
      <c r="F3784" t="s">
        <v>51</v>
      </c>
      <c r="G3784" t="s">
        <v>17541</v>
      </c>
      <c r="H3784" t="s">
        <v>17542</v>
      </c>
      <c r="I3784" t="s">
        <v>56</v>
      </c>
      <c r="J3784" t="s">
        <v>143</v>
      </c>
      <c r="K3784" t="s">
        <v>11871</v>
      </c>
      <c r="L3784" t="s">
        <v>17543</v>
      </c>
      <c r="M3784" t="s">
        <v>51</v>
      </c>
      <c r="N3784" t="s">
        <v>51</v>
      </c>
      <c r="O3784" t="s">
        <v>51</v>
      </c>
      <c r="P3784" t="s">
        <v>51</v>
      </c>
      <c r="Q3784" t="s">
        <v>51</v>
      </c>
      <c r="R3784" t="s">
        <v>51</v>
      </c>
      <c r="S3784" t="s">
        <v>17544</v>
      </c>
      <c r="T3784" t="s">
        <v>51</v>
      </c>
      <c r="U3784" t="s">
        <v>51</v>
      </c>
      <c r="V3784" t="s">
        <v>17545</v>
      </c>
      <c r="Y3784" t="s">
        <v>17546</v>
      </c>
      <c r="Z3784">
        <v>8</v>
      </c>
      <c r="AA3784" t="s">
        <v>62</v>
      </c>
      <c r="AE3784" t="s">
        <v>51</v>
      </c>
      <c r="AF3784" t="s">
        <v>143</v>
      </c>
      <c r="AG3784" t="s">
        <v>62</v>
      </c>
      <c r="AH3784" t="s">
        <v>62</v>
      </c>
      <c r="AI3784">
        <v>0</v>
      </c>
      <c r="AJ3784">
        <v>0</v>
      </c>
      <c r="AL3784">
        <v>0</v>
      </c>
      <c r="AM3784">
        <v>0</v>
      </c>
      <c r="AN3784">
        <v>0</v>
      </c>
      <c r="AO3784" t="s">
        <v>51</v>
      </c>
      <c r="AP3784" t="s">
        <v>51</v>
      </c>
      <c r="AQ3784" t="s">
        <v>51</v>
      </c>
      <c r="AR3784" t="s">
        <v>51</v>
      </c>
      <c r="AS3784" t="s">
        <v>51</v>
      </c>
      <c r="AT3784" t="s">
        <v>51</v>
      </c>
      <c r="AU3784" t="s">
        <v>58</v>
      </c>
      <c r="AV3784" t="s">
        <v>12370</v>
      </c>
      <c r="AW3784" t="s">
        <v>14226</v>
      </c>
      <c r="AX3784" s="1">
        <v>40354.675082488429</v>
      </c>
      <c r="AY3784" s="1">
        <v>40366.627334143515</v>
      </c>
    </row>
    <row r="3785" spans="1:51" x14ac:dyDescent="0.35">
      <c r="A3785">
        <v>556</v>
      </c>
      <c r="B3785">
        <v>0</v>
      </c>
      <c r="C3785" t="s">
        <v>51</v>
      </c>
      <c r="D3785" t="s">
        <v>52</v>
      </c>
      <c r="E3785" t="s">
        <v>51</v>
      </c>
      <c r="F3785" t="s">
        <v>51</v>
      </c>
      <c r="G3785" t="s">
        <v>19171</v>
      </c>
      <c r="H3785" t="s">
        <v>17547</v>
      </c>
      <c r="I3785" t="s">
        <v>56</v>
      </c>
      <c r="J3785" t="s">
        <v>16293</v>
      </c>
      <c r="K3785" t="s">
        <v>3934</v>
      </c>
      <c r="L3785" t="s">
        <v>17548</v>
      </c>
      <c r="O3785" t="s">
        <v>56</v>
      </c>
      <c r="U3785" t="s">
        <v>51</v>
      </c>
      <c r="X3785" t="s">
        <v>51</v>
      </c>
      <c r="Y3785" t="s">
        <v>17549</v>
      </c>
      <c r="Z3785">
        <v>8</v>
      </c>
      <c r="AA3785" t="s">
        <v>62</v>
      </c>
      <c r="AB3785" t="s">
        <v>62</v>
      </c>
      <c r="AC3785" t="s">
        <v>62</v>
      </c>
      <c r="AD3785" t="s">
        <v>62</v>
      </c>
      <c r="AE3785" t="s">
        <v>51</v>
      </c>
      <c r="AF3785" t="s">
        <v>16293</v>
      </c>
      <c r="AG3785" t="s">
        <v>62</v>
      </c>
      <c r="AH3785" t="s">
        <v>17550</v>
      </c>
      <c r="AI3785">
        <v>0</v>
      </c>
      <c r="AJ3785">
        <v>0</v>
      </c>
      <c r="AL3785">
        <v>0</v>
      </c>
      <c r="AM3785">
        <v>0</v>
      </c>
      <c r="AN3785">
        <v>0</v>
      </c>
      <c r="AO3785" t="s">
        <v>51</v>
      </c>
      <c r="AP3785" t="s">
        <v>51</v>
      </c>
      <c r="AQ3785" t="s">
        <v>51</v>
      </c>
      <c r="AR3785" t="s">
        <v>51</v>
      </c>
      <c r="AS3785" t="s">
        <v>51</v>
      </c>
      <c r="AT3785" t="s">
        <v>51</v>
      </c>
      <c r="AU3785" t="s">
        <v>58</v>
      </c>
      <c r="AV3785" t="s">
        <v>12370</v>
      </c>
      <c r="AW3785" t="s">
        <v>6927</v>
      </c>
      <c r="AX3785" s="1">
        <v>40354.617610497684</v>
      </c>
      <c r="AY3785" s="1">
        <v>42592.459287118058</v>
      </c>
    </row>
    <row r="3786" spans="1:51" x14ac:dyDescent="0.35">
      <c r="A3786">
        <v>555</v>
      </c>
      <c r="B3786">
        <v>0</v>
      </c>
      <c r="C3786" t="s">
        <v>51</v>
      </c>
      <c r="D3786" t="s">
        <v>52</v>
      </c>
      <c r="E3786" t="s">
        <v>51</v>
      </c>
      <c r="F3786" t="s">
        <v>51</v>
      </c>
      <c r="G3786" t="s">
        <v>17551</v>
      </c>
      <c r="H3786" t="s">
        <v>17552</v>
      </c>
      <c r="I3786" t="s">
        <v>56</v>
      </c>
      <c r="J3786" t="s">
        <v>17553</v>
      </c>
      <c r="K3786" t="s">
        <v>17554</v>
      </c>
      <c r="L3786" t="s">
        <v>17555</v>
      </c>
      <c r="O3786" t="s">
        <v>56</v>
      </c>
      <c r="S3786" t="s">
        <v>17556</v>
      </c>
      <c r="U3786" t="s">
        <v>51</v>
      </c>
      <c r="X3786" t="s">
        <v>51</v>
      </c>
      <c r="Y3786" t="s">
        <v>17557</v>
      </c>
      <c r="Z3786">
        <v>8</v>
      </c>
      <c r="AA3786" t="s">
        <v>17558</v>
      </c>
      <c r="AB3786" t="s">
        <v>62</v>
      </c>
      <c r="AE3786" t="s">
        <v>51</v>
      </c>
      <c r="AF3786" t="s">
        <v>17553</v>
      </c>
      <c r="AG3786" t="s">
        <v>17559</v>
      </c>
      <c r="AH3786" t="s">
        <v>17560</v>
      </c>
      <c r="AI3786">
        <v>0</v>
      </c>
      <c r="AJ3786">
        <v>0</v>
      </c>
      <c r="AL3786">
        <v>0</v>
      </c>
      <c r="AM3786">
        <v>0</v>
      </c>
      <c r="AN3786">
        <v>0</v>
      </c>
      <c r="AO3786" t="s">
        <v>51</v>
      </c>
      <c r="AP3786" t="s">
        <v>51</v>
      </c>
      <c r="AQ3786" t="s">
        <v>51</v>
      </c>
      <c r="AR3786" t="s">
        <v>51</v>
      </c>
      <c r="AS3786" t="s">
        <v>51</v>
      </c>
      <c r="AT3786" t="s">
        <v>51</v>
      </c>
      <c r="AU3786" t="s">
        <v>58</v>
      </c>
      <c r="AV3786" t="s">
        <v>12370</v>
      </c>
      <c r="AW3786" t="s">
        <v>14226</v>
      </c>
      <c r="AX3786" s="1">
        <v>40352.496543715279</v>
      </c>
      <c r="AY3786" s="1">
        <v>41283.510175462965</v>
      </c>
    </row>
    <row r="3787" spans="1:51" x14ac:dyDescent="0.35">
      <c r="A3787">
        <v>554</v>
      </c>
      <c r="B3787">
        <v>0</v>
      </c>
      <c r="C3787" t="s">
        <v>51</v>
      </c>
      <c r="D3787" t="s">
        <v>85</v>
      </c>
      <c r="E3787">
        <v>3</v>
      </c>
      <c r="F3787" t="s">
        <v>1049</v>
      </c>
      <c r="G3787" t="s">
        <v>17561</v>
      </c>
      <c r="H3787" t="s">
        <v>17562</v>
      </c>
      <c r="I3787" t="s">
        <v>56</v>
      </c>
      <c r="J3787" t="s">
        <v>12495</v>
      </c>
      <c r="K3787" t="s">
        <v>1903</v>
      </c>
      <c r="L3787">
        <v>411027</v>
      </c>
      <c r="S3787">
        <v>2027401036</v>
      </c>
      <c r="T3787" t="s">
        <v>51</v>
      </c>
      <c r="U3787" t="s">
        <v>51</v>
      </c>
      <c r="W3787">
        <v>9822062915</v>
      </c>
      <c r="Y3787" t="s">
        <v>17563</v>
      </c>
      <c r="Z3787">
        <v>8</v>
      </c>
      <c r="AE3787" t="s">
        <v>51</v>
      </c>
      <c r="AF3787" t="s">
        <v>12495</v>
      </c>
      <c r="AG3787" t="s">
        <v>17564</v>
      </c>
      <c r="AH3787" t="s">
        <v>17565</v>
      </c>
      <c r="AI3787">
        <v>1</v>
      </c>
      <c r="AJ3787">
        <v>0</v>
      </c>
      <c r="AL3787">
        <v>0</v>
      </c>
      <c r="AM3787">
        <v>0</v>
      </c>
      <c r="AN3787">
        <v>0</v>
      </c>
      <c r="AO3787" t="s">
        <v>120</v>
      </c>
      <c r="AP3787" t="s">
        <v>51</v>
      </c>
      <c r="AQ3787" t="s">
        <v>51</v>
      </c>
      <c r="AR3787" t="s">
        <v>51</v>
      </c>
      <c r="AS3787" t="s">
        <v>51</v>
      </c>
      <c r="AT3787" t="s">
        <v>51</v>
      </c>
      <c r="AU3787" t="s">
        <v>58</v>
      </c>
      <c r="AV3787" t="s">
        <v>16871</v>
      </c>
      <c r="AW3787" t="s">
        <v>5181</v>
      </c>
      <c r="AX3787" s="1">
        <v>40351.610197650465</v>
      </c>
      <c r="AY3787" s="1">
        <v>43809.550915196756</v>
      </c>
    </row>
    <row r="3788" spans="1:51" x14ac:dyDescent="0.35">
      <c r="A3788">
        <v>553</v>
      </c>
      <c r="B3788">
        <v>0</v>
      </c>
      <c r="C3788" t="s">
        <v>51</v>
      </c>
      <c r="D3788" t="s">
        <v>52</v>
      </c>
      <c r="E3788" t="s">
        <v>51</v>
      </c>
      <c r="F3788" t="s">
        <v>51</v>
      </c>
      <c r="G3788" t="s">
        <v>13944</v>
      </c>
      <c r="H3788" t="s">
        <v>17566</v>
      </c>
      <c r="I3788" t="s">
        <v>56</v>
      </c>
      <c r="J3788" t="s">
        <v>15917</v>
      </c>
      <c r="K3788" t="s">
        <v>11774</v>
      </c>
      <c r="L3788">
        <v>831009</v>
      </c>
      <c r="M3788" t="s">
        <v>51</v>
      </c>
      <c r="N3788" t="s">
        <v>51</v>
      </c>
      <c r="O3788" t="s">
        <v>51</v>
      </c>
      <c r="P3788" t="s">
        <v>51</v>
      </c>
      <c r="Q3788" t="s">
        <v>51</v>
      </c>
      <c r="R3788" t="s">
        <v>51</v>
      </c>
      <c r="T3788" t="s">
        <v>51</v>
      </c>
      <c r="U3788" t="s">
        <v>51</v>
      </c>
      <c r="W3788" t="s">
        <v>17567</v>
      </c>
      <c r="Y3788" t="s">
        <v>17568</v>
      </c>
      <c r="Z3788">
        <v>8</v>
      </c>
      <c r="AE3788" t="s">
        <v>51</v>
      </c>
      <c r="AF3788" t="s">
        <v>15917</v>
      </c>
      <c r="AI3788">
        <v>0</v>
      </c>
      <c r="AJ3788">
        <v>0</v>
      </c>
      <c r="AL3788">
        <v>0</v>
      </c>
      <c r="AM3788">
        <v>0</v>
      </c>
      <c r="AN3788">
        <v>0</v>
      </c>
      <c r="AO3788" t="s">
        <v>51</v>
      </c>
      <c r="AP3788" t="s">
        <v>51</v>
      </c>
      <c r="AQ3788" t="s">
        <v>51</v>
      </c>
      <c r="AR3788" t="s">
        <v>51</v>
      </c>
      <c r="AS3788" t="s">
        <v>51</v>
      </c>
      <c r="AT3788" t="s">
        <v>51</v>
      </c>
      <c r="AU3788" t="s">
        <v>58</v>
      </c>
      <c r="AV3788" t="s">
        <v>12370</v>
      </c>
      <c r="AW3788" t="s">
        <v>12370</v>
      </c>
      <c r="AX3788" s="1">
        <v>40350.690175034724</v>
      </c>
      <c r="AY3788" s="1">
        <v>40376.646416631942</v>
      </c>
    </row>
    <row r="3789" spans="1:51" x14ac:dyDescent="0.35">
      <c r="A3789">
        <v>552</v>
      </c>
      <c r="B3789">
        <v>0</v>
      </c>
      <c r="C3789" t="s">
        <v>51</v>
      </c>
      <c r="D3789" t="s">
        <v>52</v>
      </c>
      <c r="E3789" t="s">
        <v>51</v>
      </c>
      <c r="F3789" t="s">
        <v>51</v>
      </c>
      <c r="G3789" t="s">
        <v>17569</v>
      </c>
      <c r="H3789" t="s">
        <v>19476</v>
      </c>
      <c r="I3789" t="s">
        <v>56</v>
      </c>
      <c r="J3789" t="s">
        <v>16297</v>
      </c>
      <c r="K3789" t="s">
        <v>12521</v>
      </c>
      <c r="L3789">
        <v>700006</v>
      </c>
      <c r="M3789" t="s">
        <v>51</v>
      </c>
      <c r="N3789" t="s">
        <v>51</v>
      </c>
      <c r="O3789" t="s">
        <v>51</v>
      </c>
      <c r="P3789" t="s">
        <v>51</v>
      </c>
      <c r="Q3789" t="s">
        <v>51</v>
      </c>
      <c r="R3789" t="s">
        <v>51</v>
      </c>
      <c r="S3789" t="s">
        <v>17570</v>
      </c>
      <c r="T3789" t="s">
        <v>51</v>
      </c>
      <c r="U3789" t="s">
        <v>51</v>
      </c>
      <c r="Y3789" t="s">
        <v>17571</v>
      </c>
      <c r="Z3789">
        <v>8</v>
      </c>
      <c r="AA3789" t="s">
        <v>17572</v>
      </c>
      <c r="AE3789" t="s">
        <v>51</v>
      </c>
      <c r="AF3789" t="s">
        <v>16297</v>
      </c>
      <c r="AG3789">
        <v>19310723044</v>
      </c>
      <c r="AH3789">
        <v>19310723238</v>
      </c>
      <c r="AI3789">
        <v>0</v>
      </c>
      <c r="AJ3789">
        <v>0</v>
      </c>
      <c r="AL3789">
        <v>0</v>
      </c>
      <c r="AM3789">
        <v>0</v>
      </c>
      <c r="AN3789">
        <v>0</v>
      </c>
      <c r="AO3789" t="s">
        <v>51</v>
      </c>
      <c r="AP3789" t="s">
        <v>51</v>
      </c>
      <c r="AQ3789" t="s">
        <v>51</v>
      </c>
      <c r="AR3789" t="s">
        <v>51</v>
      </c>
      <c r="AS3789" t="s">
        <v>51</v>
      </c>
      <c r="AT3789" t="s">
        <v>51</v>
      </c>
      <c r="AU3789" t="s">
        <v>58</v>
      </c>
      <c r="AV3789" t="s">
        <v>12370</v>
      </c>
      <c r="AW3789" t="s">
        <v>12370</v>
      </c>
      <c r="AX3789" s="1">
        <v>40348.673822488425</v>
      </c>
      <c r="AY3789" s="1">
        <v>40348.673822488425</v>
      </c>
    </row>
    <row r="3790" spans="1:51" x14ac:dyDescent="0.35">
      <c r="A3790">
        <v>551</v>
      </c>
      <c r="B3790">
        <v>0</v>
      </c>
      <c r="C3790" t="s">
        <v>51</v>
      </c>
      <c r="D3790" t="s">
        <v>64</v>
      </c>
      <c r="E3790" t="s">
        <v>51</v>
      </c>
      <c r="F3790" t="s">
        <v>51</v>
      </c>
      <c r="G3790" t="s">
        <v>17573</v>
      </c>
      <c r="H3790" t="s">
        <v>17574</v>
      </c>
      <c r="I3790" t="s">
        <v>56</v>
      </c>
      <c r="J3790" t="s">
        <v>15717</v>
      </c>
      <c r="K3790" t="s">
        <v>17575</v>
      </c>
      <c r="L3790" t="s">
        <v>17576</v>
      </c>
      <c r="M3790" t="s">
        <v>17573</v>
      </c>
      <c r="N3790" t="s">
        <v>17577</v>
      </c>
      <c r="O3790" t="s">
        <v>56</v>
      </c>
      <c r="P3790" t="s">
        <v>573</v>
      </c>
      <c r="Q3790" t="s">
        <v>17575</v>
      </c>
      <c r="R3790" t="s">
        <v>17576</v>
      </c>
      <c r="S3790" t="s">
        <v>17578</v>
      </c>
      <c r="T3790" t="s">
        <v>51</v>
      </c>
      <c r="U3790" t="s">
        <v>51</v>
      </c>
      <c r="Y3790" t="s">
        <v>17579</v>
      </c>
      <c r="Z3790">
        <v>8</v>
      </c>
      <c r="AA3790">
        <v>33391522098</v>
      </c>
      <c r="AE3790" t="s">
        <v>51</v>
      </c>
      <c r="AF3790" t="s">
        <v>15717</v>
      </c>
      <c r="AH3790" t="s">
        <v>17580</v>
      </c>
      <c r="AI3790">
        <v>0</v>
      </c>
      <c r="AJ3790">
        <v>0</v>
      </c>
      <c r="AL3790">
        <v>0</v>
      </c>
      <c r="AM3790">
        <v>0</v>
      </c>
      <c r="AN3790">
        <v>0</v>
      </c>
      <c r="AO3790" t="s">
        <v>51</v>
      </c>
      <c r="AP3790" t="s">
        <v>51</v>
      </c>
      <c r="AQ3790" t="s">
        <v>51</v>
      </c>
      <c r="AR3790" t="s">
        <v>51</v>
      </c>
      <c r="AS3790" t="s">
        <v>51</v>
      </c>
      <c r="AT3790" t="s">
        <v>51</v>
      </c>
      <c r="AU3790" t="s">
        <v>58</v>
      </c>
      <c r="AV3790" t="s">
        <v>12370</v>
      </c>
      <c r="AW3790" t="s">
        <v>12370</v>
      </c>
      <c r="AX3790" s="1">
        <v>40347.80304204861</v>
      </c>
      <c r="AY3790" s="1">
        <v>40414.710995717593</v>
      </c>
    </row>
    <row r="3791" spans="1:51" x14ac:dyDescent="0.35">
      <c r="A3791">
        <v>550</v>
      </c>
      <c r="B3791">
        <v>0</v>
      </c>
      <c r="C3791" t="s">
        <v>51</v>
      </c>
      <c r="D3791" t="s">
        <v>52</v>
      </c>
      <c r="E3791" t="s">
        <v>51</v>
      </c>
      <c r="F3791" t="s">
        <v>51</v>
      </c>
      <c r="G3791" t="s">
        <v>19477</v>
      </c>
      <c r="H3791" t="s">
        <v>17581</v>
      </c>
      <c r="I3791" t="s">
        <v>56</v>
      </c>
      <c r="J3791" t="s">
        <v>143</v>
      </c>
      <c r="K3791" t="s">
        <v>4401</v>
      </c>
      <c r="L3791">
        <v>400706</v>
      </c>
      <c r="M3791" t="s">
        <v>19477</v>
      </c>
      <c r="N3791" t="s">
        <v>17582</v>
      </c>
      <c r="O3791" t="s">
        <v>56</v>
      </c>
      <c r="P3791" t="s">
        <v>6717</v>
      </c>
      <c r="Q3791" t="s">
        <v>563</v>
      </c>
      <c r="R3791">
        <v>400706</v>
      </c>
      <c r="S3791" t="s">
        <v>17583</v>
      </c>
      <c r="T3791" t="s">
        <v>51</v>
      </c>
      <c r="U3791" t="s">
        <v>51</v>
      </c>
      <c r="Z3791">
        <v>8</v>
      </c>
      <c r="AA3791" t="s">
        <v>17584</v>
      </c>
      <c r="AE3791" t="s">
        <v>51</v>
      </c>
      <c r="AF3791" t="s">
        <v>143</v>
      </c>
      <c r="AG3791" t="s">
        <v>17585</v>
      </c>
      <c r="AH3791" t="s">
        <v>17586</v>
      </c>
      <c r="AI3791">
        <v>0</v>
      </c>
      <c r="AJ3791">
        <v>0</v>
      </c>
      <c r="AL3791">
        <v>0</v>
      </c>
      <c r="AM3791">
        <v>0</v>
      </c>
      <c r="AN3791">
        <v>0</v>
      </c>
      <c r="AO3791" t="s">
        <v>51</v>
      </c>
      <c r="AP3791" t="s">
        <v>51</v>
      </c>
      <c r="AQ3791" t="s">
        <v>51</v>
      </c>
      <c r="AR3791" t="s">
        <v>51</v>
      </c>
      <c r="AS3791" t="s">
        <v>51</v>
      </c>
      <c r="AT3791" t="s">
        <v>51</v>
      </c>
      <c r="AU3791" t="s">
        <v>58</v>
      </c>
      <c r="AV3791" t="s">
        <v>12370</v>
      </c>
      <c r="AW3791" t="s">
        <v>14226</v>
      </c>
      <c r="AX3791" s="1">
        <v>40345.68314533565</v>
      </c>
      <c r="AY3791" s="1">
        <v>40483.717409571756</v>
      </c>
    </row>
    <row r="3792" spans="1:51" x14ac:dyDescent="0.35">
      <c r="A3792">
        <v>549</v>
      </c>
      <c r="B3792">
        <v>0</v>
      </c>
      <c r="C3792" t="s">
        <v>51</v>
      </c>
      <c r="D3792" t="s">
        <v>85</v>
      </c>
      <c r="E3792" t="s">
        <v>51</v>
      </c>
      <c r="F3792" t="s">
        <v>51</v>
      </c>
      <c r="G3792" t="s">
        <v>17587</v>
      </c>
      <c r="H3792" t="s">
        <v>17588</v>
      </c>
      <c r="I3792" t="s">
        <v>56</v>
      </c>
      <c r="J3792" t="s">
        <v>12495</v>
      </c>
      <c r="K3792" t="s">
        <v>563</v>
      </c>
      <c r="L3792">
        <v>400013</v>
      </c>
      <c r="S3792" t="s">
        <v>17589</v>
      </c>
      <c r="T3792" t="s">
        <v>51</v>
      </c>
      <c r="U3792" t="s">
        <v>51</v>
      </c>
      <c r="W3792">
        <v>9833511600</v>
      </c>
      <c r="Y3792" t="s">
        <v>17590</v>
      </c>
      <c r="Z3792">
        <v>8</v>
      </c>
      <c r="AE3792" t="s">
        <v>51</v>
      </c>
      <c r="AF3792" t="s">
        <v>12495</v>
      </c>
      <c r="AI3792">
        <v>0</v>
      </c>
      <c r="AJ3792">
        <v>0</v>
      </c>
      <c r="AL3792">
        <v>0</v>
      </c>
      <c r="AM3792">
        <v>0</v>
      </c>
      <c r="AN3792">
        <v>0</v>
      </c>
      <c r="AP3792" t="s">
        <v>51</v>
      </c>
      <c r="AQ3792" t="s">
        <v>51</v>
      </c>
      <c r="AR3792" t="s">
        <v>51</v>
      </c>
      <c r="AS3792" t="s">
        <v>51</v>
      </c>
      <c r="AT3792" t="s">
        <v>51</v>
      </c>
      <c r="AU3792" t="s">
        <v>58</v>
      </c>
      <c r="AV3792" t="s">
        <v>11883</v>
      </c>
      <c r="AW3792" t="s">
        <v>4028</v>
      </c>
      <c r="AX3792" s="1">
        <v>40344.805300115739</v>
      </c>
      <c r="AY3792" s="1">
        <v>43299.700025925929</v>
      </c>
    </row>
    <row r="3793" spans="1:51" x14ac:dyDescent="0.35">
      <c r="A3793">
        <v>548</v>
      </c>
      <c r="B3793">
        <v>0</v>
      </c>
      <c r="C3793" t="s">
        <v>51</v>
      </c>
      <c r="D3793" t="s">
        <v>52</v>
      </c>
      <c r="E3793" t="s">
        <v>51</v>
      </c>
      <c r="F3793" t="s">
        <v>51</v>
      </c>
      <c r="G3793" t="s">
        <v>19478</v>
      </c>
      <c r="H3793" t="s">
        <v>17591</v>
      </c>
      <c r="I3793" t="s">
        <v>56</v>
      </c>
      <c r="J3793" t="s">
        <v>15385</v>
      </c>
      <c r="K3793" t="s">
        <v>17592</v>
      </c>
      <c r="L3793">
        <v>502307</v>
      </c>
      <c r="M3793" t="s">
        <v>51</v>
      </c>
      <c r="N3793" t="s">
        <v>51</v>
      </c>
      <c r="O3793" t="s">
        <v>51</v>
      </c>
      <c r="P3793" t="s">
        <v>51</v>
      </c>
      <c r="Q3793" t="s">
        <v>51</v>
      </c>
      <c r="R3793" t="s">
        <v>51</v>
      </c>
      <c r="T3793" t="s">
        <v>51</v>
      </c>
      <c r="U3793" t="s">
        <v>51</v>
      </c>
      <c r="Z3793">
        <v>8</v>
      </c>
      <c r="AE3793" t="s">
        <v>51</v>
      </c>
      <c r="AF3793" t="s">
        <v>15385</v>
      </c>
      <c r="AI3793">
        <v>0</v>
      </c>
      <c r="AJ3793">
        <v>0</v>
      </c>
      <c r="AL3793">
        <v>0</v>
      </c>
      <c r="AM3793">
        <v>0</v>
      </c>
      <c r="AN3793">
        <v>0</v>
      </c>
      <c r="AO3793" t="s">
        <v>51</v>
      </c>
      <c r="AP3793" t="s">
        <v>51</v>
      </c>
      <c r="AQ3793" t="s">
        <v>51</v>
      </c>
      <c r="AR3793" t="s">
        <v>51</v>
      </c>
      <c r="AS3793" t="s">
        <v>51</v>
      </c>
      <c r="AT3793" t="s">
        <v>51</v>
      </c>
      <c r="AU3793" t="s">
        <v>58</v>
      </c>
      <c r="AV3793" t="s">
        <v>14226</v>
      </c>
      <c r="AW3793" t="s">
        <v>14226</v>
      </c>
      <c r="AX3793" s="1">
        <v>40343.587042974534</v>
      </c>
      <c r="AY3793" s="1">
        <v>40343.587042974534</v>
      </c>
    </row>
    <row r="3794" spans="1:51" x14ac:dyDescent="0.35">
      <c r="A3794">
        <v>545</v>
      </c>
      <c r="B3794">
        <v>0</v>
      </c>
      <c r="C3794" t="s">
        <v>51</v>
      </c>
      <c r="D3794" t="s">
        <v>52</v>
      </c>
      <c r="E3794" t="s">
        <v>51</v>
      </c>
      <c r="F3794" t="s">
        <v>51</v>
      </c>
      <c r="G3794" t="s">
        <v>17593</v>
      </c>
      <c r="H3794" t="s">
        <v>19479</v>
      </c>
      <c r="I3794" t="s">
        <v>56</v>
      </c>
      <c r="J3794" t="s">
        <v>143</v>
      </c>
      <c r="K3794" t="s">
        <v>1903</v>
      </c>
      <c r="L3794" t="s">
        <v>17594</v>
      </c>
      <c r="M3794" t="s">
        <v>51</v>
      </c>
      <c r="N3794" t="s">
        <v>51</v>
      </c>
      <c r="O3794" t="s">
        <v>51</v>
      </c>
      <c r="P3794" t="s">
        <v>51</v>
      </c>
      <c r="Q3794" t="s">
        <v>51</v>
      </c>
      <c r="R3794" t="s">
        <v>51</v>
      </c>
      <c r="T3794" t="s">
        <v>51</v>
      </c>
      <c r="U3794" t="s">
        <v>51</v>
      </c>
      <c r="Z3794">
        <v>8</v>
      </c>
      <c r="AA3794" t="s">
        <v>17376</v>
      </c>
      <c r="AE3794" t="s">
        <v>51</v>
      </c>
      <c r="AF3794" t="s">
        <v>143</v>
      </c>
      <c r="AG3794" t="s">
        <v>17595</v>
      </c>
      <c r="AH3794" t="s">
        <v>16272</v>
      </c>
      <c r="AI3794">
        <v>0</v>
      </c>
      <c r="AJ3794">
        <v>0</v>
      </c>
      <c r="AL3794">
        <v>0</v>
      </c>
      <c r="AM3794">
        <v>0</v>
      </c>
      <c r="AN3794">
        <v>0</v>
      </c>
      <c r="AO3794" t="s">
        <v>51</v>
      </c>
      <c r="AP3794" t="s">
        <v>51</v>
      </c>
      <c r="AQ3794" t="s">
        <v>51</v>
      </c>
      <c r="AR3794" t="s">
        <v>51</v>
      </c>
      <c r="AS3794" t="s">
        <v>51</v>
      </c>
      <c r="AT3794" t="s">
        <v>51</v>
      </c>
      <c r="AU3794" t="s">
        <v>58</v>
      </c>
      <c r="AV3794" t="s">
        <v>14226</v>
      </c>
      <c r="AW3794" t="s">
        <v>14226</v>
      </c>
      <c r="AX3794" s="1">
        <v>40332.59871111111</v>
      </c>
      <c r="AY3794" s="1">
        <v>40332.59871111111</v>
      </c>
    </row>
    <row r="3795" spans="1:51" x14ac:dyDescent="0.35">
      <c r="A3795">
        <v>544</v>
      </c>
      <c r="B3795">
        <v>0</v>
      </c>
      <c r="C3795" t="s">
        <v>51</v>
      </c>
      <c r="D3795" t="s">
        <v>52</v>
      </c>
      <c r="E3795" t="s">
        <v>51</v>
      </c>
      <c r="F3795" t="s">
        <v>51</v>
      </c>
      <c r="G3795" t="s">
        <v>17596</v>
      </c>
      <c r="H3795" t="s">
        <v>17597</v>
      </c>
      <c r="I3795" t="s">
        <v>56</v>
      </c>
      <c r="J3795" t="s">
        <v>14797</v>
      </c>
      <c r="K3795" t="s">
        <v>17598</v>
      </c>
      <c r="L3795">
        <v>641021</v>
      </c>
      <c r="M3795" t="s">
        <v>51</v>
      </c>
      <c r="N3795" t="s">
        <v>51</v>
      </c>
      <c r="O3795" t="s">
        <v>51</v>
      </c>
      <c r="P3795" t="s">
        <v>51</v>
      </c>
      <c r="Q3795" t="s">
        <v>51</v>
      </c>
      <c r="R3795" t="s">
        <v>51</v>
      </c>
      <c r="S3795" t="s">
        <v>62</v>
      </c>
      <c r="T3795" t="s">
        <v>51</v>
      </c>
      <c r="U3795" t="s">
        <v>51</v>
      </c>
      <c r="V3795" t="s">
        <v>62</v>
      </c>
      <c r="W3795" t="s">
        <v>62</v>
      </c>
      <c r="X3795" t="s">
        <v>62</v>
      </c>
      <c r="Y3795" t="s">
        <v>62</v>
      </c>
      <c r="Z3795">
        <v>8</v>
      </c>
      <c r="AA3795" t="s">
        <v>62</v>
      </c>
      <c r="AB3795" t="s">
        <v>62</v>
      </c>
      <c r="AC3795" t="s">
        <v>62</v>
      </c>
      <c r="AD3795" t="s">
        <v>62</v>
      </c>
      <c r="AE3795" t="s">
        <v>51</v>
      </c>
      <c r="AF3795" t="s">
        <v>14797</v>
      </c>
      <c r="AG3795" t="s">
        <v>62</v>
      </c>
      <c r="AH3795" t="s">
        <v>62</v>
      </c>
      <c r="AI3795">
        <v>1</v>
      </c>
      <c r="AJ3795">
        <v>0</v>
      </c>
      <c r="AK3795" t="s">
        <v>62</v>
      </c>
      <c r="AL3795">
        <v>1</v>
      </c>
      <c r="AM3795">
        <v>1</v>
      </c>
      <c r="AN3795">
        <v>0</v>
      </c>
      <c r="AO3795" t="s">
        <v>51</v>
      </c>
      <c r="AP3795" t="s">
        <v>51</v>
      </c>
      <c r="AQ3795" t="s">
        <v>51</v>
      </c>
      <c r="AR3795" t="s">
        <v>51</v>
      </c>
      <c r="AS3795" t="s">
        <v>51</v>
      </c>
      <c r="AT3795" t="s">
        <v>51</v>
      </c>
      <c r="AU3795" t="s">
        <v>58</v>
      </c>
      <c r="AV3795" t="s">
        <v>10397</v>
      </c>
      <c r="AW3795" t="s">
        <v>10397</v>
      </c>
      <c r="AX3795" s="1">
        <v>40332.485164930556</v>
      </c>
      <c r="AY3795" s="1">
        <v>40332.485164930556</v>
      </c>
    </row>
    <row r="3796" spans="1:51" x14ac:dyDescent="0.35">
      <c r="A3796">
        <v>543</v>
      </c>
      <c r="B3796">
        <v>0</v>
      </c>
      <c r="C3796" t="s">
        <v>51</v>
      </c>
      <c r="D3796" t="s">
        <v>52</v>
      </c>
      <c r="E3796" t="s">
        <v>51</v>
      </c>
      <c r="F3796" t="s">
        <v>51</v>
      </c>
      <c r="G3796" t="s">
        <v>19480</v>
      </c>
      <c r="H3796" t="s">
        <v>17599</v>
      </c>
      <c r="I3796" t="s">
        <v>56</v>
      </c>
      <c r="J3796" t="s">
        <v>15309</v>
      </c>
      <c r="K3796" t="s">
        <v>17600</v>
      </c>
      <c r="L3796" t="s">
        <v>62</v>
      </c>
      <c r="O3796" t="s">
        <v>56</v>
      </c>
      <c r="S3796" t="s">
        <v>62</v>
      </c>
      <c r="U3796" t="s">
        <v>51</v>
      </c>
      <c r="V3796" t="s">
        <v>62</v>
      </c>
      <c r="W3796" t="s">
        <v>62</v>
      </c>
      <c r="X3796" t="s">
        <v>51</v>
      </c>
      <c r="Y3796" t="s">
        <v>62</v>
      </c>
      <c r="Z3796">
        <v>8</v>
      </c>
      <c r="AA3796" t="s">
        <v>62</v>
      </c>
      <c r="AB3796" t="s">
        <v>62</v>
      </c>
      <c r="AC3796" t="s">
        <v>62</v>
      </c>
      <c r="AD3796" t="s">
        <v>62</v>
      </c>
      <c r="AE3796" t="s">
        <v>51</v>
      </c>
      <c r="AF3796" t="s">
        <v>15309</v>
      </c>
      <c r="AG3796" t="s">
        <v>62</v>
      </c>
      <c r="AH3796" t="s">
        <v>62</v>
      </c>
      <c r="AI3796">
        <v>1</v>
      </c>
      <c r="AJ3796">
        <v>0</v>
      </c>
      <c r="AL3796">
        <v>0</v>
      </c>
      <c r="AM3796">
        <v>1</v>
      </c>
      <c r="AN3796">
        <v>0</v>
      </c>
      <c r="AO3796" t="s">
        <v>51</v>
      </c>
      <c r="AP3796" t="s">
        <v>51</v>
      </c>
      <c r="AQ3796" t="s">
        <v>51</v>
      </c>
      <c r="AR3796" t="s">
        <v>51</v>
      </c>
      <c r="AS3796" t="s">
        <v>51</v>
      </c>
      <c r="AT3796" t="s">
        <v>51</v>
      </c>
      <c r="AU3796" t="s">
        <v>58</v>
      </c>
      <c r="AV3796" t="s">
        <v>10397</v>
      </c>
      <c r="AW3796" t="s">
        <v>14226</v>
      </c>
      <c r="AX3796" s="1">
        <v>40332.481815127314</v>
      </c>
      <c r="AY3796" s="1">
        <v>41283.534577928243</v>
      </c>
    </row>
    <row r="3797" spans="1:51" x14ac:dyDescent="0.35">
      <c r="A3797">
        <v>542</v>
      </c>
      <c r="B3797">
        <v>0</v>
      </c>
      <c r="C3797" t="s">
        <v>51</v>
      </c>
      <c r="D3797" t="s">
        <v>52</v>
      </c>
      <c r="E3797" t="s">
        <v>51</v>
      </c>
      <c r="F3797" t="s">
        <v>51</v>
      </c>
      <c r="G3797" t="s">
        <v>19481</v>
      </c>
      <c r="H3797" t="s">
        <v>17601</v>
      </c>
      <c r="I3797" t="s">
        <v>56</v>
      </c>
      <c r="J3797" t="s">
        <v>15717</v>
      </c>
      <c r="K3797" t="s">
        <v>11865</v>
      </c>
      <c r="L3797">
        <v>621106</v>
      </c>
      <c r="M3797" t="s">
        <v>19481</v>
      </c>
      <c r="N3797" t="s">
        <v>17602</v>
      </c>
      <c r="O3797" t="s">
        <v>56</v>
      </c>
      <c r="P3797" t="s">
        <v>573</v>
      </c>
      <c r="Q3797" t="s">
        <v>5027</v>
      </c>
      <c r="R3797">
        <v>621106</v>
      </c>
      <c r="S3797" t="s">
        <v>62</v>
      </c>
      <c r="U3797" t="s">
        <v>51</v>
      </c>
      <c r="V3797" t="s">
        <v>62</v>
      </c>
      <c r="W3797">
        <v>9344473323</v>
      </c>
      <c r="X3797" t="s">
        <v>51</v>
      </c>
      <c r="Y3797" t="s">
        <v>17603</v>
      </c>
      <c r="Z3797">
        <v>8</v>
      </c>
      <c r="AA3797">
        <v>33</v>
      </c>
      <c r="AB3797" t="s">
        <v>62</v>
      </c>
      <c r="AC3797" t="s">
        <v>62</v>
      </c>
      <c r="AD3797" t="s">
        <v>13153</v>
      </c>
      <c r="AE3797" t="s">
        <v>51</v>
      </c>
      <c r="AF3797" t="s">
        <v>15717</v>
      </c>
      <c r="AG3797" t="s">
        <v>5028</v>
      </c>
      <c r="AH3797" t="s">
        <v>13154</v>
      </c>
      <c r="AI3797">
        <v>1</v>
      </c>
      <c r="AJ3797">
        <v>0</v>
      </c>
      <c r="AL3797">
        <v>1</v>
      </c>
      <c r="AM3797">
        <v>1</v>
      </c>
      <c r="AN3797">
        <v>0</v>
      </c>
      <c r="AO3797" t="s">
        <v>51</v>
      </c>
      <c r="AP3797" t="s">
        <v>51</v>
      </c>
      <c r="AQ3797" t="s">
        <v>51</v>
      </c>
      <c r="AR3797" t="s">
        <v>51</v>
      </c>
      <c r="AS3797" t="s">
        <v>51</v>
      </c>
      <c r="AT3797" t="s">
        <v>51</v>
      </c>
      <c r="AU3797" t="s">
        <v>58</v>
      </c>
      <c r="AV3797" t="s">
        <v>10397</v>
      </c>
      <c r="AW3797" t="s">
        <v>6927</v>
      </c>
      <c r="AX3797" s="1">
        <v>40332.480566550927</v>
      </c>
      <c r="AY3797" s="1">
        <v>43120.603441168983</v>
      </c>
    </row>
    <row r="3798" spans="1:51" x14ac:dyDescent="0.35">
      <c r="A3798">
        <v>541</v>
      </c>
      <c r="B3798">
        <v>0</v>
      </c>
      <c r="C3798" t="s">
        <v>51</v>
      </c>
      <c r="D3798" t="s">
        <v>52</v>
      </c>
      <c r="E3798" t="s">
        <v>51</v>
      </c>
      <c r="F3798" t="s">
        <v>51</v>
      </c>
      <c r="G3798" t="s">
        <v>3249</v>
      </c>
      <c r="H3798" t="s">
        <v>17604</v>
      </c>
      <c r="I3798" t="s">
        <v>56</v>
      </c>
      <c r="J3798" t="s">
        <v>14848</v>
      </c>
      <c r="K3798" t="s">
        <v>5482</v>
      </c>
      <c r="L3798">
        <v>400701</v>
      </c>
      <c r="O3798" t="s">
        <v>56</v>
      </c>
      <c r="S3798" t="s">
        <v>62</v>
      </c>
      <c r="U3798" t="s">
        <v>51</v>
      </c>
      <c r="V3798" t="s">
        <v>62</v>
      </c>
      <c r="W3798" t="s">
        <v>62</v>
      </c>
      <c r="X3798" t="s">
        <v>51</v>
      </c>
      <c r="Y3798" t="s">
        <v>62</v>
      </c>
      <c r="Z3798">
        <v>8</v>
      </c>
      <c r="AA3798" t="s">
        <v>17605</v>
      </c>
      <c r="AB3798" t="s">
        <v>62</v>
      </c>
      <c r="AC3798" t="s">
        <v>62</v>
      </c>
      <c r="AD3798" t="s">
        <v>62</v>
      </c>
      <c r="AE3798" t="s">
        <v>51</v>
      </c>
      <c r="AF3798" t="s">
        <v>14848</v>
      </c>
      <c r="AG3798" t="s">
        <v>17606</v>
      </c>
      <c r="AH3798" t="s">
        <v>17607</v>
      </c>
      <c r="AI3798">
        <v>0</v>
      </c>
      <c r="AJ3798">
        <v>0</v>
      </c>
      <c r="AL3798">
        <v>1</v>
      </c>
      <c r="AM3798">
        <v>1</v>
      </c>
      <c r="AN3798">
        <v>0</v>
      </c>
      <c r="AO3798" t="s">
        <v>51</v>
      </c>
      <c r="AP3798" t="s">
        <v>51</v>
      </c>
      <c r="AQ3798" t="s">
        <v>51</v>
      </c>
      <c r="AR3798" t="s">
        <v>51</v>
      </c>
      <c r="AS3798" t="s">
        <v>51</v>
      </c>
      <c r="AT3798" t="s">
        <v>51</v>
      </c>
      <c r="AU3798" t="s">
        <v>58</v>
      </c>
      <c r="AV3798" t="s">
        <v>10397</v>
      </c>
      <c r="AW3798" t="s">
        <v>13437</v>
      </c>
      <c r="AX3798" s="1">
        <v>40332.477018900463</v>
      </c>
      <c r="AY3798" s="1">
        <v>41702.447311956021</v>
      </c>
    </row>
    <row r="3799" spans="1:51" x14ac:dyDescent="0.35">
      <c r="A3799">
        <v>540</v>
      </c>
      <c r="B3799">
        <v>0</v>
      </c>
      <c r="C3799" t="s">
        <v>51</v>
      </c>
      <c r="D3799" t="s">
        <v>52</v>
      </c>
      <c r="E3799" t="s">
        <v>51</v>
      </c>
      <c r="F3799" t="s">
        <v>51</v>
      </c>
      <c r="G3799" t="s">
        <v>17608</v>
      </c>
      <c r="H3799" t="s">
        <v>17609</v>
      </c>
      <c r="I3799" t="s">
        <v>56</v>
      </c>
      <c r="J3799" t="s">
        <v>280</v>
      </c>
      <c r="K3799" t="s">
        <v>10732</v>
      </c>
      <c r="L3799" t="s">
        <v>62</v>
      </c>
      <c r="O3799" t="s">
        <v>62</v>
      </c>
      <c r="U3799" t="s">
        <v>57</v>
      </c>
      <c r="Z3799">
        <v>8</v>
      </c>
      <c r="AA3799">
        <v>27</v>
      </c>
      <c r="AE3799" t="s">
        <v>10732</v>
      </c>
      <c r="AF3799" t="s">
        <v>143</v>
      </c>
      <c r="AG3799" t="s">
        <v>181</v>
      </c>
      <c r="AH3799" t="s">
        <v>10732</v>
      </c>
      <c r="AI3799">
        <v>0</v>
      </c>
      <c r="AJ3799">
        <v>0</v>
      </c>
      <c r="AL3799">
        <v>0</v>
      </c>
      <c r="AM3799">
        <v>0</v>
      </c>
      <c r="AN3799">
        <v>0</v>
      </c>
      <c r="AO3799" t="s">
        <v>51</v>
      </c>
      <c r="AP3799" t="s">
        <v>51</v>
      </c>
      <c r="AQ3799" t="s">
        <v>51</v>
      </c>
      <c r="AR3799" t="s">
        <v>51</v>
      </c>
      <c r="AS3799" t="s">
        <v>51</v>
      </c>
      <c r="AT3799" t="s">
        <v>51</v>
      </c>
      <c r="AU3799" t="s">
        <v>58</v>
      </c>
      <c r="AV3799" t="s">
        <v>14226</v>
      </c>
      <c r="AW3799" t="s">
        <v>6927</v>
      </c>
      <c r="AX3799" s="1">
        <v>40330.69435489583</v>
      </c>
      <c r="AY3799" s="1">
        <v>43629.610879780092</v>
      </c>
    </row>
    <row r="3800" spans="1:51" x14ac:dyDescent="0.35">
      <c r="A3800">
        <v>539</v>
      </c>
      <c r="B3800">
        <v>0</v>
      </c>
      <c r="C3800" t="s">
        <v>51</v>
      </c>
      <c r="D3800" t="s">
        <v>52</v>
      </c>
      <c r="E3800" t="s">
        <v>51</v>
      </c>
      <c r="F3800" t="s">
        <v>51</v>
      </c>
      <c r="G3800" t="s">
        <v>17608</v>
      </c>
      <c r="H3800" t="s">
        <v>17609</v>
      </c>
      <c r="I3800" t="s">
        <v>56</v>
      </c>
      <c r="J3800" t="s">
        <v>143</v>
      </c>
      <c r="K3800" t="s">
        <v>10732</v>
      </c>
      <c r="L3800" t="s">
        <v>62</v>
      </c>
      <c r="M3800" t="s">
        <v>51</v>
      </c>
      <c r="N3800" t="s">
        <v>51</v>
      </c>
      <c r="O3800" t="s">
        <v>51</v>
      </c>
      <c r="P3800" t="s">
        <v>51</v>
      </c>
      <c r="Q3800" t="s">
        <v>51</v>
      </c>
      <c r="R3800" t="s">
        <v>51</v>
      </c>
      <c r="T3800" t="s">
        <v>51</v>
      </c>
      <c r="U3800" t="s">
        <v>51</v>
      </c>
      <c r="Z3800">
        <v>8</v>
      </c>
      <c r="AE3800" t="s">
        <v>51</v>
      </c>
      <c r="AF3800" t="s">
        <v>143</v>
      </c>
      <c r="AI3800">
        <v>0</v>
      </c>
      <c r="AJ3800">
        <v>0</v>
      </c>
      <c r="AL3800">
        <v>0</v>
      </c>
      <c r="AM3800">
        <v>0</v>
      </c>
      <c r="AN3800">
        <v>0</v>
      </c>
      <c r="AO3800" t="s">
        <v>51</v>
      </c>
      <c r="AP3800" t="s">
        <v>51</v>
      </c>
      <c r="AQ3800" t="s">
        <v>51</v>
      </c>
      <c r="AR3800" t="s">
        <v>51</v>
      </c>
      <c r="AS3800" t="s">
        <v>51</v>
      </c>
      <c r="AT3800" t="s">
        <v>51</v>
      </c>
      <c r="AU3800" t="s">
        <v>58</v>
      </c>
      <c r="AV3800" t="s">
        <v>14226</v>
      </c>
      <c r="AW3800" t="s">
        <v>14226</v>
      </c>
      <c r="AX3800" s="1">
        <v>40330.694297569447</v>
      </c>
      <c r="AY3800" s="1">
        <v>40330.694297569447</v>
      </c>
    </row>
    <row r="3801" spans="1:51" x14ac:dyDescent="0.35">
      <c r="A3801">
        <v>538</v>
      </c>
      <c r="B3801">
        <v>0</v>
      </c>
      <c r="C3801" t="s">
        <v>51</v>
      </c>
      <c r="D3801" t="s">
        <v>52</v>
      </c>
      <c r="E3801" t="s">
        <v>51</v>
      </c>
      <c r="F3801" t="s">
        <v>51</v>
      </c>
      <c r="G3801" t="s">
        <v>17610</v>
      </c>
      <c r="H3801" t="s">
        <v>17611</v>
      </c>
      <c r="I3801" t="s">
        <v>56</v>
      </c>
      <c r="J3801" t="s">
        <v>14848</v>
      </c>
      <c r="K3801" t="s">
        <v>4595</v>
      </c>
      <c r="L3801">
        <v>400001</v>
      </c>
      <c r="O3801" t="s">
        <v>56</v>
      </c>
      <c r="U3801" t="s">
        <v>51</v>
      </c>
      <c r="X3801" t="s">
        <v>51</v>
      </c>
      <c r="Z3801">
        <v>8</v>
      </c>
      <c r="AE3801" t="s">
        <v>51</v>
      </c>
      <c r="AF3801" t="s">
        <v>14848</v>
      </c>
      <c r="AI3801">
        <v>0</v>
      </c>
      <c r="AJ3801">
        <v>0</v>
      </c>
      <c r="AL3801">
        <v>0</v>
      </c>
      <c r="AM3801">
        <v>0</v>
      </c>
      <c r="AN3801">
        <v>0</v>
      </c>
      <c r="AO3801" t="s">
        <v>51</v>
      </c>
      <c r="AP3801" t="s">
        <v>51</v>
      </c>
      <c r="AQ3801" t="s">
        <v>51</v>
      </c>
      <c r="AR3801" t="s">
        <v>51</v>
      </c>
      <c r="AS3801" t="s">
        <v>51</v>
      </c>
      <c r="AT3801" t="s">
        <v>51</v>
      </c>
      <c r="AU3801" t="s">
        <v>58</v>
      </c>
      <c r="AV3801" t="s">
        <v>14226</v>
      </c>
      <c r="AW3801" t="s">
        <v>14226</v>
      </c>
      <c r="AX3801" s="1">
        <v>40330.69264429398</v>
      </c>
      <c r="AY3801" s="1">
        <v>41373.704627777777</v>
      </c>
    </row>
    <row r="3802" spans="1:51" x14ac:dyDescent="0.35">
      <c r="A3802">
        <v>537</v>
      </c>
      <c r="B3802">
        <v>0</v>
      </c>
      <c r="C3802" t="s">
        <v>51</v>
      </c>
      <c r="D3802" t="s">
        <v>52</v>
      </c>
      <c r="E3802" t="s">
        <v>51</v>
      </c>
      <c r="F3802" t="s">
        <v>51</v>
      </c>
      <c r="G3802" t="s">
        <v>17608</v>
      </c>
      <c r="H3802" t="s">
        <v>17612</v>
      </c>
      <c r="I3802" t="s">
        <v>56</v>
      </c>
      <c r="J3802" t="s">
        <v>143</v>
      </c>
      <c r="K3802" t="s">
        <v>10732</v>
      </c>
      <c r="L3802" t="s">
        <v>62</v>
      </c>
      <c r="M3802" t="s">
        <v>51</v>
      </c>
      <c r="N3802" t="s">
        <v>51</v>
      </c>
      <c r="O3802" t="s">
        <v>51</v>
      </c>
      <c r="P3802" t="s">
        <v>51</v>
      </c>
      <c r="Q3802" t="s">
        <v>51</v>
      </c>
      <c r="R3802" t="s">
        <v>51</v>
      </c>
      <c r="T3802" t="s">
        <v>51</v>
      </c>
      <c r="U3802" t="s">
        <v>51</v>
      </c>
      <c r="Z3802">
        <v>8</v>
      </c>
      <c r="AE3802" t="s">
        <v>51</v>
      </c>
      <c r="AF3802" t="s">
        <v>143</v>
      </c>
      <c r="AI3802">
        <v>0</v>
      </c>
      <c r="AJ3802">
        <v>0</v>
      </c>
      <c r="AL3802">
        <v>0</v>
      </c>
      <c r="AM3802">
        <v>0</v>
      </c>
      <c r="AN3802">
        <v>0</v>
      </c>
      <c r="AO3802" t="s">
        <v>51</v>
      </c>
      <c r="AP3802" t="s">
        <v>51</v>
      </c>
      <c r="AQ3802" t="s">
        <v>51</v>
      </c>
      <c r="AR3802" t="s">
        <v>51</v>
      </c>
      <c r="AS3802" t="s">
        <v>51</v>
      </c>
      <c r="AT3802" t="s">
        <v>51</v>
      </c>
      <c r="AU3802" t="s">
        <v>58</v>
      </c>
      <c r="AV3802" t="s">
        <v>14226</v>
      </c>
      <c r="AW3802" t="s">
        <v>14226</v>
      </c>
      <c r="AX3802" s="1">
        <v>40330.670381747688</v>
      </c>
      <c r="AY3802" s="1">
        <v>40330.670381747688</v>
      </c>
    </row>
    <row r="3803" spans="1:51" x14ac:dyDescent="0.35">
      <c r="A3803">
        <v>519</v>
      </c>
      <c r="B3803">
        <v>0</v>
      </c>
      <c r="C3803" t="s">
        <v>51</v>
      </c>
      <c r="D3803" t="s">
        <v>85</v>
      </c>
      <c r="E3803" t="s">
        <v>51</v>
      </c>
      <c r="F3803" t="s">
        <v>51</v>
      </c>
      <c r="G3803" t="s">
        <v>17613</v>
      </c>
      <c r="H3803" t="s">
        <v>17614</v>
      </c>
      <c r="I3803" t="s">
        <v>6854</v>
      </c>
      <c r="J3803" t="s">
        <v>13817</v>
      </c>
      <c r="K3803">
        <v>1219</v>
      </c>
      <c r="L3803">
        <v>33919</v>
      </c>
      <c r="M3803" t="s">
        <v>51</v>
      </c>
      <c r="N3803" t="s">
        <v>51</v>
      </c>
      <c r="O3803" t="s">
        <v>51</v>
      </c>
      <c r="P3803" t="s">
        <v>51</v>
      </c>
      <c r="Q3803" t="s">
        <v>51</v>
      </c>
      <c r="R3803" t="s">
        <v>51</v>
      </c>
      <c r="T3803" t="s">
        <v>51</v>
      </c>
      <c r="U3803" t="s">
        <v>51</v>
      </c>
      <c r="W3803" t="s">
        <v>17615</v>
      </c>
      <c r="Y3803" t="s">
        <v>17616</v>
      </c>
      <c r="Z3803">
        <v>2</v>
      </c>
      <c r="AE3803" t="s">
        <v>51</v>
      </c>
      <c r="AF3803" t="s">
        <v>13817</v>
      </c>
      <c r="AI3803">
        <v>0</v>
      </c>
      <c r="AJ3803">
        <v>0</v>
      </c>
      <c r="AL3803">
        <v>0</v>
      </c>
      <c r="AM3803">
        <v>0</v>
      </c>
      <c r="AN3803">
        <v>0</v>
      </c>
      <c r="AO3803" t="s">
        <v>51</v>
      </c>
      <c r="AP3803" t="s">
        <v>51</v>
      </c>
      <c r="AQ3803" t="s">
        <v>51</v>
      </c>
      <c r="AR3803" t="s">
        <v>51</v>
      </c>
      <c r="AS3803" t="s">
        <v>51</v>
      </c>
      <c r="AT3803" t="s">
        <v>51</v>
      </c>
      <c r="AU3803" t="s">
        <v>58</v>
      </c>
      <c r="AV3803" t="s">
        <v>11883</v>
      </c>
      <c r="AW3803" t="s">
        <v>11883</v>
      </c>
      <c r="AX3803" s="1">
        <v>40330.494879513892</v>
      </c>
      <c r="AY3803" s="1">
        <v>40330.637063773145</v>
      </c>
    </row>
    <row r="3804" spans="1:51" x14ac:dyDescent="0.35">
      <c r="A3804">
        <v>514</v>
      </c>
      <c r="B3804">
        <v>0</v>
      </c>
      <c r="C3804" t="s">
        <v>51</v>
      </c>
      <c r="D3804" t="s">
        <v>52</v>
      </c>
      <c r="E3804" t="s">
        <v>51</v>
      </c>
      <c r="F3804" t="s">
        <v>51</v>
      </c>
      <c r="G3804" t="s">
        <v>11198</v>
      </c>
      <c r="H3804" t="s">
        <v>17617</v>
      </c>
      <c r="I3804" t="s">
        <v>56</v>
      </c>
      <c r="J3804" t="s">
        <v>17618</v>
      </c>
      <c r="K3804" t="s">
        <v>62</v>
      </c>
      <c r="L3804" t="s">
        <v>62</v>
      </c>
      <c r="M3804" t="s">
        <v>19482</v>
      </c>
      <c r="N3804" t="s">
        <v>17619</v>
      </c>
      <c r="O3804" t="s">
        <v>56</v>
      </c>
      <c r="P3804" t="s">
        <v>5695</v>
      </c>
      <c r="Q3804" t="s">
        <v>62</v>
      </c>
      <c r="R3804" t="s">
        <v>62</v>
      </c>
      <c r="S3804" t="s">
        <v>17620</v>
      </c>
      <c r="U3804" t="s">
        <v>51</v>
      </c>
      <c r="V3804" t="s">
        <v>17621</v>
      </c>
      <c r="W3804" t="s">
        <v>62</v>
      </c>
      <c r="X3804" t="s">
        <v>51</v>
      </c>
      <c r="Y3804" t="s">
        <v>17622</v>
      </c>
      <c r="Z3804">
        <v>8</v>
      </c>
      <c r="AA3804" t="s">
        <v>62</v>
      </c>
      <c r="AB3804" t="s">
        <v>62</v>
      </c>
      <c r="AC3804" t="s">
        <v>62</v>
      </c>
      <c r="AD3804" t="s">
        <v>62</v>
      </c>
      <c r="AE3804" t="s">
        <v>51</v>
      </c>
      <c r="AF3804" t="s">
        <v>17618</v>
      </c>
      <c r="AG3804" t="s">
        <v>62</v>
      </c>
      <c r="AH3804" t="s">
        <v>17623</v>
      </c>
      <c r="AI3804">
        <v>0</v>
      </c>
      <c r="AJ3804">
        <v>0</v>
      </c>
      <c r="AL3804">
        <v>0</v>
      </c>
      <c r="AM3804">
        <v>0</v>
      </c>
      <c r="AN3804">
        <v>0</v>
      </c>
      <c r="AO3804" t="s">
        <v>51</v>
      </c>
      <c r="AP3804" t="s">
        <v>51</v>
      </c>
      <c r="AQ3804" t="s">
        <v>51</v>
      </c>
      <c r="AR3804" t="s">
        <v>51</v>
      </c>
      <c r="AS3804" t="s">
        <v>51</v>
      </c>
      <c r="AT3804" t="s">
        <v>51</v>
      </c>
      <c r="AU3804" t="s">
        <v>58</v>
      </c>
      <c r="AV3804" t="s">
        <v>14226</v>
      </c>
      <c r="AW3804" t="s">
        <v>6927</v>
      </c>
      <c r="AX3804" s="1">
        <v>40329.699744247686</v>
      </c>
      <c r="AY3804" s="1">
        <v>42516.60623391204</v>
      </c>
    </row>
    <row r="3805" spans="1:51" x14ac:dyDescent="0.35">
      <c r="A3805">
        <v>484</v>
      </c>
      <c r="B3805">
        <v>0</v>
      </c>
      <c r="C3805" t="s">
        <v>51</v>
      </c>
      <c r="D3805" t="s">
        <v>52</v>
      </c>
      <c r="E3805" t="s">
        <v>51</v>
      </c>
      <c r="F3805" t="s">
        <v>51</v>
      </c>
      <c r="G3805" t="s">
        <v>19483</v>
      </c>
      <c r="H3805" t="s">
        <v>17624</v>
      </c>
      <c r="I3805" t="s">
        <v>56</v>
      </c>
      <c r="J3805" t="s">
        <v>16645</v>
      </c>
      <c r="K3805" t="s">
        <v>17625</v>
      </c>
      <c r="L3805" t="s">
        <v>17626</v>
      </c>
      <c r="M3805" t="s">
        <v>51</v>
      </c>
      <c r="N3805" t="s">
        <v>51</v>
      </c>
      <c r="O3805" t="s">
        <v>51</v>
      </c>
      <c r="P3805" t="s">
        <v>51</v>
      </c>
      <c r="Q3805" t="s">
        <v>51</v>
      </c>
      <c r="R3805" t="s">
        <v>51</v>
      </c>
      <c r="S3805" t="s">
        <v>17627</v>
      </c>
      <c r="T3805" t="s">
        <v>51</v>
      </c>
      <c r="U3805" t="s">
        <v>51</v>
      </c>
      <c r="V3805" t="s">
        <v>17628</v>
      </c>
      <c r="W3805" t="s">
        <v>62</v>
      </c>
      <c r="X3805" t="s">
        <v>17629</v>
      </c>
      <c r="Y3805" t="s">
        <v>17630</v>
      </c>
      <c r="Z3805">
        <v>8</v>
      </c>
      <c r="AE3805" t="s">
        <v>51</v>
      </c>
      <c r="AF3805" t="s">
        <v>16645</v>
      </c>
      <c r="AG3805">
        <v>24190101732</v>
      </c>
      <c r="AH3805">
        <v>24690101732</v>
      </c>
      <c r="AI3805">
        <v>1</v>
      </c>
      <c r="AJ3805">
        <v>0</v>
      </c>
      <c r="AK3805" t="s">
        <v>62</v>
      </c>
      <c r="AL3805">
        <v>0</v>
      </c>
      <c r="AM3805">
        <v>0</v>
      </c>
      <c r="AN3805">
        <v>0</v>
      </c>
      <c r="AO3805" t="s">
        <v>51</v>
      </c>
      <c r="AP3805" t="s">
        <v>51</v>
      </c>
      <c r="AQ3805" t="s">
        <v>51</v>
      </c>
      <c r="AR3805" t="s">
        <v>51</v>
      </c>
      <c r="AS3805" t="s">
        <v>51</v>
      </c>
      <c r="AT3805" t="s">
        <v>51</v>
      </c>
      <c r="AU3805" t="s">
        <v>58</v>
      </c>
      <c r="AV3805" t="s">
        <v>17216</v>
      </c>
      <c r="AW3805" t="s">
        <v>17216</v>
      </c>
      <c r="AX3805" s="1">
        <v>40329.627959490739</v>
      </c>
      <c r="AY3805" s="1">
        <v>40329.627959490739</v>
      </c>
    </row>
    <row r="3806" spans="1:51" x14ac:dyDescent="0.35">
      <c r="A3806">
        <v>483</v>
      </c>
      <c r="B3806">
        <v>0</v>
      </c>
      <c r="C3806" t="s">
        <v>51</v>
      </c>
      <c r="D3806" t="s">
        <v>52</v>
      </c>
      <c r="E3806" t="s">
        <v>51</v>
      </c>
      <c r="F3806" t="s">
        <v>51</v>
      </c>
      <c r="G3806" t="s">
        <v>17631</v>
      </c>
      <c r="H3806" t="s">
        <v>17632</v>
      </c>
      <c r="I3806" t="s">
        <v>56</v>
      </c>
      <c r="J3806" t="s">
        <v>17305</v>
      </c>
      <c r="K3806" t="s">
        <v>12521</v>
      </c>
      <c r="L3806">
        <v>700010</v>
      </c>
      <c r="N3806" t="s">
        <v>14787</v>
      </c>
      <c r="S3806" t="s">
        <v>17633</v>
      </c>
      <c r="T3806" t="s">
        <v>51</v>
      </c>
      <c r="U3806" t="s">
        <v>51</v>
      </c>
      <c r="W3806" s="2">
        <v>9.4330325809830199E+19</v>
      </c>
      <c r="Y3806" t="s">
        <v>17634</v>
      </c>
      <c r="Z3806">
        <v>8</v>
      </c>
      <c r="AA3806" t="s">
        <v>62</v>
      </c>
      <c r="AE3806" t="s">
        <v>51</v>
      </c>
      <c r="AF3806" t="s">
        <v>17305</v>
      </c>
      <c r="AG3806">
        <v>19400719062</v>
      </c>
      <c r="AH3806">
        <v>19400719256</v>
      </c>
      <c r="AI3806">
        <v>0</v>
      </c>
      <c r="AJ3806">
        <v>0</v>
      </c>
      <c r="AL3806">
        <v>0</v>
      </c>
      <c r="AM3806">
        <v>0</v>
      </c>
      <c r="AN3806">
        <v>0</v>
      </c>
      <c r="AO3806" t="s">
        <v>51</v>
      </c>
      <c r="AP3806" t="s">
        <v>51</v>
      </c>
      <c r="AQ3806" t="s">
        <v>51</v>
      </c>
      <c r="AR3806" t="s">
        <v>51</v>
      </c>
      <c r="AS3806" t="s">
        <v>51</v>
      </c>
      <c r="AT3806" t="s">
        <v>51</v>
      </c>
      <c r="AU3806" t="s">
        <v>58</v>
      </c>
      <c r="AV3806" t="s">
        <v>12370</v>
      </c>
      <c r="AW3806" t="s">
        <v>12370</v>
      </c>
      <c r="AX3806" s="1">
        <v>40329.527823495373</v>
      </c>
      <c r="AY3806" s="1">
        <v>40388.516189780094</v>
      </c>
    </row>
    <row r="3807" spans="1:51" x14ac:dyDescent="0.35">
      <c r="A3807">
        <v>482</v>
      </c>
      <c r="B3807">
        <v>0</v>
      </c>
      <c r="C3807" t="s">
        <v>51</v>
      </c>
      <c r="D3807" t="s">
        <v>52</v>
      </c>
      <c r="E3807" t="s">
        <v>51</v>
      </c>
      <c r="F3807" t="s">
        <v>51</v>
      </c>
      <c r="G3807" t="s">
        <v>17635</v>
      </c>
      <c r="H3807" t="s">
        <v>17636</v>
      </c>
      <c r="I3807" t="s">
        <v>56</v>
      </c>
      <c r="J3807" t="s">
        <v>17637</v>
      </c>
      <c r="K3807" t="s">
        <v>5285</v>
      </c>
      <c r="L3807">
        <v>500055</v>
      </c>
      <c r="M3807" t="s">
        <v>17638</v>
      </c>
      <c r="N3807" t="s">
        <v>17636</v>
      </c>
      <c r="O3807" t="s">
        <v>56</v>
      </c>
      <c r="P3807" t="s">
        <v>17637</v>
      </c>
      <c r="Q3807" t="s">
        <v>5285</v>
      </c>
      <c r="R3807">
        <v>500055</v>
      </c>
      <c r="S3807" t="s">
        <v>17639</v>
      </c>
      <c r="U3807" t="s">
        <v>57</v>
      </c>
      <c r="V3807" t="s">
        <v>16668</v>
      </c>
      <c r="W3807" t="s">
        <v>17640</v>
      </c>
      <c r="Y3807" t="s">
        <v>17641</v>
      </c>
      <c r="Z3807">
        <v>8</v>
      </c>
      <c r="AA3807">
        <v>36</v>
      </c>
      <c r="AE3807" t="s">
        <v>5285</v>
      </c>
      <c r="AF3807">
        <v>36</v>
      </c>
      <c r="AG3807" t="s">
        <v>17642</v>
      </c>
      <c r="AH3807" t="s">
        <v>5285</v>
      </c>
      <c r="AI3807">
        <v>0</v>
      </c>
      <c r="AJ3807">
        <v>0</v>
      </c>
      <c r="AL3807">
        <v>0</v>
      </c>
      <c r="AM3807">
        <v>0</v>
      </c>
      <c r="AN3807">
        <v>0</v>
      </c>
      <c r="AO3807" t="s">
        <v>51</v>
      </c>
      <c r="AP3807" t="s">
        <v>51</v>
      </c>
      <c r="AQ3807" t="s">
        <v>51</v>
      </c>
      <c r="AR3807" t="s">
        <v>51</v>
      </c>
      <c r="AS3807" t="s">
        <v>51</v>
      </c>
      <c r="AT3807" t="s">
        <v>51</v>
      </c>
      <c r="AU3807" t="s">
        <v>58</v>
      </c>
      <c r="AV3807" t="s">
        <v>8671</v>
      </c>
      <c r="AW3807" t="s">
        <v>4215</v>
      </c>
      <c r="AX3807" s="1">
        <v>40327.640777777779</v>
      </c>
      <c r="AY3807" s="1">
        <v>43783.608726539351</v>
      </c>
    </row>
    <row r="3808" spans="1:51" x14ac:dyDescent="0.35">
      <c r="A3808">
        <v>481</v>
      </c>
      <c r="B3808">
        <v>0</v>
      </c>
      <c r="C3808" t="s">
        <v>51</v>
      </c>
      <c r="D3808" t="s">
        <v>64</v>
      </c>
      <c r="E3808" t="s">
        <v>51</v>
      </c>
      <c r="F3808" t="s">
        <v>51</v>
      </c>
      <c r="G3808" t="s">
        <v>17643</v>
      </c>
      <c r="H3808" t="s">
        <v>17644</v>
      </c>
      <c r="I3808" t="s">
        <v>56</v>
      </c>
      <c r="J3808" t="s">
        <v>14848</v>
      </c>
      <c r="K3808" t="s">
        <v>2418</v>
      </c>
      <c r="L3808">
        <v>411040</v>
      </c>
      <c r="N3808" t="s">
        <v>14787</v>
      </c>
      <c r="O3808" t="s">
        <v>56</v>
      </c>
      <c r="S3808" t="s">
        <v>17645</v>
      </c>
      <c r="T3808" t="s">
        <v>51</v>
      </c>
      <c r="U3808" t="s">
        <v>51</v>
      </c>
      <c r="V3808">
        <v>2026931606</v>
      </c>
      <c r="W3808" t="s">
        <v>62</v>
      </c>
      <c r="Y3808" t="s">
        <v>17646</v>
      </c>
      <c r="Z3808">
        <v>8</v>
      </c>
      <c r="AE3808" t="s">
        <v>51</v>
      </c>
      <c r="AF3808" t="s">
        <v>14848</v>
      </c>
      <c r="AI3808">
        <v>0</v>
      </c>
      <c r="AJ3808">
        <v>0</v>
      </c>
      <c r="AL3808">
        <v>0</v>
      </c>
      <c r="AM3808">
        <v>0</v>
      </c>
      <c r="AN3808">
        <v>0</v>
      </c>
      <c r="AO3808" t="s">
        <v>51</v>
      </c>
      <c r="AP3808" t="s">
        <v>51</v>
      </c>
      <c r="AQ3808" t="s">
        <v>51</v>
      </c>
      <c r="AR3808" t="s">
        <v>51</v>
      </c>
      <c r="AS3808" t="s">
        <v>51</v>
      </c>
      <c r="AT3808" t="s">
        <v>51</v>
      </c>
      <c r="AU3808" t="s">
        <v>58</v>
      </c>
      <c r="AV3808" t="s">
        <v>17094</v>
      </c>
      <c r="AW3808" t="s">
        <v>14226</v>
      </c>
      <c r="AX3808" s="1">
        <v>40324.670295289354</v>
      </c>
      <c r="AY3808" s="1">
        <v>41034.672789849537</v>
      </c>
    </row>
    <row r="3809" spans="1:51" x14ac:dyDescent="0.35">
      <c r="A3809">
        <v>480</v>
      </c>
      <c r="B3809">
        <v>0</v>
      </c>
      <c r="C3809" t="s">
        <v>51</v>
      </c>
      <c r="D3809" t="s">
        <v>52</v>
      </c>
      <c r="E3809" t="s">
        <v>51</v>
      </c>
      <c r="F3809" t="s">
        <v>51</v>
      </c>
      <c r="G3809" t="s">
        <v>17647</v>
      </c>
      <c r="H3809" t="s">
        <v>19484</v>
      </c>
      <c r="I3809" t="s">
        <v>56</v>
      </c>
      <c r="J3809" t="s">
        <v>14876</v>
      </c>
      <c r="K3809" t="s">
        <v>9139</v>
      </c>
      <c r="L3809">
        <v>560013</v>
      </c>
      <c r="O3809" t="s">
        <v>56</v>
      </c>
      <c r="Z3809">
        <v>8</v>
      </c>
      <c r="AA3809">
        <v>29</v>
      </c>
      <c r="AD3809" t="s">
        <v>17648</v>
      </c>
      <c r="AE3809" t="s">
        <v>5602</v>
      </c>
      <c r="AF3809" t="s">
        <v>77</v>
      </c>
      <c r="AG3809" t="s">
        <v>17649</v>
      </c>
      <c r="AH3809" t="s">
        <v>5602</v>
      </c>
      <c r="AI3809">
        <v>0</v>
      </c>
      <c r="AJ3809">
        <v>0</v>
      </c>
      <c r="AL3809">
        <v>0</v>
      </c>
      <c r="AM3809">
        <v>0</v>
      </c>
      <c r="AN3809">
        <v>0</v>
      </c>
      <c r="AO3809" t="s">
        <v>51</v>
      </c>
      <c r="AP3809" t="s">
        <v>51</v>
      </c>
      <c r="AQ3809" t="s">
        <v>51</v>
      </c>
      <c r="AR3809" t="s">
        <v>51</v>
      </c>
      <c r="AS3809" t="s">
        <v>51</v>
      </c>
      <c r="AT3809" t="s">
        <v>51</v>
      </c>
      <c r="AU3809" t="s">
        <v>58</v>
      </c>
      <c r="AV3809" t="s">
        <v>14226</v>
      </c>
      <c r="AW3809" t="s">
        <v>196</v>
      </c>
      <c r="AX3809" s="1">
        <v>40324.476262268516</v>
      </c>
      <c r="AY3809" s="1">
        <v>44900.623973726855</v>
      </c>
    </row>
    <row r="3810" spans="1:51" x14ac:dyDescent="0.35">
      <c r="A3810">
        <v>479</v>
      </c>
      <c r="B3810">
        <v>0</v>
      </c>
      <c r="C3810" t="s">
        <v>51</v>
      </c>
      <c r="D3810" t="s">
        <v>52</v>
      </c>
      <c r="E3810" t="s">
        <v>51</v>
      </c>
      <c r="F3810" t="s">
        <v>51</v>
      </c>
      <c r="G3810" t="s">
        <v>19485</v>
      </c>
      <c r="H3810" t="s">
        <v>17650</v>
      </c>
      <c r="I3810" t="s">
        <v>56</v>
      </c>
      <c r="J3810" t="s">
        <v>15191</v>
      </c>
      <c r="K3810" t="s">
        <v>578</v>
      </c>
      <c r="L3810">
        <v>391243</v>
      </c>
      <c r="M3810" t="s">
        <v>51</v>
      </c>
      <c r="N3810" t="s">
        <v>51</v>
      </c>
      <c r="O3810" t="s">
        <v>51</v>
      </c>
      <c r="P3810" t="s">
        <v>51</v>
      </c>
      <c r="Q3810" t="s">
        <v>51</v>
      </c>
      <c r="R3810" t="s">
        <v>51</v>
      </c>
      <c r="T3810" t="s">
        <v>51</v>
      </c>
      <c r="U3810" t="s">
        <v>51</v>
      </c>
      <c r="Z3810">
        <v>8</v>
      </c>
      <c r="AA3810" t="s">
        <v>17651</v>
      </c>
      <c r="AE3810" t="s">
        <v>51</v>
      </c>
      <c r="AF3810" t="s">
        <v>15191</v>
      </c>
      <c r="AG3810">
        <v>24210800277</v>
      </c>
      <c r="AH3810" t="s">
        <v>17652</v>
      </c>
      <c r="AI3810">
        <v>0</v>
      </c>
      <c r="AJ3810">
        <v>0</v>
      </c>
      <c r="AL3810">
        <v>0</v>
      </c>
      <c r="AM3810">
        <v>0</v>
      </c>
      <c r="AN3810">
        <v>0</v>
      </c>
      <c r="AO3810" t="s">
        <v>51</v>
      </c>
      <c r="AP3810" t="s">
        <v>51</v>
      </c>
      <c r="AQ3810" t="s">
        <v>51</v>
      </c>
      <c r="AR3810" t="s">
        <v>51</v>
      </c>
      <c r="AS3810" t="s">
        <v>51</v>
      </c>
      <c r="AT3810" t="s">
        <v>51</v>
      </c>
      <c r="AU3810" t="s">
        <v>58</v>
      </c>
      <c r="AV3810" t="s">
        <v>14226</v>
      </c>
      <c r="AW3810" t="s">
        <v>14226</v>
      </c>
      <c r="AX3810" s="1">
        <v>40324.471212002318</v>
      </c>
      <c r="AY3810" s="1">
        <v>40324.471212002318</v>
      </c>
    </row>
    <row r="3811" spans="1:51" x14ac:dyDescent="0.35">
      <c r="A3811">
        <v>478</v>
      </c>
      <c r="B3811">
        <v>0</v>
      </c>
      <c r="C3811" t="s">
        <v>51</v>
      </c>
      <c r="D3811" t="s">
        <v>52</v>
      </c>
      <c r="E3811" t="s">
        <v>51</v>
      </c>
      <c r="F3811" t="s">
        <v>51</v>
      </c>
      <c r="G3811" t="s">
        <v>12953</v>
      </c>
      <c r="H3811" t="s">
        <v>17653</v>
      </c>
      <c r="I3811" t="s">
        <v>56</v>
      </c>
      <c r="J3811" t="s">
        <v>16497</v>
      </c>
      <c r="K3811" t="s">
        <v>15664</v>
      </c>
      <c r="L3811" t="s">
        <v>17654</v>
      </c>
      <c r="M3811" t="s">
        <v>51</v>
      </c>
      <c r="N3811" t="s">
        <v>51</v>
      </c>
      <c r="O3811" t="s">
        <v>51</v>
      </c>
      <c r="P3811" t="s">
        <v>51</v>
      </c>
      <c r="Q3811" t="s">
        <v>51</v>
      </c>
      <c r="R3811" t="s">
        <v>51</v>
      </c>
      <c r="T3811" t="s">
        <v>51</v>
      </c>
      <c r="U3811" t="s">
        <v>51</v>
      </c>
      <c r="Z3811">
        <v>8</v>
      </c>
      <c r="AE3811" t="s">
        <v>51</v>
      </c>
      <c r="AF3811" t="s">
        <v>16497</v>
      </c>
      <c r="AI3811">
        <v>0</v>
      </c>
      <c r="AJ3811">
        <v>0</v>
      </c>
      <c r="AL3811">
        <v>0</v>
      </c>
      <c r="AM3811">
        <v>0</v>
      </c>
      <c r="AN3811">
        <v>0</v>
      </c>
      <c r="AO3811" t="s">
        <v>51</v>
      </c>
      <c r="AP3811" t="s">
        <v>51</v>
      </c>
      <c r="AQ3811" t="s">
        <v>51</v>
      </c>
      <c r="AR3811" t="s">
        <v>51</v>
      </c>
      <c r="AS3811" t="s">
        <v>51</v>
      </c>
      <c r="AT3811" t="s">
        <v>51</v>
      </c>
      <c r="AU3811" t="s">
        <v>58</v>
      </c>
      <c r="AV3811" t="s">
        <v>14226</v>
      </c>
      <c r="AW3811" t="s">
        <v>14226</v>
      </c>
      <c r="AX3811" s="1">
        <v>40322.639780787038</v>
      </c>
      <c r="AY3811" s="1">
        <v>40322.639780787038</v>
      </c>
    </row>
    <row r="3812" spans="1:51" x14ac:dyDescent="0.35">
      <c r="A3812">
        <v>477</v>
      </c>
      <c r="B3812">
        <v>0</v>
      </c>
      <c r="C3812" t="s">
        <v>51</v>
      </c>
      <c r="D3812" t="s">
        <v>52</v>
      </c>
      <c r="E3812" t="s">
        <v>51</v>
      </c>
      <c r="F3812" t="s">
        <v>51</v>
      </c>
      <c r="G3812" t="s">
        <v>17655</v>
      </c>
      <c r="H3812" t="s">
        <v>17656</v>
      </c>
      <c r="I3812" t="s">
        <v>56</v>
      </c>
      <c r="J3812" t="s">
        <v>17657</v>
      </c>
      <c r="K3812" t="s">
        <v>14876</v>
      </c>
      <c r="L3812">
        <v>560026</v>
      </c>
      <c r="O3812" t="s">
        <v>56</v>
      </c>
      <c r="U3812" t="s">
        <v>51</v>
      </c>
      <c r="X3812" t="s">
        <v>51</v>
      </c>
      <c r="Z3812">
        <v>8</v>
      </c>
      <c r="AE3812" t="s">
        <v>51</v>
      </c>
      <c r="AF3812" t="s">
        <v>17657</v>
      </c>
      <c r="AI3812">
        <v>0</v>
      </c>
      <c r="AJ3812">
        <v>0</v>
      </c>
      <c r="AL3812">
        <v>0</v>
      </c>
      <c r="AM3812">
        <v>0</v>
      </c>
      <c r="AN3812">
        <v>0</v>
      </c>
      <c r="AO3812" t="s">
        <v>51</v>
      </c>
      <c r="AP3812" t="s">
        <v>51</v>
      </c>
      <c r="AQ3812" t="s">
        <v>51</v>
      </c>
      <c r="AR3812" t="s">
        <v>51</v>
      </c>
      <c r="AS3812" t="s">
        <v>51</v>
      </c>
      <c r="AT3812" t="s">
        <v>51</v>
      </c>
      <c r="AU3812" t="s">
        <v>58</v>
      </c>
      <c r="AV3812" t="s">
        <v>14226</v>
      </c>
      <c r="AW3812" t="s">
        <v>4802</v>
      </c>
      <c r="AX3812" s="1">
        <v>40322.637944872688</v>
      </c>
      <c r="AY3812" s="1">
        <v>42012.742613738425</v>
      </c>
    </row>
    <row r="3813" spans="1:51" x14ac:dyDescent="0.35">
      <c r="A3813">
        <v>476</v>
      </c>
      <c r="B3813">
        <v>0</v>
      </c>
      <c r="C3813" t="s">
        <v>51</v>
      </c>
      <c r="D3813" t="s">
        <v>52</v>
      </c>
      <c r="E3813" t="s">
        <v>51</v>
      </c>
      <c r="F3813" t="s">
        <v>51</v>
      </c>
      <c r="G3813" t="s">
        <v>17658</v>
      </c>
      <c r="H3813" t="s">
        <v>17659</v>
      </c>
      <c r="I3813" t="s">
        <v>56</v>
      </c>
      <c r="J3813" t="s">
        <v>14401</v>
      </c>
      <c r="K3813" t="s">
        <v>1392</v>
      </c>
      <c r="L3813">
        <v>301007</v>
      </c>
      <c r="M3813" t="s">
        <v>51</v>
      </c>
      <c r="N3813" t="s">
        <v>51</v>
      </c>
      <c r="O3813" t="s">
        <v>51</v>
      </c>
      <c r="P3813" t="s">
        <v>51</v>
      </c>
      <c r="Q3813" t="s">
        <v>51</v>
      </c>
      <c r="R3813" t="s">
        <v>51</v>
      </c>
      <c r="T3813" t="s">
        <v>51</v>
      </c>
      <c r="U3813" t="s">
        <v>51</v>
      </c>
      <c r="Z3813">
        <v>8</v>
      </c>
      <c r="AE3813" t="s">
        <v>51</v>
      </c>
      <c r="AF3813" t="s">
        <v>14401</v>
      </c>
      <c r="AI3813">
        <v>0</v>
      </c>
      <c r="AJ3813">
        <v>0</v>
      </c>
      <c r="AL3813">
        <v>0</v>
      </c>
      <c r="AM3813">
        <v>0</v>
      </c>
      <c r="AN3813">
        <v>0</v>
      </c>
      <c r="AO3813" t="s">
        <v>51</v>
      </c>
      <c r="AP3813" t="s">
        <v>51</v>
      </c>
      <c r="AQ3813" t="s">
        <v>51</v>
      </c>
      <c r="AR3813" t="s">
        <v>51</v>
      </c>
      <c r="AS3813" t="s">
        <v>51</v>
      </c>
      <c r="AT3813" t="s">
        <v>51</v>
      </c>
      <c r="AU3813" t="s">
        <v>58</v>
      </c>
      <c r="AV3813" t="s">
        <v>14226</v>
      </c>
      <c r="AW3813" t="s">
        <v>14226</v>
      </c>
      <c r="AX3813" s="1">
        <v>40322.618145405089</v>
      </c>
      <c r="AY3813" s="1">
        <v>40340.552354664353</v>
      </c>
    </row>
    <row r="3814" spans="1:51" x14ac:dyDescent="0.35">
      <c r="A3814">
        <v>475</v>
      </c>
      <c r="B3814">
        <v>0</v>
      </c>
      <c r="C3814" t="s">
        <v>51</v>
      </c>
      <c r="D3814" t="s">
        <v>52</v>
      </c>
      <c r="E3814" t="s">
        <v>51</v>
      </c>
      <c r="F3814" t="s">
        <v>51</v>
      </c>
      <c r="G3814" t="s">
        <v>14230</v>
      </c>
      <c r="H3814" t="s">
        <v>14231</v>
      </c>
      <c r="I3814" t="s">
        <v>287</v>
      </c>
      <c r="L3814" t="s">
        <v>62</v>
      </c>
      <c r="O3814" t="s">
        <v>62</v>
      </c>
      <c r="S3814">
        <f>973-17-707686</f>
        <v>-706730</v>
      </c>
      <c r="U3814" t="s">
        <v>202</v>
      </c>
      <c r="V3814">
        <f>973-17-701870</f>
        <v>-700914</v>
      </c>
      <c r="W3814" t="s">
        <v>62</v>
      </c>
      <c r="X3814" t="s">
        <v>62</v>
      </c>
      <c r="Y3814" t="s">
        <v>62</v>
      </c>
      <c r="Z3814">
        <v>2</v>
      </c>
      <c r="AA3814" t="s">
        <v>62</v>
      </c>
      <c r="AI3814">
        <v>0</v>
      </c>
      <c r="AJ3814">
        <v>0</v>
      </c>
      <c r="AL3814">
        <v>0</v>
      </c>
      <c r="AM3814">
        <v>0</v>
      </c>
      <c r="AN3814">
        <v>0</v>
      </c>
      <c r="AO3814" t="s">
        <v>51</v>
      </c>
      <c r="AP3814" t="s">
        <v>51</v>
      </c>
      <c r="AQ3814" t="s">
        <v>51</v>
      </c>
      <c r="AR3814" t="s">
        <v>51</v>
      </c>
      <c r="AS3814" t="s">
        <v>51</v>
      </c>
      <c r="AT3814" t="s">
        <v>51</v>
      </c>
      <c r="AU3814" t="s">
        <v>58</v>
      </c>
      <c r="AV3814" t="s">
        <v>12370</v>
      </c>
      <c r="AW3814" t="s">
        <v>4215</v>
      </c>
      <c r="AX3814" s="1">
        <v>40318.61882210648</v>
      </c>
      <c r="AY3814" s="1">
        <v>44179.701121331018</v>
      </c>
    </row>
    <row r="3815" spans="1:51" x14ac:dyDescent="0.35">
      <c r="A3815">
        <v>474</v>
      </c>
      <c r="B3815">
        <v>0</v>
      </c>
      <c r="C3815" t="s">
        <v>51</v>
      </c>
      <c r="D3815" t="s">
        <v>52</v>
      </c>
      <c r="E3815" t="s">
        <v>51</v>
      </c>
      <c r="F3815" t="s">
        <v>51</v>
      </c>
      <c r="G3815" t="s">
        <v>19486</v>
      </c>
      <c r="H3815" t="s">
        <v>17660</v>
      </c>
      <c r="I3815" t="s">
        <v>56</v>
      </c>
      <c r="J3815" t="s">
        <v>15717</v>
      </c>
      <c r="K3815" t="s">
        <v>3557</v>
      </c>
      <c r="L3815" t="s">
        <v>17661</v>
      </c>
      <c r="N3815" t="s">
        <v>14787</v>
      </c>
      <c r="O3815" t="s">
        <v>56</v>
      </c>
      <c r="S3815">
        <f>91-44-42240000</f>
        <v>-42239953</v>
      </c>
      <c r="T3815" t="s">
        <v>51</v>
      </c>
      <c r="U3815" t="s">
        <v>51</v>
      </c>
      <c r="Z3815">
        <v>8</v>
      </c>
      <c r="AA3815" t="s">
        <v>17662</v>
      </c>
      <c r="AE3815" t="s">
        <v>51</v>
      </c>
      <c r="AF3815" t="s">
        <v>15717</v>
      </c>
      <c r="AG3815">
        <v>33740981567</v>
      </c>
      <c r="AH3815">
        <v>693655</v>
      </c>
      <c r="AI3815">
        <v>0</v>
      </c>
      <c r="AJ3815">
        <v>0</v>
      </c>
      <c r="AL3815">
        <v>0</v>
      </c>
      <c r="AM3815">
        <v>0</v>
      </c>
      <c r="AN3815">
        <v>0</v>
      </c>
      <c r="AO3815" t="s">
        <v>51</v>
      </c>
      <c r="AP3815" t="s">
        <v>51</v>
      </c>
      <c r="AQ3815" t="s">
        <v>51</v>
      </c>
      <c r="AR3815" t="s">
        <v>51</v>
      </c>
      <c r="AS3815" t="s">
        <v>51</v>
      </c>
      <c r="AT3815" t="s">
        <v>51</v>
      </c>
      <c r="AU3815" t="s">
        <v>58</v>
      </c>
      <c r="AV3815" t="s">
        <v>12370</v>
      </c>
      <c r="AW3815" t="s">
        <v>14226</v>
      </c>
      <c r="AX3815" s="1">
        <v>40317.642335729164</v>
      </c>
      <c r="AY3815" s="1">
        <v>41037.72522896991</v>
      </c>
    </row>
    <row r="3816" spans="1:51" x14ac:dyDescent="0.35">
      <c r="A3816">
        <v>473</v>
      </c>
      <c r="B3816">
        <v>0</v>
      </c>
      <c r="C3816" t="s">
        <v>51</v>
      </c>
      <c r="D3816" t="s">
        <v>52</v>
      </c>
      <c r="E3816" t="s">
        <v>51</v>
      </c>
      <c r="F3816" t="s">
        <v>51</v>
      </c>
      <c r="G3816" t="s">
        <v>17663</v>
      </c>
      <c r="H3816" t="s">
        <v>17664</v>
      </c>
      <c r="I3816" t="s">
        <v>56</v>
      </c>
      <c r="J3816" t="s">
        <v>15385</v>
      </c>
      <c r="K3816" t="s">
        <v>5285</v>
      </c>
      <c r="L3816">
        <v>500055</v>
      </c>
      <c r="M3816" t="s">
        <v>51</v>
      </c>
      <c r="N3816" t="s">
        <v>51</v>
      </c>
      <c r="O3816" t="s">
        <v>51</v>
      </c>
      <c r="P3816" t="s">
        <v>51</v>
      </c>
      <c r="Q3816" t="s">
        <v>51</v>
      </c>
      <c r="R3816" t="s">
        <v>51</v>
      </c>
      <c r="T3816" t="s">
        <v>51</v>
      </c>
      <c r="U3816" t="s">
        <v>51</v>
      </c>
      <c r="Z3816">
        <v>8</v>
      </c>
      <c r="AE3816" t="s">
        <v>51</v>
      </c>
      <c r="AF3816" t="s">
        <v>15385</v>
      </c>
      <c r="AI3816">
        <v>0</v>
      </c>
      <c r="AJ3816">
        <v>0</v>
      </c>
      <c r="AL3816">
        <v>0</v>
      </c>
      <c r="AM3816">
        <v>0</v>
      </c>
      <c r="AN3816">
        <v>0</v>
      </c>
      <c r="AO3816" t="s">
        <v>51</v>
      </c>
      <c r="AP3816" t="s">
        <v>51</v>
      </c>
      <c r="AQ3816" t="s">
        <v>51</v>
      </c>
      <c r="AR3816" t="s">
        <v>51</v>
      </c>
      <c r="AS3816" t="s">
        <v>51</v>
      </c>
      <c r="AT3816" t="s">
        <v>51</v>
      </c>
      <c r="AU3816" t="s">
        <v>58</v>
      </c>
      <c r="AV3816" t="s">
        <v>12370</v>
      </c>
      <c r="AW3816" t="s">
        <v>14226</v>
      </c>
      <c r="AX3816" s="1">
        <v>40317.591268553238</v>
      </c>
      <c r="AY3816" s="1">
        <v>40333.650633680554</v>
      </c>
    </row>
    <row r="3817" spans="1:51" x14ac:dyDescent="0.35">
      <c r="A3817">
        <v>472</v>
      </c>
      <c r="B3817">
        <v>0</v>
      </c>
      <c r="C3817" t="s">
        <v>51</v>
      </c>
      <c r="D3817" t="s">
        <v>85</v>
      </c>
      <c r="E3817" t="s">
        <v>51</v>
      </c>
      <c r="F3817" t="s">
        <v>51</v>
      </c>
      <c r="G3817" t="s">
        <v>17665</v>
      </c>
      <c r="H3817" t="s">
        <v>17666</v>
      </c>
      <c r="I3817" t="s">
        <v>56</v>
      </c>
      <c r="J3817" t="s">
        <v>143</v>
      </c>
      <c r="K3817" t="s">
        <v>563</v>
      </c>
      <c r="L3817" t="s">
        <v>17667</v>
      </c>
      <c r="N3817" t="s">
        <v>14787</v>
      </c>
      <c r="S3817" t="s">
        <v>17668</v>
      </c>
      <c r="T3817" t="s">
        <v>51</v>
      </c>
      <c r="U3817" t="s">
        <v>51</v>
      </c>
      <c r="V3817" t="s">
        <v>17669</v>
      </c>
      <c r="X3817" t="s">
        <v>17670</v>
      </c>
      <c r="Y3817" t="s">
        <v>17671</v>
      </c>
      <c r="Z3817">
        <v>8</v>
      </c>
      <c r="AE3817" t="s">
        <v>51</v>
      </c>
      <c r="AF3817" t="s">
        <v>143</v>
      </c>
      <c r="AI3817">
        <v>0</v>
      </c>
      <c r="AJ3817">
        <v>0</v>
      </c>
      <c r="AL3817">
        <v>1</v>
      </c>
      <c r="AM3817">
        <v>1</v>
      </c>
      <c r="AN3817">
        <v>0</v>
      </c>
      <c r="AO3817" t="s">
        <v>51</v>
      </c>
      <c r="AP3817" t="s">
        <v>51</v>
      </c>
      <c r="AQ3817" t="s">
        <v>51</v>
      </c>
      <c r="AR3817" t="s">
        <v>51</v>
      </c>
      <c r="AS3817" t="s">
        <v>51</v>
      </c>
      <c r="AT3817" t="s">
        <v>51</v>
      </c>
      <c r="AU3817" t="s">
        <v>58</v>
      </c>
      <c r="AV3817" t="s">
        <v>17094</v>
      </c>
      <c r="AW3817" t="s">
        <v>8671</v>
      </c>
      <c r="AX3817" s="1">
        <v>40317.460146064812</v>
      </c>
      <c r="AY3817" s="1">
        <v>40614.717007870371</v>
      </c>
    </row>
    <row r="3818" spans="1:51" x14ac:dyDescent="0.35">
      <c r="A3818">
        <v>471</v>
      </c>
      <c r="B3818">
        <v>0</v>
      </c>
      <c r="C3818" t="s">
        <v>51</v>
      </c>
      <c r="D3818" t="s">
        <v>52</v>
      </c>
      <c r="E3818" t="s">
        <v>51</v>
      </c>
      <c r="F3818" t="s">
        <v>51</v>
      </c>
      <c r="G3818" t="s">
        <v>19487</v>
      </c>
      <c r="H3818" t="s">
        <v>17672</v>
      </c>
      <c r="I3818" t="s">
        <v>56</v>
      </c>
      <c r="J3818" t="s">
        <v>138</v>
      </c>
      <c r="K3818" t="s">
        <v>1945</v>
      </c>
      <c r="L3818" t="s">
        <v>62</v>
      </c>
      <c r="O3818" t="s">
        <v>62</v>
      </c>
      <c r="S3818" t="s">
        <v>62</v>
      </c>
      <c r="U3818" t="s">
        <v>202</v>
      </c>
      <c r="V3818" t="s">
        <v>62</v>
      </c>
      <c r="W3818" t="s">
        <v>62</v>
      </c>
      <c r="X3818" t="s">
        <v>62</v>
      </c>
      <c r="Y3818" t="s">
        <v>62</v>
      </c>
      <c r="Z3818">
        <v>8</v>
      </c>
      <c r="AA3818">
        <v>24</v>
      </c>
      <c r="AB3818" t="s">
        <v>62</v>
      </c>
      <c r="AC3818" t="s">
        <v>62</v>
      </c>
      <c r="AD3818" t="s">
        <v>62</v>
      </c>
      <c r="AE3818" t="s">
        <v>3786</v>
      </c>
      <c r="AF3818" t="s">
        <v>407</v>
      </c>
      <c r="AG3818" t="s">
        <v>17105</v>
      </c>
      <c r="AH3818" t="s">
        <v>3786</v>
      </c>
      <c r="AI3818">
        <v>1</v>
      </c>
      <c r="AJ3818">
        <v>0</v>
      </c>
      <c r="AL3818">
        <v>1</v>
      </c>
      <c r="AM3818">
        <v>1</v>
      </c>
      <c r="AN3818">
        <v>0</v>
      </c>
      <c r="AO3818" t="s">
        <v>51</v>
      </c>
      <c r="AP3818" t="s">
        <v>51</v>
      </c>
      <c r="AQ3818" t="s">
        <v>51</v>
      </c>
      <c r="AR3818" t="s">
        <v>51</v>
      </c>
      <c r="AS3818" t="s">
        <v>51</v>
      </c>
      <c r="AT3818" t="s">
        <v>51</v>
      </c>
      <c r="AU3818" t="s">
        <v>58</v>
      </c>
      <c r="AV3818" t="s">
        <v>10397</v>
      </c>
      <c r="AW3818" t="s">
        <v>196</v>
      </c>
      <c r="AX3818" s="1">
        <v>40316.484856516203</v>
      </c>
      <c r="AY3818" s="1">
        <v>43824.491279479167</v>
      </c>
    </row>
    <row r="3819" spans="1:51" x14ac:dyDescent="0.35">
      <c r="A3819">
        <v>470</v>
      </c>
      <c r="B3819">
        <v>0</v>
      </c>
      <c r="C3819" t="s">
        <v>51</v>
      </c>
      <c r="D3819" t="s">
        <v>85</v>
      </c>
      <c r="E3819" t="s">
        <v>51</v>
      </c>
      <c r="F3819" t="s">
        <v>51</v>
      </c>
      <c r="G3819" t="s">
        <v>17673</v>
      </c>
      <c r="H3819" t="s">
        <v>17674</v>
      </c>
      <c r="I3819" t="s">
        <v>646</v>
      </c>
      <c r="J3819" t="s">
        <v>17675</v>
      </c>
      <c r="K3819" t="s">
        <v>17676</v>
      </c>
      <c r="L3819">
        <v>77351</v>
      </c>
      <c r="M3819" t="s">
        <v>51</v>
      </c>
      <c r="N3819" t="s">
        <v>51</v>
      </c>
      <c r="O3819" t="s">
        <v>51</v>
      </c>
      <c r="P3819" t="s">
        <v>51</v>
      </c>
      <c r="Q3819" t="s">
        <v>51</v>
      </c>
      <c r="R3819" t="s">
        <v>51</v>
      </c>
      <c r="T3819" t="s">
        <v>51</v>
      </c>
      <c r="U3819" t="s">
        <v>51</v>
      </c>
      <c r="Z3819">
        <v>2</v>
      </c>
      <c r="AE3819" t="s">
        <v>51</v>
      </c>
      <c r="AF3819" t="s">
        <v>17675</v>
      </c>
      <c r="AI3819">
        <v>0</v>
      </c>
      <c r="AJ3819">
        <v>0</v>
      </c>
      <c r="AL3819">
        <v>0</v>
      </c>
      <c r="AM3819">
        <v>0</v>
      </c>
      <c r="AN3819">
        <v>0</v>
      </c>
      <c r="AO3819" t="s">
        <v>51</v>
      </c>
      <c r="AP3819" t="s">
        <v>51</v>
      </c>
      <c r="AQ3819" t="s">
        <v>51</v>
      </c>
      <c r="AR3819" t="s">
        <v>51</v>
      </c>
      <c r="AS3819" t="s">
        <v>51</v>
      </c>
      <c r="AT3819" t="s">
        <v>51</v>
      </c>
      <c r="AU3819" t="s">
        <v>58</v>
      </c>
      <c r="AV3819" t="s">
        <v>11883</v>
      </c>
      <c r="AW3819" t="s">
        <v>11883</v>
      </c>
      <c r="AX3819" s="1">
        <v>40315.814296840275</v>
      </c>
      <c r="AY3819" s="1">
        <v>40315.814296840275</v>
      </c>
    </row>
    <row r="3820" spans="1:51" x14ac:dyDescent="0.35">
      <c r="A3820">
        <v>469</v>
      </c>
      <c r="B3820">
        <v>0</v>
      </c>
      <c r="C3820" t="s">
        <v>51</v>
      </c>
      <c r="D3820" t="s">
        <v>52</v>
      </c>
      <c r="E3820" t="s">
        <v>51</v>
      </c>
      <c r="F3820" t="s">
        <v>51</v>
      </c>
      <c r="G3820" t="s">
        <v>17677</v>
      </c>
      <c r="H3820" t="s">
        <v>17678</v>
      </c>
      <c r="I3820" t="s">
        <v>56</v>
      </c>
      <c r="J3820" t="s">
        <v>143</v>
      </c>
      <c r="K3820" t="s">
        <v>16171</v>
      </c>
      <c r="L3820" t="s">
        <v>17679</v>
      </c>
      <c r="M3820" t="s">
        <v>51</v>
      </c>
      <c r="N3820" t="s">
        <v>51</v>
      </c>
      <c r="O3820" t="s">
        <v>51</v>
      </c>
      <c r="P3820" t="s">
        <v>51</v>
      </c>
      <c r="Q3820" t="s">
        <v>51</v>
      </c>
      <c r="R3820" t="s">
        <v>51</v>
      </c>
      <c r="T3820" t="s">
        <v>51</v>
      </c>
      <c r="U3820" t="s">
        <v>51</v>
      </c>
      <c r="V3820" t="s">
        <v>17680</v>
      </c>
      <c r="W3820">
        <v>9892157154</v>
      </c>
      <c r="X3820" t="s">
        <v>17681</v>
      </c>
      <c r="Y3820" t="s">
        <v>17682</v>
      </c>
      <c r="Z3820">
        <v>8</v>
      </c>
      <c r="AA3820" t="s">
        <v>62</v>
      </c>
      <c r="AB3820" t="s">
        <v>62</v>
      </c>
      <c r="AC3820" t="s">
        <v>62</v>
      </c>
      <c r="AD3820" t="s">
        <v>17683</v>
      </c>
      <c r="AE3820" t="s">
        <v>51</v>
      </c>
      <c r="AF3820" t="s">
        <v>143</v>
      </c>
      <c r="AG3820" t="s">
        <v>17684</v>
      </c>
      <c r="AH3820" t="s">
        <v>17685</v>
      </c>
      <c r="AI3820">
        <v>0</v>
      </c>
      <c r="AJ3820">
        <v>0</v>
      </c>
      <c r="AL3820">
        <v>0</v>
      </c>
      <c r="AM3820">
        <v>0</v>
      </c>
      <c r="AN3820">
        <v>0</v>
      </c>
      <c r="AO3820" t="s">
        <v>51</v>
      </c>
      <c r="AP3820" t="s">
        <v>51</v>
      </c>
      <c r="AQ3820" t="s">
        <v>51</v>
      </c>
      <c r="AR3820" t="s">
        <v>51</v>
      </c>
      <c r="AS3820" t="s">
        <v>51</v>
      </c>
      <c r="AT3820" t="s">
        <v>51</v>
      </c>
      <c r="AU3820" t="s">
        <v>58</v>
      </c>
      <c r="AV3820" t="s">
        <v>17216</v>
      </c>
      <c r="AW3820" t="s">
        <v>14226</v>
      </c>
      <c r="AX3820" s="1">
        <v>40315.728061655092</v>
      </c>
      <c r="AY3820" s="1">
        <v>40360.621872303243</v>
      </c>
    </row>
    <row r="3821" spans="1:51" x14ac:dyDescent="0.35">
      <c r="A3821">
        <v>468</v>
      </c>
      <c r="B3821">
        <v>0</v>
      </c>
      <c r="C3821" t="s">
        <v>51</v>
      </c>
      <c r="D3821" t="s">
        <v>85</v>
      </c>
      <c r="E3821" t="s">
        <v>51</v>
      </c>
      <c r="F3821" t="s">
        <v>51</v>
      </c>
      <c r="G3821" t="s">
        <v>17686</v>
      </c>
      <c r="H3821" t="s">
        <v>17687</v>
      </c>
      <c r="I3821" t="s">
        <v>56</v>
      </c>
      <c r="J3821" t="s">
        <v>143</v>
      </c>
      <c r="K3821" t="s">
        <v>563</v>
      </c>
      <c r="L3821">
        <v>411004</v>
      </c>
      <c r="N3821" t="s">
        <v>14787</v>
      </c>
      <c r="S3821" t="s">
        <v>17688</v>
      </c>
      <c r="T3821" t="s">
        <v>51</v>
      </c>
      <c r="U3821" t="s">
        <v>51</v>
      </c>
      <c r="V3821" t="s">
        <v>17688</v>
      </c>
      <c r="W3821">
        <f>-9833882955/ 9321452831</f>
        <v>-1.0549732035649884</v>
      </c>
      <c r="X3821" t="s">
        <v>62</v>
      </c>
      <c r="Y3821" t="s">
        <v>17689</v>
      </c>
      <c r="Z3821">
        <v>8</v>
      </c>
      <c r="AE3821" t="s">
        <v>51</v>
      </c>
      <c r="AF3821" t="s">
        <v>143</v>
      </c>
      <c r="AI3821">
        <v>0</v>
      </c>
      <c r="AJ3821">
        <v>0</v>
      </c>
      <c r="AL3821">
        <v>0</v>
      </c>
      <c r="AM3821">
        <v>1</v>
      </c>
      <c r="AN3821">
        <v>0</v>
      </c>
      <c r="AO3821" t="s">
        <v>51</v>
      </c>
      <c r="AP3821" t="s">
        <v>51</v>
      </c>
      <c r="AQ3821" t="s">
        <v>51</v>
      </c>
      <c r="AR3821" t="s">
        <v>51</v>
      </c>
      <c r="AS3821" t="s">
        <v>51</v>
      </c>
      <c r="AT3821" t="s">
        <v>51</v>
      </c>
      <c r="AU3821" t="s">
        <v>58</v>
      </c>
      <c r="AV3821" t="s">
        <v>17094</v>
      </c>
      <c r="AW3821" t="s">
        <v>13603</v>
      </c>
      <c r="AX3821" s="1">
        <v>40315.67339984954</v>
      </c>
      <c r="AY3821" s="1">
        <v>40651.434008067132</v>
      </c>
    </row>
    <row r="3822" spans="1:51" x14ac:dyDescent="0.35">
      <c r="A3822">
        <v>467</v>
      </c>
      <c r="B3822">
        <v>0</v>
      </c>
      <c r="C3822" t="s">
        <v>51</v>
      </c>
      <c r="D3822" t="s">
        <v>52</v>
      </c>
      <c r="E3822" t="s">
        <v>51</v>
      </c>
      <c r="F3822" t="s">
        <v>51</v>
      </c>
      <c r="G3822" t="s">
        <v>17690</v>
      </c>
      <c r="H3822" t="s">
        <v>17691</v>
      </c>
      <c r="I3822" t="s">
        <v>56</v>
      </c>
      <c r="J3822" t="s">
        <v>15191</v>
      </c>
      <c r="K3822" t="s">
        <v>17692</v>
      </c>
      <c r="L3822" t="s">
        <v>17693</v>
      </c>
      <c r="M3822" t="s">
        <v>51</v>
      </c>
      <c r="N3822" t="s">
        <v>51</v>
      </c>
      <c r="O3822" t="s">
        <v>51</v>
      </c>
      <c r="P3822" t="s">
        <v>51</v>
      </c>
      <c r="Q3822" t="s">
        <v>51</v>
      </c>
      <c r="R3822" t="s">
        <v>51</v>
      </c>
      <c r="S3822" t="s">
        <v>17694</v>
      </c>
      <c r="T3822" t="s">
        <v>51</v>
      </c>
      <c r="U3822" t="s">
        <v>51</v>
      </c>
      <c r="Z3822">
        <v>8</v>
      </c>
      <c r="AE3822" t="s">
        <v>51</v>
      </c>
      <c r="AF3822" t="s">
        <v>15191</v>
      </c>
      <c r="AI3822">
        <v>0</v>
      </c>
      <c r="AJ3822">
        <v>0</v>
      </c>
      <c r="AL3822">
        <v>0</v>
      </c>
      <c r="AM3822">
        <v>0</v>
      </c>
      <c r="AN3822">
        <v>0</v>
      </c>
      <c r="AO3822" t="s">
        <v>51</v>
      </c>
      <c r="AP3822" t="s">
        <v>51</v>
      </c>
      <c r="AQ3822" t="s">
        <v>51</v>
      </c>
      <c r="AR3822" t="s">
        <v>51</v>
      </c>
      <c r="AS3822" t="s">
        <v>51</v>
      </c>
      <c r="AT3822" t="s">
        <v>51</v>
      </c>
      <c r="AU3822" t="s">
        <v>58</v>
      </c>
      <c r="AV3822" t="s">
        <v>14226</v>
      </c>
      <c r="AW3822" t="s">
        <v>14226</v>
      </c>
      <c r="AX3822" s="1">
        <v>40313.744697337963</v>
      </c>
      <c r="AY3822" s="1">
        <v>40313.751435266204</v>
      </c>
    </row>
    <row r="3823" spans="1:51" x14ac:dyDescent="0.35">
      <c r="A3823">
        <v>465</v>
      </c>
      <c r="B3823">
        <v>0</v>
      </c>
      <c r="C3823" t="s">
        <v>51</v>
      </c>
      <c r="D3823" t="s">
        <v>52</v>
      </c>
      <c r="E3823" t="s">
        <v>51</v>
      </c>
      <c r="F3823" t="s">
        <v>51</v>
      </c>
      <c r="G3823" t="s">
        <v>17695</v>
      </c>
      <c r="H3823" t="s">
        <v>17696</v>
      </c>
      <c r="I3823" t="s">
        <v>14408</v>
      </c>
      <c r="J3823" t="s">
        <v>17697</v>
      </c>
      <c r="K3823" t="s">
        <v>17698</v>
      </c>
      <c r="L3823" t="s">
        <v>62</v>
      </c>
      <c r="M3823" t="s">
        <v>51</v>
      </c>
      <c r="N3823" t="s">
        <v>51</v>
      </c>
      <c r="O3823" t="s">
        <v>51</v>
      </c>
      <c r="P3823" t="s">
        <v>51</v>
      </c>
      <c r="Q3823" t="s">
        <v>51</v>
      </c>
      <c r="R3823" t="s">
        <v>51</v>
      </c>
      <c r="S3823" t="s">
        <v>17699</v>
      </c>
      <c r="T3823" t="s">
        <v>51</v>
      </c>
      <c r="U3823" t="s">
        <v>51</v>
      </c>
      <c r="V3823" t="s">
        <v>17699</v>
      </c>
      <c r="Z3823">
        <v>2</v>
      </c>
      <c r="AE3823" t="s">
        <v>51</v>
      </c>
      <c r="AF3823" t="s">
        <v>17697</v>
      </c>
      <c r="AI3823">
        <v>0</v>
      </c>
      <c r="AJ3823">
        <v>0</v>
      </c>
      <c r="AL3823">
        <v>0</v>
      </c>
      <c r="AM3823">
        <v>0</v>
      </c>
      <c r="AN3823">
        <v>0</v>
      </c>
      <c r="AO3823" t="s">
        <v>51</v>
      </c>
      <c r="AP3823" t="s">
        <v>51</v>
      </c>
      <c r="AQ3823" t="s">
        <v>51</v>
      </c>
      <c r="AR3823" t="s">
        <v>51</v>
      </c>
      <c r="AS3823" t="s">
        <v>51</v>
      </c>
      <c r="AT3823" t="s">
        <v>51</v>
      </c>
      <c r="AU3823" t="s">
        <v>58</v>
      </c>
      <c r="AV3823" t="s">
        <v>14226</v>
      </c>
      <c r="AW3823" t="s">
        <v>14226</v>
      </c>
      <c r="AX3823" s="1">
        <v>40313.513766550925</v>
      </c>
      <c r="AY3823" s="1">
        <v>40313.515152546293</v>
      </c>
    </row>
    <row r="3824" spans="1:51" x14ac:dyDescent="0.35">
      <c r="A3824">
        <v>464</v>
      </c>
      <c r="B3824">
        <v>0</v>
      </c>
      <c r="C3824" t="s">
        <v>51</v>
      </c>
      <c r="D3824" t="s">
        <v>52</v>
      </c>
      <c r="E3824" t="s">
        <v>51</v>
      </c>
      <c r="F3824" t="s">
        <v>51</v>
      </c>
      <c r="G3824" t="s">
        <v>17700</v>
      </c>
      <c r="H3824" t="s">
        <v>17701</v>
      </c>
      <c r="I3824" t="s">
        <v>56</v>
      </c>
      <c r="J3824" t="s">
        <v>16591</v>
      </c>
      <c r="K3824" t="s">
        <v>3557</v>
      </c>
      <c r="L3824" t="s">
        <v>15710</v>
      </c>
      <c r="N3824" t="s">
        <v>14787</v>
      </c>
      <c r="S3824">
        <v>9444126946</v>
      </c>
      <c r="T3824" t="s">
        <v>51</v>
      </c>
      <c r="U3824" t="s">
        <v>51</v>
      </c>
      <c r="W3824">
        <v>9444278369</v>
      </c>
      <c r="Z3824">
        <v>8</v>
      </c>
      <c r="AE3824" t="s">
        <v>51</v>
      </c>
      <c r="AF3824" t="s">
        <v>16591</v>
      </c>
      <c r="AI3824">
        <v>0</v>
      </c>
      <c r="AJ3824">
        <v>0</v>
      </c>
      <c r="AL3824">
        <v>0</v>
      </c>
      <c r="AM3824">
        <v>0</v>
      </c>
      <c r="AN3824">
        <v>0</v>
      </c>
      <c r="AO3824" t="s">
        <v>51</v>
      </c>
      <c r="AP3824" t="s">
        <v>51</v>
      </c>
      <c r="AQ3824" t="s">
        <v>51</v>
      </c>
      <c r="AR3824" t="s">
        <v>51</v>
      </c>
      <c r="AS3824" t="s">
        <v>51</v>
      </c>
      <c r="AT3824" t="s">
        <v>51</v>
      </c>
      <c r="AU3824" t="s">
        <v>58</v>
      </c>
      <c r="AV3824" t="s">
        <v>12370</v>
      </c>
      <c r="AW3824" t="s">
        <v>14226</v>
      </c>
      <c r="AX3824" s="1">
        <v>40312.468929282404</v>
      </c>
      <c r="AY3824" s="1">
        <v>40479.55641203704</v>
      </c>
    </row>
    <row r="3825" spans="1:51" x14ac:dyDescent="0.35">
      <c r="A3825">
        <v>463</v>
      </c>
      <c r="B3825">
        <v>0</v>
      </c>
      <c r="C3825" t="s">
        <v>51</v>
      </c>
      <c r="D3825" t="s">
        <v>52</v>
      </c>
      <c r="E3825" t="s">
        <v>51</v>
      </c>
      <c r="F3825" t="s">
        <v>51</v>
      </c>
      <c r="G3825" t="s">
        <v>17702</v>
      </c>
      <c r="H3825" t="s">
        <v>17703</v>
      </c>
      <c r="I3825" t="s">
        <v>56</v>
      </c>
      <c r="J3825" t="s">
        <v>143</v>
      </c>
      <c r="K3825" t="s">
        <v>1903</v>
      </c>
      <c r="L3825">
        <v>411040</v>
      </c>
      <c r="M3825" t="s">
        <v>51</v>
      </c>
      <c r="N3825" t="s">
        <v>51</v>
      </c>
      <c r="O3825" t="s">
        <v>51</v>
      </c>
      <c r="P3825" t="s">
        <v>51</v>
      </c>
      <c r="Q3825" t="s">
        <v>51</v>
      </c>
      <c r="R3825" t="s">
        <v>51</v>
      </c>
      <c r="S3825">
        <v>26834309</v>
      </c>
      <c r="T3825" t="s">
        <v>51</v>
      </c>
      <c r="U3825" t="s">
        <v>51</v>
      </c>
      <c r="W3825">
        <v>9823065565</v>
      </c>
      <c r="Z3825">
        <v>8</v>
      </c>
      <c r="AE3825" t="s">
        <v>51</v>
      </c>
      <c r="AF3825" t="s">
        <v>143</v>
      </c>
      <c r="AI3825">
        <v>0</v>
      </c>
      <c r="AJ3825">
        <v>0</v>
      </c>
      <c r="AL3825">
        <v>0</v>
      </c>
      <c r="AM3825">
        <v>0</v>
      </c>
      <c r="AN3825">
        <v>0</v>
      </c>
      <c r="AO3825" t="s">
        <v>51</v>
      </c>
      <c r="AP3825" t="s">
        <v>51</v>
      </c>
      <c r="AQ3825" t="s">
        <v>51</v>
      </c>
      <c r="AR3825" t="s">
        <v>51</v>
      </c>
      <c r="AS3825" t="s">
        <v>51</v>
      </c>
      <c r="AT3825" t="s">
        <v>51</v>
      </c>
      <c r="AU3825" t="s">
        <v>58</v>
      </c>
      <c r="AV3825" t="s">
        <v>13603</v>
      </c>
      <c r="AW3825" t="s">
        <v>13603</v>
      </c>
      <c r="AX3825" s="1">
        <v>40312.435692013889</v>
      </c>
      <c r="AY3825" s="1">
        <v>40312.435692013889</v>
      </c>
    </row>
    <row r="3826" spans="1:51" x14ac:dyDescent="0.35">
      <c r="A3826">
        <v>462</v>
      </c>
      <c r="B3826">
        <v>0</v>
      </c>
      <c r="C3826" t="s">
        <v>51</v>
      </c>
      <c r="D3826" t="s">
        <v>52</v>
      </c>
      <c r="E3826" t="s">
        <v>51</v>
      </c>
      <c r="F3826" t="s">
        <v>51</v>
      </c>
      <c r="G3826" t="s">
        <v>17702</v>
      </c>
      <c r="H3826" t="s">
        <v>17704</v>
      </c>
      <c r="I3826" t="s">
        <v>56</v>
      </c>
      <c r="J3826" t="s">
        <v>143</v>
      </c>
      <c r="K3826" t="s">
        <v>1903</v>
      </c>
      <c r="L3826">
        <v>411040</v>
      </c>
      <c r="M3826" t="s">
        <v>51</v>
      </c>
      <c r="N3826" t="s">
        <v>51</v>
      </c>
      <c r="O3826" t="s">
        <v>51</v>
      </c>
      <c r="P3826" t="s">
        <v>51</v>
      </c>
      <c r="Q3826" t="s">
        <v>51</v>
      </c>
      <c r="R3826" t="s">
        <v>51</v>
      </c>
      <c r="S3826" t="s">
        <v>17705</v>
      </c>
      <c r="T3826" t="s">
        <v>51</v>
      </c>
      <c r="U3826" t="s">
        <v>51</v>
      </c>
      <c r="W3826" t="s">
        <v>17706</v>
      </c>
      <c r="Z3826">
        <v>8</v>
      </c>
      <c r="AE3826" t="s">
        <v>51</v>
      </c>
      <c r="AF3826" t="s">
        <v>143</v>
      </c>
      <c r="AI3826">
        <v>0</v>
      </c>
      <c r="AJ3826">
        <v>0</v>
      </c>
      <c r="AL3826">
        <v>0</v>
      </c>
      <c r="AM3826">
        <v>0</v>
      </c>
      <c r="AN3826">
        <v>0</v>
      </c>
      <c r="AO3826" t="s">
        <v>51</v>
      </c>
      <c r="AP3826" t="s">
        <v>51</v>
      </c>
      <c r="AQ3826" t="s">
        <v>51</v>
      </c>
      <c r="AR3826" t="s">
        <v>51</v>
      </c>
      <c r="AS3826" t="s">
        <v>51</v>
      </c>
      <c r="AT3826" t="s">
        <v>51</v>
      </c>
      <c r="AU3826" t="s">
        <v>58</v>
      </c>
      <c r="AV3826" t="s">
        <v>13603</v>
      </c>
      <c r="AW3826" t="s">
        <v>13603</v>
      </c>
      <c r="AX3826" s="1">
        <v>40312.433866168984</v>
      </c>
      <c r="AY3826" s="1">
        <v>40312.433866168984</v>
      </c>
    </row>
    <row r="3827" spans="1:51" x14ac:dyDescent="0.35">
      <c r="A3827">
        <v>461</v>
      </c>
      <c r="B3827">
        <v>0</v>
      </c>
      <c r="C3827" t="s">
        <v>51</v>
      </c>
      <c r="D3827" t="s">
        <v>85</v>
      </c>
      <c r="E3827" t="s">
        <v>51</v>
      </c>
      <c r="F3827" t="s">
        <v>51</v>
      </c>
      <c r="G3827" t="s">
        <v>17702</v>
      </c>
      <c r="H3827" t="s">
        <v>17707</v>
      </c>
      <c r="I3827" t="s">
        <v>56</v>
      </c>
      <c r="J3827" t="s">
        <v>143</v>
      </c>
      <c r="K3827" t="s">
        <v>2418</v>
      </c>
      <c r="L3827">
        <v>4110002</v>
      </c>
      <c r="M3827" t="s">
        <v>51</v>
      </c>
      <c r="N3827" t="s">
        <v>51</v>
      </c>
      <c r="O3827" t="s">
        <v>51</v>
      </c>
      <c r="P3827" t="s">
        <v>51</v>
      </c>
      <c r="Q3827" t="s">
        <v>51</v>
      </c>
      <c r="R3827" t="s">
        <v>51</v>
      </c>
      <c r="S3827">
        <v>26834309</v>
      </c>
      <c r="T3827" t="s">
        <v>51</v>
      </c>
      <c r="U3827" t="s">
        <v>51</v>
      </c>
      <c r="W3827" t="s">
        <v>17706</v>
      </c>
      <c r="Z3827">
        <v>8</v>
      </c>
      <c r="AE3827" t="s">
        <v>51</v>
      </c>
      <c r="AF3827" t="s">
        <v>143</v>
      </c>
      <c r="AI3827">
        <v>0</v>
      </c>
      <c r="AJ3827">
        <v>0</v>
      </c>
      <c r="AL3827">
        <v>0</v>
      </c>
      <c r="AM3827">
        <v>0</v>
      </c>
      <c r="AN3827">
        <v>0</v>
      </c>
      <c r="AO3827" t="s">
        <v>51</v>
      </c>
      <c r="AP3827" t="s">
        <v>51</v>
      </c>
      <c r="AQ3827" t="s">
        <v>51</v>
      </c>
      <c r="AR3827" t="s">
        <v>51</v>
      </c>
      <c r="AS3827" t="s">
        <v>51</v>
      </c>
      <c r="AT3827" t="s">
        <v>51</v>
      </c>
      <c r="AU3827" t="s">
        <v>58</v>
      </c>
      <c r="AV3827" t="s">
        <v>13603</v>
      </c>
      <c r="AW3827" t="s">
        <v>13603</v>
      </c>
      <c r="AX3827" s="1">
        <v>40312.430851122685</v>
      </c>
      <c r="AY3827" s="1">
        <v>40312.430851122685</v>
      </c>
    </row>
    <row r="3828" spans="1:51" x14ac:dyDescent="0.35">
      <c r="A3828">
        <v>460</v>
      </c>
      <c r="B3828">
        <v>0</v>
      </c>
      <c r="C3828" t="s">
        <v>51</v>
      </c>
      <c r="D3828" t="s">
        <v>85</v>
      </c>
      <c r="E3828" t="s">
        <v>51</v>
      </c>
      <c r="F3828" t="s">
        <v>51</v>
      </c>
      <c r="G3828" t="s">
        <v>19488</v>
      </c>
      <c r="H3828" t="s">
        <v>17708</v>
      </c>
      <c r="I3828" t="s">
        <v>56</v>
      </c>
      <c r="J3828" t="s">
        <v>12495</v>
      </c>
      <c r="K3828" t="s">
        <v>1903</v>
      </c>
      <c r="L3828" t="s">
        <v>16932</v>
      </c>
      <c r="S3828" t="s">
        <v>17709</v>
      </c>
      <c r="T3828" t="s">
        <v>51</v>
      </c>
      <c r="U3828" t="s">
        <v>51</v>
      </c>
      <c r="V3828" t="s">
        <v>17710</v>
      </c>
      <c r="W3828">
        <v>9764470923</v>
      </c>
      <c r="X3828" t="s">
        <v>17711</v>
      </c>
      <c r="Y3828" t="s">
        <v>17712</v>
      </c>
      <c r="Z3828">
        <v>8</v>
      </c>
      <c r="AA3828" t="s">
        <v>62</v>
      </c>
      <c r="AB3828" t="s">
        <v>62</v>
      </c>
      <c r="AC3828" t="s">
        <v>62</v>
      </c>
      <c r="AD3828" t="s">
        <v>62</v>
      </c>
      <c r="AE3828" t="s">
        <v>51</v>
      </c>
      <c r="AF3828" t="s">
        <v>12495</v>
      </c>
      <c r="AG3828" t="s">
        <v>62</v>
      </c>
      <c r="AH3828" t="s">
        <v>62</v>
      </c>
      <c r="AI3828">
        <v>1</v>
      </c>
      <c r="AJ3828">
        <v>0</v>
      </c>
      <c r="AL3828">
        <v>1</v>
      </c>
      <c r="AM3828">
        <v>0</v>
      </c>
      <c r="AN3828">
        <v>0</v>
      </c>
      <c r="AO3828" t="s">
        <v>1651</v>
      </c>
      <c r="AP3828" t="s">
        <v>51</v>
      </c>
      <c r="AQ3828" t="s">
        <v>51</v>
      </c>
      <c r="AR3828" t="s">
        <v>51</v>
      </c>
      <c r="AS3828" t="s">
        <v>51</v>
      </c>
      <c r="AT3828" t="s">
        <v>51</v>
      </c>
      <c r="AU3828" t="s">
        <v>58</v>
      </c>
      <c r="AV3828" t="s">
        <v>17094</v>
      </c>
      <c r="AW3828" t="s">
        <v>4028</v>
      </c>
      <c r="AX3828" s="1">
        <v>40311.676751388892</v>
      </c>
      <c r="AY3828" s="1">
        <v>41745.570559490741</v>
      </c>
    </row>
    <row r="3829" spans="1:51" x14ac:dyDescent="0.35">
      <c r="A3829">
        <v>459</v>
      </c>
      <c r="B3829">
        <v>0</v>
      </c>
      <c r="C3829" t="s">
        <v>51</v>
      </c>
      <c r="D3829" t="s">
        <v>52</v>
      </c>
      <c r="E3829" t="s">
        <v>51</v>
      </c>
      <c r="F3829" t="s">
        <v>51</v>
      </c>
      <c r="G3829" t="s">
        <v>19489</v>
      </c>
      <c r="H3829" t="s">
        <v>17713</v>
      </c>
      <c r="I3829" t="s">
        <v>56</v>
      </c>
      <c r="J3829" t="s">
        <v>14848</v>
      </c>
      <c r="K3829" t="s">
        <v>4595</v>
      </c>
      <c r="L3829" t="s">
        <v>62</v>
      </c>
      <c r="O3829" t="s">
        <v>56</v>
      </c>
      <c r="S3829" t="s">
        <v>17714</v>
      </c>
      <c r="U3829" t="s">
        <v>51</v>
      </c>
      <c r="V3829" t="s">
        <v>62</v>
      </c>
      <c r="W3829" t="s">
        <v>17715</v>
      </c>
      <c r="X3829" t="s">
        <v>51</v>
      </c>
      <c r="Y3829" t="s">
        <v>17716</v>
      </c>
      <c r="Z3829">
        <v>8</v>
      </c>
      <c r="AA3829" t="s">
        <v>62</v>
      </c>
      <c r="AB3829" t="s">
        <v>62</v>
      </c>
      <c r="AC3829" t="s">
        <v>62</v>
      </c>
      <c r="AD3829" t="s">
        <v>62</v>
      </c>
      <c r="AE3829" t="s">
        <v>51</v>
      </c>
      <c r="AF3829" t="s">
        <v>14848</v>
      </c>
      <c r="AG3829" t="s">
        <v>62</v>
      </c>
      <c r="AH3829" t="s">
        <v>62</v>
      </c>
      <c r="AI3829">
        <v>0</v>
      </c>
      <c r="AJ3829">
        <v>0</v>
      </c>
      <c r="AL3829">
        <v>0</v>
      </c>
      <c r="AM3829">
        <v>0</v>
      </c>
      <c r="AN3829">
        <v>0</v>
      </c>
      <c r="AO3829" t="s">
        <v>51</v>
      </c>
      <c r="AP3829" t="s">
        <v>51</v>
      </c>
      <c r="AQ3829" t="s">
        <v>51</v>
      </c>
      <c r="AR3829" t="s">
        <v>51</v>
      </c>
      <c r="AS3829" t="s">
        <v>51</v>
      </c>
      <c r="AT3829" t="s">
        <v>51</v>
      </c>
      <c r="AU3829" t="s">
        <v>58</v>
      </c>
      <c r="AV3829" t="s">
        <v>17216</v>
      </c>
      <c r="AW3829" t="s">
        <v>4802</v>
      </c>
      <c r="AX3829" s="1">
        <v>40310.675533715279</v>
      </c>
      <c r="AY3829" s="1">
        <v>41758.51566203704</v>
      </c>
    </row>
    <row r="3830" spans="1:51" x14ac:dyDescent="0.35">
      <c r="A3830">
        <v>458</v>
      </c>
      <c r="B3830">
        <v>0</v>
      </c>
      <c r="C3830" t="s">
        <v>51</v>
      </c>
      <c r="D3830" t="s">
        <v>52</v>
      </c>
      <c r="E3830" t="s">
        <v>51</v>
      </c>
      <c r="F3830" t="s">
        <v>51</v>
      </c>
      <c r="G3830" t="s">
        <v>19490</v>
      </c>
      <c r="H3830" t="s">
        <v>17717</v>
      </c>
      <c r="I3830" t="s">
        <v>56</v>
      </c>
      <c r="J3830" t="s">
        <v>407</v>
      </c>
      <c r="K3830" t="s">
        <v>17718</v>
      </c>
      <c r="L3830" t="s">
        <v>17719</v>
      </c>
      <c r="O3830" t="s">
        <v>62</v>
      </c>
      <c r="S3830" t="s">
        <v>62</v>
      </c>
      <c r="V3830" t="s">
        <v>62</v>
      </c>
      <c r="W3830" t="s">
        <v>62</v>
      </c>
      <c r="X3830" t="s">
        <v>62</v>
      </c>
      <c r="Y3830" t="s">
        <v>62</v>
      </c>
      <c r="Z3830">
        <v>8</v>
      </c>
      <c r="AA3830">
        <v>24</v>
      </c>
      <c r="AB3830" t="s">
        <v>62</v>
      </c>
      <c r="AC3830" t="s">
        <v>62</v>
      </c>
      <c r="AD3830" t="s">
        <v>62</v>
      </c>
      <c r="AE3830" t="s">
        <v>17720</v>
      </c>
      <c r="AF3830" t="s">
        <v>407</v>
      </c>
      <c r="AG3830" t="s">
        <v>8362</v>
      </c>
      <c r="AH3830" t="s">
        <v>17720</v>
      </c>
      <c r="AI3830">
        <v>1</v>
      </c>
      <c r="AJ3830">
        <v>0</v>
      </c>
      <c r="AL3830">
        <v>0</v>
      </c>
      <c r="AM3830">
        <v>1</v>
      </c>
      <c r="AN3830">
        <v>0</v>
      </c>
      <c r="AO3830" t="s">
        <v>51</v>
      </c>
      <c r="AP3830" t="s">
        <v>51</v>
      </c>
      <c r="AQ3830" t="s">
        <v>51</v>
      </c>
      <c r="AR3830" t="s">
        <v>51</v>
      </c>
      <c r="AS3830" t="s">
        <v>51</v>
      </c>
      <c r="AT3830" t="s">
        <v>51</v>
      </c>
      <c r="AU3830" t="s">
        <v>58</v>
      </c>
      <c r="AV3830" t="s">
        <v>17216</v>
      </c>
      <c r="AW3830" t="s">
        <v>6927</v>
      </c>
      <c r="AX3830" s="1">
        <v>40310.623610416667</v>
      </c>
      <c r="AY3830" s="1">
        <v>43495.51478607639</v>
      </c>
    </row>
    <row r="3831" spans="1:51" x14ac:dyDescent="0.35">
      <c r="A3831">
        <v>455</v>
      </c>
      <c r="B3831">
        <v>0</v>
      </c>
      <c r="C3831" t="s">
        <v>51</v>
      </c>
      <c r="D3831" t="s">
        <v>85</v>
      </c>
      <c r="E3831" t="s">
        <v>51</v>
      </c>
      <c r="F3831" t="s">
        <v>51</v>
      </c>
      <c r="G3831" t="s">
        <v>17721</v>
      </c>
      <c r="H3831" t="s">
        <v>17722</v>
      </c>
      <c r="I3831" t="s">
        <v>56</v>
      </c>
      <c r="J3831" t="s">
        <v>143</v>
      </c>
      <c r="K3831" t="s">
        <v>17723</v>
      </c>
      <c r="L3831" t="s">
        <v>17724</v>
      </c>
      <c r="M3831" t="s">
        <v>51</v>
      </c>
      <c r="N3831" t="s">
        <v>51</v>
      </c>
      <c r="O3831" t="s">
        <v>51</v>
      </c>
      <c r="P3831" t="s">
        <v>51</v>
      </c>
      <c r="Q3831" t="s">
        <v>51</v>
      </c>
      <c r="R3831" t="s">
        <v>51</v>
      </c>
      <c r="T3831" t="s">
        <v>51</v>
      </c>
      <c r="U3831" t="s">
        <v>51</v>
      </c>
      <c r="W3831">
        <v>9923004269</v>
      </c>
      <c r="Z3831">
        <v>8</v>
      </c>
      <c r="AE3831" t="s">
        <v>51</v>
      </c>
      <c r="AF3831" t="s">
        <v>143</v>
      </c>
      <c r="AI3831">
        <v>0</v>
      </c>
      <c r="AJ3831">
        <v>0</v>
      </c>
      <c r="AL3831">
        <v>0</v>
      </c>
      <c r="AM3831">
        <v>0</v>
      </c>
      <c r="AN3831">
        <v>0</v>
      </c>
      <c r="AO3831" t="s">
        <v>51</v>
      </c>
      <c r="AP3831" t="s">
        <v>51</v>
      </c>
      <c r="AQ3831" t="s">
        <v>51</v>
      </c>
      <c r="AR3831" t="s">
        <v>51</v>
      </c>
      <c r="AS3831" t="s">
        <v>51</v>
      </c>
      <c r="AT3831" t="s">
        <v>51</v>
      </c>
      <c r="AU3831" t="s">
        <v>58</v>
      </c>
      <c r="AV3831" t="s">
        <v>16002</v>
      </c>
      <c r="AW3831" t="s">
        <v>16002</v>
      </c>
      <c r="AX3831" s="1">
        <v>40308.671450150461</v>
      </c>
      <c r="AY3831" s="1">
        <v>40308.671450150461</v>
      </c>
    </row>
    <row r="3832" spans="1:51" x14ac:dyDescent="0.35">
      <c r="A3832">
        <v>454</v>
      </c>
      <c r="B3832">
        <v>0</v>
      </c>
      <c r="C3832" t="s">
        <v>51</v>
      </c>
      <c r="D3832" t="s">
        <v>52</v>
      </c>
      <c r="E3832" t="s">
        <v>51</v>
      </c>
      <c r="F3832" t="s">
        <v>51</v>
      </c>
      <c r="G3832" t="s">
        <v>17725</v>
      </c>
      <c r="H3832" t="s">
        <v>17726</v>
      </c>
      <c r="I3832" t="s">
        <v>56</v>
      </c>
      <c r="J3832" t="s">
        <v>17727</v>
      </c>
      <c r="K3832" t="s">
        <v>12521</v>
      </c>
      <c r="L3832">
        <v>700055</v>
      </c>
      <c r="M3832" t="s">
        <v>51</v>
      </c>
      <c r="N3832" t="s">
        <v>51</v>
      </c>
      <c r="O3832" t="s">
        <v>51</v>
      </c>
      <c r="P3832" t="s">
        <v>51</v>
      </c>
      <c r="Q3832" t="s">
        <v>51</v>
      </c>
      <c r="R3832" t="s">
        <v>51</v>
      </c>
      <c r="T3832" t="s">
        <v>51</v>
      </c>
      <c r="U3832" t="s">
        <v>51</v>
      </c>
      <c r="Z3832">
        <v>8</v>
      </c>
      <c r="AE3832" t="s">
        <v>51</v>
      </c>
      <c r="AF3832" t="s">
        <v>17727</v>
      </c>
      <c r="AI3832">
        <v>0</v>
      </c>
      <c r="AJ3832">
        <v>0</v>
      </c>
      <c r="AL3832">
        <v>0</v>
      </c>
      <c r="AM3832">
        <v>0</v>
      </c>
      <c r="AN3832">
        <v>0</v>
      </c>
      <c r="AO3832" t="s">
        <v>51</v>
      </c>
      <c r="AP3832" t="s">
        <v>51</v>
      </c>
      <c r="AQ3832" t="s">
        <v>51</v>
      </c>
      <c r="AR3832" t="s">
        <v>51</v>
      </c>
      <c r="AS3832" t="s">
        <v>51</v>
      </c>
      <c r="AT3832" t="s">
        <v>51</v>
      </c>
      <c r="AU3832" t="s">
        <v>58</v>
      </c>
      <c r="AV3832" t="s">
        <v>14226</v>
      </c>
      <c r="AW3832" t="s">
        <v>14226</v>
      </c>
      <c r="AX3832" s="1">
        <v>40308.651584375002</v>
      </c>
      <c r="AY3832" s="1">
        <v>40308.651584375002</v>
      </c>
    </row>
    <row r="3833" spans="1:51" x14ac:dyDescent="0.35">
      <c r="A3833">
        <v>453</v>
      </c>
      <c r="B3833">
        <v>0</v>
      </c>
      <c r="C3833" t="s">
        <v>51</v>
      </c>
      <c r="D3833" t="s">
        <v>85</v>
      </c>
      <c r="E3833" t="s">
        <v>51</v>
      </c>
      <c r="F3833" t="s">
        <v>51</v>
      </c>
      <c r="G3833" t="s">
        <v>17728</v>
      </c>
      <c r="H3833" t="s">
        <v>17729</v>
      </c>
      <c r="I3833" t="s">
        <v>56</v>
      </c>
      <c r="J3833" t="s">
        <v>143</v>
      </c>
      <c r="K3833" t="s">
        <v>563</v>
      </c>
      <c r="L3833" t="s">
        <v>17730</v>
      </c>
      <c r="M3833" t="s">
        <v>51</v>
      </c>
      <c r="N3833" t="s">
        <v>51</v>
      </c>
      <c r="O3833" t="s">
        <v>51</v>
      </c>
      <c r="P3833" t="s">
        <v>51</v>
      </c>
      <c r="Q3833" t="s">
        <v>51</v>
      </c>
      <c r="R3833" t="s">
        <v>51</v>
      </c>
      <c r="S3833" t="s">
        <v>62</v>
      </c>
      <c r="T3833" t="s">
        <v>51</v>
      </c>
      <c r="U3833" t="s">
        <v>51</v>
      </c>
      <c r="Z3833">
        <v>8</v>
      </c>
      <c r="AE3833" t="s">
        <v>51</v>
      </c>
      <c r="AF3833" t="s">
        <v>143</v>
      </c>
      <c r="AI3833">
        <v>0</v>
      </c>
      <c r="AJ3833">
        <v>0</v>
      </c>
      <c r="AL3833">
        <v>0</v>
      </c>
      <c r="AM3833">
        <v>0</v>
      </c>
      <c r="AN3833">
        <v>0</v>
      </c>
      <c r="AO3833" t="s">
        <v>51</v>
      </c>
      <c r="AP3833" t="s">
        <v>51</v>
      </c>
      <c r="AQ3833" t="s">
        <v>51</v>
      </c>
      <c r="AR3833" t="s">
        <v>51</v>
      </c>
      <c r="AS3833" t="s">
        <v>51</v>
      </c>
      <c r="AT3833" t="s">
        <v>51</v>
      </c>
      <c r="AU3833" t="s">
        <v>58</v>
      </c>
      <c r="AV3833" t="s">
        <v>16002</v>
      </c>
      <c r="AW3833" t="s">
        <v>16002</v>
      </c>
      <c r="AX3833" s="1">
        <v>40306.723791006945</v>
      </c>
      <c r="AY3833" s="1">
        <v>40306.723791006945</v>
      </c>
    </row>
    <row r="3834" spans="1:51" x14ac:dyDescent="0.35">
      <c r="A3834">
        <v>452</v>
      </c>
      <c r="B3834">
        <v>0</v>
      </c>
      <c r="C3834" t="s">
        <v>51</v>
      </c>
      <c r="D3834" t="s">
        <v>85</v>
      </c>
      <c r="E3834" t="s">
        <v>51</v>
      </c>
      <c r="F3834" t="s">
        <v>51</v>
      </c>
      <c r="G3834" t="s">
        <v>14640</v>
      </c>
      <c r="H3834" t="s">
        <v>17731</v>
      </c>
      <c r="I3834" t="s">
        <v>56</v>
      </c>
      <c r="K3834" t="s">
        <v>563</v>
      </c>
      <c r="L3834">
        <v>400079</v>
      </c>
      <c r="S3834" t="s">
        <v>17732</v>
      </c>
      <c r="T3834" t="s">
        <v>51</v>
      </c>
      <c r="U3834" t="s">
        <v>51</v>
      </c>
      <c r="V3834" t="s">
        <v>62</v>
      </c>
      <c r="W3834" t="s">
        <v>62</v>
      </c>
      <c r="X3834" t="s">
        <v>17733</v>
      </c>
      <c r="Y3834" t="s">
        <v>17487</v>
      </c>
      <c r="Z3834">
        <v>2</v>
      </c>
      <c r="AA3834" t="s">
        <v>62</v>
      </c>
      <c r="AB3834" t="s">
        <v>62</v>
      </c>
      <c r="AC3834" t="s">
        <v>62</v>
      </c>
      <c r="AD3834" t="s">
        <v>62</v>
      </c>
      <c r="AE3834" t="s">
        <v>51</v>
      </c>
      <c r="AG3834" t="s">
        <v>17734</v>
      </c>
      <c r="AH3834" t="s">
        <v>17735</v>
      </c>
      <c r="AI3834">
        <v>0</v>
      </c>
      <c r="AJ3834">
        <v>0</v>
      </c>
      <c r="AL3834">
        <v>0</v>
      </c>
      <c r="AM3834">
        <v>0</v>
      </c>
      <c r="AN3834">
        <v>0</v>
      </c>
      <c r="AO3834" t="s">
        <v>51</v>
      </c>
      <c r="AP3834" t="s">
        <v>51</v>
      </c>
      <c r="AQ3834" t="s">
        <v>51</v>
      </c>
      <c r="AR3834" t="s">
        <v>51</v>
      </c>
      <c r="AS3834" t="s">
        <v>51</v>
      </c>
      <c r="AT3834" t="s">
        <v>51</v>
      </c>
      <c r="AU3834" t="s">
        <v>58</v>
      </c>
      <c r="AV3834" t="s">
        <v>17216</v>
      </c>
      <c r="AW3834" t="s">
        <v>8671</v>
      </c>
      <c r="AX3834" s="1">
        <v>40304.491552893516</v>
      </c>
      <c r="AY3834" s="1">
        <v>41422.774710879632</v>
      </c>
    </row>
    <row r="3835" spans="1:51" x14ac:dyDescent="0.35">
      <c r="A3835">
        <v>451</v>
      </c>
      <c r="B3835">
        <v>0</v>
      </c>
      <c r="C3835" t="s">
        <v>51</v>
      </c>
      <c r="D3835" t="s">
        <v>52</v>
      </c>
      <c r="E3835" t="s">
        <v>51</v>
      </c>
      <c r="F3835" t="s">
        <v>51</v>
      </c>
      <c r="G3835" t="s">
        <v>17736</v>
      </c>
      <c r="H3835" t="s">
        <v>17737</v>
      </c>
      <c r="I3835" t="s">
        <v>56</v>
      </c>
      <c r="J3835" t="s">
        <v>15089</v>
      </c>
      <c r="K3835" t="s">
        <v>17738</v>
      </c>
      <c r="L3835">
        <v>201301</v>
      </c>
      <c r="M3835" t="s">
        <v>51</v>
      </c>
      <c r="N3835" t="s">
        <v>51</v>
      </c>
      <c r="O3835" t="s">
        <v>51</v>
      </c>
      <c r="P3835" t="s">
        <v>51</v>
      </c>
      <c r="Q3835" t="s">
        <v>51</v>
      </c>
      <c r="R3835" t="s">
        <v>51</v>
      </c>
      <c r="S3835" t="s">
        <v>17739</v>
      </c>
      <c r="T3835" t="s">
        <v>51</v>
      </c>
      <c r="U3835" t="s">
        <v>51</v>
      </c>
      <c r="V3835" t="s">
        <v>62</v>
      </c>
      <c r="W3835">
        <v>9970154215</v>
      </c>
      <c r="X3835" t="s">
        <v>17740</v>
      </c>
      <c r="Y3835" t="s">
        <v>17741</v>
      </c>
      <c r="Z3835">
        <v>8</v>
      </c>
      <c r="AA3835" t="s">
        <v>17742</v>
      </c>
      <c r="AB3835" t="s">
        <v>62</v>
      </c>
      <c r="AC3835" t="s">
        <v>62</v>
      </c>
      <c r="AD3835" t="s">
        <v>62</v>
      </c>
      <c r="AE3835" t="s">
        <v>51</v>
      </c>
      <c r="AF3835" t="s">
        <v>15089</v>
      </c>
      <c r="AG3835" t="s">
        <v>62</v>
      </c>
      <c r="AH3835" t="s">
        <v>62</v>
      </c>
      <c r="AI3835">
        <v>1</v>
      </c>
      <c r="AJ3835">
        <v>0</v>
      </c>
      <c r="AL3835">
        <v>1</v>
      </c>
      <c r="AM3835">
        <v>1</v>
      </c>
      <c r="AN3835">
        <v>0</v>
      </c>
      <c r="AO3835" t="s">
        <v>51</v>
      </c>
      <c r="AP3835" t="s">
        <v>51</v>
      </c>
      <c r="AQ3835" t="s">
        <v>51</v>
      </c>
      <c r="AR3835" t="s">
        <v>51</v>
      </c>
      <c r="AS3835" t="s">
        <v>51</v>
      </c>
      <c r="AT3835" t="s">
        <v>51</v>
      </c>
      <c r="AU3835" t="s">
        <v>58</v>
      </c>
      <c r="AV3835" t="s">
        <v>17094</v>
      </c>
      <c r="AW3835" t="s">
        <v>17094</v>
      </c>
      <c r="AX3835" s="1">
        <v>40303.741323229166</v>
      </c>
      <c r="AY3835" s="1">
        <v>40303.746148726852</v>
      </c>
    </row>
    <row r="3836" spans="1:51" x14ac:dyDescent="0.35">
      <c r="A3836">
        <v>450</v>
      </c>
      <c r="B3836">
        <v>0</v>
      </c>
      <c r="C3836" t="s">
        <v>51</v>
      </c>
      <c r="D3836" t="s">
        <v>85</v>
      </c>
      <c r="E3836" t="s">
        <v>51</v>
      </c>
      <c r="F3836" t="s">
        <v>51</v>
      </c>
      <c r="G3836" t="s">
        <v>17743</v>
      </c>
      <c r="H3836" t="s">
        <v>17744</v>
      </c>
      <c r="I3836" t="s">
        <v>56</v>
      </c>
      <c r="K3836" t="s">
        <v>6008</v>
      </c>
      <c r="L3836" t="s">
        <v>17745</v>
      </c>
      <c r="T3836" t="s">
        <v>51</v>
      </c>
      <c r="U3836" t="s">
        <v>51</v>
      </c>
      <c r="Y3836" t="s">
        <v>17746</v>
      </c>
      <c r="Z3836">
        <v>8</v>
      </c>
      <c r="AE3836" t="s">
        <v>51</v>
      </c>
      <c r="AI3836">
        <v>0</v>
      </c>
      <c r="AJ3836">
        <v>0</v>
      </c>
      <c r="AL3836">
        <v>0</v>
      </c>
      <c r="AM3836">
        <v>0</v>
      </c>
      <c r="AN3836">
        <v>0</v>
      </c>
      <c r="AO3836" t="s">
        <v>17747</v>
      </c>
      <c r="AP3836" t="s">
        <v>51</v>
      </c>
      <c r="AQ3836" t="s">
        <v>51</v>
      </c>
      <c r="AR3836" t="s">
        <v>51</v>
      </c>
      <c r="AS3836" t="s">
        <v>51</v>
      </c>
      <c r="AT3836" t="s">
        <v>51</v>
      </c>
      <c r="AU3836" t="s">
        <v>58</v>
      </c>
      <c r="AV3836" t="s">
        <v>11883</v>
      </c>
      <c r="AW3836" t="s">
        <v>4028</v>
      </c>
      <c r="AX3836" s="1">
        <v>40303.652970370371</v>
      </c>
      <c r="AY3836" s="1">
        <v>41899.476715081022</v>
      </c>
    </row>
    <row r="3837" spans="1:51" x14ac:dyDescent="0.35">
      <c r="A3837">
        <v>449</v>
      </c>
      <c r="B3837">
        <v>0</v>
      </c>
      <c r="C3837" t="s">
        <v>51</v>
      </c>
      <c r="D3837" t="s">
        <v>85</v>
      </c>
      <c r="E3837">
        <v>0</v>
      </c>
      <c r="G3837" t="s">
        <v>17748</v>
      </c>
      <c r="H3837" t="s">
        <v>17749</v>
      </c>
      <c r="I3837" t="s">
        <v>56</v>
      </c>
      <c r="K3837" t="s">
        <v>5285</v>
      </c>
      <c r="L3837">
        <v>500082</v>
      </c>
      <c r="T3837" t="s">
        <v>51</v>
      </c>
      <c r="U3837" t="s">
        <v>51</v>
      </c>
      <c r="Y3837" t="s">
        <v>17750</v>
      </c>
      <c r="Z3837">
        <v>8</v>
      </c>
      <c r="AE3837" t="s">
        <v>51</v>
      </c>
      <c r="AF3837" t="s">
        <v>51</v>
      </c>
      <c r="AI3837">
        <v>0</v>
      </c>
      <c r="AJ3837">
        <v>0</v>
      </c>
      <c r="AL3837">
        <v>0</v>
      </c>
      <c r="AM3837">
        <v>0</v>
      </c>
      <c r="AN3837">
        <v>0</v>
      </c>
      <c r="AO3837" t="s">
        <v>120</v>
      </c>
      <c r="AP3837" t="s">
        <v>121</v>
      </c>
      <c r="AQ3837" t="s">
        <v>122</v>
      </c>
      <c r="AR3837" t="s">
        <v>123</v>
      </c>
      <c r="AT3837" t="s">
        <v>90</v>
      </c>
      <c r="AU3837" t="s">
        <v>58</v>
      </c>
      <c r="AV3837" t="s">
        <v>11883</v>
      </c>
      <c r="AW3837" t="s">
        <v>91</v>
      </c>
      <c r="AX3837" s="1">
        <v>40302.731295914353</v>
      </c>
      <c r="AY3837" s="1">
        <v>46073.493694560188</v>
      </c>
    </row>
    <row r="3838" spans="1:51" x14ac:dyDescent="0.35">
      <c r="A3838">
        <v>448</v>
      </c>
      <c r="B3838">
        <v>0</v>
      </c>
      <c r="C3838" t="s">
        <v>51</v>
      </c>
      <c r="D3838" t="s">
        <v>85</v>
      </c>
      <c r="E3838" t="s">
        <v>51</v>
      </c>
      <c r="F3838" t="s">
        <v>51</v>
      </c>
      <c r="G3838" t="s">
        <v>17751</v>
      </c>
      <c r="H3838" t="s">
        <v>17752</v>
      </c>
      <c r="I3838" t="s">
        <v>56</v>
      </c>
      <c r="J3838" t="s">
        <v>143</v>
      </c>
      <c r="K3838" t="s">
        <v>17753</v>
      </c>
      <c r="L3838" t="s">
        <v>15572</v>
      </c>
      <c r="N3838" t="s">
        <v>14787</v>
      </c>
      <c r="S3838" t="s">
        <v>17754</v>
      </c>
      <c r="T3838" t="s">
        <v>51</v>
      </c>
      <c r="U3838" t="s">
        <v>51</v>
      </c>
      <c r="V3838">
        <v>24264744</v>
      </c>
      <c r="W3838" t="s">
        <v>17755</v>
      </c>
      <c r="X3838" t="s">
        <v>17756</v>
      </c>
      <c r="Y3838" t="s">
        <v>17757</v>
      </c>
      <c r="Z3838">
        <v>8</v>
      </c>
      <c r="AE3838" t="s">
        <v>51</v>
      </c>
      <c r="AF3838" t="s">
        <v>143</v>
      </c>
      <c r="AI3838">
        <v>0</v>
      </c>
      <c r="AJ3838">
        <v>0</v>
      </c>
      <c r="AL3838">
        <v>0</v>
      </c>
      <c r="AM3838">
        <v>0</v>
      </c>
      <c r="AN3838">
        <v>0</v>
      </c>
      <c r="AO3838" t="s">
        <v>51</v>
      </c>
      <c r="AP3838" t="s">
        <v>51</v>
      </c>
      <c r="AQ3838" t="s">
        <v>51</v>
      </c>
      <c r="AR3838" t="s">
        <v>51</v>
      </c>
      <c r="AS3838" t="s">
        <v>51</v>
      </c>
      <c r="AT3838" t="s">
        <v>51</v>
      </c>
      <c r="AU3838" t="s">
        <v>58</v>
      </c>
      <c r="AV3838" t="s">
        <v>8671</v>
      </c>
      <c r="AW3838" t="s">
        <v>8671</v>
      </c>
      <c r="AX3838" s="1">
        <v>40302.513934062503</v>
      </c>
      <c r="AY3838" s="1">
        <v>40919.625551851852</v>
      </c>
    </row>
    <row r="3839" spans="1:51" x14ac:dyDescent="0.35">
      <c r="A3839">
        <v>447</v>
      </c>
      <c r="B3839">
        <v>0</v>
      </c>
      <c r="C3839" t="s">
        <v>51</v>
      </c>
      <c r="D3839" t="s">
        <v>64</v>
      </c>
      <c r="E3839" t="s">
        <v>51</v>
      </c>
      <c r="F3839" t="s">
        <v>51</v>
      </c>
      <c r="G3839" t="s">
        <v>17758</v>
      </c>
      <c r="H3839" t="s">
        <v>17759</v>
      </c>
      <c r="I3839" t="s">
        <v>56</v>
      </c>
      <c r="J3839" t="s">
        <v>14848</v>
      </c>
      <c r="K3839" t="s">
        <v>17760</v>
      </c>
      <c r="L3839" t="s">
        <v>17761</v>
      </c>
      <c r="M3839" t="s">
        <v>17758</v>
      </c>
      <c r="N3839" t="s">
        <v>17759</v>
      </c>
      <c r="O3839" t="s">
        <v>56</v>
      </c>
      <c r="P3839" t="s">
        <v>280</v>
      </c>
      <c r="Q3839" t="s">
        <v>17760</v>
      </c>
      <c r="R3839" t="s">
        <v>17761</v>
      </c>
      <c r="S3839" t="s">
        <v>17762</v>
      </c>
      <c r="U3839" t="s">
        <v>51</v>
      </c>
      <c r="V3839" t="s">
        <v>17763</v>
      </c>
      <c r="X3839" t="s">
        <v>51</v>
      </c>
      <c r="Y3839" t="s">
        <v>17764</v>
      </c>
      <c r="Z3839">
        <v>8</v>
      </c>
      <c r="AA3839">
        <v>27</v>
      </c>
      <c r="AB3839" t="s">
        <v>62</v>
      </c>
      <c r="AC3839" t="s">
        <v>62</v>
      </c>
      <c r="AD3839" t="s">
        <v>62</v>
      </c>
      <c r="AE3839" t="s">
        <v>51</v>
      </c>
      <c r="AF3839" t="s">
        <v>14848</v>
      </c>
      <c r="AG3839" t="s">
        <v>3045</v>
      </c>
      <c r="AH3839" t="s">
        <v>17765</v>
      </c>
      <c r="AI3839">
        <v>0</v>
      </c>
      <c r="AJ3839">
        <v>0</v>
      </c>
      <c r="AL3839">
        <v>0</v>
      </c>
      <c r="AM3839">
        <v>0</v>
      </c>
      <c r="AN3839">
        <v>0</v>
      </c>
      <c r="AO3839" t="s">
        <v>51</v>
      </c>
      <c r="AP3839" t="s">
        <v>51</v>
      </c>
      <c r="AQ3839" t="s">
        <v>51</v>
      </c>
      <c r="AR3839" t="s">
        <v>51</v>
      </c>
      <c r="AS3839" t="s">
        <v>51</v>
      </c>
      <c r="AT3839" t="s">
        <v>51</v>
      </c>
      <c r="AU3839" t="s">
        <v>58</v>
      </c>
      <c r="AV3839" t="s">
        <v>17216</v>
      </c>
      <c r="AW3839" t="s">
        <v>6927</v>
      </c>
      <c r="AX3839" s="1">
        <v>40302.496913310184</v>
      </c>
      <c r="AY3839" s="1">
        <v>43215.675978472224</v>
      </c>
    </row>
    <row r="3840" spans="1:51" x14ac:dyDescent="0.35">
      <c r="A3840">
        <v>446</v>
      </c>
      <c r="B3840">
        <v>0</v>
      </c>
      <c r="C3840" t="s">
        <v>51</v>
      </c>
      <c r="D3840" t="s">
        <v>52</v>
      </c>
      <c r="E3840" t="s">
        <v>51</v>
      </c>
      <c r="F3840" t="s">
        <v>51</v>
      </c>
      <c r="G3840" t="s">
        <v>19491</v>
      </c>
      <c r="H3840" t="s">
        <v>19492</v>
      </c>
      <c r="I3840" t="s">
        <v>56</v>
      </c>
      <c r="J3840" t="s">
        <v>17766</v>
      </c>
      <c r="K3840" t="s">
        <v>17767</v>
      </c>
      <c r="L3840">
        <v>560100</v>
      </c>
      <c r="M3840" t="s">
        <v>51</v>
      </c>
      <c r="N3840" t="s">
        <v>51</v>
      </c>
      <c r="O3840" t="s">
        <v>51</v>
      </c>
      <c r="P3840" t="s">
        <v>51</v>
      </c>
      <c r="Q3840" t="s">
        <v>51</v>
      </c>
      <c r="R3840" t="s">
        <v>51</v>
      </c>
      <c r="S3840" t="s">
        <v>17768</v>
      </c>
      <c r="T3840" t="s">
        <v>51</v>
      </c>
      <c r="U3840" t="s">
        <v>51</v>
      </c>
      <c r="V3840" t="s">
        <v>17768</v>
      </c>
      <c r="W3840" t="s">
        <v>17769</v>
      </c>
      <c r="Y3840" t="s">
        <v>17770</v>
      </c>
      <c r="Z3840">
        <v>8</v>
      </c>
      <c r="AE3840" t="s">
        <v>51</v>
      </c>
      <c r="AF3840" t="s">
        <v>17766</v>
      </c>
      <c r="AH3840">
        <v>29310098733</v>
      </c>
      <c r="AI3840">
        <v>0</v>
      </c>
      <c r="AJ3840">
        <v>0</v>
      </c>
      <c r="AL3840">
        <v>0</v>
      </c>
      <c r="AM3840">
        <v>0</v>
      </c>
      <c r="AN3840">
        <v>0</v>
      </c>
      <c r="AO3840" t="s">
        <v>51</v>
      </c>
      <c r="AP3840" t="s">
        <v>51</v>
      </c>
      <c r="AQ3840" t="s">
        <v>51</v>
      </c>
      <c r="AR3840" t="s">
        <v>51</v>
      </c>
      <c r="AS3840" t="s">
        <v>51</v>
      </c>
      <c r="AT3840" t="s">
        <v>51</v>
      </c>
      <c r="AU3840" t="s">
        <v>58</v>
      </c>
      <c r="AV3840" t="s">
        <v>17771</v>
      </c>
      <c r="AW3840" t="s">
        <v>17771</v>
      </c>
      <c r="AX3840" s="1">
        <v>40301.716350000002</v>
      </c>
      <c r="AY3840" s="1">
        <v>40301.716350000002</v>
      </c>
    </row>
    <row r="3841" spans="1:51" x14ac:dyDescent="0.35">
      <c r="A3841">
        <v>445</v>
      </c>
      <c r="B3841">
        <v>0</v>
      </c>
      <c r="C3841" t="s">
        <v>51</v>
      </c>
      <c r="D3841" t="s">
        <v>52</v>
      </c>
      <c r="E3841" t="s">
        <v>51</v>
      </c>
      <c r="F3841" t="s">
        <v>51</v>
      </c>
      <c r="G3841" t="s">
        <v>17772</v>
      </c>
      <c r="H3841" t="s">
        <v>17773</v>
      </c>
      <c r="I3841" t="s">
        <v>56</v>
      </c>
      <c r="J3841" t="s">
        <v>143</v>
      </c>
      <c r="K3841" t="s">
        <v>2418</v>
      </c>
      <c r="L3841">
        <v>411026</v>
      </c>
      <c r="M3841" t="s">
        <v>51</v>
      </c>
      <c r="N3841" t="s">
        <v>51</v>
      </c>
      <c r="O3841" t="s">
        <v>51</v>
      </c>
      <c r="P3841" t="s">
        <v>51</v>
      </c>
      <c r="Q3841" t="s">
        <v>51</v>
      </c>
      <c r="R3841" t="s">
        <v>51</v>
      </c>
      <c r="T3841" t="s">
        <v>51</v>
      </c>
      <c r="U3841" t="s">
        <v>51</v>
      </c>
      <c r="W3841">
        <v>9371809032</v>
      </c>
      <c r="Y3841" t="s">
        <v>17774</v>
      </c>
      <c r="Z3841">
        <v>8</v>
      </c>
      <c r="AA3841" t="s">
        <v>62</v>
      </c>
      <c r="AB3841" t="s">
        <v>62</v>
      </c>
      <c r="AC3841" t="s">
        <v>62</v>
      </c>
      <c r="AD3841" t="s">
        <v>62</v>
      </c>
      <c r="AE3841" t="s">
        <v>51</v>
      </c>
      <c r="AF3841" t="s">
        <v>143</v>
      </c>
      <c r="AG3841" t="s">
        <v>62</v>
      </c>
      <c r="AH3841" t="s">
        <v>62</v>
      </c>
      <c r="AI3841">
        <v>0</v>
      </c>
      <c r="AJ3841">
        <v>0</v>
      </c>
      <c r="AK3841" t="s">
        <v>62</v>
      </c>
      <c r="AL3841">
        <v>0</v>
      </c>
      <c r="AM3841">
        <v>0</v>
      </c>
      <c r="AN3841">
        <v>0</v>
      </c>
      <c r="AO3841" t="s">
        <v>51</v>
      </c>
      <c r="AP3841" t="s">
        <v>51</v>
      </c>
      <c r="AQ3841" t="s">
        <v>51</v>
      </c>
      <c r="AR3841" t="s">
        <v>51</v>
      </c>
      <c r="AS3841" t="s">
        <v>51</v>
      </c>
      <c r="AT3841" t="s">
        <v>51</v>
      </c>
      <c r="AU3841" t="s">
        <v>58</v>
      </c>
      <c r="AV3841" t="s">
        <v>17775</v>
      </c>
      <c r="AW3841" t="s">
        <v>17775</v>
      </c>
      <c r="AX3841" s="1">
        <v>40298.632242280095</v>
      </c>
      <c r="AY3841" s="1">
        <v>40298.632242280095</v>
      </c>
    </row>
    <row r="3842" spans="1:51" x14ac:dyDescent="0.35">
      <c r="A3842">
        <v>444</v>
      </c>
      <c r="B3842">
        <v>0</v>
      </c>
      <c r="C3842" t="s">
        <v>51</v>
      </c>
      <c r="D3842" t="s">
        <v>85</v>
      </c>
      <c r="E3842" t="s">
        <v>51</v>
      </c>
      <c r="F3842" t="s">
        <v>51</v>
      </c>
      <c r="G3842" t="s">
        <v>17776</v>
      </c>
      <c r="H3842" t="s">
        <v>17777</v>
      </c>
      <c r="I3842" t="s">
        <v>56</v>
      </c>
      <c r="J3842" t="s">
        <v>12495</v>
      </c>
      <c r="K3842" t="s">
        <v>1903</v>
      </c>
      <c r="L3842" t="s">
        <v>15230</v>
      </c>
      <c r="S3842" t="s">
        <v>17778</v>
      </c>
      <c r="T3842" t="s">
        <v>51</v>
      </c>
      <c r="U3842" t="s">
        <v>51</v>
      </c>
      <c r="V3842" t="s">
        <v>62</v>
      </c>
      <c r="W3842">
        <v>9823089273</v>
      </c>
      <c r="X3842" t="s">
        <v>62</v>
      </c>
      <c r="Y3842" t="s">
        <v>17779</v>
      </c>
      <c r="Z3842">
        <v>8</v>
      </c>
      <c r="AA3842" t="s">
        <v>62</v>
      </c>
      <c r="AB3842" t="s">
        <v>62</v>
      </c>
      <c r="AC3842" t="s">
        <v>62</v>
      </c>
      <c r="AD3842" t="s">
        <v>62</v>
      </c>
      <c r="AE3842" t="s">
        <v>51</v>
      </c>
      <c r="AF3842" t="s">
        <v>12495</v>
      </c>
      <c r="AG3842" t="s">
        <v>62</v>
      </c>
      <c r="AH3842" t="s">
        <v>62</v>
      </c>
      <c r="AI3842">
        <v>0</v>
      </c>
      <c r="AJ3842">
        <v>0</v>
      </c>
      <c r="AL3842">
        <v>0</v>
      </c>
      <c r="AM3842">
        <v>0</v>
      </c>
      <c r="AN3842">
        <v>0</v>
      </c>
      <c r="AO3842" t="s">
        <v>51</v>
      </c>
      <c r="AP3842" t="s">
        <v>51</v>
      </c>
      <c r="AQ3842" t="s">
        <v>51</v>
      </c>
      <c r="AR3842" t="s">
        <v>51</v>
      </c>
      <c r="AS3842" t="s">
        <v>51</v>
      </c>
      <c r="AT3842" t="s">
        <v>51</v>
      </c>
      <c r="AU3842" t="s">
        <v>58</v>
      </c>
      <c r="AV3842" t="s">
        <v>17780</v>
      </c>
      <c r="AW3842" t="s">
        <v>8906</v>
      </c>
      <c r="AX3842" s="1">
        <v>40296.541526655092</v>
      </c>
      <c r="AY3842" s="1">
        <v>41502.65488765046</v>
      </c>
    </row>
    <row r="3843" spans="1:51" x14ac:dyDescent="0.35">
      <c r="A3843">
        <v>443</v>
      </c>
      <c r="B3843">
        <v>0</v>
      </c>
      <c r="C3843" t="s">
        <v>51</v>
      </c>
      <c r="D3843" t="s">
        <v>52</v>
      </c>
      <c r="E3843" t="s">
        <v>51</v>
      </c>
      <c r="F3843" t="s">
        <v>51</v>
      </c>
      <c r="G3843" t="s">
        <v>12565</v>
      </c>
      <c r="H3843" t="s">
        <v>17781</v>
      </c>
      <c r="I3843" t="s">
        <v>56</v>
      </c>
      <c r="J3843" t="s">
        <v>3557</v>
      </c>
      <c r="K3843" t="s">
        <v>9818</v>
      </c>
      <c r="L3843" t="s">
        <v>16952</v>
      </c>
      <c r="M3843" t="s">
        <v>12565</v>
      </c>
      <c r="N3843" t="s">
        <v>17782</v>
      </c>
      <c r="O3843" t="s">
        <v>56</v>
      </c>
      <c r="P3843" t="s">
        <v>3557</v>
      </c>
      <c r="Q3843" t="s">
        <v>9818</v>
      </c>
      <c r="R3843" t="s">
        <v>16952</v>
      </c>
      <c r="S3843" t="s">
        <v>17783</v>
      </c>
      <c r="V3843" t="s">
        <v>17784</v>
      </c>
      <c r="Z3843">
        <v>8</v>
      </c>
      <c r="AA3843">
        <v>33</v>
      </c>
      <c r="AE3843" t="s">
        <v>3557</v>
      </c>
      <c r="AF3843" t="s">
        <v>573</v>
      </c>
      <c r="AG3843" t="s">
        <v>9115</v>
      </c>
      <c r="AH3843" t="s">
        <v>3557</v>
      </c>
      <c r="AI3843">
        <v>0</v>
      </c>
      <c r="AJ3843">
        <v>0</v>
      </c>
      <c r="AL3843">
        <v>0</v>
      </c>
      <c r="AM3843">
        <v>0</v>
      </c>
      <c r="AN3843">
        <v>0</v>
      </c>
      <c r="AO3843" t="s">
        <v>51</v>
      </c>
      <c r="AP3843" t="s">
        <v>51</v>
      </c>
      <c r="AQ3843" t="s">
        <v>51</v>
      </c>
      <c r="AR3843" t="s">
        <v>51</v>
      </c>
      <c r="AS3843" t="s">
        <v>51</v>
      </c>
      <c r="AT3843" t="s">
        <v>51</v>
      </c>
      <c r="AU3843" t="s">
        <v>58</v>
      </c>
      <c r="AV3843" t="s">
        <v>17775</v>
      </c>
      <c r="AW3843" t="s">
        <v>6927</v>
      </c>
      <c r="AX3843" s="1">
        <v>40295.768737696759</v>
      </c>
      <c r="AY3843" s="1">
        <v>43533.528362847224</v>
      </c>
    </row>
    <row r="3844" spans="1:51" x14ac:dyDescent="0.35">
      <c r="A3844">
        <v>442</v>
      </c>
      <c r="B3844">
        <v>0</v>
      </c>
      <c r="C3844" t="s">
        <v>51</v>
      </c>
      <c r="D3844" t="s">
        <v>52</v>
      </c>
      <c r="E3844" t="s">
        <v>51</v>
      </c>
      <c r="F3844" t="s">
        <v>51</v>
      </c>
      <c r="G3844" t="s">
        <v>12347</v>
      </c>
      <c r="H3844" t="s">
        <v>17785</v>
      </c>
      <c r="I3844" t="s">
        <v>56</v>
      </c>
      <c r="J3844" t="s">
        <v>17657</v>
      </c>
      <c r="K3844" t="s">
        <v>14876</v>
      </c>
      <c r="L3844">
        <v>560010</v>
      </c>
      <c r="M3844" t="s">
        <v>51</v>
      </c>
      <c r="N3844" t="s">
        <v>51</v>
      </c>
      <c r="O3844" t="s">
        <v>51</v>
      </c>
      <c r="P3844" t="s">
        <v>51</v>
      </c>
      <c r="Q3844" t="s">
        <v>51</v>
      </c>
      <c r="R3844" t="s">
        <v>51</v>
      </c>
      <c r="S3844" t="s">
        <v>62</v>
      </c>
      <c r="T3844" t="s">
        <v>51</v>
      </c>
      <c r="U3844" t="s">
        <v>51</v>
      </c>
      <c r="V3844" t="s">
        <v>62</v>
      </c>
      <c r="W3844" t="s">
        <v>62</v>
      </c>
      <c r="Z3844">
        <v>8</v>
      </c>
      <c r="AA3844" t="s">
        <v>62</v>
      </c>
      <c r="AB3844" t="s">
        <v>62</v>
      </c>
      <c r="AE3844" t="s">
        <v>51</v>
      </c>
      <c r="AF3844" t="s">
        <v>17657</v>
      </c>
      <c r="AI3844">
        <v>0</v>
      </c>
      <c r="AJ3844">
        <v>0</v>
      </c>
      <c r="AL3844">
        <v>0</v>
      </c>
      <c r="AM3844">
        <v>0</v>
      </c>
      <c r="AN3844">
        <v>0</v>
      </c>
      <c r="AO3844" t="s">
        <v>51</v>
      </c>
      <c r="AP3844" t="s">
        <v>51</v>
      </c>
      <c r="AQ3844" t="s">
        <v>51</v>
      </c>
      <c r="AR3844" t="s">
        <v>51</v>
      </c>
      <c r="AS3844" t="s">
        <v>51</v>
      </c>
      <c r="AT3844" t="s">
        <v>51</v>
      </c>
      <c r="AU3844" t="s">
        <v>58</v>
      </c>
      <c r="AV3844" t="s">
        <v>17780</v>
      </c>
      <c r="AW3844" t="s">
        <v>17780</v>
      </c>
      <c r="AX3844" s="1">
        <v>40294.65016258102</v>
      </c>
      <c r="AY3844" s="1">
        <v>40294.65016258102</v>
      </c>
    </row>
    <row r="3845" spans="1:51" x14ac:dyDescent="0.35">
      <c r="A3845">
        <v>441</v>
      </c>
      <c r="B3845">
        <v>0</v>
      </c>
      <c r="C3845" t="s">
        <v>51</v>
      </c>
      <c r="D3845" t="s">
        <v>52</v>
      </c>
      <c r="E3845" t="s">
        <v>51</v>
      </c>
      <c r="F3845" t="s">
        <v>51</v>
      </c>
      <c r="G3845" t="s">
        <v>17786</v>
      </c>
      <c r="H3845" t="s">
        <v>17787</v>
      </c>
      <c r="I3845" t="s">
        <v>56</v>
      </c>
      <c r="J3845" t="s">
        <v>17788</v>
      </c>
      <c r="K3845" t="s">
        <v>5258</v>
      </c>
      <c r="L3845">
        <v>495684</v>
      </c>
      <c r="N3845" t="s">
        <v>14787</v>
      </c>
      <c r="T3845" t="s">
        <v>51</v>
      </c>
      <c r="U3845" t="s">
        <v>51</v>
      </c>
      <c r="Z3845">
        <v>8</v>
      </c>
      <c r="AE3845" t="s">
        <v>51</v>
      </c>
      <c r="AF3845" t="s">
        <v>17788</v>
      </c>
      <c r="AI3845">
        <v>0</v>
      </c>
      <c r="AJ3845">
        <v>0</v>
      </c>
      <c r="AL3845">
        <v>0</v>
      </c>
      <c r="AM3845">
        <v>0</v>
      </c>
      <c r="AN3845">
        <v>0</v>
      </c>
      <c r="AO3845" t="s">
        <v>51</v>
      </c>
      <c r="AP3845" t="s">
        <v>51</v>
      </c>
      <c r="AQ3845" t="s">
        <v>51</v>
      </c>
      <c r="AR3845" t="s">
        <v>51</v>
      </c>
      <c r="AS3845" t="s">
        <v>51</v>
      </c>
      <c r="AT3845" t="s">
        <v>51</v>
      </c>
      <c r="AU3845" t="s">
        <v>58</v>
      </c>
      <c r="AV3845" t="s">
        <v>17789</v>
      </c>
      <c r="AW3845" t="s">
        <v>14226</v>
      </c>
      <c r="AX3845" s="1">
        <v>40294.520108680554</v>
      </c>
      <c r="AY3845" s="1">
        <v>40406.672544872687</v>
      </c>
    </row>
    <row r="3846" spans="1:51" x14ac:dyDescent="0.35">
      <c r="A3846">
        <v>440</v>
      </c>
      <c r="B3846">
        <v>0</v>
      </c>
      <c r="C3846" t="s">
        <v>51</v>
      </c>
      <c r="D3846" t="s">
        <v>52</v>
      </c>
      <c r="E3846" t="s">
        <v>51</v>
      </c>
      <c r="F3846" t="s">
        <v>51</v>
      </c>
      <c r="G3846" t="s">
        <v>17790</v>
      </c>
      <c r="H3846" t="s">
        <v>17791</v>
      </c>
      <c r="I3846" t="s">
        <v>56</v>
      </c>
      <c r="J3846" t="s">
        <v>15096</v>
      </c>
      <c r="K3846" t="s">
        <v>17792</v>
      </c>
      <c r="L3846" t="s">
        <v>62</v>
      </c>
      <c r="M3846" t="s">
        <v>51</v>
      </c>
      <c r="N3846" t="s">
        <v>51</v>
      </c>
      <c r="O3846" t="s">
        <v>51</v>
      </c>
      <c r="P3846" t="s">
        <v>51</v>
      </c>
      <c r="Q3846" t="s">
        <v>51</v>
      </c>
      <c r="R3846" t="s">
        <v>51</v>
      </c>
      <c r="S3846" t="s">
        <v>17793</v>
      </c>
      <c r="T3846" t="s">
        <v>51</v>
      </c>
      <c r="U3846" t="s">
        <v>51</v>
      </c>
      <c r="W3846">
        <v>9996901326</v>
      </c>
      <c r="Z3846">
        <v>8</v>
      </c>
      <c r="AA3846" t="s">
        <v>62</v>
      </c>
      <c r="AB3846" t="s">
        <v>62</v>
      </c>
      <c r="AC3846" t="s">
        <v>62</v>
      </c>
      <c r="AD3846" t="s">
        <v>62</v>
      </c>
      <c r="AE3846" t="s">
        <v>51</v>
      </c>
      <c r="AF3846" t="s">
        <v>15096</v>
      </c>
      <c r="AG3846" t="s">
        <v>62</v>
      </c>
      <c r="AH3846" t="s">
        <v>62</v>
      </c>
      <c r="AI3846">
        <v>0</v>
      </c>
      <c r="AJ3846">
        <v>0</v>
      </c>
      <c r="AK3846" t="s">
        <v>62</v>
      </c>
      <c r="AL3846">
        <v>0</v>
      </c>
      <c r="AM3846">
        <v>0</v>
      </c>
      <c r="AN3846">
        <v>0</v>
      </c>
      <c r="AO3846" t="s">
        <v>51</v>
      </c>
      <c r="AP3846" t="s">
        <v>51</v>
      </c>
      <c r="AQ3846" t="s">
        <v>51</v>
      </c>
      <c r="AR3846" t="s">
        <v>51</v>
      </c>
      <c r="AS3846" t="s">
        <v>51</v>
      </c>
      <c r="AT3846" t="s">
        <v>51</v>
      </c>
      <c r="AU3846" t="s">
        <v>58</v>
      </c>
      <c r="AV3846" t="s">
        <v>17794</v>
      </c>
      <c r="AW3846" t="s">
        <v>17794</v>
      </c>
      <c r="AX3846" s="1">
        <v>40294.4977965625</v>
      </c>
      <c r="AY3846" s="1">
        <v>40294.4977965625</v>
      </c>
    </row>
    <row r="3847" spans="1:51" x14ac:dyDescent="0.35">
      <c r="A3847">
        <v>439</v>
      </c>
      <c r="B3847">
        <v>0</v>
      </c>
      <c r="C3847" t="s">
        <v>51</v>
      </c>
      <c r="D3847" t="s">
        <v>52</v>
      </c>
      <c r="E3847" t="s">
        <v>51</v>
      </c>
      <c r="F3847" t="s">
        <v>51</v>
      </c>
      <c r="G3847" t="s">
        <v>3095</v>
      </c>
      <c r="H3847" t="s">
        <v>19493</v>
      </c>
      <c r="I3847" t="s">
        <v>56</v>
      </c>
      <c r="J3847" t="s">
        <v>5991</v>
      </c>
      <c r="K3847" t="s">
        <v>62</v>
      </c>
      <c r="L3847" t="s">
        <v>17795</v>
      </c>
      <c r="O3847" t="s">
        <v>56</v>
      </c>
      <c r="S3847" t="s">
        <v>17796</v>
      </c>
      <c r="U3847" t="s">
        <v>202</v>
      </c>
      <c r="V3847" t="s">
        <v>17797</v>
      </c>
      <c r="W3847" t="s">
        <v>62</v>
      </c>
      <c r="Y3847" t="s">
        <v>17798</v>
      </c>
      <c r="Z3847">
        <v>8</v>
      </c>
      <c r="AA3847">
        <v>23</v>
      </c>
      <c r="AB3847" t="s">
        <v>62</v>
      </c>
      <c r="AC3847" t="s">
        <v>62</v>
      </c>
      <c r="AD3847" t="s">
        <v>283</v>
      </c>
      <c r="AE3847" t="s">
        <v>1721</v>
      </c>
      <c r="AF3847" t="s">
        <v>128</v>
      </c>
      <c r="AG3847" t="s">
        <v>824</v>
      </c>
      <c r="AH3847" t="s">
        <v>1721</v>
      </c>
      <c r="AI3847">
        <v>0</v>
      </c>
      <c r="AJ3847">
        <v>0</v>
      </c>
      <c r="AL3847">
        <v>0</v>
      </c>
      <c r="AM3847">
        <v>0</v>
      </c>
      <c r="AN3847">
        <v>0</v>
      </c>
      <c r="AO3847" t="s">
        <v>51</v>
      </c>
      <c r="AP3847" t="s">
        <v>51</v>
      </c>
      <c r="AQ3847" t="s">
        <v>51</v>
      </c>
      <c r="AR3847" t="s">
        <v>51</v>
      </c>
      <c r="AS3847" t="s">
        <v>51</v>
      </c>
      <c r="AT3847" t="s">
        <v>51</v>
      </c>
      <c r="AU3847" t="s">
        <v>58</v>
      </c>
      <c r="AV3847" t="s">
        <v>17780</v>
      </c>
      <c r="AW3847" t="s">
        <v>196</v>
      </c>
      <c r="AX3847" s="1">
        <v>40292.51248946759</v>
      </c>
      <c r="AY3847" s="1">
        <v>44620.607740543979</v>
      </c>
    </row>
    <row r="3848" spans="1:51" x14ac:dyDescent="0.35">
      <c r="A3848">
        <v>437</v>
      </c>
      <c r="B3848">
        <v>0</v>
      </c>
      <c r="C3848" t="s">
        <v>51</v>
      </c>
      <c r="D3848" t="s">
        <v>52</v>
      </c>
      <c r="E3848" t="s">
        <v>51</v>
      </c>
      <c r="F3848" t="s">
        <v>51</v>
      </c>
      <c r="G3848" t="s">
        <v>17799</v>
      </c>
      <c r="H3848" t="s">
        <v>19494</v>
      </c>
      <c r="I3848" t="s">
        <v>56</v>
      </c>
      <c r="J3848" t="s">
        <v>15096</v>
      </c>
      <c r="K3848" t="s">
        <v>56</v>
      </c>
      <c r="L3848">
        <v>122105</v>
      </c>
      <c r="M3848" t="s">
        <v>51</v>
      </c>
      <c r="N3848" t="s">
        <v>51</v>
      </c>
      <c r="O3848" t="s">
        <v>51</v>
      </c>
      <c r="P3848" t="s">
        <v>51</v>
      </c>
      <c r="Q3848" t="s">
        <v>51</v>
      </c>
      <c r="R3848" t="s">
        <v>51</v>
      </c>
      <c r="S3848" t="s">
        <v>62</v>
      </c>
      <c r="T3848" t="s">
        <v>51</v>
      </c>
      <c r="U3848" t="s">
        <v>51</v>
      </c>
      <c r="V3848" t="s">
        <v>62</v>
      </c>
      <c r="W3848" t="s">
        <v>62</v>
      </c>
      <c r="X3848" t="s">
        <v>62</v>
      </c>
      <c r="Z3848">
        <v>8</v>
      </c>
      <c r="AA3848" t="s">
        <v>17800</v>
      </c>
      <c r="AB3848" t="s">
        <v>62</v>
      </c>
      <c r="AC3848" t="s">
        <v>62</v>
      </c>
      <c r="AD3848" t="s">
        <v>62</v>
      </c>
      <c r="AE3848" t="s">
        <v>51</v>
      </c>
      <c r="AF3848" t="s">
        <v>15096</v>
      </c>
      <c r="AG3848">
        <v>6301924949</v>
      </c>
      <c r="AH3848">
        <v>6301924949</v>
      </c>
      <c r="AI3848">
        <v>0</v>
      </c>
      <c r="AJ3848">
        <v>0</v>
      </c>
      <c r="AK3848" t="s">
        <v>62</v>
      </c>
      <c r="AL3848">
        <v>0</v>
      </c>
      <c r="AM3848">
        <v>1</v>
      </c>
      <c r="AN3848">
        <v>0</v>
      </c>
      <c r="AO3848" t="s">
        <v>51</v>
      </c>
      <c r="AP3848" t="s">
        <v>51</v>
      </c>
      <c r="AQ3848" t="s">
        <v>51</v>
      </c>
      <c r="AR3848" t="s">
        <v>51</v>
      </c>
      <c r="AS3848" t="s">
        <v>51</v>
      </c>
      <c r="AT3848" t="s">
        <v>51</v>
      </c>
      <c r="AU3848" t="s">
        <v>58</v>
      </c>
      <c r="AV3848" t="s">
        <v>17780</v>
      </c>
      <c r="AW3848" t="s">
        <v>17780</v>
      </c>
      <c r="AX3848" s="1">
        <v>40289.635648692129</v>
      </c>
      <c r="AY3848" s="1">
        <v>40289.635648692129</v>
      </c>
    </row>
    <row r="3849" spans="1:51" x14ac:dyDescent="0.35">
      <c r="A3849">
        <v>436</v>
      </c>
      <c r="B3849">
        <v>0</v>
      </c>
      <c r="C3849" t="s">
        <v>51</v>
      </c>
      <c r="D3849" t="s">
        <v>52</v>
      </c>
      <c r="E3849" t="s">
        <v>51</v>
      </c>
      <c r="F3849" t="s">
        <v>51</v>
      </c>
      <c r="G3849" t="s">
        <v>19495</v>
      </c>
      <c r="H3849" t="s">
        <v>19496</v>
      </c>
      <c r="I3849" t="s">
        <v>56</v>
      </c>
      <c r="J3849" t="s">
        <v>143</v>
      </c>
      <c r="K3849" t="s">
        <v>1903</v>
      </c>
      <c r="L3849">
        <v>411001</v>
      </c>
      <c r="M3849" t="s">
        <v>51</v>
      </c>
      <c r="N3849" t="s">
        <v>51</v>
      </c>
      <c r="O3849" t="s">
        <v>51</v>
      </c>
      <c r="P3849" t="s">
        <v>51</v>
      </c>
      <c r="Q3849" t="s">
        <v>51</v>
      </c>
      <c r="R3849" t="s">
        <v>51</v>
      </c>
      <c r="S3849" t="s">
        <v>17801</v>
      </c>
      <c r="T3849" t="s">
        <v>51</v>
      </c>
      <c r="U3849" t="s">
        <v>51</v>
      </c>
      <c r="V3849" t="s">
        <v>17802</v>
      </c>
      <c r="W3849" t="s">
        <v>62</v>
      </c>
      <c r="X3849" t="s">
        <v>17803</v>
      </c>
      <c r="Z3849">
        <v>8</v>
      </c>
      <c r="AE3849" t="s">
        <v>51</v>
      </c>
      <c r="AF3849" t="s">
        <v>143</v>
      </c>
      <c r="AI3849">
        <v>0</v>
      </c>
      <c r="AJ3849">
        <v>0</v>
      </c>
      <c r="AL3849">
        <v>0</v>
      </c>
      <c r="AM3849">
        <v>0</v>
      </c>
      <c r="AN3849">
        <v>0</v>
      </c>
      <c r="AO3849" t="s">
        <v>51</v>
      </c>
      <c r="AP3849" t="s">
        <v>51</v>
      </c>
      <c r="AQ3849" t="s">
        <v>51</v>
      </c>
      <c r="AR3849" t="s">
        <v>51</v>
      </c>
      <c r="AS3849" t="s">
        <v>51</v>
      </c>
      <c r="AT3849" t="s">
        <v>51</v>
      </c>
      <c r="AU3849" t="s">
        <v>58</v>
      </c>
      <c r="AV3849" t="s">
        <v>17780</v>
      </c>
      <c r="AW3849" t="s">
        <v>17780</v>
      </c>
      <c r="AX3849" s="1">
        <v>40285.541613159723</v>
      </c>
      <c r="AY3849" s="1">
        <v>40285.541613159723</v>
      </c>
    </row>
    <row r="3850" spans="1:51" x14ac:dyDescent="0.35">
      <c r="A3850">
        <v>432</v>
      </c>
      <c r="B3850">
        <v>0</v>
      </c>
      <c r="C3850" t="s">
        <v>51</v>
      </c>
      <c r="D3850" t="s">
        <v>52</v>
      </c>
      <c r="E3850" t="s">
        <v>51</v>
      </c>
      <c r="F3850" t="s">
        <v>51</v>
      </c>
      <c r="G3850" t="s">
        <v>19495</v>
      </c>
      <c r="H3850" t="s">
        <v>19496</v>
      </c>
      <c r="I3850" t="s">
        <v>56</v>
      </c>
      <c r="J3850" t="s">
        <v>143</v>
      </c>
      <c r="K3850" t="s">
        <v>1903</v>
      </c>
      <c r="L3850">
        <v>411001</v>
      </c>
      <c r="M3850" t="s">
        <v>51</v>
      </c>
      <c r="N3850" t="s">
        <v>51</v>
      </c>
      <c r="O3850" t="s">
        <v>51</v>
      </c>
      <c r="P3850" t="s">
        <v>51</v>
      </c>
      <c r="Q3850" t="s">
        <v>51</v>
      </c>
      <c r="R3850" t="s">
        <v>51</v>
      </c>
      <c r="S3850" t="s">
        <v>17801</v>
      </c>
      <c r="T3850" t="s">
        <v>51</v>
      </c>
      <c r="U3850" t="s">
        <v>51</v>
      </c>
      <c r="V3850" t="s">
        <v>17802</v>
      </c>
      <c r="W3850" t="s">
        <v>62</v>
      </c>
      <c r="X3850" t="s">
        <v>17803</v>
      </c>
      <c r="Z3850">
        <v>8</v>
      </c>
      <c r="AE3850" t="s">
        <v>51</v>
      </c>
      <c r="AF3850" t="s">
        <v>143</v>
      </c>
      <c r="AI3850">
        <v>0</v>
      </c>
      <c r="AJ3850">
        <v>0</v>
      </c>
      <c r="AL3850">
        <v>0</v>
      </c>
      <c r="AM3850">
        <v>0</v>
      </c>
      <c r="AN3850">
        <v>0</v>
      </c>
      <c r="AO3850" t="s">
        <v>51</v>
      </c>
      <c r="AP3850" t="s">
        <v>51</v>
      </c>
      <c r="AQ3850" t="s">
        <v>51</v>
      </c>
      <c r="AR3850" t="s">
        <v>51</v>
      </c>
      <c r="AS3850" t="s">
        <v>51</v>
      </c>
      <c r="AT3850" t="s">
        <v>51</v>
      </c>
      <c r="AU3850" t="s">
        <v>58</v>
      </c>
      <c r="AV3850" t="s">
        <v>17780</v>
      </c>
      <c r="AW3850" t="s">
        <v>17780</v>
      </c>
      <c r="AX3850" s="1">
        <v>40285.526846296299</v>
      </c>
      <c r="AY3850" s="1">
        <v>40285.526846296299</v>
      </c>
    </row>
    <row r="3851" spans="1:51" x14ac:dyDescent="0.35">
      <c r="A3851">
        <v>431</v>
      </c>
      <c r="B3851">
        <v>0</v>
      </c>
      <c r="C3851" t="s">
        <v>51</v>
      </c>
      <c r="D3851" t="s">
        <v>85</v>
      </c>
      <c r="E3851" t="s">
        <v>51</v>
      </c>
      <c r="F3851" t="s">
        <v>51</v>
      </c>
      <c r="G3851" t="s">
        <v>17804</v>
      </c>
      <c r="H3851" t="s">
        <v>17805</v>
      </c>
      <c r="I3851" t="s">
        <v>56</v>
      </c>
      <c r="J3851" t="s">
        <v>143</v>
      </c>
      <c r="K3851" t="s">
        <v>1903</v>
      </c>
      <c r="L3851">
        <v>411028</v>
      </c>
      <c r="N3851" t="s">
        <v>14787</v>
      </c>
      <c r="S3851" t="s">
        <v>17806</v>
      </c>
      <c r="T3851" t="s">
        <v>51</v>
      </c>
      <c r="U3851" t="s">
        <v>51</v>
      </c>
      <c r="V3851">
        <v>2137679231</v>
      </c>
      <c r="W3851">
        <v>9922968022</v>
      </c>
      <c r="Y3851" t="s">
        <v>17807</v>
      </c>
      <c r="Z3851">
        <v>8</v>
      </c>
      <c r="AA3851" t="s">
        <v>17808</v>
      </c>
      <c r="AE3851" t="s">
        <v>51</v>
      </c>
      <c r="AF3851" t="s">
        <v>143</v>
      </c>
      <c r="AG3851" t="s">
        <v>17809</v>
      </c>
      <c r="AH3851" t="s">
        <v>17810</v>
      </c>
      <c r="AI3851">
        <v>0</v>
      </c>
      <c r="AJ3851">
        <v>0</v>
      </c>
      <c r="AL3851">
        <v>0</v>
      </c>
      <c r="AM3851">
        <v>0</v>
      </c>
      <c r="AN3851">
        <v>0</v>
      </c>
      <c r="AO3851" t="s">
        <v>51</v>
      </c>
      <c r="AP3851" t="s">
        <v>51</v>
      </c>
      <c r="AQ3851" t="s">
        <v>51</v>
      </c>
      <c r="AR3851" t="s">
        <v>51</v>
      </c>
      <c r="AS3851" t="s">
        <v>51</v>
      </c>
      <c r="AT3851" t="s">
        <v>51</v>
      </c>
      <c r="AU3851" t="s">
        <v>58</v>
      </c>
      <c r="AV3851" t="s">
        <v>17811</v>
      </c>
      <c r="AW3851" t="s">
        <v>11883</v>
      </c>
      <c r="AX3851" s="1">
        <v>40282.506769178239</v>
      </c>
      <c r="AY3851" s="1">
        <v>40550.75267303241</v>
      </c>
    </row>
    <row r="3852" spans="1:51" x14ac:dyDescent="0.35">
      <c r="A3852">
        <v>429</v>
      </c>
      <c r="B3852">
        <v>0</v>
      </c>
      <c r="C3852" t="s">
        <v>51</v>
      </c>
      <c r="D3852" t="s">
        <v>85</v>
      </c>
      <c r="E3852" t="s">
        <v>51</v>
      </c>
      <c r="F3852" t="s">
        <v>51</v>
      </c>
      <c r="G3852" t="s">
        <v>17812</v>
      </c>
      <c r="H3852" t="s">
        <v>17813</v>
      </c>
      <c r="I3852" t="s">
        <v>56</v>
      </c>
      <c r="J3852" t="s">
        <v>12495</v>
      </c>
      <c r="K3852" t="s">
        <v>1903</v>
      </c>
      <c r="L3852">
        <v>411048</v>
      </c>
      <c r="S3852">
        <v>-26454028</v>
      </c>
      <c r="T3852" t="s">
        <v>51</v>
      </c>
      <c r="U3852" t="s">
        <v>51</v>
      </c>
      <c r="V3852" t="s">
        <v>62</v>
      </c>
      <c r="W3852" t="s">
        <v>62</v>
      </c>
      <c r="Z3852">
        <v>8</v>
      </c>
      <c r="AE3852" t="s">
        <v>51</v>
      </c>
      <c r="AF3852" t="s">
        <v>12495</v>
      </c>
      <c r="AI3852">
        <v>0</v>
      </c>
      <c r="AJ3852">
        <v>0</v>
      </c>
      <c r="AL3852">
        <v>0</v>
      </c>
      <c r="AM3852">
        <v>0</v>
      </c>
      <c r="AN3852">
        <v>0</v>
      </c>
      <c r="AO3852" t="s">
        <v>51</v>
      </c>
      <c r="AP3852" t="s">
        <v>51</v>
      </c>
      <c r="AQ3852" t="s">
        <v>51</v>
      </c>
      <c r="AR3852" t="s">
        <v>51</v>
      </c>
      <c r="AS3852" t="s">
        <v>51</v>
      </c>
      <c r="AT3852" t="s">
        <v>51</v>
      </c>
      <c r="AU3852" t="s">
        <v>58</v>
      </c>
      <c r="AV3852" t="s">
        <v>17780</v>
      </c>
      <c r="AW3852" t="s">
        <v>8671</v>
      </c>
      <c r="AX3852" s="1">
        <v>40280.517961689817</v>
      </c>
      <c r="AY3852" s="1">
        <v>41517.730658599539</v>
      </c>
    </row>
    <row r="3853" spans="1:51" x14ac:dyDescent="0.35">
      <c r="A3853">
        <v>428</v>
      </c>
      <c r="B3853">
        <v>0</v>
      </c>
      <c r="C3853" t="s">
        <v>51</v>
      </c>
      <c r="D3853" t="s">
        <v>85</v>
      </c>
      <c r="E3853" t="s">
        <v>51</v>
      </c>
      <c r="F3853" t="s">
        <v>51</v>
      </c>
      <c r="G3853" t="s">
        <v>17814</v>
      </c>
      <c r="H3853" t="s">
        <v>17815</v>
      </c>
      <c r="I3853" t="s">
        <v>56</v>
      </c>
      <c r="J3853" t="s">
        <v>143</v>
      </c>
      <c r="K3853" t="s">
        <v>2418</v>
      </c>
      <c r="L3853">
        <v>411048</v>
      </c>
      <c r="M3853" t="s">
        <v>51</v>
      </c>
      <c r="N3853" t="s">
        <v>51</v>
      </c>
      <c r="O3853" t="s">
        <v>51</v>
      </c>
      <c r="P3853" t="s">
        <v>51</v>
      </c>
      <c r="Q3853" t="s">
        <v>51</v>
      </c>
      <c r="R3853" t="s">
        <v>51</v>
      </c>
      <c r="S3853" t="s">
        <v>62</v>
      </c>
      <c r="T3853" t="s">
        <v>51</v>
      </c>
      <c r="U3853" t="s">
        <v>51</v>
      </c>
      <c r="V3853" t="s">
        <v>62</v>
      </c>
      <c r="W3853" t="s">
        <v>62</v>
      </c>
      <c r="X3853" t="s">
        <v>62</v>
      </c>
      <c r="Z3853">
        <v>8</v>
      </c>
      <c r="AE3853" t="s">
        <v>51</v>
      </c>
      <c r="AF3853" t="s">
        <v>143</v>
      </c>
      <c r="AI3853">
        <v>0</v>
      </c>
      <c r="AJ3853">
        <v>0</v>
      </c>
      <c r="AL3853">
        <v>0</v>
      </c>
      <c r="AM3853">
        <v>0</v>
      </c>
      <c r="AN3853">
        <v>0</v>
      </c>
      <c r="AO3853" t="s">
        <v>51</v>
      </c>
      <c r="AP3853" t="s">
        <v>51</v>
      </c>
      <c r="AQ3853" t="s">
        <v>51</v>
      </c>
      <c r="AR3853" t="s">
        <v>51</v>
      </c>
      <c r="AS3853" t="s">
        <v>51</v>
      </c>
      <c r="AT3853" t="s">
        <v>51</v>
      </c>
      <c r="AU3853" t="s">
        <v>58</v>
      </c>
      <c r="AV3853" t="s">
        <v>17780</v>
      </c>
      <c r="AW3853" t="s">
        <v>17780</v>
      </c>
      <c r="AX3853" s="1">
        <v>40280.508355752318</v>
      </c>
      <c r="AY3853" s="1">
        <v>40280.508355752318</v>
      </c>
    </row>
    <row r="3854" spans="1:51" x14ac:dyDescent="0.35">
      <c r="A3854">
        <v>427</v>
      </c>
      <c r="B3854">
        <v>0</v>
      </c>
      <c r="C3854" t="s">
        <v>51</v>
      </c>
      <c r="D3854" t="s">
        <v>85</v>
      </c>
      <c r="E3854">
        <v>0</v>
      </c>
      <c r="G3854" t="s">
        <v>17816</v>
      </c>
      <c r="H3854" t="s">
        <v>17817</v>
      </c>
      <c r="I3854" t="s">
        <v>56</v>
      </c>
      <c r="K3854" t="s">
        <v>3934</v>
      </c>
      <c r="L3854">
        <v>121001</v>
      </c>
      <c r="S3854" t="s">
        <v>62</v>
      </c>
      <c r="T3854" t="s">
        <v>51</v>
      </c>
      <c r="U3854" t="s">
        <v>51</v>
      </c>
      <c r="V3854" t="s">
        <v>62</v>
      </c>
      <c r="W3854">
        <v>9730084564</v>
      </c>
      <c r="X3854" t="s">
        <v>17818</v>
      </c>
      <c r="Y3854" t="s">
        <v>17819</v>
      </c>
      <c r="Z3854">
        <v>8</v>
      </c>
      <c r="AA3854" t="s">
        <v>17820</v>
      </c>
      <c r="AB3854" t="s">
        <v>62</v>
      </c>
      <c r="AC3854" t="s">
        <v>62</v>
      </c>
      <c r="AD3854" t="s">
        <v>62</v>
      </c>
      <c r="AE3854" t="s">
        <v>51</v>
      </c>
      <c r="AH3854" t="s">
        <v>17821</v>
      </c>
      <c r="AI3854">
        <v>1</v>
      </c>
      <c r="AJ3854">
        <v>30</v>
      </c>
      <c r="AL3854">
        <v>0</v>
      </c>
      <c r="AM3854">
        <v>1</v>
      </c>
      <c r="AN3854">
        <v>0</v>
      </c>
      <c r="AO3854" t="s">
        <v>51</v>
      </c>
      <c r="AP3854" t="s">
        <v>51</v>
      </c>
      <c r="AQ3854" t="s">
        <v>51</v>
      </c>
      <c r="AR3854" t="s">
        <v>51</v>
      </c>
      <c r="AS3854" t="s">
        <v>51</v>
      </c>
      <c r="AT3854" t="s">
        <v>51</v>
      </c>
      <c r="AU3854" t="s">
        <v>58</v>
      </c>
      <c r="AV3854" t="s">
        <v>17789</v>
      </c>
      <c r="AW3854" t="s">
        <v>4707</v>
      </c>
      <c r="AX3854" s="1">
        <v>40278.679657210647</v>
      </c>
      <c r="AY3854" s="1">
        <v>44125.698214236108</v>
      </c>
    </row>
    <row r="3855" spans="1:51" x14ac:dyDescent="0.35">
      <c r="A3855">
        <v>426</v>
      </c>
      <c r="B3855">
        <v>0</v>
      </c>
      <c r="C3855" t="s">
        <v>51</v>
      </c>
      <c r="D3855" t="s">
        <v>52</v>
      </c>
      <c r="E3855" t="s">
        <v>51</v>
      </c>
      <c r="F3855" t="s">
        <v>51</v>
      </c>
      <c r="G3855" t="s">
        <v>19497</v>
      </c>
      <c r="H3855" t="s">
        <v>17822</v>
      </c>
      <c r="I3855" t="s">
        <v>56</v>
      </c>
      <c r="J3855" t="s">
        <v>15938</v>
      </c>
      <c r="K3855" t="s">
        <v>17823</v>
      </c>
      <c r="L3855">
        <v>403504</v>
      </c>
      <c r="N3855" t="s">
        <v>14787</v>
      </c>
      <c r="S3855" t="s">
        <v>62</v>
      </c>
      <c r="T3855" t="s">
        <v>51</v>
      </c>
      <c r="U3855" t="s">
        <v>51</v>
      </c>
      <c r="V3855" t="s">
        <v>62</v>
      </c>
      <c r="W3855" t="s">
        <v>62</v>
      </c>
      <c r="X3855" t="s">
        <v>17824</v>
      </c>
      <c r="Y3855" t="s">
        <v>17825</v>
      </c>
      <c r="Z3855">
        <v>8</v>
      </c>
      <c r="AA3855" t="s">
        <v>17826</v>
      </c>
      <c r="AB3855" t="s">
        <v>62</v>
      </c>
      <c r="AC3855" t="s">
        <v>62</v>
      </c>
      <c r="AD3855" t="s">
        <v>62</v>
      </c>
      <c r="AE3855" t="s">
        <v>51</v>
      </c>
      <c r="AF3855" t="s">
        <v>15938</v>
      </c>
      <c r="AH3855" t="s">
        <v>17827</v>
      </c>
      <c r="AI3855">
        <v>0</v>
      </c>
      <c r="AJ3855">
        <v>0</v>
      </c>
      <c r="AL3855">
        <v>0</v>
      </c>
      <c r="AM3855">
        <v>1</v>
      </c>
      <c r="AN3855">
        <v>0</v>
      </c>
      <c r="AO3855" t="s">
        <v>51</v>
      </c>
      <c r="AP3855" t="s">
        <v>51</v>
      </c>
      <c r="AQ3855" t="s">
        <v>51</v>
      </c>
      <c r="AR3855" t="s">
        <v>51</v>
      </c>
      <c r="AS3855" t="s">
        <v>51</v>
      </c>
      <c r="AT3855" t="s">
        <v>51</v>
      </c>
      <c r="AU3855" t="s">
        <v>58</v>
      </c>
      <c r="AV3855" t="s">
        <v>17794</v>
      </c>
      <c r="AW3855" t="s">
        <v>8906</v>
      </c>
      <c r="AX3855" s="1">
        <v>40278.625440081021</v>
      </c>
      <c r="AY3855" s="1">
        <v>40759.672277511578</v>
      </c>
    </row>
    <row r="3856" spans="1:51" x14ac:dyDescent="0.35">
      <c r="A3856">
        <v>423</v>
      </c>
      <c r="B3856">
        <v>0</v>
      </c>
      <c r="C3856" t="s">
        <v>51</v>
      </c>
      <c r="D3856" t="s">
        <v>52</v>
      </c>
      <c r="E3856" t="s">
        <v>51</v>
      </c>
      <c r="F3856" t="s">
        <v>51</v>
      </c>
      <c r="G3856" t="s">
        <v>17828</v>
      </c>
      <c r="H3856" t="s">
        <v>17829</v>
      </c>
      <c r="I3856" t="s">
        <v>56</v>
      </c>
      <c r="J3856" t="s">
        <v>1935</v>
      </c>
      <c r="K3856" t="s">
        <v>17830</v>
      </c>
      <c r="L3856">
        <v>636453</v>
      </c>
      <c r="O3856" t="s">
        <v>56</v>
      </c>
      <c r="S3856" t="s">
        <v>17831</v>
      </c>
      <c r="U3856" t="s">
        <v>57</v>
      </c>
      <c r="V3856" t="s">
        <v>17832</v>
      </c>
      <c r="W3856" t="s">
        <v>62</v>
      </c>
      <c r="Y3856" t="s">
        <v>17833</v>
      </c>
      <c r="Z3856">
        <v>8</v>
      </c>
      <c r="AA3856">
        <v>33</v>
      </c>
      <c r="AB3856" t="s">
        <v>17834</v>
      </c>
      <c r="AC3856" t="s">
        <v>17835</v>
      </c>
      <c r="AD3856" t="s">
        <v>62</v>
      </c>
      <c r="AE3856" t="s">
        <v>17836</v>
      </c>
      <c r="AF3856" t="s">
        <v>1935</v>
      </c>
      <c r="AG3856" t="s">
        <v>2302</v>
      </c>
      <c r="AH3856" t="s">
        <v>17836</v>
      </c>
      <c r="AI3856">
        <v>0</v>
      </c>
      <c r="AJ3856">
        <v>0</v>
      </c>
      <c r="AL3856">
        <v>0</v>
      </c>
      <c r="AM3856">
        <v>1</v>
      </c>
      <c r="AN3856">
        <v>0</v>
      </c>
      <c r="AO3856" t="s">
        <v>51</v>
      </c>
      <c r="AP3856" t="s">
        <v>51</v>
      </c>
      <c r="AQ3856" t="s">
        <v>51</v>
      </c>
      <c r="AR3856" t="s">
        <v>51</v>
      </c>
      <c r="AS3856" t="s">
        <v>51</v>
      </c>
      <c r="AT3856" t="s">
        <v>51</v>
      </c>
      <c r="AU3856" t="s">
        <v>58</v>
      </c>
      <c r="AV3856" t="s">
        <v>17789</v>
      </c>
      <c r="AW3856" t="s">
        <v>196</v>
      </c>
      <c r="AX3856" s="1">
        <v>40278.523317858795</v>
      </c>
      <c r="AY3856" s="1">
        <v>44523.494449074075</v>
      </c>
    </row>
    <row r="3857" spans="1:51" x14ac:dyDescent="0.35">
      <c r="A3857">
        <v>422</v>
      </c>
      <c r="B3857">
        <v>0</v>
      </c>
      <c r="C3857" t="s">
        <v>51</v>
      </c>
      <c r="D3857" t="s">
        <v>85</v>
      </c>
      <c r="E3857" t="s">
        <v>51</v>
      </c>
      <c r="F3857" t="s">
        <v>51</v>
      </c>
      <c r="G3857" t="s">
        <v>17837</v>
      </c>
      <c r="H3857" t="s">
        <v>17838</v>
      </c>
      <c r="I3857" t="s">
        <v>56</v>
      </c>
      <c r="J3857" t="s">
        <v>143</v>
      </c>
      <c r="K3857" t="s">
        <v>1903</v>
      </c>
      <c r="L3857">
        <v>411028</v>
      </c>
      <c r="N3857" t="s">
        <v>14787</v>
      </c>
      <c r="S3857" t="s">
        <v>17839</v>
      </c>
      <c r="T3857" t="s">
        <v>51</v>
      </c>
      <c r="U3857" t="s">
        <v>51</v>
      </c>
      <c r="Y3857" t="s">
        <v>17840</v>
      </c>
      <c r="Z3857">
        <v>8</v>
      </c>
      <c r="AA3857" t="s">
        <v>62</v>
      </c>
      <c r="AB3857" t="s">
        <v>62</v>
      </c>
      <c r="AC3857" t="s">
        <v>62</v>
      </c>
      <c r="AD3857" t="s">
        <v>62</v>
      </c>
      <c r="AE3857" t="s">
        <v>51</v>
      </c>
      <c r="AF3857" t="s">
        <v>143</v>
      </c>
      <c r="AG3857" t="s">
        <v>62</v>
      </c>
      <c r="AH3857" t="s">
        <v>62</v>
      </c>
      <c r="AI3857">
        <v>0</v>
      </c>
      <c r="AJ3857">
        <v>0</v>
      </c>
      <c r="AL3857">
        <v>0</v>
      </c>
      <c r="AM3857">
        <v>0</v>
      </c>
      <c r="AN3857">
        <v>0</v>
      </c>
      <c r="AO3857" t="s">
        <v>51</v>
      </c>
      <c r="AP3857" t="s">
        <v>51</v>
      </c>
      <c r="AQ3857" t="s">
        <v>51</v>
      </c>
      <c r="AR3857" t="s">
        <v>51</v>
      </c>
      <c r="AS3857" t="s">
        <v>51</v>
      </c>
      <c r="AT3857" t="s">
        <v>51</v>
      </c>
      <c r="AU3857" t="s">
        <v>58</v>
      </c>
      <c r="AV3857" t="s">
        <v>17841</v>
      </c>
      <c r="AW3857" t="s">
        <v>8671</v>
      </c>
      <c r="AX3857" s="1">
        <v>40259.723761377318</v>
      </c>
      <c r="AY3857" s="1">
        <v>40541.53055609954</v>
      </c>
    </row>
    <row r="3858" spans="1:51" x14ac:dyDescent="0.35">
      <c r="A3858">
        <v>421</v>
      </c>
      <c r="B3858">
        <v>0</v>
      </c>
      <c r="C3858" t="s">
        <v>51</v>
      </c>
      <c r="D3858" t="s">
        <v>85</v>
      </c>
      <c r="E3858" t="s">
        <v>51</v>
      </c>
      <c r="F3858" t="s">
        <v>51</v>
      </c>
      <c r="G3858" t="s">
        <v>17842</v>
      </c>
      <c r="H3858" t="s">
        <v>17843</v>
      </c>
      <c r="I3858" t="s">
        <v>56</v>
      </c>
      <c r="J3858" t="s">
        <v>143</v>
      </c>
      <c r="K3858" t="s">
        <v>2418</v>
      </c>
      <c r="L3858">
        <v>411038</v>
      </c>
      <c r="M3858" t="s">
        <v>51</v>
      </c>
      <c r="N3858" t="s">
        <v>51</v>
      </c>
      <c r="O3858" t="s">
        <v>51</v>
      </c>
      <c r="P3858" t="s">
        <v>51</v>
      </c>
      <c r="Q3858" t="s">
        <v>51</v>
      </c>
      <c r="R3858" t="s">
        <v>51</v>
      </c>
      <c r="S3858" t="s">
        <v>17844</v>
      </c>
      <c r="T3858" t="s">
        <v>51</v>
      </c>
      <c r="U3858" t="s">
        <v>51</v>
      </c>
      <c r="X3858" t="s">
        <v>17845</v>
      </c>
      <c r="Y3858" t="s">
        <v>17846</v>
      </c>
      <c r="Z3858">
        <v>8</v>
      </c>
      <c r="AE3858" t="s">
        <v>51</v>
      </c>
      <c r="AF3858" t="s">
        <v>143</v>
      </c>
      <c r="AI3858">
        <v>0</v>
      </c>
      <c r="AJ3858">
        <v>0</v>
      </c>
      <c r="AL3858">
        <v>0</v>
      </c>
      <c r="AM3858">
        <v>0</v>
      </c>
      <c r="AN3858">
        <v>0</v>
      </c>
      <c r="AO3858" t="s">
        <v>51</v>
      </c>
      <c r="AP3858" t="s">
        <v>51</v>
      </c>
      <c r="AQ3858" t="s">
        <v>51</v>
      </c>
      <c r="AR3858" t="s">
        <v>51</v>
      </c>
      <c r="AS3858" t="s">
        <v>51</v>
      </c>
      <c r="AT3858" t="s">
        <v>51</v>
      </c>
      <c r="AU3858" t="s">
        <v>58</v>
      </c>
      <c r="AV3858" t="s">
        <v>17847</v>
      </c>
      <c r="AW3858" t="s">
        <v>17847</v>
      </c>
      <c r="AX3858" s="1">
        <v>40259.678809108795</v>
      </c>
      <c r="AY3858" s="1">
        <v>40259.678809108795</v>
      </c>
    </row>
    <row r="3859" spans="1:51" x14ac:dyDescent="0.35">
      <c r="A3859">
        <v>420</v>
      </c>
      <c r="B3859">
        <v>0</v>
      </c>
      <c r="C3859" t="s">
        <v>51</v>
      </c>
      <c r="D3859" t="s">
        <v>85</v>
      </c>
      <c r="E3859" t="s">
        <v>51</v>
      </c>
      <c r="F3859" t="s">
        <v>51</v>
      </c>
      <c r="G3859" t="s">
        <v>17848</v>
      </c>
      <c r="H3859" t="s">
        <v>17849</v>
      </c>
      <c r="I3859" t="s">
        <v>56</v>
      </c>
      <c r="J3859" t="s">
        <v>143</v>
      </c>
      <c r="K3859" t="s">
        <v>2418</v>
      </c>
      <c r="L3859">
        <v>411048</v>
      </c>
      <c r="M3859" t="s">
        <v>51</v>
      </c>
      <c r="N3859" t="s">
        <v>51</v>
      </c>
      <c r="O3859" t="s">
        <v>51</v>
      </c>
      <c r="P3859" t="s">
        <v>51</v>
      </c>
      <c r="Q3859" t="s">
        <v>51</v>
      </c>
      <c r="R3859" t="s">
        <v>51</v>
      </c>
      <c r="S3859" t="s">
        <v>17850</v>
      </c>
      <c r="T3859" t="s">
        <v>51</v>
      </c>
      <c r="U3859" t="s">
        <v>51</v>
      </c>
      <c r="V3859" t="s">
        <v>62</v>
      </c>
      <c r="W3859" t="s">
        <v>62</v>
      </c>
      <c r="X3859" t="s">
        <v>62</v>
      </c>
      <c r="Y3859" t="s">
        <v>17851</v>
      </c>
      <c r="Z3859">
        <v>8</v>
      </c>
      <c r="AA3859" t="s">
        <v>62</v>
      </c>
      <c r="AB3859" t="s">
        <v>62</v>
      </c>
      <c r="AC3859" t="s">
        <v>62</v>
      </c>
      <c r="AD3859" t="s">
        <v>62</v>
      </c>
      <c r="AE3859" t="s">
        <v>51</v>
      </c>
      <c r="AF3859" t="s">
        <v>143</v>
      </c>
      <c r="AG3859" t="s">
        <v>17852</v>
      </c>
      <c r="AH3859" t="s">
        <v>17852</v>
      </c>
      <c r="AI3859">
        <v>0</v>
      </c>
      <c r="AJ3859">
        <v>0</v>
      </c>
      <c r="AK3859" t="s">
        <v>62</v>
      </c>
      <c r="AL3859">
        <v>1</v>
      </c>
      <c r="AM3859">
        <v>0</v>
      </c>
      <c r="AN3859">
        <v>0</v>
      </c>
      <c r="AO3859" t="s">
        <v>51</v>
      </c>
      <c r="AP3859" t="s">
        <v>51</v>
      </c>
      <c r="AQ3859" t="s">
        <v>51</v>
      </c>
      <c r="AR3859" t="s">
        <v>51</v>
      </c>
      <c r="AS3859" t="s">
        <v>51</v>
      </c>
      <c r="AT3859" t="s">
        <v>51</v>
      </c>
      <c r="AU3859" t="s">
        <v>58</v>
      </c>
      <c r="AV3859" t="s">
        <v>17780</v>
      </c>
      <c r="AW3859" t="s">
        <v>17780</v>
      </c>
      <c r="AX3859" s="1">
        <v>40257.510959525462</v>
      </c>
      <c r="AY3859" s="1">
        <v>40257.510959525462</v>
      </c>
    </row>
    <row r="3860" spans="1:51" x14ac:dyDescent="0.35">
      <c r="A3860">
        <v>419</v>
      </c>
      <c r="B3860">
        <v>0</v>
      </c>
      <c r="C3860" t="s">
        <v>51</v>
      </c>
      <c r="D3860" t="s">
        <v>52</v>
      </c>
      <c r="E3860" t="s">
        <v>51</v>
      </c>
      <c r="F3860" t="s">
        <v>51</v>
      </c>
      <c r="G3860" t="s">
        <v>17853</v>
      </c>
      <c r="H3860" t="s">
        <v>17854</v>
      </c>
      <c r="I3860" t="s">
        <v>17855</v>
      </c>
      <c r="J3860" t="s">
        <v>14401</v>
      </c>
      <c r="K3860" t="s">
        <v>1392</v>
      </c>
      <c r="L3860" t="s">
        <v>1392</v>
      </c>
      <c r="N3860" t="s">
        <v>14787</v>
      </c>
      <c r="T3860" t="s">
        <v>51</v>
      </c>
      <c r="U3860" t="s">
        <v>51</v>
      </c>
      <c r="Z3860">
        <v>2</v>
      </c>
      <c r="AE3860" t="s">
        <v>51</v>
      </c>
      <c r="AF3860" t="s">
        <v>14401</v>
      </c>
      <c r="AI3860">
        <v>0</v>
      </c>
      <c r="AJ3860">
        <v>0</v>
      </c>
      <c r="AL3860">
        <v>0</v>
      </c>
      <c r="AM3860">
        <v>0</v>
      </c>
      <c r="AN3860">
        <v>0</v>
      </c>
      <c r="AO3860" t="s">
        <v>51</v>
      </c>
      <c r="AP3860" t="s">
        <v>51</v>
      </c>
      <c r="AQ3860" t="s">
        <v>51</v>
      </c>
      <c r="AR3860" t="s">
        <v>51</v>
      </c>
      <c r="AS3860" t="s">
        <v>51</v>
      </c>
      <c r="AT3860" t="s">
        <v>51</v>
      </c>
      <c r="AU3860" t="s">
        <v>58</v>
      </c>
      <c r="AV3860" t="s">
        <v>14226</v>
      </c>
      <c r="AW3860" t="s">
        <v>14226</v>
      </c>
      <c r="AX3860" s="1">
        <v>40248.47078920139</v>
      </c>
      <c r="AY3860" s="1">
        <v>40613.515871446762</v>
      </c>
    </row>
    <row r="3861" spans="1:51" x14ac:dyDescent="0.35">
      <c r="A3861">
        <v>417</v>
      </c>
      <c r="B3861">
        <v>0</v>
      </c>
      <c r="C3861" t="s">
        <v>51</v>
      </c>
      <c r="D3861" t="s">
        <v>85</v>
      </c>
      <c r="E3861" t="s">
        <v>51</v>
      </c>
      <c r="F3861" t="s">
        <v>51</v>
      </c>
      <c r="G3861" t="s">
        <v>17856</v>
      </c>
      <c r="H3861" t="s">
        <v>17857</v>
      </c>
      <c r="I3861" t="s">
        <v>56</v>
      </c>
      <c r="J3861" t="s">
        <v>143</v>
      </c>
      <c r="K3861" t="s">
        <v>1903</v>
      </c>
      <c r="L3861">
        <v>411027</v>
      </c>
      <c r="M3861" t="s">
        <v>51</v>
      </c>
      <c r="N3861" t="s">
        <v>51</v>
      </c>
      <c r="O3861" t="s">
        <v>51</v>
      </c>
      <c r="P3861" t="s">
        <v>51</v>
      </c>
      <c r="Q3861" t="s">
        <v>51</v>
      </c>
      <c r="R3861" t="s">
        <v>51</v>
      </c>
      <c r="S3861" t="s">
        <v>17858</v>
      </c>
      <c r="T3861" t="s">
        <v>51</v>
      </c>
      <c r="U3861" t="s">
        <v>51</v>
      </c>
      <c r="V3861" t="s">
        <v>17859</v>
      </c>
      <c r="W3861">
        <v>9372190854</v>
      </c>
      <c r="X3861" t="s">
        <v>17860</v>
      </c>
      <c r="Y3861" t="s">
        <v>17861</v>
      </c>
      <c r="Z3861">
        <v>8</v>
      </c>
      <c r="AE3861" t="s">
        <v>51</v>
      </c>
      <c r="AF3861" t="s">
        <v>143</v>
      </c>
      <c r="AI3861">
        <v>0</v>
      </c>
      <c r="AJ3861">
        <v>0</v>
      </c>
      <c r="AL3861">
        <v>0</v>
      </c>
      <c r="AM3861">
        <v>0</v>
      </c>
      <c r="AN3861">
        <v>0</v>
      </c>
      <c r="AO3861" t="s">
        <v>51</v>
      </c>
      <c r="AP3861" t="s">
        <v>51</v>
      </c>
      <c r="AQ3861" t="s">
        <v>51</v>
      </c>
      <c r="AR3861" t="s">
        <v>51</v>
      </c>
      <c r="AS3861" t="s">
        <v>51</v>
      </c>
      <c r="AT3861" t="s">
        <v>51</v>
      </c>
      <c r="AU3861" t="s">
        <v>58</v>
      </c>
      <c r="AV3861" t="s">
        <v>11883</v>
      </c>
      <c r="AW3861" t="s">
        <v>11883</v>
      </c>
      <c r="AX3861" s="1">
        <v>40246.720082604166</v>
      </c>
      <c r="AY3861" s="1">
        <v>40376.480844791666</v>
      </c>
    </row>
    <row r="3862" spans="1:51" x14ac:dyDescent="0.35">
      <c r="A3862">
        <v>416</v>
      </c>
      <c r="B3862">
        <v>0</v>
      </c>
      <c r="C3862" t="s">
        <v>51</v>
      </c>
      <c r="D3862" t="s">
        <v>85</v>
      </c>
      <c r="E3862" t="s">
        <v>51</v>
      </c>
      <c r="F3862" t="s">
        <v>51</v>
      </c>
      <c r="G3862" t="s">
        <v>17862</v>
      </c>
      <c r="H3862" t="s">
        <v>17863</v>
      </c>
      <c r="I3862" t="s">
        <v>56</v>
      </c>
      <c r="J3862" t="s">
        <v>143</v>
      </c>
      <c r="K3862" t="s">
        <v>1903</v>
      </c>
      <c r="L3862">
        <v>411048</v>
      </c>
      <c r="N3862" t="s">
        <v>14787</v>
      </c>
      <c r="T3862" t="s">
        <v>51</v>
      </c>
      <c r="U3862" t="s">
        <v>51</v>
      </c>
      <c r="W3862">
        <v>9764001531</v>
      </c>
      <c r="Z3862">
        <v>8</v>
      </c>
      <c r="AE3862" t="s">
        <v>51</v>
      </c>
      <c r="AF3862" t="s">
        <v>143</v>
      </c>
      <c r="AI3862">
        <v>0</v>
      </c>
      <c r="AJ3862">
        <v>0</v>
      </c>
      <c r="AL3862">
        <v>0</v>
      </c>
      <c r="AM3862">
        <v>0</v>
      </c>
      <c r="AN3862">
        <v>0</v>
      </c>
      <c r="AO3862" t="s">
        <v>51</v>
      </c>
      <c r="AP3862" t="s">
        <v>51</v>
      </c>
      <c r="AQ3862" t="s">
        <v>51</v>
      </c>
      <c r="AR3862" t="s">
        <v>51</v>
      </c>
      <c r="AS3862" t="s">
        <v>51</v>
      </c>
      <c r="AT3862" t="s">
        <v>51</v>
      </c>
      <c r="AU3862" t="s">
        <v>58</v>
      </c>
      <c r="AV3862" t="s">
        <v>11883</v>
      </c>
      <c r="AW3862" t="s">
        <v>8671</v>
      </c>
      <c r="AX3862" s="1">
        <v>40246.494982986114</v>
      </c>
      <c r="AY3862" s="1">
        <v>40473.685538692131</v>
      </c>
    </row>
    <row r="3863" spans="1:51" x14ac:dyDescent="0.35">
      <c r="A3863">
        <v>415</v>
      </c>
      <c r="B3863">
        <v>0</v>
      </c>
      <c r="C3863" t="s">
        <v>51</v>
      </c>
      <c r="D3863" t="s">
        <v>85</v>
      </c>
      <c r="E3863" t="s">
        <v>51</v>
      </c>
      <c r="F3863" t="s">
        <v>51</v>
      </c>
      <c r="G3863" t="s">
        <v>17864</v>
      </c>
      <c r="H3863" t="s">
        <v>17865</v>
      </c>
      <c r="I3863" t="s">
        <v>56</v>
      </c>
      <c r="J3863" t="s">
        <v>143</v>
      </c>
      <c r="K3863" t="s">
        <v>563</v>
      </c>
      <c r="L3863">
        <v>400078</v>
      </c>
      <c r="M3863" t="s">
        <v>51</v>
      </c>
      <c r="N3863" t="s">
        <v>51</v>
      </c>
      <c r="O3863" t="s">
        <v>51</v>
      </c>
      <c r="P3863" t="s">
        <v>51</v>
      </c>
      <c r="Q3863" t="s">
        <v>51</v>
      </c>
      <c r="R3863" t="s">
        <v>51</v>
      </c>
      <c r="T3863" t="s">
        <v>51</v>
      </c>
      <c r="U3863" t="s">
        <v>51</v>
      </c>
      <c r="Z3863">
        <v>8</v>
      </c>
      <c r="AE3863" t="s">
        <v>51</v>
      </c>
      <c r="AF3863" t="s">
        <v>143</v>
      </c>
      <c r="AI3863">
        <v>0</v>
      </c>
      <c r="AJ3863">
        <v>0</v>
      </c>
      <c r="AL3863">
        <v>0</v>
      </c>
      <c r="AM3863">
        <v>0</v>
      </c>
      <c r="AN3863">
        <v>0</v>
      </c>
      <c r="AO3863" t="s">
        <v>51</v>
      </c>
      <c r="AP3863" t="s">
        <v>51</v>
      </c>
      <c r="AQ3863" t="s">
        <v>51</v>
      </c>
      <c r="AR3863" t="s">
        <v>51</v>
      </c>
      <c r="AS3863" t="s">
        <v>51</v>
      </c>
      <c r="AT3863" t="s">
        <v>51</v>
      </c>
      <c r="AU3863" t="s">
        <v>58</v>
      </c>
      <c r="AV3863" t="s">
        <v>14226</v>
      </c>
      <c r="AW3863" t="s">
        <v>14226</v>
      </c>
      <c r="AX3863" s="1">
        <v>40256.652672141201</v>
      </c>
      <c r="AY3863" s="1">
        <v>40256.652672141201</v>
      </c>
    </row>
    <row r="3864" spans="1:51" x14ac:dyDescent="0.35">
      <c r="A3864">
        <v>414</v>
      </c>
      <c r="B3864">
        <v>0</v>
      </c>
      <c r="C3864" t="s">
        <v>51</v>
      </c>
      <c r="D3864" t="s">
        <v>85</v>
      </c>
      <c r="E3864" t="s">
        <v>51</v>
      </c>
      <c r="F3864" t="s">
        <v>51</v>
      </c>
      <c r="G3864" t="s">
        <v>17866</v>
      </c>
      <c r="H3864" t="s">
        <v>17867</v>
      </c>
      <c r="I3864" t="s">
        <v>56</v>
      </c>
      <c r="J3864" t="s">
        <v>17868</v>
      </c>
      <c r="K3864" t="s">
        <v>4994</v>
      </c>
      <c r="L3864" t="s">
        <v>17869</v>
      </c>
      <c r="M3864" t="s">
        <v>51</v>
      </c>
      <c r="N3864" t="s">
        <v>51</v>
      </c>
      <c r="O3864" t="s">
        <v>51</v>
      </c>
      <c r="P3864" t="s">
        <v>51</v>
      </c>
      <c r="Q3864" t="s">
        <v>51</v>
      </c>
      <c r="R3864" t="s">
        <v>51</v>
      </c>
      <c r="T3864" t="s">
        <v>51</v>
      </c>
      <c r="U3864" t="s">
        <v>51</v>
      </c>
      <c r="Z3864">
        <v>8</v>
      </c>
      <c r="AE3864" t="s">
        <v>51</v>
      </c>
      <c r="AF3864" t="s">
        <v>17868</v>
      </c>
      <c r="AI3864">
        <v>0</v>
      </c>
      <c r="AJ3864">
        <v>0</v>
      </c>
      <c r="AL3864">
        <v>0</v>
      </c>
      <c r="AM3864">
        <v>0</v>
      </c>
      <c r="AN3864">
        <v>0</v>
      </c>
      <c r="AO3864" t="s">
        <v>51</v>
      </c>
      <c r="AP3864" t="s">
        <v>51</v>
      </c>
      <c r="AQ3864" t="s">
        <v>51</v>
      </c>
      <c r="AR3864" t="s">
        <v>51</v>
      </c>
      <c r="AS3864" t="s">
        <v>51</v>
      </c>
      <c r="AT3864" t="s">
        <v>51</v>
      </c>
      <c r="AU3864" t="s">
        <v>58</v>
      </c>
      <c r="AV3864" t="s">
        <v>14226</v>
      </c>
      <c r="AW3864" t="s">
        <v>14226</v>
      </c>
      <c r="AX3864" s="1">
        <v>40254.726992361109</v>
      </c>
      <c r="AY3864" s="1">
        <v>40254.726992361109</v>
      </c>
    </row>
    <row r="3865" spans="1:51" x14ac:dyDescent="0.35">
      <c r="A3865">
        <v>407</v>
      </c>
      <c r="B3865">
        <v>0</v>
      </c>
      <c r="C3865" t="s">
        <v>51</v>
      </c>
      <c r="D3865" t="s">
        <v>85</v>
      </c>
      <c r="E3865">
        <v>3</v>
      </c>
      <c r="F3865" t="s">
        <v>1049</v>
      </c>
      <c r="G3865" t="s">
        <v>17870</v>
      </c>
      <c r="H3865" t="s">
        <v>17871</v>
      </c>
      <c r="I3865" t="s">
        <v>56</v>
      </c>
      <c r="J3865" t="s">
        <v>143</v>
      </c>
      <c r="K3865" t="s">
        <v>1903</v>
      </c>
      <c r="L3865">
        <v>411002</v>
      </c>
      <c r="S3865">
        <v>24478270</v>
      </c>
      <c r="T3865" t="s">
        <v>51</v>
      </c>
      <c r="U3865" t="s">
        <v>51</v>
      </c>
      <c r="V3865" t="s">
        <v>17872</v>
      </c>
      <c r="W3865" t="s">
        <v>62</v>
      </c>
      <c r="Y3865" t="s">
        <v>17873</v>
      </c>
      <c r="Z3865">
        <v>8</v>
      </c>
      <c r="AA3865" t="s">
        <v>62</v>
      </c>
      <c r="AB3865" t="s">
        <v>62</v>
      </c>
      <c r="AC3865" t="s">
        <v>62</v>
      </c>
      <c r="AD3865" t="s">
        <v>62</v>
      </c>
      <c r="AE3865" t="s">
        <v>51</v>
      </c>
      <c r="AF3865" t="s">
        <v>143</v>
      </c>
      <c r="AG3865">
        <v>27760013692</v>
      </c>
      <c r="AH3865">
        <v>27760013692</v>
      </c>
      <c r="AI3865">
        <v>0</v>
      </c>
      <c r="AJ3865">
        <v>0</v>
      </c>
      <c r="AL3865">
        <v>0</v>
      </c>
      <c r="AM3865">
        <v>0</v>
      </c>
      <c r="AN3865">
        <v>0</v>
      </c>
      <c r="AO3865" t="s">
        <v>120</v>
      </c>
      <c r="AP3865" t="s">
        <v>121</v>
      </c>
      <c r="AQ3865" t="s">
        <v>122</v>
      </c>
      <c r="AR3865" t="s">
        <v>123</v>
      </c>
      <c r="AS3865" t="s">
        <v>89</v>
      </c>
      <c r="AT3865" t="s">
        <v>90</v>
      </c>
      <c r="AU3865" t="s">
        <v>58</v>
      </c>
      <c r="AV3865" t="s">
        <v>10397</v>
      </c>
      <c r="AW3865" t="s">
        <v>5181</v>
      </c>
      <c r="AX3865" s="1">
        <v>40253.438668402778</v>
      </c>
      <c r="AY3865" s="1">
        <v>44142.441263425928</v>
      </c>
    </row>
    <row r="3866" spans="1:51" x14ac:dyDescent="0.35">
      <c r="A3866">
        <v>406</v>
      </c>
      <c r="B3866">
        <v>0</v>
      </c>
      <c r="C3866" t="s">
        <v>51</v>
      </c>
      <c r="D3866" t="s">
        <v>85</v>
      </c>
      <c r="E3866">
        <v>0</v>
      </c>
      <c r="G3866" t="s">
        <v>17874</v>
      </c>
      <c r="H3866" t="s">
        <v>17875</v>
      </c>
      <c r="I3866" t="s">
        <v>56</v>
      </c>
      <c r="K3866" t="s">
        <v>6008</v>
      </c>
      <c r="L3866">
        <v>382430</v>
      </c>
      <c r="T3866" t="s">
        <v>51</v>
      </c>
      <c r="U3866" t="s">
        <v>51</v>
      </c>
      <c r="Y3866" t="s">
        <v>17746</v>
      </c>
      <c r="Z3866">
        <v>8</v>
      </c>
      <c r="AA3866" t="s">
        <v>17876</v>
      </c>
      <c r="AE3866" t="s">
        <v>51</v>
      </c>
      <c r="AF3866" t="s">
        <v>51</v>
      </c>
      <c r="AG3866" t="s">
        <v>17877</v>
      </c>
      <c r="AH3866" t="s">
        <v>17877</v>
      </c>
      <c r="AI3866">
        <v>0</v>
      </c>
      <c r="AJ3866">
        <v>0</v>
      </c>
      <c r="AL3866">
        <v>0</v>
      </c>
      <c r="AM3866">
        <v>0</v>
      </c>
      <c r="AN3866">
        <v>0</v>
      </c>
      <c r="AO3866" t="s">
        <v>120</v>
      </c>
      <c r="AP3866" t="s">
        <v>121</v>
      </c>
      <c r="AQ3866" t="s">
        <v>122</v>
      </c>
      <c r="AR3866" t="s">
        <v>123</v>
      </c>
      <c r="AS3866" t="s">
        <v>89</v>
      </c>
      <c r="AT3866" t="s">
        <v>90</v>
      </c>
      <c r="AU3866" t="s">
        <v>58</v>
      </c>
      <c r="AV3866" t="s">
        <v>14226</v>
      </c>
      <c r="AW3866" t="s">
        <v>91</v>
      </c>
      <c r="AX3866" s="1">
        <v>40250.614052893521</v>
      </c>
      <c r="AY3866" s="1">
        <v>46084.710862812499</v>
      </c>
    </row>
    <row r="3867" spans="1:51" x14ac:dyDescent="0.35">
      <c r="A3867">
        <v>405</v>
      </c>
      <c r="B3867">
        <v>0</v>
      </c>
      <c r="C3867" t="s">
        <v>51</v>
      </c>
      <c r="D3867" t="s">
        <v>52</v>
      </c>
      <c r="E3867" t="s">
        <v>51</v>
      </c>
      <c r="F3867" t="s">
        <v>51</v>
      </c>
      <c r="G3867" t="s">
        <v>19498</v>
      </c>
      <c r="H3867" t="s">
        <v>17878</v>
      </c>
      <c r="I3867" t="s">
        <v>56</v>
      </c>
      <c r="J3867" t="s">
        <v>143</v>
      </c>
      <c r="K3867" t="s">
        <v>563</v>
      </c>
      <c r="L3867">
        <v>400701</v>
      </c>
      <c r="M3867" t="s">
        <v>51</v>
      </c>
      <c r="N3867" t="s">
        <v>51</v>
      </c>
      <c r="O3867" t="s">
        <v>51</v>
      </c>
      <c r="P3867" t="s">
        <v>51</v>
      </c>
      <c r="Q3867" t="s">
        <v>51</v>
      </c>
      <c r="R3867" t="s">
        <v>51</v>
      </c>
      <c r="T3867" t="s">
        <v>51</v>
      </c>
      <c r="U3867" t="s">
        <v>51</v>
      </c>
      <c r="Z3867">
        <v>8</v>
      </c>
      <c r="AA3867" t="s">
        <v>17879</v>
      </c>
      <c r="AB3867" t="s">
        <v>10448</v>
      </c>
      <c r="AC3867" t="s">
        <v>17880</v>
      </c>
      <c r="AE3867" t="s">
        <v>51</v>
      </c>
      <c r="AF3867" t="s">
        <v>143</v>
      </c>
      <c r="AH3867" t="s">
        <v>17881</v>
      </c>
      <c r="AI3867">
        <v>0</v>
      </c>
      <c r="AJ3867">
        <v>0</v>
      </c>
      <c r="AL3867">
        <v>0</v>
      </c>
      <c r="AM3867">
        <v>0</v>
      </c>
      <c r="AN3867">
        <v>0</v>
      </c>
      <c r="AO3867" t="s">
        <v>51</v>
      </c>
      <c r="AP3867" t="s">
        <v>51</v>
      </c>
      <c r="AQ3867" t="s">
        <v>51</v>
      </c>
      <c r="AR3867" t="s">
        <v>51</v>
      </c>
      <c r="AS3867" t="s">
        <v>51</v>
      </c>
      <c r="AT3867" t="s">
        <v>51</v>
      </c>
      <c r="AU3867" t="s">
        <v>58</v>
      </c>
      <c r="AV3867" t="s">
        <v>14226</v>
      </c>
      <c r="AW3867" t="s">
        <v>14226</v>
      </c>
      <c r="AX3867" s="1">
        <v>40250.611114155094</v>
      </c>
      <c r="AY3867" s="1">
        <v>40250.611114155094</v>
      </c>
    </row>
    <row r="3868" spans="1:51" x14ac:dyDescent="0.35">
      <c r="A3868">
        <v>404</v>
      </c>
      <c r="B3868">
        <v>0</v>
      </c>
      <c r="C3868" t="s">
        <v>51</v>
      </c>
      <c r="D3868" t="s">
        <v>52</v>
      </c>
      <c r="E3868" t="s">
        <v>51</v>
      </c>
      <c r="F3868" t="s">
        <v>51</v>
      </c>
      <c r="G3868" t="s">
        <v>19499</v>
      </c>
      <c r="H3868" t="s">
        <v>17882</v>
      </c>
      <c r="I3868" t="s">
        <v>56</v>
      </c>
      <c r="J3868" t="s">
        <v>16591</v>
      </c>
      <c r="K3868" t="s">
        <v>17883</v>
      </c>
      <c r="L3868">
        <v>600018</v>
      </c>
      <c r="M3868" t="s">
        <v>51</v>
      </c>
      <c r="N3868" t="s">
        <v>51</v>
      </c>
      <c r="O3868" t="s">
        <v>51</v>
      </c>
      <c r="P3868" t="s">
        <v>51</v>
      </c>
      <c r="Q3868" t="s">
        <v>51</v>
      </c>
      <c r="R3868" t="s">
        <v>51</v>
      </c>
      <c r="T3868" t="s">
        <v>51</v>
      </c>
      <c r="U3868" t="s">
        <v>51</v>
      </c>
      <c r="Z3868">
        <v>8</v>
      </c>
      <c r="AE3868" t="s">
        <v>51</v>
      </c>
      <c r="AF3868" t="s">
        <v>16591</v>
      </c>
      <c r="AI3868">
        <v>0</v>
      </c>
      <c r="AJ3868">
        <v>0</v>
      </c>
      <c r="AL3868">
        <v>0</v>
      </c>
      <c r="AM3868">
        <v>0</v>
      </c>
      <c r="AN3868">
        <v>0</v>
      </c>
      <c r="AO3868" t="s">
        <v>51</v>
      </c>
      <c r="AP3868" t="s">
        <v>51</v>
      </c>
      <c r="AQ3868" t="s">
        <v>51</v>
      </c>
      <c r="AR3868" t="s">
        <v>51</v>
      </c>
      <c r="AS3868" t="s">
        <v>51</v>
      </c>
      <c r="AT3868" t="s">
        <v>51</v>
      </c>
      <c r="AU3868" t="s">
        <v>58</v>
      </c>
      <c r="AV3868" t="s">
        <v>14226</v>
      </c>
      <c r="AW3868" t="s">
        <v>14226</v>
      </c>
      <c r="AX3868" s="1">
        <v>40250.607184224536</v>
      </c>
      <c r="AY3868" s="1">
        <v>40250.607184224536</v>
      </c>
    </row>
    <row r="3869" spans="1:51" x14ac:dyDescent="0.35">
      <c r="A3869">
        <v>403</v>
      </c>
      <c r="B3869">
        <v>0</v>
      </c>
      <c r="C3869" t="s">
        <v>51</v>
      </c>
      <c r="D3869" t="s">
        <v>85</v>
      </c>
      <c r="E3869" t="s">
        <v>51</v>
      </c>
      <c r="F3869" t="s">
        <v>51</v>
      </c>
      <c r="G3869" t="s">
        <v>17884</v>
      </c>
      <c r="H3869" t="s">
        <v>17885</v>
      </c>
      <c r="I3869" t="s">
        <v>18762</v>
      </c>
      <c r="J3869" t="s">
        <v>13817</v>
      </c>
      <c r="K3869" t="s">
        <v>17886</v>
      </c>
      <c r="L3869">
        <v>93003</v>
      </c>
      <c r="M3869" t="s">
        <v>51</v>
      </c>
      <c r="N3869" t="s">
        <v>51</v>
      </c>
      <c r="O3869" t="s">
        <v>51</v>
      </c>
      <c r="P3869" t="s">
        <v>51</v>
      </c>
      <c r="Q3869" t="s">
        <v>51</v>
      </c>
      <c r="R3869" t="s">
        <v>51</v>
      </c>
      <c r="S3869" t="s">
        <v>17887</v>
      </c>
      <c r="T3869" t="s">
        <v>51</v>
      </c>
      <c r="U3869" t="s">
        <v>51</v>
      </c>
      <c r="V3869" t="s">
        <v>17888</v>
      </c>
      <c r="W3869" t="s">
        <v>62</v>
      </c>
      <c r="X3869" t="s">
        <v>62</v>
      </c>
      <c r="Z3869">
        <v>2</v>
      </c>
      <c r="AA3869" t="s">
        <v>62</v>
      </c>
      <c r="AB3869" t="s">
        <v>62</v>
      </c>
      <c r="AC3869" t="s">
        <v>62</v>
      </c>
      <c r="AD3869" t="s">
        <v>62</v>
      </c>
      <c r="AE3869" t="s">
        <v>51</v>
      </c>
      <c r="AF3869" t="s">
        <v>13817</v>
      </c>
      <c r="AG3869" t="s">
        <v>62</v>
      </c>
      <c r="AH3869" t="s">
        <v>62</v>
      </c>
      <c r="AI3869">
        <v>0</v>
      </c>
      <c r="AJ3869">
        <v>0</v>
      </c>
      <c r="AK3869" t="s">
        <v>62</v>
      </c>
      <c r="AL3869">
        <v>0</v>
      </c>
      <c r="AM3869">
        <v>0</v>
      </c>
      <c r="AN3869">
        <v>0</v>
      </c>
      <c r="AO3869" t="s">
        <v>51</v>
      </c>
      <c r="AP3869" t="s">
        <v>51</v>
      </c>
      <c r="AQ3869" t="s">
        <v>51</v>
      </c>
      <c r="AR3869" t="s">
        <v>51</v>
      </c>
      <c r="AS3869" t="s">
        <v>51</v>
      </c>
      <c r="AT3869" t="s">
        <v>51</v>
      </c>
      <c r="AU3869" t="s">
        <v>58</v>
      </c>
      <c r="AV3869" t="s">
        <v>14226</v>
      </c>
      <c r="AW3869" t="s">
        <v>14226</v>
      </c>
      <c r="AX3869" s="1">
        <v>40245.729156863425</v>
      </c>
      <c r="AY3869" s="1">
        <v>40245.729156863425</v>
      </c>
    </row>
    <row r="3870" spans="1:51" x14ac:dyDescent="0.35">
      <c r="A3870">
        <v>401</v>
      </c>
      <c r="B3870">
        <v>0</v>
      </c>
      <c r="C3870" t="s">
        <v>51</v>
      </c>
      <c r="D3870" t="s">
        <v>52</v>
      </c>
      <c r="E3870" t="s">
        <v>51</v>
      </c>
      <c r="F3870" t="s">
        <v>51</v>
      </c>
      <c r="G3870" t="s">
        <v>17889</v>
      </c>
      <c r="H3870" t="s">
        <v>17890</v>
      </c>
      <c r="I3870" t="s">
        <v>3488</v>
      </c>
      <c r="J3870" t="s">
        <v>13817</v>
      </c>
      <c r="K3870" t="s">
        <v>62</v>
      </c>
      <c r="L3870">
        <v>330200</v>
      </c>
      <c r="M3870" t="s">
        <v>51</v>
      </c>
      <c r="N3870" t="s">
        <v>51</v>
      </c>
      <c r="O3870" t="s">
        <v>51</v>
      </c>
      <c r="P3870" t="s">
        <v>51</v>
      </c>
      <c r="Q3870" t="s">
        <v>51</v>
      </c>
      <c r="R3870" t="s">
        <v>51</v>
      </c>
      <c r="T3870" t="s">
        <v>51</v>
      </c>
      <c r="U3870" t="s">
        <v>51</v>
      </c>
      <c r="Z3870">
        <v>2</v>
      </c>
      <c r="AE3870" t="s">
        <v>51</v>
      </c>
      <c r="AF3870" t="s">
        <v>13817</v>
      </c>
      <c r="AI3870">
        <v>0</v>
      </c>
      <c r="AJ3870">
        <v>0</v>
      </c>
      <c r="AL3870">
        <v>0</v>
      </c>
      <c r="AM3870">
        <v>0</v>
      </c>
      <c r="AN3870">
        <v>0</v>
      </c>
      <c r="AO3870" t="s">
        <v>51</v>
      </c>
      <c r="AP3870" t="s">
        <v>51</v>
      </c>
      <c r="AQ3870" t="s">
        <v>51</v>
      </c>
      <c r="AR3870" t="s">
        <v>51</v>
      </c>
      <c r="AS3870" t="s">
        <v>51</v>
      </c>
      <c r="AT3870" t="s">
        <v>51</v>
      </c>
      <c r="AU3870" t="s">
        <v>58</v>
      </c>
      <c r="AV3870" t="s">
        <v>14226</v>
      </c>
      <c r="AW3870" t="s">
        <v>12370</v>
      </c>
      <c r="AX3870" s="1">
        <v>40243.714791817132</v>
      </c>
      <c r="AY3870" s="1">
        <v>40339.423096874998</v>
      </c>
    </row>
    <row r="3871" spans="1:51" x14ac:dyDescent="0.35">
      <c r="A3871">
        <v>399</v>
      </c>
      <c r="B3871">
        <v>0</v>
      </c>
      <c r="C3871" t="s">
        <v>51</v>
      </c>
      <c r="D3871" t="s">
        <v>52</v>
      </c>
      <c r="E3871" t="s">
        <v>51</v>
      </c>
      <c r="F3871" t="s">
        <v>51</v>
      </c>
      <c r="G3871" t="s">
        <v>19500</v>
      </c>
      <c r="H3871" t="s">
        <v>17891</v>
      </c>
      <c r="I3871" t="s">
        <v>56</v>
      </c>
      <c r="J3871" t="s">
        <v>62</v>
      </c>
      <c r="K3871" t="s">
        <v>16336</v>
      </c>
      <c r="L3871">
        <v>561203</v>
      </c>
      <c r="N3871" t="s">
        <v>14787</v>
      </c>
      <c r="O3871" t="s">
        <v>56</v>
      </c>
      <c r="U3871" t="s">
        <v>202</v>
      </c>
      <c r="Z3871">
        <v>8</v>
      </c>
      <c r="AA3871">
        <v>29</v>
      </c>
      <c r="AE3871" t="s">
        <v>16336</v>
      </c>
      <c r="AF3871" t="s">
        <v>77</v>
      </c>
      <c r="AG3871" t="s">
        <v>4057</v>
      </c>
      <c r="AH3871" t="s">
        <v>16336</v>
      </c>
      <c r="AI3871">
        <v>0</v>
      </c>
      <c r="AJ3871">
        <v>0</v>
      </c>
      <c r="AL3871">
        <v>0</v>
      </c>
      <c r="AM3871">
        <v>0</v>
      </c>
      <c r="AN3871">
        <v>0</v>
      </c>
      <c r="AO3871" t="s">
        <v>51</v>
      </c>
      <c r="AP3871" t="s">
        <v>51</v>
      </c>
      <c r="AQ3871" t="s">
        <v>51</v>
      </c>
      <c r="AR3871" t="s">
        <v>51</v>
      </c>
      <c r="AS3871" t="s">
        <v>51</v>
      </c>
      <c r="AT3871" t="s">
        <v>51</v>
      </c>
      <c r="AU3871" t="s">
        <v>58</v>
      </c>
      <c r="AV3871" t="s">
        <v>14226</v>
      </c>
      <c r="AW3871" t="s">
        <v>196</v>
      </c>
      <c r="AX3871" s="1">
        <v>40243.687832372685</v>
      </c>
      <c r="AY3871" s="1">
        <v>43846.647383796299</v>
      </c>
    </row>
    <row r="3872" spans="1:51" x14ac:dyDescent="0.35">
      <c r="A3872">
        <v>398</v>
      </c>
      <c r="B3872">
        <v>0</v>
      </c>
      <c r="C3872" t="s">
        <v>51</v>
      </c>
      <c r="D3872" t="s">
        <v>52</v>
      </c>
      <c r="E3872" t="s">
        <v>51</v>
      </c>
      <c r="F3872" t="s">
        <v>51</v>
      </c>
      <c r="G3872" t="s">
        <v>17892</v>
      </c>
      <c r="H3872" t="s">
        <v>17893</v>
      </c>
      <c r="I3872" t="s">
        <v>56</v>
      </c>
      <c r="J3872" t="s">
        <v>1935</v>
      </c>
      <c r="K3872" t="s">
        <v>17894</v>
      </c>
      <c r="L3872" t="s">
        <v>17895</v>
      </c>
      <c r="O3872" t="s">
        <v>62</v>
      </c>
      <c r="U3872" t="s">
        <v>51</v>
      </c>
      <c r="Z3872">
        <v>8</v>
      </c>
      <c r="AA3872">
        <v>33</v>
      </c>
      <c r="AE3872" t="s">
        <v>17896</v>
      </c>
      <c r="AF3872" t="s">
        <v>1935</v>
      </c>
      <c r="AG3872" t="s">
        <v>17897</v>
      </c>
      <c r="AH3872" t="s">
        <v>17896</v>
      </c>
      <c r="AI3872">
        <v>0</v>
      </c>
      <c r="AJ3872">
        <v>0</v>
      </c>
      <c r="AL3872">
        <v>0</v>
      </c>
      <c r="AM3872">
        <v>0</v>
      </c>
      <c r="AN3872">
        <v>0</v>
      </c>
      <c r="AO3872" t="s">
        <v>51</v>
      </c>
      <c r="AP3872" t="s">
        <v>51</v>
      </c>
      <c r="AQ3872" t="s">
        <v>51</v>
      </c>
      <c r="AR3872" t="s">
        <v>51</v>
      </c>
      <c r="AS3872" t="s">
        <v>51</v>
      </c>
      <c r="AT3872" t="s">
        <v>51</v>
      </c>
      <c r="AU3872" t="s">
        <v>58</v>
      </c>
      <c r="AV3872" t="s">
        <v>14226</v>
      </c>
      <c r="AW3872" t="s">
        <v>6927</v>
      </c>
      <c r="AX3872" s="1">
        <v>40243.682877395833</v>
      </c>
      <c r="AY3872" s="1">
        <v>43329.659695949071</v>
      </c>
    </row>
    <row r="3873" spans="1:51" x14ac:dyDescent="0.35">
      <c r="A3873">
        <v>397</v>
      </c>
      <c r="B3873">
        <v>0</v>
      </c>
      <c r="C3873" t="s">
        <v>51</v>
      </c>
      <c r="D3873" t="s">
        <v>52</v>
      </c>
      <c r="E3873" t="s">
        <v>51</v>
      </c>
      <c r="F3873" t="s">
        <v>51</v>
      </c>
      <c r="G3873" t="s">
        <v>19501</v>
      </c>
      <c r="H3873" t="s">
        <v>17898</v>
      </c>
      <c r="I3873" t="s">
        <v>56</v>
      </c>
      <c r="J3873" t="s">
        <v>16428</v>
      </c>
      <c r="K3873" t="s">
        <v>17899</v>
      </c>
      <c r="L3873" t="s">
        <v>17900</v>
      </c>
      <c r="M3873" t="s">
        <v>51</v>
      </c>
      <c r="N3873" t="s">
        <v>51</v>
      </c>
      <c r="O3873" t="s">
        <v>51</v>
      </c>
      <c r="P3873" t="s">
        <v>51</v>
      </c>
      <c r="Q3873" t="s">
        <v>51</v>
      </c>
      <c r="R3873" t="s">
        <v>51</v>
      </c>
      <c r="S3873" t="s">
        <v>62</v>
      </c>
      <c r="T3873" t="s">
        <v>51</v>
      </c>
      <c r="U3873" t="s">
        <v>51</v>
      </c>
      <c r="V3873" t="s">
        <v>62</v>
      </c>
      <c r="W3873" t="s">
        <v>62</v>
      </c>
      <c r="X3873" t="s">
        <v>62</v>
      </c>
      <c r="Z3873">
        <v>8</v>
      </c>
      <c r="AA3873" t="s">
        <v>62</v>
      </c>
      <c r="AB3873" t="s">
        <v>62</v>
      </c>
      <c r="AC3873" t="s">
        <v>62</v>
      </c>
      <c r="AD3873" t="s">
        <v>62</v>
      </c>
      <c r="AE3873" t="s">
        <v>51</v>
      </c>
      <c r="AF3873" t="s">
        <v>16428</v>
      </c>
      <c r="AG3873" t="s">
        <v>62</v>
      </c>
      <c r="AH3873" t="s">
        <v>62</v>
      </c>
      <c r="AI3873">
        <v>0</v>
      </c>
      <c r="AJ3873">
        <v>0</v>
      </c>
      <c r="AL3873">
        <v>0</v>
      </c>
      <c r="AM3873">
        <v>1</v>
      </c>
      <c r="AN3873">
        <v>0</v>
      </c>
      <c r="AO3873" t="s">
        <v>51</v>
      </c>
      <c r="AP3873" t="s">
        <v>51</v>
      </c>
      <c r="AQ3873" t="s">
        <v>51</v>
      </c>
      <c r="AR3873" t="s">
        <v>51</v>
      </c>
      <c r="AS3873" t="s">
        <v>51</v>
      </c>
      <c r="AT3873" t="s">
        <v>51</v>
      </c>
      <c r="AU3873" t="s">
        <v>58</v>
      </c>
      <c r="AV3873" t="s">
        <v>14226</v>
      </c>
      <c r="AW3873" t="s">
        <v>14226</v>
      </c>
      <c r="AX3873" s="1">
        <v>40243.607142974535</v>
      </c>
      <c r="AY3873" s="1">
        <v>40243.619654548609</v>
      </c>
    </row>
    <row r="3874" spans="1:51" x14ac:dyDescent="0.35">
      <c r="A3874">
        <v>396</v>
      </c>
      <c r="B3874">
        <v>0</v>
      </c>
      <c r="C3874" t="s">
        <v>51</v>
      </c>
      <c r="D3874" t="s">
        <v>52</v>
      </c>
      <c r="E3874" t="s">
        <v>51</v>
      </c>
      <c r="F3874" t="s">
        <v>51</v>
      </c>
      <c r="G3874" t="s">
        <v>17901</v>
      </c>
      <c r="H3874" t="s">
        <v>17902</v>
      </c>
      <c r="I3874" t="s">
        <v>56</v>
      </c>
      <c r="J3874" t="s">
        <v>15385</v>
      </c>
      <c r="K3874" t="s">
        <v>17903</v>
      </c>
      <c r="L3874" t="s">
        <v>62</v>
      </c>
      <c r="M3874" t="s">
        <v>51</v>
      </c>
      <c r="N3874" t="s">
        <v>51</v>
      </c>
      <c r="O3874" t="s">
        <v>51</v>
      </c>
      <c r="P3874" t="s">
        <v>51</v>
      </c>
      <c r="Q3874" t="s">
        <v>51</v>
      </c>
      <c r="R3874" t="s">
        <v>51</v>
      </c>
      <c r="S3874" t="s">
        <v>62</v>
      </c>
      <c r="T3874" t="s">
        <v>51</v>
      </c>
      <c r="U3874" t="s">
        <v>51</v>
      </c>
      <c r="V3874" t="s">
        <v>62</v>
      </c>
      <c r="W3874" t="s">
        <v>62</v>
      </c>
      <c r="X3874" t="s">
        <v>62</v>
      </c>
      <c r="Y3874" t="s">
        <v>17904</v>
      </c>
      <c r="Z3874">
        <v>8</v>
      </c>
      <c r="AA3874" t="s">
        <v>17905</v>
      </c>
      <c r="AB3874" t="s">
        <v>62</v>
      </c>
      <c r="AC3874" t="s">
        <v>62</v>
      </c>
      <c r="AD3874" t="s">
        <v>62</v>
      </c>
      <c r="AE3874" t="s">
        <v>51</v>
      </c>
      <c r="AF3874" t="s">
        <v>15385</v>
      </c>
      <c r="AG3874" t="s">
        <v>62</v>
      </c>
      <c r="AH3874" t="s">
        <v>17906</v>
      </c>
      <c r="AI3874">
        <v>0</v>
      </c>
      <c r="AJ3874">
        <v>0</v>
      </c>
      <c r="AK3874" t="s">
        <v>62</v>
      </c>
      <c r="AL3874">
        <v>0</v>
      </c>
      <c r="AM3874">
        <v>0</v>
      </c>
      <c r="AN3874">
        <v>0</v>
      </c>
      <c r="AO3874" t="s">
        <v>51</v>
      </c>
      <c r="AP3874" t="s">
        <v>51</v>
      </c>
      <c r="AQ3874" t="s">
        <v>51</v>
      </c>
      <c r="AR3874" t="s">
        <v>51</v>
      </c>
      <c r="AS3874" t="s">
        <v>51</v>
      </c>
      <c r="AT3874" t="s">
        <v>51</v>
      </c>
      <c r="AU3874" t="s">
        <v>58</v>
      </c>
      <c r="AV3874" t="s">
        <v>14226</v>
      </c>
      <c r="AW3874" t="s">
        <v>14226</v>
      </c>
      <c r="AX3874" s="1">
        <v>40243.544976655096</v>
      </c>
      <c r="AY3874" s="1">
        <v>40243.544976655096</v>
      </c>
    </row>
    <row r="3875" spans="1:51" x14ac:dyDescent="0.35">
      <c r="A3875">
        <v>394</v>
      </c>
      <c r="B3875">
        <v>0</v>
      </c>
      <c r="C3875" t="s">
        <v>51</v>
      </c>
      <c r="D3875" t="s">
        <v>85</v>
      </c>
      <c r="E3875" t="s">
        <v>51</v>
      </c>
      <c r="F3875" t="s">
        <v>51</v>
      </c>
      <c r="G3875" t="s">
        <v>17907</v>
      </c>
      <c r="H3875" t="s">
        <v>17908</v>
      </c>
      <c r="I3875" t="s">
        <v>56</v>
      </c>
      <c r="J3875" t="s">
        <v>14598</v>
      </c>
      <c r="K3875" t="s">
        <v>14876</v>
      </c>
      <c r="L3875">
        <v>560002</v>
      </c>
      <c r="M3875" t="s">
        <v>51</v>
      </c>
      <c r="N3875" t="s">
        <v>51</v>
      </c>
      <c r="O3875" t="s">
        <v>51</v>
      </c>
      <c r="P3875" t="s">
        <v>51</v>
      </c>
      <c r="Q3875" t="s">
        <v>51</v>
      </c>
      <c r="R3875" t="s">
        <v>51</v>
      </c>
      <c r="S3875" t="s">
        <v>17909</v>
      </c>
      <c r="T3875" t="s">
        <v>51</v>
      </c>
      <c r="U3875" t="s">
        <v>51</v>
      </c>
      <c r="V3875" t="s">
        <v>62</v>
      </c>
      <c r="W3875">
        <v>9342529645</v>
      </c>
      <c r="X3875" t="s">
        <v>62</v>
      </c>
      <c r="Y3875" t="s">
        <v>17910</v>
      </c>
      <c r="Z3875">
        <v>8</v>
      </c>
      <c r="AA3875" t="s">
        <v>62</v>
      </c>
      <c r="AB3875" t="s">
        <v>62</v>
      </c>
      <c r="AC3875" t="s">
        <v>62</v>
      </c>
      <c r="AD3875" t="s">
        <v>62</v>
      </c>
      <c r="AE3875" t="s">
        <v>51</v>
      </c>
      <c r="AF3875" t="s">
        <v>14598</v>
      </c>
      <c r="AG3875" t="s">
        <v>62</v>
      </c>
      <c r="AH3875" t="s">
        <v>62</v>
      </c>
      <c r="AI3875">
        <v>0</v>
      </c>
      <c r="AJ3875">
        <v>0</v>
      </c>
      <c r="AK3875" t="s">
        <v>62</v>
      </c>
      <c r="AL3875">
        <v>0</v>
      </c>
      <c r="AM3875">
        <v>1</v>
      </c>
      <c r="AN3875">
        <v>0</v>
      </c>
      <c r="AO3875" t="s">
        <v>51</v>
      </c>
      <c r="AP3875" t="s">
        <v>51</v>
      </c>
      <c r="AQ3875" t="s">
        <v>51</v>
      </c>
      <c r="AR3875" t="s">
        <v>51</v>
      </c>
      <c r="AS3875" t="s">
        <v>51</v>
      </c>
      <c r="AT3875" t="s">
        <v>51</v>
      </c>
      <c r="AU3875" t="s">
        <v>58</v>
      </c>
      <c r="AV3875" t="s">
        <v>10397</v>
      </c>
      <c r="AW3875" t="s">
        <v>10397</v>
      </c>
      <c r="AX3875" s="1">
        <v>40242.658827928244</v>
      </c>
      <c r="AY3875" s="1">
        <v>40242.658827928244</v>
      </c>
    </row>
    <row r="3876" spans="1:51" x14ac:dyDescent="0.35">
      <c r="A3876">
        <v>390</v>
      </c>
      <c r="B3876">
        <v>0</v>
      </c>
      <c r="C3876" t="s">
        <v>51</v>
      </c>
      <c r="D3876" t="s">
        <v>85</v>
      </c>
      <c r="E3876" t="s">
        <v>51</v>
      </c>
      <c r="F3876" t="s">
        <v>51</v>
      </c>
      <c r="G3876" t="s">
        <v>17911</v>
      </c>
      <c r="H3876" t="s">
        <v>17912</v>
      </c>
      <c r="I3876" t="s">
        <v>56</v>
      </c>
      <c r="J3876" t="s">
        <v>143</v>
      </c>
      <c r="K3876" t="s">
        <v>10</v>
      </c>
      <c r="L3876" t="s">
        <v>62</v>
      </c>
      <c r="M3876" t="s">
        <v>51</v>
      </c>
      <c r="N3876" t="s">
        <v>51</v>
      </c>
      <c r="O3876" t="s">
        <v>51</v>
      </c>
      <c r="P3876" t="s">
        <v>51</v>
      </c>
      <c r="Q3876" t="s">
        <v>51</v>
      </c>
      <c r="R3876" t="s">
        <v>51</v>
      </c>
      <c r="S3876" t="s">
        <v>62</v>
      </c>
      <c r="T3876" t="s">
        <v>51</v>
      </c>
      <c r="U3876" t="s">
        <v>51</v>
      </c>
      <c r="V3876" t="s">
        <v>62</v>
      </c>
      <c r="W3876" t="s">
        <v>62</v>
      </c>
      <c r="X3876" t="s">
        <v>62</v>
      </c>
      <c r="Y3876" t="s">
        <v>17913</v>
      </c>
      <c r="Z3876">
        <v>8</v>
      </c>
      <c r="AA3876" t="s">
        <v>62</v>
      </c>
      <c r="AB3876" t="s">
        <v>62</v>
      </c>
      <c r="AC3876" t="s">
        <v>62</v>
      </c>
      <c r="AD3876" t="s">
        <v>62</v>
      </c>
      <c r="AE3876" t="s">
        <v>51</v>
      </c>
      <c r="AF3876" t="s">
        <v>143</v>
      </c>
      <c r="AG3876" t="s">
        <v>62</v>
      </c>
      <c r="AH3876" t="s">
        <v>17914</v>
      </c>
      <c r="AI3876">
        <v>0</v>
      </c>
      <c r="AJ3876">
        <v>0</v>
      </c>
      <c r="AK3876" t="s">
        <v>62</v>
      </c>
      <c r="AL3876">
        <v>0</v>
      </c>
      <c r="AM3876">
        <v>0</v>
      </c>
      <c r="AN3876">
        <v>0</v>
      </c>
      <c r="AO3876" t="s">
        <v>51</v>
      </c>
      <c r="AP3876" t="s">
        <v>51</v>
      </c>
      <c r="AQ3876" t="s">
        <v>51</v>
      </c>
      <c r="AR3876" t="s">
        <v>51</v>
      </c>
      <c r="AS3876" t="s">
        <v>51</v>
      </c>
      <c r="AT3876" t="s">
        <v>51</v>
      </c>
      <c r="AU3876" t="s">
        <v>58</v>
      </c>
      <c r="AV3876" t="s">
        <v>10397</v>
      </c>
      <c r="AW3876" t="s">
        <v>10397</v>
      </c>
      <c r="AX3876" s="1">
        <v>40236.540684108797</v>
      </c>
      <c r="AY3876" s="1">
        <v>40236.540684108797</v>
      </c>
    </row>
    <row r="3877" spans="1:51" x14ac:dyDescent="0.35">
      <c r="A3877">
        <v>389</v>
      </c>
      <c r="B3877">
        <v>0</v>
      </c>
      <c r="C3877" t="s">
        <v>51</v>
      </c>
      <c r="D3877" t="s">
        <v>52</v>
      </c>
      <c r="E3877" t="s">
        <v>51</v>
      </c>
      <c r="F3877" t="s">
        <v>51</v>
      </c>
      <c r="G3877" t="s">
        <v>19502</v>
      </c>
      <c r="H3877" t="s">
        <v>17915</v>
      </c>
      <c r="I3877" t="s">
        <v>56</v>
      </c>
      <c r="J3877" t="s">
        <v>143</v>
      </c>
      <c r="K3877" t="s">
        <v>2254</v>
      </c>
      <c r="L3877" t="s">
        <v>17916</v>
      </c>
      <c r="M3877" t="s">
        <v>51</v>
      </c>
      <c r="N3877" t="s">
        <v>51</v>
      </c>
      <c r="O3877" t="s">
        <v>51</v>
      </c>
      <c r="P3877" t="s">
        <v>51</v>
      </c>
      <c r="Q3877" t="s">
        <v>51</v>
      </c>
      <c r="R3877" t="s">
        <v>51</v>
      </c>
      <c r="S3877" t="s">
        <v>62</v>
      </c>
      <c r="T3877" t="s">
        <v>51</v>
      </c>
      <c r="U3877" t="s">
        <v>51</v>
      </c>
      <c r="V3877" t="s">
        <v>17917</v>
      </c>
      <c r="W3877">
        <v>9325092825</v>
      </c>
      <c r="X3877" t="s">
        <v>17918</v>
      </c>
      <c r="Y3877" t="s">
        <v>17919</v>
      </c>
      <c r="Z3877">
        <v>8</v>
      </c>
      <c r="AA3877" t="s">
        <v>62</v>
      </c>
      <c r="AB3877" t="s">
        <v>62</v>
      </c>
      <c r="AC3877" t="s">
        <v>62</v>
      </c>
      <c r="AD3877" t="s">
        <v>62</v>
      </c>
      <c r="AE3877" t="s">
        <v>51</v>
      </c>
      <c r="AF3877" t="s">
        <v>143</v>
      </c>
      <c r="AG3877" t="s">
        <v>62</v>
      </c>
      <c r="AH3877" t="s">
        <v>62</v>
      </c>
      <c r="AI3877">
        <v>0</v>
      </c>
      <c r="AJ3877">
        <v>0</v>
      </c>
      <c r="AK3877" t="s">
        <v>62</v>
      </c>
      <c r="AL3877">
        <v>0</v>
      </c>
      <c r="AM3877">
        <v>0</v>
      </c>
      <c r="AN3877">
        <v>0</v>
      </c>
      <c r="AO3877" t="s">
        <v>51</v>
      </c>
      <c r="AP3877" t="s">
        <v>51</v>
      </c>
      <c r="AQ3877" t="s">
        <v>51</v>
      </c>
      <c r="AR3877" t="s">
        <v>51</v>
      </c>
      <c r="AS3877" t="s">
        <v>51</v>
      </c>
      <c r="AT3877" t="s">
        <v>51</v>
      </c>
      <c r="AU3877" t="s">
        <v>58</v>
      </c>
      <c r="AV3877" t="s">
        <v>10397</v>
      </c>
      <c r="AW3877" t="s">
        <v>10397</v>
      </c>
      <c r="AX3877" s="1">
        <v>40234.713970983794</v>
      </c>
      <c r="AY3877" s="1">
        <v>40234.713970983794</v>
      </c>
    </row>
    <row r="3878" spans="1:51" x14ac:dyDescent="0.35">
      <c r="A3878">
        <v>378</v>
      </c>
      <c r="B3878">
        <v>0</v>
      </c>
      <c r="C3878" t="s">
        <v>51</v>
      </c>
      <c r="D3878" t="s">
        <v>64</v>
      </c>
      <c r="E3878" t="s">
        <v>51</v>
      </c>
      <c r="F3878" t="s">
        <v>51</v>
      </c>
      <c r="G3878" t="s">
        <v>17920</v>
      </c>
      <c r="H3878" t="s">
        <v>17921</v>
      </c>
      <c r="I3878" t="s">
        <v>56</v>
      </c>
      <c r="J3878" t="s">
        <v>62</v>
      </c>
      <c r="K3878" t="s">
        <v>62</v>
      </c>
      <c r="L3878" t="s">
        <v>62</v>
      </c>
      <c r="M3878" t="s">
        <v>17920</v>
      </c>
      <c r="N3878" t="s">
        <v>17921</v>
      </c>
      <c r="O3878" t="s">
        <v>62</v>
      </c>
      <c r="P3878" t="s">
        <v>62</v>
      </c>
      <c r="Q3878" t="s">
        <v>62</v>
      </c>
      <c r="R3878" t="s">
        <v>62</v>
      </c>
      <c r="S3878">
        <v>268168</v>
      </c>
      <c r="U3878" t="s">
        <v>51</v>
      </c>
      <c r="V3878">
        <v>7157492</v>
      </c>
      <c r="Y3878">
        <v>7113</v>
      </c>
      <c r="Z3878">
        <v>8</v>
      </c>
      <c r="AA3878">
        <v>27</v>
      </c>
      <c r="AE3878" t="s">
        <v>17922</v>
      </c>
      <c r="AF3878" t="s">
        <v>143</v>
      </c>
      <c r="AG3878" t="s">
        <v>323</v>
      </c>
      <c r="AH3878" t="s">
        <v>17922</v>
      </c>
      <c r="AI3878">
        <v>0</v>
      </c>
      <c r="AJ3878">
        <v>0</v>
      </c>
      <c r="AL3878">
        <v>0</v>
      </c>
      <c r="AM3878">
        <v>0</v>
      </c>
      <c r="AN3878">
        <v>0</v>
      </c>
      <c r="AO3878" t="s">
        <v>51</v>
      </c>
      <c r="AP3878" t="s">
        <v>51</v>
      </c>
      <c r="AQ3878" t="s">
        <v>51</v>
      </c>
      <c r="AR3878" t="s">
        <v>51</v>
      </c>
      <c r="AS3878" t="s">
        <v>51</v>
      </c>
      <c r="AT3878" t="s">
        <v>51</v>
      </c>
      <c r="AU3878" t="s">
        <v>58</v>
      </c>
      <c r="AV3878" t="s">
        <v>51</v>
      </c>
      <c r="AW3878" t="s">
        <v>6927</v>
      </c>
      <c r="AX3878" s="1">
        <v>40229.646246180557</v>
      </c>
      <c r="AY3878" s="1">
        <v>43344.601029247686</v>
      </c>
    </row>
    <row r="3879" spans="1:51" x14ac:dyDescent="0.35">
      <c r="A3879">
        <v>377</v>
      </c>
      <c r="B3879">
        <v>70100002</v>
      </c>
      <c r="C3879" t="s">
        <v>51</v>
      </c>
      <c r="D3879" t="s">
        <v>52</v>
      </c>
      <c r="E3879" t="s">
        <v>51</v>
      </c>
      <c r="F3879" t="s">
        <v>51</v>
      </c>
      <c r="G3879" t="s">
        <v>19503</v>
      </c>
      <c r="H3879" t="s">
        <v>17923</v>
      </c>
      <c r="I3879" t="s">
        <v>56</v>
      </c>
      <c r="J3879" t="s">
        <v>77</v>
      </c>
      <c r="L3879">
        <v>560100</v>
      </c>
      <c r="M3879" t="s">
        <v>51</v>
      </c>
      <c r="N3879" t="s">
        <v>51</v>
      </c>
      <c r="O3879" t="s">
        <v>51</v>
      </c>
      <c r="P3879" t="s">
        <v>51</v>
      </c>
      <c r="Q3879" t="s">
        <v>51</v>
      </c>
      <c r="R3879" t="s">
        <v>51</v>
      </c>
      <c r="S3879">
        <v>41571333</v>
      </c>
      <c r="T3879" t="s">
        <v>51</v>
      </c>
      <c r="U3879" t="s">
        <v>51</v>
      </c>
      <c r="V3879">
        <v>41571223</v>
      </c>
      <c r="X3879" t="s">
        <v>17924</v>
      </c>
      <c r="Y3879">
        <v>80</v>
      </c>
      <c r="Z3879">
        <v>8</v>
      </c>
      <c r="AA3879" t="s">
        <v>51</v>
      </c>
      <c r="AB3879" t="s">
        <v>51</v>
      </c>
      <c r="AC3879" t="s">
        <v>51</v>
      </c>
      <c r="AD3879" t="s">
        <v>51</v>
      </c>
      <c r="AE3879" t="s">
        <v>51</v>
      </c>
      <c r="AF3879" t="s">
        <v>77</v>
      </c>
      <c r="AG3879" t="s">
        <v>51</v>
      </c>
      <c r="AH3879" t="s">
        <v>51</v>
      </c>
      <c r="AI3879" t="s">
        <v>51</v>
      </c>
      <c r="AJ3879">
        <v>0</v>
      </c>
      <c r="AK3879" t="s">
        <v>51</v>
      </c>
      <c r="AL3879" t="s">
        <v>51</v>
      </c>
      <c r="AM3879">
        <v>0</v>
      </c>
      <c r="AN3879">
        <v>0</v>
      </c>
      <c r="AO3879" t="s">
        <v>51</v>
      </c>
      <c r="AP3879" t="s">
        <v>51</v>
      </c>
      <c r="AQ3879" t="s">
        <v>51</v>
      </c>
      <c r="AR3879" t="s">
        <v>51</v>
      </c>
      <c r="AS3879" t="s">
        <v>51</v>
      </c>
      <c r="AT3879" t="s">
        <v>51</v>
      </c>
      <c r="AU3879" t="s">
        <v>58</v>
      </c>
      <c r="AV3879" t="s">
        <v>51</v>
      </c>
      <c r="AW3879" t="s">
        <v>51</v>
      </c>
      <c r="AX3879" s="1">
        <v>40229.646246180557</v>
      </c>
      <c r="AY3879" s="1">
        <v>40229.646246180557</v>
      </c>
    </row>
    <row r="3880" spans="1:51" x14ac:dyDescent="0.35">
      <c r="A3880">
        <v>376</v>
      </c>
      <c r="B3880">
        <v>0</v>
      </c>
      <c r="C3880" t="s">
        <v>51</v>
      </c>
      <c r="D3880" t="s">
        <v>52</v>
      </c>
      <c r="E3880" t="s">
        <v>51</v>
      </c>
      <c r="F3880" t="s">
        <v>51</v>
      </c>
      <c r="G3880" t="s">
        <v>17925</v>
      </c>
      <c r="H3880" t="s">
        <v>17926</v>
      </c>
      <c r="I3880" t="s">
        <v>56</v>
      </c>
      <c r="J3880" t="s">
        <v>143</v>
      </c>
      <c r="K3880" t="s">
        <v>62</v>
      </c>
      <c r="L3880" t="s">
        <v>62</v>
      </c>
      <c r="N3880" t="s">
        <v>14787</v>
      </c>
      <c r="S3880" t="s">
        <v>17927</v>
      </c>
      <c r="T3880" t="s">
        <v>51</v>
      </c>
      <c r="U3880" t="s">
        <v>51</v>
      </c>
      <c r="V3880" t="s">
        <v>17928</v>
      </c>
      <c r="X3880" t="s">
        <v>17929</v>
      </c>
      <c r="Z3880">
        <v>8</v>
      </c>
      <c r="AE3880" t="s">
        <v>51</v>
      </c>
      <c r="AF3880" t="s">
        <v>143</v>
      </c>
      <c r="AI3880">
        <v>0</v>
      </c>
      <c r="AJ3880">
        <v>0</v>
      </c>
      <c r="AL3880">
        <v>0</v>
      </c>
      <c r="AM3880">
        <v>0</v>
      </c>
      <c r="AN3880">
        <v>0</v>
      </c>
      <c r="AO3880" t="s">
        <v>51</v>
      </c>
      <c r="AP3880" t="s">
        <v>51</v>
      </c>
      <c r="AQ3880" t="s">
        <v>51</v>
      </c>
      <c r="AR3880" t="s">
        <v>51</v>
      </c>
      <c r="AS3880" t="s">
        <v>51</v>
      </c>
      <c r="AT3880" t="s">
        <v>51</v>
      </c>
      <c r="AU3880" t="s">
        <v>58</v>
      </c>
      <c r="AV3880" t="s">
        <v>51</v>
      </c>
      <c r="AW3880" t="s">
        <v>8906</v>
      </c>
      <c r="AX3880" s="1">
        <v>40229.646246180557</v>
      </c>
      <c r="AY3880" s="1">
        <v>40693.515005787034</v>
      </c>
    </row>
    <row r="3881" spans="1:51" x14ac:dyDescent="0.35">
      <c r="A3881">
        <v>365</v>
      </c>
      <c r="B3881">
        <v>0</v>
      </c>
      <c r="C3881" t="s">
        <v>51</v>
      </c>
      <c r="D3881" t="s">
        <v>85</v>
      </c>
      <c r="E3881" t="s">
        <v>51</v>
      </c>
      <c r="F3881" t="s">
        <v>51</v>
      </c>
      <c r="G3881" t="s">
        <v>17930</v>
      </c>
      <c r="H3881" t="s">
        <v>17931</v>
      </c>
      <c r="I3881" t="s">
        <v>56</v>
      </c>
      <c r="J3881" t="s">
        <v>5419</v>
      </c>
      <c r="L3881">
        <v>411046</v>
      </c>
      <c r="S3881" t="s">
        <v>17932</v>
      </c>
      <c r="T3881" t="s">
        <v>51</v>
      </c>
      <c r="U3881" t="s">
        <v>51</v>
      </c>
      <c r="V3881">
        <v>2430637</v>
      </c>
      <c r="W3881">
        <v>9881147993</v>
      </c>
      <c r="Y3881" t="s">
        <v>17933</v>
      </c>
      <c r="Z3881">
        <v>8</v>
      </c>
      <c r="AE3881" t="s">
        <v>51</v>
      </c>
      <c r="AF3881" t="s">
        <v>5419</v>
      </c>
      <c r="AI3881">
        <v>0</v>
      </c>
      <c r="AJ3881">
        <v>0</v>
      </c>
      <c r="AL3881">
        <v>0</v>
      </c>
      <c r="AM3881">
        <v>0</v>
      </c>
      <c r="AN3881">
        <v>0</v>
      </c>
      <c r="AO3881" t="s">
        <v>1032</v>
      </c>
      <c r="AP3881" t="s">
        <v>51</v>
      </c>
      <c r="AQ3881" t="s">
        <v>51</v>
      </c>
      <c r="AR3881" t="s">
        <v>51</v>
      </c>
      <c r="AS3881" t="s">
        <v>51</v>
      </c>
      <c r="AT3881" t="s">
        <v>51</v>
      </c>
      <c r="AU3881" t="s">
        <v>58</v>
      </c>
      <c r="AV3881" t="s">
        <v>51</v>
      </c>
      <c r="AW3881" t="s">
        <v>5181</v>
      </c>
      <c r="AX3881" s="1">
        <v>40229.646246180557</v>
      </c>
      <c r="AY3881" s="1">
        <v>43578.730228009263</v>
      </c>
    </row>
    <row r="3882" spans="1:51" x14ac:dyDescent="0.35">
      <c r="A3882">
        <v>361</v>
      </c>
      <c r="B3882">
        <v>64031001</v>
      </c>
      <c r="C3882" t="s">
        <v>51</v>
      </c>
      <c r="D3882" t="s">
        <v>85</v>
      </c>
      <c r="E3882" t="s">
        <v>51</v>
      </c>
      <c r="F3882" t="s">
        <v>51</v>
      </c>
      <c r="G3882" t="s">
        <v>17934</v>
      </c>
      <c r="H3882" t="s">
        <v>17935</v>
      </c>
      <c r="I3882" t="s">
        <v>56</v>
      </c>
      <c r="J3882" t="s">
        <v>143</v>
      </c>
      <c r="L3882">
        <v>411030</v>
      </c>
      <c r="M3882" t="s">
        <v>51</v>
      </c>
      <c r="N3882" t="s">
        <v>51</v>
      </c>
      <c r="O3882" t="s">
        <v>51</v>
      </c>
      <c r="P3882" t="s">
        <v>51</v>
      </c>
      <c r="Q3882" t="s">
        <v>51</v>
      </c>
      <c r="R3882" t="s">
        <v>51</v>
      </c>
      <c r="S3882" t="s">
        <v>17936</v>
      </c>
      <c r="T3882" t="s">
        <v>51</v>
      </c>
      <c r="U3882" t="s">
        <v>51</v>
      </c>
      <c r="Y3882" t="s">
        <v>17937</v>
      </c>
      <c r="Z3882">
        <v>8</v>
      </c>
      <c r="AA3882" t="s">
        <v>51</v>
      </c>
      <c r="AB3882" t="s">
        <v>51</v>
      </c>
      <c r="AC3882" t="s">
        <v>51</v>
      </c>
      <c r="AD3882" t="s">
        <v>51</v>
      </c>
      <c r="AE3882" t="s">
        <v>51</v>
      </c>
      <c r="AF3882" t="s">
        <v>143</v>
      </c>
      <c r="AG3882" t="s">
        <v>51</v>
      </c>
      <c r="AH3882" t="s">
        <v>51</v>
      </c>
      <c r="AI3882" t="s">
        <v>51</v>
      </c>
      <c r="AJ3882">
        <v>0</v>
      </c>
      <c r="AK3882" t="s">
        <v>51</v>
      </c>
      <c r="AL3882" t="s">
        <v>51</v>
      </c>
      <c r="AM3882">
        <v>0</v>
      </c>
      <c r="AN3882">
        <v>0</v>
      </c>
      <c r="AO3882" t="s">
        <v>51</v>
      </c>
      <c r="AP3882" t="s">
        <v>51</v>
      </c>
      <c r="AQ3882" t="s">
        <v>51</v>
      </c>
      <c r="AR3882" t="s">
        <v>51</v>
      </c>
      <c r="AS3882" t="s">
        <v>51</v>
      </c>
      <c r="AT3882" t="s">
        <v>51</v>
      </c>
      <c r="AU3882" t="s">
        <v>58</v>
      </c>
      <c r="AV3882" t="s">
        <v>51</v>
      </c>
      <c r="AW3882" t="s">
        <v>51</v>
      </c>
      <c r="AX3882" s="1">
        <v>40229.646246180557</v>
      </c>
      <c r="AY3882" s="1">
        <v>40229.646246180557</v>
      </c>
    </row>
    <row r="3883" spans="1:51" x14ac:dyDescent="0.35">
      <c r="A3883">
        <v>308</v>
      </c>
      <c r="B3883">
        <v>62800002</v>
      </c>
      <c r="C3883" t="s">
        <v>51</v>
      </c>
      <c r="D3883" t="s">
        <v>85</v>
      </c>
      <c r="E3883" t="s">
        <v>51</v>
      </c>
      <c r="F3883" t="s">
        <v>51</v>
      </c>
      <c r="G3883" t="s">
        <v>17938</v>
      </c>
      <c r="H3883" t="s">
        <v>17939</v>
      </c>
      <c r="I3883" t="s">
        <v>56</v>
      </c>
      <c r="J3883" t="s">
        <v>143</v>
      </c>
      <c r="L3883">
        <v>411002</v>
      </c>
      <c r="M3883" t="s">
        <v>51</v>
      </c>
      <c r="N3883" t="s">
        <v>51</v>
      </c>
      <c r="O3883" t="s">
        <v>51</v>
      </c>
      <c r="P3883" t="s">
        <v>51</v>
      </c>
      <c r="Q3883" t="s">
        <v>51</v>
      </c>
      <c r="R3883" t="s">
        <v>51</v>
      </c>
      <c r="S3883" t="s">
        <v>17940</v>
      </c>
      <c r="T3883" t="s">
        <v>51</v>
      </c>
      <c r="U3883" t="s">
        <v>51</v>
      </c>
      <c r="V3883">
        <v>2024456193</v>
      </c>
      <c r="Y3883" t="s">
        <v>17941</v>
      </c>
      <c r="Z3883">
        <v>8</v>
      </c>
      <c r="AA3883" t="s">
        <v>51</v>
      </c>
      <c r="AB3883" t="s">
        <v>51</v>
      </c>
      <c r="AC3883" t="s">
        <v>51</v>
      </c>
      <c r="AD3883" t="s">
        <v>51</v>
      </c>
      <c r="AE3883" t="s">
        <v>51</v>
      </c>
      <c r="AF3883" t="s">
        <v>143</v>
      </c>
      <c r="AG3883" t="s">
        <v>51</v>
      </c>
      <c r="AH3883" t="s">
        <v>51</v>
      </c>
      <c r="AI3883" t="s">
        <v>51</v>
      </c>
      <c r="AJ3883">
        <v>0</v>
      </c>
      <c r="AK3883" t="s">
        <v>51</v>
      </c>
      <c r="AL3883" t="s">
        <v>51</v>
      </c>
      <c r="AM3883">
        <v>0</v>
      </c>
      <c r="AN3883">
        <v>0</v>
      </c>
      <c r="AO3883" t="s">
        <v>51</v>
      </c>
      <c r="AP3883" t="s">
        <v>51</v>
      </c>
      <c r="AQ3883" t="s">
        <v>51</v>
      </c>
      <c r="AR3883" t="s">
        <v>51</v>
      </c>
      <c r="AS3883" t="s">
        <v>51</v>
      </c>
      <c r="AT3883" t="s">
        <v>51</v>
      </c>
      <c r="AU3883" t="s">
        <v>58</v>
      </c>
      <c r="AV3883" t="s">
        <v>51</v>
      </c>
      <c r="AW3883" t="s">
        <v>51</v>
      </c>
      <c r="AX3883" s="1">
        <v>40229.646246180557</v>
      </c>
      <c r="AY3883" s="1">
        <v>40229.646246180557</v>
      </c>
    </row>
    <row r="3884" spans="1:51" x14ac:dyDescent="0.35">
      <c r="A3884">
        <v>303</v>
      </c>
      <c r="B3884">
        <v>62340001</v>
      </c>
      <c r="C3884" t="s">
        <v>51</v>
      </c>
      <c r="D3884" t="s">
        <v>85</v>
      </c>
      <c r="E3884" t="s">
        <v>51</v>
      </c>
      <c r="F3884" t="s">
        <v>51</v>
      </c>
      <c r="G3884" t="s">
        <v>17942</v>
      </c>
      <c r="H3884" t="s">
        <v>17943</v>
      </c>
      <c r="I3884" t="s">
        <v>56</v>
      </c>
      <c r="J3884" t="s">
        <v>143</v>
      </c>
      <c r="L3884">
        <v>411001</v>
      </c>
      <c r="M3884" t="s">
        <v>51</v>
      </c>
      <c r="N3884" t="s">
        <v>51</v>
      </c>
      <c r="O3884" t="s">
        <v>51</v>
      </c>
      <c r="P3884" t="s">
        <v>51</v>
      </c>
      <c r="Q3884" t="s">
        <v>51</v>
      </c>
      <c r="R3884" t="s">
        <v>51</v>
      </c>
      <c r="S3884" t="s">
        <v>17944</v>
      </c>
      <c r="T3884" t="s">
        <v>51</v>
      </c>
      <c r="U3884" t="s">
        <v>51</v>
      </c>
      <c r="Y3884" t="s">
        <v>17945</v>
      </c>
      <c r="Z3884">
        <v>8</v>
      </c>
      <c r="AA3884" t="s">
        <v>51</v>
      </c>
      <c r="AB3884" t="s">
        <v>51</v>
      </c>
      <c r="AC3884" t="s">
        <v>51</v>
      </c>
      <c r="AD3884" t="s">
        <v>51</v>
      </c>
      <c r="AE3884" t="s">
        <v>51</v>
      </c>
      <c r="AF3884" t="s">
        <v>143</v>
      </c>
      <c r="AG3884" t="s">
        <v>51</v>
      </c>
      <c r="AH3884" t="s">
        <v>51</v>
      </c>
      <c r="AI3884" t="s">
        <v>51</v>
      </c>
      <c r="AJ3884">
        <v>0</v>
      </c>
      <c r="AK3884" t="s">
        <v>51</v>
      </c>
      <c r="AL3884" t="s">
        <v>51</v>
      </c>
      <c r="AM3884">
        <v>0</v>
      </c>
      <c r="AN3884">
        <v>0</v>
      </c>
      <c r="AO3884" t="s">
        <v>51</v>
      </c>
      <c r="AP3884" t="s">
        <v>51</v>
      </c>
      <c r="AQ3884" t="s">
        <v>51</v>
      </c>
      <c r="AR3884" t="s">
        <v>51</v>
      </c>
      <c r="AS3884" t="s">
        <v>51</v>
      </c>
      <c r="AT3884" t="s">
        <v>51</v>
      </c>
      <c r="AU3884" t="s">
        <v>58</v>
      </c>
      <c r="AV3884" t="s">
        <v>51</v>
      </c>
      <c r="AW3884" t="s">
        <v>51</v>
      </c>
      <c r="AX3884" s="1">
        <v>40229.646246180557</v>
      </c>
      <c r="AY3884" s="1">
        <v>40229.646246180557</v>
      </c>
    </row>
    <row r="3885" spans="1:51" x14ac:dyDescent="0.35">
      <c r="A3885">
        <v>291</v>
      </c>
      <c r="B3885">
        <v>0</v>
      </c>
      <c r="C3885" t="s">
        <v>51</v>
      </c>
      <c r="D3885" t="s">
        <v>85</v>
      </c>
      <c r="E3885">
        <v>0</v>
      </c>
      <c r="G3885" t="s">
        <v>17946</v>
      </c>
      <c r="H3885" t="s">
        <v>17947</v>
      </c>
      <c r="I3885" t="s">
        <v>56</v>
      </c>
      <c r="J3885" t="s">
        <v>5419</v>
      </c>
      <c r="K3885" t="s">
        <v>563</v>
      </c>
      <c r="L3885">
        <v>400004</v>
      </c>
      <c r="S3885" t="s">
        <v>17948</v>
      </c>
      <c r="T3885" t="s">
        <v>51</v>
      </c>
      <c r="U3885" t="s">
        <v>51</v>
      </c>
      <c r="V3885" t="s">
        <v>17949</v>
      </c>
      <c r="W3885" t="s">
        <v>17950</v>
      </c>
      <c r="Y3885" t="s">
        <v>17951</v>
      </c>
      <c r="Z3885">
        <v>8</v>
      </c>
      <c r="AE3885" t="s">
        <v>51</v>
      </c>
      <c r="AF3885" t="s">
        <v>5419</v>
      </c>
      <c r="AI3885">
        <v>0</v>
      </c>
      <c r="AJ3885">
        <v>0</v>
      </c>
      <c r="AL3885">
        <v>0</v>
      </c>
      <c r="AM3885">
        <v>0</v>
      </c>
      <c r="AN3885">
        <v>0</v>
      </c>
      <c r="AO3885" t="s">
        <v>1400</v>
      </c>
      <c r="AP3885" t="s">
        <v>51</v>
      </c>
      <c r="AQ3885" t="s">
        <v>51</v>
      </c>
      <c r="AR3885" t="s">
        <v>51</v>
      </c>
      <c r="AS3885" t="s">
        <v>51</v>
      </c>
      <c r="AT3885" t="s">
        <v>51</v>
      </c>
      <c r="AU3885" t="s">
        <v>58</v>
      </c>
      <c r="AV3885" t="s">
        <v>51</v>
      </c>
      <c r="AW3885" t="s">
        <v>5181</v>
      </c>
      <c r="AX3885" s="1">
        <v>40229.646246180557</v>
      </c>
      <c r="AY3885" s="1">
        <v>43998.529655127313</v>
      </c>
    </row>
    <row r="3886" spans="1:51" x14ac:dyDescent="0.35">
      <c r="A3886">
        <v>290</v>
      </c>
      <c r="B3886">
        <v>0</v>
      </c>
      <c r="C3886" t="s">
        <v>51</v>
      </c>
      <c r="D3886" t="s">
        <v>64</v>
      </c>
      <c r="E3886" t="s">
        <v>51</v>
      </c>
      <c r="F3886" t="s">
        <v>51</v>
      </c>
      <c r="G3886" t="s">
        <v>17952</v>
      </c>
      <c r="H3886" t="s">
        <v>17953</v>
      </c>
      <c r="I3886" t="s">
        <v>56</v>
      </c>
      <c r="J3886" t="s">
        <v>5419</v>
      </c>
      <c r="K3886" t="s">
        <v>8959</v>
      </c>
      <c r="L3886">
        <v>395009</v>
      </c>
      <c r="M3886" t="s">
        <v>17952</v>
      </c>
      <c r="N3886" t="s">
        <v>17953</v>
      </c>
      <c r="O3886" t="s">
        <v>56</v>
      </c>
      <c r="S3886" t="s">
        <v>17954</v>
      </c>
      <c r="U3886" t="s">
        <v>51</v>
      </c>
      <c r="V3886" t="s">
        <v>17954</v>
      </c>
      <c r="X3886" t="s">
        <v>51</v>
      </c>
      <c r="Y3886" t="s">
        <v>17955</v>
      </c>
      <c r="Z3886">
        <v>8</v>
      </c>
      <c r="AE3886" t="s">
        <v>51</v>
      </c>
      <c r="AF3886" t="s">
        <v>5419</v>
      </c>
      <c r="AH3886" t="s">
        <v>17956</v>
      </c>
      <c r="AI3886">
        <v>0</v>
      </c>
      <c r="AJ3886">
        <v>0</v>
      </c>
      <c r="AL3886">
        <v>0</v>
      </c>
      <c r="AM3886">
        <v>0</v>
      </c>
      <c r="AN3886">
        <v>0</v>
      </c>
      <c r="AO3886" t="s">
        <v>51</v>
      </c>
      <c r="AP3886" t="s">
        <v>51</v>
      </c>
      <c r="AQ3886" t="s">
        <v>51</v>
      </c>
      <c r="AR3886" t="s">
        <v>51</v>
      </c>
      <c r="AS3886" t="s">
        <v>51</v>
      </c>
      <c r="AT3886" t="s">
        <v>51</v>
      </c>
      <c r="AU3886" t="s">
        <v>58</v>
      </c>
      <c r="AV3886" t="s">
        <v>51</v>
      </c>
      <c r="AW3886" t="s">
        <v>12203</v>
      </c>
      <c r="AX3886" s="1">
        <v>40229.646246180557</v>
      </c>
      <c r="AY3886" s="1">
        <v>42061.64405234954</v>
      </c>
    </row>
    <row r="3887" spans="1:51" x14ac:dyDescent="0.35">
      <c r="A3887">
        <v>289</v>
      </c>
      <c r="B3887">
        <v>60330001</v>
      </c>
      <c r="C3887" t="s">
        <v>51</v>
      </c>
      <c r="D3887" t="s">
        <v>85</v>
      </c>
      <c r="E3887" t="s">
        <v>51</v>
      </c>
      <c r="F3887" t="s">
        <v>51</v>
      </c>
      <c r="G3887" t="s">
        <v>17957</v>
      </c>
      <c r="H3887" t="s">
        <v>17958</v>
      </c>
      <c r="I3887" t="s">
        <v>56</v>
      </c>
      <c r="J3887" t="s">
        <v>143</v>
      </c>
      <c r="L3887">
        <v>411011</v>
      </c>
      <c r="M3887" t="s">
        <v>51</v>
      </c>
      <c r="N3887" t="s">
        <v>51</v>
      </c>
      <c r="O3887" t="s">
        <v>51</v>
      </c>
      <c r="P3887" t="s">
        <v>51</v>
      </c>
      <c r="Q3887" t="s">
        <v>51</v>
      </c>
      <c r="R3887" t="s">
        <v>51</v>
      </c>
      <c r="S3887" t="s">
        <v>17959</v>
      </c>
      <c r="T3887" t="s">
        <v>51</v>
      </c>
      <c r="U3887" t="s">
        <v>51</v>
      </c>
      <c r="Y3887" t="s">
        <v>17960</v>
      </c>
      <c r="Z3887">
        <v>8</v>
      </c>
      <c r="AA3887" t="s">
        <v>51</v>
      </c>
      <c r="AB3887" t="s">
        <v>51</v>
      </c>
      <c r="AC3887" t="s">
        <v>51</v>
      </c>
      <c r="AD3887" t="s">
        <v>51</v>
      </c>
      <c r="AE3887" t="s">
        <v>51</v>
      </c>
      <c r="AF3887" t="s">
        <v>143</v>
      </c>
      <c r="AG3887" t="s">
        <v>51</v>
      </c>
      <c r="AH3887" t="s">
        <v>51</v>
      </c>
      <c r="AI3887" t="s">
        <v>51</v>
      </c>
      <c r="AJ3887">
        <v>0</v>
      </c>
      <c r="AK3887" t="s">
        <v>51</v>
      </c>
      <c r="AL3887" t="s">
        <v>51</v>
      </c>
      <c r="AM3887">
        <v>0</v>
      </c>
      <c r="AN3887">
        <v>0</v>
      </c>
      <c r="AO3887" t="s">
        <v>51</v>
      </c>
      <c r="AP3887" t="s">
        <v>51</v>
      </c>
      <c r="AQ3887" t="s">
        <v>51</v>
      </c>
      <c r="AR3887" t="s">
        <v>51</v>
      </c>
      <c r="AS3887" t="s">
        <v>51</v>
      </c>
      <c r="AT3887" t="s">
        <v>51</v>
      </c>
      <c r="AU3887" t="s">
        <v>58</v>
      </c>
      <c r="AV3887" t="s">
        <v>51</v>
      </c>
      <c r="AW3887" t="s">
        <v>51</v>
      </c>
      <c r="AX3887" s="1">
        <v>40229.646246180557</v>
      </c>
      <c r="AY3887" s="1">
        <v>40229.646246180557</v>
      </c>
    </row>
    <row r="3888" spans="1:51" x14ac:dyDescent="0.35">
      <c r="A3888">
        <v>288</v>
      </c>
      <c r="B3888">
        <v>0</v>
      </c>
      <c r="C3888" t="s">
        <v>51</v>
      </c>
      <c r="D3888" t="s">
        <v>85</v>
      </c>
      <c r="E3888">
        <v>0</v>
      </c>
      <c r="G3888" t="s">
        <v>17961</v>
      </c>
      <c r="H3888" t="s">
        <v>17962</v>
      </c>
      <c r="I3888" t="s">
        <v>56</v>
      </c>
      <c r="K3888" t="s">
        <v>6008</v>
      </c>
      <c r="L3888">
        <v>380052</v>
      </c>
      <c r="T3888" t="s">
        <v>51</v>
      </c>
      <c r="U3888" t="s">
        <v>51</v>
      </c>
      <c r="W3888">
        <v>9898190500</v>
      </c>
      <c r="Y3888" t="s">
        <v>17963</v>
      </c>
      <c r="Z3888">
        <v>8</v>
      </c>
      <c r="AE3888" t="s">
        <v>51</v>
      </c>
      <c r="AF3888" t="s">
        <v>51</v>
      </c>
      <c r="AI3888">
        <v>0</v>
      </c>
      <c r="AJ3888">
        <v>0</v>
      </c>
      <c r="AL3888">
        <v>0</v>
      </c>
      <c r="AM3888">
        <v>0</v>
      </c>
      <c r="AN3888">
        <v>0</v>
      </c>
      <c r="AO3888" t="s">
        <v>120</v>
      </c>
      <c r="AP3888" t="s">
        <v>121</v>
      </c>
      <c r="AQ3888" t="s">
        <v>122</v>
      </c>
      <c r="AR3888" t="s">
        <v>123</v>
      </c>
      <c r="AS3888" t="s">
        <v>89</v>
      </c>
      <c r="AT3888" t="s">
        <v>90</v>
      </c>
      <c r="AU3888" t="s">
        <v>58</v>
      </c>
      <c r="AV3888" t="s">
        <v>51</v>
      </c>
      <c r="AW3888" t="s">
        <v>91</v>
      </c>
      <c r="AX3888" s="1">
        <v>40229.646246180557</v>
      </c>
      <c r="AY3888" s="1">
        <v>45835.779645868053</v>
      </c>
    </row>
    <row r="3889" spans="1:51" x14ac:dyDescent="0.35">
      <c r="A3889">
        <v>286</v>
      </c>
      <c r="B3889">
        <v>0</v>
      </c>
      <c r="C3889" t="s">
        <v>51</v>
      </c>
      <c r="D3889" t="s">
        <v>85</v>
      </c>
      <c r="E3889">
        <v>3</v>
      </c>
      <c r="F3889" t="s">
        <v>1049</v>
      </c>
      <c r="G3889" t="s">
        <v>17964</v>
      </c>
      <c r="H3889" t="s">
        <v>17965</v>
      </c>
      <c r="I3889" t="s">
        <v>56</v>
      </c>
      <c r="K3889" t="s">
        <v>1903</v>
      </c>
      <c r="L3889">
        <v>412114</v>
      </c>
      <c r="S3889" t="s">
        <v>17966</v>
      </c>
      <c r="T3889" t="s">
        <v>51</v>
      </c>
      <c r="U3889" t="s">
        <v>51</v>
      </c>
      <c r="V3889" t="s">
        <v>17967</v>
      </c>
      <c r="W3889" t="s">
        <v>17968</v>
      </c>
      <c r="Y3889" t="s">
        <v>17969</v>
      </c>
      <c r="Z3889">
        <v>8</v>
      </c>
      <c r="AA3889">
        <v>27</v>
      </c>
      <c r="AD3889" t="s">
        <v>17970</v>
      </c>
      <c r="AE3889" t="s">
        <v>51</v>
      </c>
      <c r="AG3889" t="s">
        <v>17971</v>
      </c>
      <c r="AH3889" t="s">
        <v>2418</v>
      </c>
      <c r="AI3889">
        <v>0</v>
      </c>
      <c r="AJ3889">
        <v>90</v>
      </c>
      <c r="AL3889">
        <v>0</v>
      </c>
      <c r="AM3889">
        <v>0</v>
      </c>
      <c r="AN3889">
        <v>0</v>
      </c>
      <c r="AO3889" t="s">
        <v>4227</v>
      </c>
      <c r="AP3889" t="s">
        <v>121</v>
      </c>
      <c r="AQ3889" t="s">
        <v>122</v>
      </c>
      <c r="AR3889" t="s">
        <v>123</v>
      </c>
      <c r="AS3889" t="s">
        <v>89</v>
      </c>
      <c r="AT3889" t="s">
        <v>90</v>
      </c>
      <c r="AU3889" t="s">
        <v>58</v>
      </c>
      <c r="AV3889" t="s">
        <v>51</v>
      </c>
      <c r="AW3889" t="s">
        <v>5181</v>
      </c>
      <c r="AX3889" s="1">
        <v>40229.646246180557</v>
      </c>
      <c r="AY3889" s="1">
        <v>44142.436299189816</v>
      </c>
    </row>
    <row r="3890" spans="1:51" x14ac:dyDescent="0.35">
      <c r="A3890">
        <v>285</v>
      </c>
      <c r="B3890">
        <v>0</v>
      </c>
      <c r="C3890" t="s">
        <v>51</v>
      </c>
      <c r="D3890" t="s">
        <v>85</v>
      </c>
      <c r="E3890">
        <v>3</v>
      </c>
      <c r="F3890" t="s">
        <v>1049</v>
      </c>
      <c r="G3890" t="s">
        <v>17972</v>
      </c>
      <c r="H3890" t="s">
        <v>17973</v>
      </c>
      <c r="I3890" t="s">
        <v>56</v>
      </c>
      <c r="J3890" t="s">
        <v>5419</v>
      </c>
      <c r="L3890">
        <v>411048</v>
      </c>
      <c r="T3890" t="s">
        <v>51</v>
      </c>
      <c r="U3890" t="s">
        <v>51</v>
      </c>
      <c r="W3890">
        <v>8956984704</v>
      </c>
      <c r="Y3890" t="s">
        <v>17974</v>
      </c>
      <c r="Z3890">
        <v>8</v>
      </c>
      <c r="AE3890" t="s">
        <v>51</v>
      </c>
      <c r="AF3890" t="s">
        <v>5419</v>
      </c>
      <c r="AI3890">
        <v>0</v>
      </c>
      <c r="AJ3890">
        <v>0</v>
      </c>
      <c r="AL3890">
        <v>0</v>
      </c>
      <c r="AM3890">
        <v>0</v>
      </c>
      <c r="AN3890">
        <v>0</v>
      </c>
      <c r="AO3890" t="s">
        <v>1032</v>
      </c>
      <c r="AP3890" t="s">
        <v>51</v>
      </c>
      <c r="AQ3890" t="s">
        <v>51</v>
      </c>
      <c r="AR3890" t="s">
        <v>51</v>
      </c>
      <c r="AS3890" t="s">
        <v>51</v>
      </c>
      <c r="AT3890" t="s">
        <v>51</v>
      </c>
      <c r="AU3890" t="s">
        <v>58</v>
      </c>
      <c r="AV3890" t="s">
        <v>51</v>
      </c>
      <c r="AW3890" t="s">
        <v>5181</v>
      </c>
      <c r="AX3890" s="1">
        <v>40229.646246180557</v>
      </c>
      <c r="AY3890" s="1">
        <v>43804.498448692131</v>
      </c>
    </row>
    <row r="3891" spans="1:51" x14ac:dyDescent="0.35">
      <c r="A3891">
        <v>284</v>
      </c>
      <c r="B3891">
        <v>60230001</v>
      </c>
      <c r="C3891" t="s">
        <v>51</v>
      </c>
      <c r="D3891" t="s">
        <v>85</v>
      </c>
      <c r="E3891" t="s">
        <v>51</v>
      </c>
      <c r="F3891" t="s">
        <v>51</v>
      </c>
      <c r="G3891" t="s">
        <v>17975</v>
      </c>
      <c r="H3891" t="s">
        <v>17976</v>
      </c>
      <c r="I3891" t="s">
        <v>56</v>
      </c>
      <c r="J3891" t="s">
        <v>143</v>
      </c>
      <c r="L3891">
        <v>400053</v>
      </c>
      <c r="M3891" t="s">
        <v>51</v>
      </c>
      <c r="N3891" t="s">
        <v>51</v>
      </c>
      <c r="O3891" t="s">
        <v>51</v>
      </c>
      <c r="P3891" t="s">
        <v>51</v>
      </c>
      <c r="Q3891" t="s">
        <v>51</v>
      </c>
      <c r="R3891" t="s">
        <v>51</v>
      </c>
      <c r="T3891" t="s">
        <v>51</v>
      </c>
      <c r="U3891" t="s">
        <v>51</v>
      </c>
      <c r="Y3891" t="s">
        <v>17945</v>
      </c>
      <c r="Z3891">
        <v>8</v>
      </c>
      <c r="AA3891" t="s">
        <v>51</v>
      </c>
      <c r="AB3891" t="s">
        <v>51</v>
      </c>
      <c r="AC3891" t="s">
        <v>51</v>
      </c>
      <c r="AD3891" t="s">
        <v>51</v>
      </c>
      <c r="AE3891" t="s">
        <v>51</v>
      </c>
      <c r="AF3891" t="s">
        <v>143</v>
      </c>
      <c r="AG3891" t="s">
        <v>51</v>
      </c>
      <c r="AH3891" t="s">
        <v>51</v>
      </c>
      <c r="AI3891" t="s">
        <v>51</v>
      </c>
      <c r="AJ3891">
        <v>0</v>
      </c>
      <c r="AK3891" t="s">
        <v>51</v>
      </c>
      <c r="AL3891" t="s">
        <v>51</v>
      </c>
      <c r="AM3891">
        <v>0</v>
      </c>
      <c r="AN3891">
        <v>0</v>
      </c>
      <c r="AO3891" t="s">
        <v>51</v>
      </c>
      <c r="AP3891" t="s">
        <v>51</v>
      </c>
      <c r="AQ3891" t="s">
        <v>51</v>
      </c>
      <c r="AR3891" t="s">
        <v>51</v>
      </c>
      <c r="AS3891" t="s">
        <v>51</v>
      </c>
      <c r="AT3891" t="s">
        <v>51</v>
      </c>
      <c r="AU3891" t="s">
        <v>58</v>
      </c>
      <c r="AV3891" t="s">
        <v>51</v>
      </c>
      <c r="AW3891" t="s">
        <v>51</v>
      </c>
      <c r="AX3891" s="1">
        <v>40229.646246180557</v>
      </c>
      <c r="AY3891" s="1">
        <v>40229.646246180557</v>
      </c>
    </row>
    <row r="3892" spans="1:51" x14ac:dyDescent="0.35">
      <c r="A3892">
        <v>283</v>
      </c>
      <c r="B3892">
        <v>60202002</v>
      </c>
      <c r="C3892" t="s">
        <v>51</v>
      </c>
      <c r="D3892" t="s">
        <v>85</v>
      </c>
      <c r="E3892" t="s">
        <v>51</v>
      </c>
      <c r="F3892" t="s">
        <v>51</v>
      </c>
      <c r="G3892" t="s">
        <v>17977</v>
      </c>
      <c r="H3892" t="s">
        <v>17978</v>
      </c>
      <c r="I3892" t="s">
        <v>56</v>
      </c>
      <c r="J3892" t="s">
        <v>143</v>
      </c>
      <c r="L3892">
        <v>421506</v>
      </c>
      <c r="M3892" t="s">
        <v>51</v>
      </c>
      <c r="N3892" t="s">
        <v>51</v>
      </c>
      <c r="O3892" t="s">
        <v>51</v>
      </c>
      <c r="P3892" t="s">
        <v>51</v>
      </c>
      <c r="Q3892" t="s">
        <v>51</v>
      </c>
      <c r="R3892" t="s">
        <v>51</v>
      </c>
      <c r="S3892">
        <v>2621517</v>
      </c>
      <c r="T3892" t="s">
        <v>51</v>
      </c>
      <c r="U3892" t="s">
        <v>51</v>
      </c>
      <c r="V3892">
        <v>251262151</v>
      </c>
      <c r="X3892" t="s">
        <v>1392</v>
      </c>
      <c r="Y3892">
        <v>251</v>
      </c>
      <c r="Z3892">
        <v>8</v>
      </c>
      <c r="AA3892" t="s">
        <v>51</v>
      </c>
      <c r="AB3892" t="s">
        <v>51</v>
      </c>
      <c r="AC3892" t="s">
        <v>51</v>
      </c>
      <c r="AD3892" t="s">
        <v>51</v>
      </c>
      <c r="AE3892" t="s">
        <v>51</v>
      </c>
      <c r="AF3892" t="s">
        <v>143</v>
      </c>
      <c r="AG3892" t="s">
        <v>51</v>
      </c>
      <c r="AH3892" t="s">
        <v>51</v>
      </c>
      <c r="AI3892" t="s">
        <v>51</v>
      </c>
      <c r="AJ3892">
        <v>0</v>
      </c>
      <c r="AK3892" t="s">
        <v>51</v>
      </c>
      <c r="AL3892" t="s">
        <v>51</v>
      </c>
      <c r="AM3892">
        <v>0</v>
      </c>
      <c r="AN3892">
        <v>0</v>
      </c>
      <c r="AO3892" t="s">
        <v>51</v>
      </c>
      <c r="AP3892" t="s">
        <v>51</v>
      </c>
      <c r="AQ3892" t="s">
        <v>51</v>
      </c>
      <c r="AR3892" t="s">
        <v>51</v>
      </c>
      <c r="AS3892" t="s">
        <v>51</v>
      </c>
      <c r="AT3892" t="s">
        <v>51</v>
      </c>
      <c r="AU3892" t="s">
        <v>58</v>
      </c>
      <c r="AV3892" t="s">
        <v>51</v>
      </c>
      <c r="AW3892" t="s">
        <v>51</v>
      </c>
      <c r="AX3892" s="1">
        <v>40229.646246180557</v>
      </c>
      <c r="AY3892" s="1">
        <v>40229.646246180557</v>
      </c>
    </row>
    <row r="3893" spans="1:51" x14ac:dyDescent="0.35">
      <c r="A3893">
        <v>279</v>
      </c>
      <c r="B3893">
        <v>0</v>
      </c>
      <c r="C3893" t="s">
        <v>51</v>
      </c>
      <c r="D3893" t="s">
        <v>85</v>
      </c>
      <c r="E3893">
        <v>3</v>
      </c>
      <c r="F3893" t="s">
        <v>1049</v>
      </c>
      <c r="G3893" t="s">
        <v>17979</v>
      </c>
      <c r="H3893" t="s">
        <v>17980</v>
      </c>
      <c r="I3893" t="s">
        <v>56</v>
      </c>
      <c r="K3893" t="s">
        <v>1903</v>
      </c>
      <c r="L3893">
        <v>4110026</v>
      </c>
      <c r="S3893">
        <v>2027124283</v>
      </c>
      <c r="T3893" t="s">
        <v>51</v>
      </c>
      <c r="U3893" t="s">
        <v>51</v>
      </c>
      <c r="V3893">
        <v>202712488</v>
      </c>
      <c r="W3893">
        <v>9370223757</v>
      </c>
      <c r="Y3893" t="s">
        <v>17981</v>
      </c>
      <c r="Z3893">
        <v>8</v>
      </c>
      <c r="AE3893" t="s">
        <v>51</v>
      </c>
      <c r="AG3893" t="s">
        <v>17982</v>
      </c>
      <c r="AI3893">
        <v>0</v>
      </c>
      <c r="AJ3893">
        <v>60</v>
      </c>
      <c r="AL3893">
        <v>0</v>
      </c>
      <c r="AM3893">
        <v>0</v>
      </c>
      <c r="AN3893">
        <v>1</v>
      </c>
      <c r="AO3893" t="s">
        <v>4181</v>
      </c>
      <c r="AP3893" t="s">
        <v>121</v>
      </c>
      <c r="AQ3893" t="s">
        <v>122</v>
      </c>
      <c r="AR3893" t="s">
        <v>123</v>
      </c>
      <c r="AS3893" t="s">
        <v>89</v>
      </c>
      <c r="AT3893" t="s">
        <v>90</v>
      </c>
      <c r="AU3893" t="s">
        <v>58</v>
      </c>
      <c r="AV3893" t="s">
        <v>51</v>
      </c>
      <c r="AW3893" t="s">
        <v>5181</v>
      </c>
      <c r="AX3893" s="1">
        <v>40229.646246180557</v>
      </c>
      <c r="AY3893" s="1">
        <v>44126.702770798613</v>
      </c>
    </row>
    <row r="3894" spans="1:51" x14ac:dyDescent="0.35">
      <c r="A3894">
        <v>276</v>
      </c>
      <c r="B3894">
        <v>0</v>
      </c>
      <c r="C3894" t="s">
        <v>51</v>
      </c>
      <c r="D3894" t="s">
        <v>85</v>
      </c>
      <c r="E3894" t="s">
        <v>51</v>
      </c>
      <c r="F3894" t="s">
        <v>51</v>
      </c>
      <c r="G3894" t="s">
        <v>17983</v>
      </c>
      <c r="H3894" t="s">
        <v>17984</v>
      </c>
      <c r="I3894" t="s">
        <v>56</v>
      </c>
      <c r="J3894" t="s">
        <v>12495</v>
      </c>
      <c r="K3894" t="s">
        <v>17985</v>
      </c>
      <c r="L3894">
        <v>411051</v>
      </c>
      <c r="S3894" t="s">
        <v>17986</v>
      </c>
      <c r="T3894" t="s">
        <v>51</v>
      </c>
      <c r="U3894" t="s">
        <v>51</v>
      </c>
      <c r="V3894" t="s">
        <v>17987</v>
      </c>
      <c r="W3894" t="s">
        <v>17988</v>
      </c>
      <c r="X3894" t="s">
        <v>17989</v>
      </c>
      <c r="Y3894" t="s">
        <v>17990</v>
      </c>
      <c r="Z3894">
        <v>8</v>
      </c>
      <c r="AE3894" t="s">
        <v>51</v>
      </c>
      <c r="AF3894" t="s">
        <v>12495</v>
      </c>
      <c r="AI3894">
        <v>0</v>
      </c>
      <c r="AJ3894">
        <v>0</v>
      </c>
      <c r="AL3894">
        <v>0</v>
      </c>
      <c r="AM3894">
        <v>0</v>
      </c>
      <c r="AN3894">
        <v>0</v>
      </c>
      <c r="AO3894" t="s">
        <v>1032</v>
      </c>
      <c r="AP3894" t="s">
        <v>51</v>
      </c>
      <c r="AQ3894" t="s">
        <v>51</v>
      </c>
      <c r="AR3894" t="s">
        <v>51</v>
      </c>
      <c r="AS3894" t="s">
        <v>51</v>
      </c>
      <c r="AT3894" t="s">
        <v>51</v>
      </c>
      <c r="AU3894" t="s">
        <v>58</v>
      </c>
      <c r="AV3894" t="s">
        <v>51</v>
      </c>
      <c r="AW3894" t="s">
        <v>4028</v>
      </c>
      <c r="AX3894" s="1">
        <v>40229.646246180557</v>
      </c>
      <c r="AY3894" s="1">
        <v>41946.666486886577</v>
      </c>
    </row>
    <row r="3895" spans="1:51" x14ac:dyDescent="0.35">
      <c r="A3895">
        <v>275</v>
      </c>
      <c r="B3895">
        <v>47300146</v>
      </c>
      <c r="C3895" t="s">
        <v>51</v>
      </c>
      <c r="D3895" t="s">
        <v>85</v>
      </c>
      <c r="E3895" t="s">
        <v>51</v>
      </c>
      <c r="F3895" t="s">
        <v>51</v>
      </c>
      <c r="G3895" t="s">
        <v>17991</v>
      </c>
      <c r="H3895" t="s">
        <v>17992</v>
      </c>
      <c r="I3895" t="s">
        <v>56</v>
      </c>
      <c r="J3895" t="s">
        <v>17993</v>
      </c>
      <c r="L3895">
        <v>380021</v>
      </c>
      <c r="M3895" t="s">
        <v>51</v>
      </c>
      <c r="N3895" t="s">
        <v>51</v>
      </c>
      <c r="O3895" t="s">
        <v>51</v>
      </c>
      <c r="P3895" t="s">
        <v>51</v>
      </c>
      <c r="Q3895" t="s">
        <v>51</v>
      </c>
      <c r="R3895" t="s">
        <v>51</v>
      </c>
      <c r="T3895" t="s">
        <v>51</v>
      </c>
      <c r="U3895" t="s">
        <v>51</v>
      </c>
      <c r="Y3895" t="s">
        <v>17945</v>
      </c>
      <c r="Z3895">
        <v>8</v>
      </c>
      <c r="AA3895" t="s">
        <v>51</v>
      </c>
      <c r="AB3895" t="s">
        <v>51</v>
      </c>
      <c r="AC3895" t="s">
        <v>51</v>
      </c>
      <c r="AD3895" t="s">
        <v>51</v>
      </c>
      <c r="AE3895" t="s">
        <v>51</v>
      </c>
      <c r="AF3895" t="s">
        <v>17993</v>
      </c>
      <c r="AG3895" t="s">
        <v>51</v>
      </c>
      <c r="AH3895" t="s">
        <v>51</v>
      </c>
      <c r="AI3895" t="s">
        <v>51</v>
      </c>
      <c r="AJ3895">
        <v>0</v>
      </c>
      <c r="AK3895" t="s">
        <v>51</v>
      </c>
      <c r="AL3895" t="s">
        <v>51</v>
      </c>
      <c r="AM3895">
        <v>0</v>
      </c>
      <c r="AN3895">
        <v>0</v>
      </c>
      <c r="AO3895" t="s">
        <v>51</v>
      </c>
      <c r="AP3895" t="s">
        <v>51</v>
      </c>
      <c r="AQ3895" t="s">
        <v>51</v>
      </c>
      <c r="AR3895" t="s">
        <v>51</v>
      </c>
      <c r="AS3895" t="s">
        <v>51</v>
      </c>
      <c r="AT3895" t="s">
        <v>51</v>
      </c>
      <c r="AU3895" t="s">
        <v>58</v>
      </c>
      <c r="AV3895" t="s">
        <v>51</v>
      </c>
      <c r="AW3895" t="s">
        <v>51</v>
      </c>
      <c r="AX3895" s="1">
        <v>40229.646246180557</v>
      </c>
      <c r="AY3895" s="1">
        <v>40229.646246180557</v>
      </c>
    </row>
    <row r="3896" spans="1:51" x14ac:dyDescent="0.35">
      <c r="A3896">
        <v>273</v>
      </c>
      <c r="B3896">
        <v>47300144</v>
      </c>
      <c r="C3896" t="s">
        <v>51</v>
      </c>
      <c r="D3896" t="s">
        <v>85</v>
      </c>
      <c r="E3896" t="s">
        <v>51</v>
      </c>
      <c r="F3896" t="s">
        <v>51</v>
      </c>
      <c r="G3896" t="s">
        <v>17994</v>
      </c>
      <c r="H3896" t="s">
        <v>17995</v>
      </c>
      <c r="I3896" t="s">
        <v>56</v>
      </c>
      <c r="J3896" t="s">
        <v>143</v>
      </c>
      <c r="L3896">
        <v>411016</v>
      </c>
      <c r="M3896" t="s">
        <v>51</v>
      </c>
      <c r="N3896" t="s">
        <v>51</v>
      </c>
      <c r="O3896" t="s">
        <v>51</v>
      </c>
      <c r="P3896" t="s">
        <v>51</v>
      </c>
      <c r="Q3896" t="s">
        <v>51</v>
      </c>
      <c r="R3896" t="s">
        <v>51</v>
      </c>
      <c r="T3896" t="s">
        <v>51</v>
      </c>
      <c r="U3896" t="s">
        <v>51</v>
      </c>
      <c r="Y3896" t="s">
        <v>17945</v>
      </c>
      <c r="Z3896">
        <v>8</v>
      </c>
      <c r="AA3896" t="s">
        <v>51</v>
      </c>
      <c r="AB3896" t="s">
        <v>51</v>
      </c>
      <c r="AC3896" t="s">
        <v>51</v>
      </c>
      <c r="AD3896" t="s">
        <v>51</v>
      </c>
      <c r="AE3896" t="s">
        <v>51</v>
      </c>
      <c r="AF3896" t="s">
        <v>143</v>
      </c>
      <c r="AG3896" t="s">
        <v>51</v>
      </c>
      <c r="AH3896" t="s">
        <v>51</v>
      </c>
      <c r="AI3896" t="s">
        <v>51</v>
      </c>
      <c r="AJ3896">
        <v>0</v>
      </c>
      <c r="AK3896" t="s">
        <v>51</v>
      </c>
      <c r="AL3896" t="s">
        <v>51</v>
      </c>
      <c r="AM3896">
        <v>0</v>
      </c>
      <c r="AN3896">
        <v>0</v>
      </c>
      <c r="AO3896" t="s">
        <v>51</v>
      </c>
      <c r="AP3896" t="s">
        <v>51</v>
      </c>
      <c r="AQ3896" t="s">
        <v>51</v>
      </c>
      <c r="AR3896" t="s">
        <v>51</v>
      </c>
      <c r="AS3896" t="s">
        <v>51</v>
      </c>
      <c r="AT3896" t="s">
        <v>51</v>
      </c>
      <c r="AU3896" t="s">
        <v>58</v>
      </c>
      <c r="AV3896" t="s">
        <v>51</v>
      </c>
      <c r="AW3896" t="s">
        <v>51</v>
      </c>
      <c r="AX3896" s="1">
        <v>40229.646246180557</v>
      </c>
      <c r="AY3896" s="1">
        <v>40229.646246180557</v>
      </c>
    </row>
    <row r="3897" spans="1:51" x14ac:dyDescent="0.35">
      <c r="A3897">
        <v>271</v>
      </c>
      <c r="B3897">
        <v>0</v>
      </c>
      <c r="C3897" t="s">
        <v>51</v>
      </c>
      <c r="D3897" t="s">
        <v>52</v>
      </c>
      <c r="E3897" t="s">
        <v>51</v>
      </c>
      <c r="F3897" t="s">
        <v>51</v>
      </c>
      <c r="G3897" t="s">
        <v>17996</v>
      </c>
      <c r="H3897" t="s">
        <v>17997</v>
      </c>
      <c r="I3897" t="s">
        <v>56</v>
      </c>
      <c r="J3897" t="s">
        <v>14848</v>
      </c>
      <c r="K3897" t="s">
        <v>1903</v>
      </c>
      <c r="L3897">
        <v>411003</v>
      </c>
      <c r="N3897" t="s">
        <v>14787</v>
      </c>
      <c r="O3897" t="s">
        <v>56</v>
      </c>
      <c r="S3897" t="s">
        <v>17998</v>
      </c>
      <c r="U3897" t="s">
        <v>51</v>
      </c>
      <c r="V3897" t="s">
        <v>17999</v>
      </c>
      <c r="W3897" t="s">
        <v>62</v>
      </c>
      <c r="X3897" t="s">
        <v>51</v>
      </c>
      <c r="Y3897" t="s">
        <v>18000</v>
      </c>
      <c r="Z3897">
        <v>8</v>
      </c>
      <c r="AD3897" t="s">
        <v>1294</v>
      </c>
      <c r="AE3897" t="s">
        <v>51</v>
      </c>
      <c r="AF3897" t="s">
        <v>14848</v>
      </c>
      <c r="AI3897">
        <v>0</v>
      </c>
      <c r="AJ3897">
        <v>0</v>
      </c>
      <c r="AL3897">
        <v>0</v>
      </c>
      <c r="AM3897">
        <v>0</v>
      </c>
      <c r="AN3897">
        <v>0</v>
      </c>
      <c r="AO3897" t="s">
        <v>51</v>
      </c>
      <c r="AP3897" t="s">
        <v>51</v>
      </c>
      <c r="AQ3897" t="s">
        <v>51</v>
      </c>
      <c r="AR3897" t="s">
        <v>51</v>
      </c>
      <c r="AS3897" t="s">
        <v>51</v>
      </c>
      <c r="AT3897" t="s">
        <v>51</v>
      </c>
      <c r="AU3897" t="s">
        <v>58</v>
      </c>
      <c r="AV3897" t="s">
        <v>51</v>
      </c>
      <c r="AW3897" t="s">
        <v>6927</v>
      </c>
      <c r="AX3897" s="1">
        <v>40229.646246180557</v>
      </c>
      <c r="AY3897" s="1">
        <v>42574.600804513888</v>
      </c>
    </row>
    <row r="3898" spans="1:51" x14ac:dyDescent="0.35">
      <c r="A3898">
        <v>270</v>
      </c>
      <c r="B3898">
        <v>47300141</v>
      </c>
      <c r="C3898" t="s">
        <v>51</v>
      </c>
      <c r="D3898" t="s">
        <v>52</v>
      </c>
      <c r="E3898" t="s">
        <v>51</v>
      </c>
      <c r="F3898" t="s">
        <v>51</v>
      </c>
      <c r="G3898" t="s">
        <v>18001</v>
      </c>
      <c r="H3898" t="s">
        <v>18002</v>
      </c>
      <c r="I3898" t="s">
        <v>56</v>
      </c>
      <c r="J3898" t="s">
        <v>1935</v>
      </c>
      <c r="L3898">
        <v>600035</v>
      </c>
      <c r="M3898" t="s">
        <v>51</v>
      </c>
      <c r="N3898" t="s">
        <v>51</v>
      </c>
      <c r="O3898" t="s">
        <v>51</v>
      </c>
      <c r="P3898" t="s">
        <v>51</v>
      </c>
      <c r="Q3898" t="s">
        <v>51</v>
      </c>
      <c r="R3898" t="s">
        <v>51</v>
      </c>
      <c r="T3898" t="s">
        <v>51</v>
      </c>
      <c r="U3898" t="s">
        <v>51</v>
      </c>
      <c r="Y3898" t="s">
        <v>17945</v>
      </c>
      <c r="Z3898">
        <v>8</v>
      </c>
      <c r="AA3898" t="s">
        <v>51</v>
      </c>
      <c r="AB3898" t="s">
        <v>51</v>
      </c>
      <c r="AC3898" t="s">
        <v>51</v>
      </c>
      <c r="AD3898" t="s">
        <v>51</v>
      </c>
      <c r="AE3898" t="s">
        <v>51</v>
      </c>
      <c r="AF3898" t="s">
        <v>1935</v>
      </c>
      <c r="AG3898" t="s">
        <v>51</v>
      </c>
      <c r="AH3898" t="s">
        <v>51</v>
      </c>
      <c r="AI3898" t="s">
        <v>51</v>
      </c>
      <c r="AJ3898">
        <v>0</v>
      </c>
      <c r="AK3898" t="s">
        <v>51</v>
      </c>
      <c r="AL3898" t="s">
        <v>51</v>
      </c>
      <c r="AM3898">
        <v>0</v>
      </c>
      <c r="AN3898">
        <v>0</v>
      </c>
      <c r="AO3898" t="s">
        <v>51</v>
      </c>
      <c r="AP3898" t="s">
        <v>51</v>
      </c>
      <c r="AQ3898" t="s">
        <v>51</v>
      </c>
      <c r="AR3898" t="s">
        <v>51</v>
      </c>
      <c r="AS3898" t="s">
        <v>51</v>
      </c>
      <c r="AT3898" t="s">
        <v>51</v>
      </c>
      <c r="AU3898" t="s">
        <v>58</v>
      </c>
      <c r="AV3898" t="s">
        <v>51</v>
      </c>
      <c r="AW3898" t="s">
        <v>51</v>
      </c>
      <c r="AX3898" s="1">
        <v>40229.646246180557</v>
      </c>
      <c r="AY3898" s="1">
        <v>40229.646246180557</v>
      </c>
    </row>
    <row r="3899" spans="1:51" x14ac:dyDescent="0.35">
      <c r="A3899">
        <v>269</v>
      </c>
      <c r="B3899">
        <v>47300140</v>
      </c>
      <c r="C3899" t="s">
        <v>51</v>
      </c>
      <c r="D3899" t="s">
        <v>52</v>
      </c>
      <c r="E3899" t="s">
        <v>51</v>
      </c>
      <c r="F3899" t="s">
        <v>51</v>
      </c>
      <c r="G3899" t="s">
        <v>18003</v>
      </c>
      <c r="H3899" t="s">
        <v>18004</v>
      </c>
      <c r="I3899" t="s">
        <v>56</v>
      </c>
      <c r="J3899" t="s">
        <v>3488</v>
      </c>
      <c r="L3899">
        <v>152710</v>
      </c>
      <c r="M3899" t="s">
        <v>51</v>
      </c>
      <c r="N3899" t="s">
        <v>51</v>
      </c>
      <c r="O3899" t="s">
        <v>51</v>
      </c>
      <c r="P3899" t="s">
        <v>51</v>
      </c>
      <c r="Q3899" t="s">
        <v>51</v>
      </c>
      <c r="R3899" t="s">
        <v>51</v>
      </c>
      <c r="T3899" t="s">
        <v>51</v>
      </c>
      <c r="U3899" t="s">
        <v>51</v>
      </c>
      <c r="Y3899" t="s">
        <v>17945</v>
      </c>
      <c r="Z3899">
        <v>8</v>
      </c>
      <c r="AA3899" t="s">
        <v>51</v>
      </c>
      <c r="AB3899" t="s">
        <v>51</v>
      </c>
      <c r="AC3899" t="s">
        <v>51</v>
      </c>
      <c r="AD3899" t="s">
        <v>51</v>
      </c>
      <c r="AE3899" t="s">
        <v>51</v>
      </c>
      <c r="AF3899" t="s">
        <v>3488</v>
      </c>
      <c r="AG3899" t="s">
        <v>51</v>
      </c>
      <c r="AH3899" t="s">
        <v>51</v>
      </c>
      <c r="AI3899" t="s">
        <v>51</v>
      </c>
      <c r="AJ3899">
        <v>0</v>
      </c>
      <c r="AK3899" t="s">
        <v>51</v>
      </c>
      <c r="AL3899" t="s">
        <v>51</v>
      </c>
      <c r="AM3899">
        <v>0</v>
      </c>
      <c r="AN3899">
        <v>0</v>
      </c>
      <c r="AO3899" t="s">
        <v>51</v>
      </c>
      <c r="AP3899" t="s">
        <v>51</v>
      </c>
      <c r="AQ3899" t="s">
        <v>51</v>
      </c>
      <c r="AR3899" t="s">
        <v>51</v>
      </c>
      <c r="AS3899" t="s">
        <v>51</v>
      </c>
      <c r="AT3899" t="s">
        <v>51</v>
      </c>
      <c r="AU3899" t="s">
        <v>58</v>
      </c>
      <c r="AV3899" t="s">
        <v>51</v>
      </c>
      <c r="AW3899" t="s">
        <v>51</v>
      </c>
      <c r="AX3899" s="1">
        <v>40229.646246180557</v>
      </c>
      <c r="AY3899" s="1">
        <v>40229.646246180557</v>
      </c>
    </row>
    <row r="3900" spans="1:51" x14ac:dyDescent="0.35">
      <c r="A3900">
        <v>268</v>
      </c>
      <c r="B3900">
        <v>0</v>
      </c>
      <c r="C3900" t="s">
        <v>51</v>
      </c>
      <c r="D3900" t="s">
        <v>52</v>
      </c>
      <c r="E3900" t="s">
        <v>51</v>
      </c>
      <c r="F3900" t="s">
        <v>51</v>
      </c>
      <c r="G3900" t="s">
        <v>18005</v>
      </c>
      <c r="H3900" t="s">
        <v>18006</v>
      </c>
      <c r="I3900" t="s">
        <v>3488</v>
      </c>
      <c r="J3900" t="s">
        <v>13817</v>
      </c>
      <c r="K3900" t="s">
        <v>62</v>
      </c>
      <c r="L3900">
        <v>121835</v>
      </c>
      <c r="N3900" t="s">
        <v>14787</v>
      </c>
      <c r="T3900" t="s">
        <v>51</v>
      </c>
      <c r="U3900" t="s">
        <v>51</v>
      </c>
      <c r="Z3900">
        <v>8</v>
      </c>
      <c r="AE3900" t="s">
        <v>51</v>
      </c>
      <c r="AF3900" t="s">
        <v>13817</v>
      </c>
      <c r="AI3900">
        <v>0</v>
      </c>
      <c r="AJ3900">
        <v>0</v>
      </c>
      <c r="AL3900">
        <v>0</v>
      </c>
      <c r="AM3900">
        <v>0</v>
      </c>
      <c r="AN3900">
        <v>0</v>
      </c>
      <c r="AO3900" t="s">
        <v>51</v>
      </c>
      <c r="AP3900" t="s">
        <v>51</v>
      </c>
      <c r="AQ3900" t="s">
        <v>51</v>
      </c>
      <c r="AR3900" t="s">
        <v>51</v>
      </c>
      <c r="AS3900" t="s">
        <v>51</v>
      </c>
      <c r="AT3900" t="s">
        <v>51</v>
      </c>
      <c r="AU3900" t="s">
        <v>58</v>
      </c>
      <c r="AV3900" t="s">
        <v>51</v>
      </c>
      <c r="AW3900" t="s">
        <v>8906</v>
      </c>
      <c r="AX3900" s="1">
        <v>40229.646246180557</v>
      </c>
      <c r="AY3900" s="1">
        <v>40611.481237118052</v>
      </c>
    </row>
    <row r="3901" spans="1:51" x14ac:dyDescent="0.35">
      <c r="A3901">
        <v>267</v>
      </c>
      <c r="B3901">
        <v>47300138</v>
      </c>
      <c r="C3901" t="s">
        <v>51</v>
      </c>
      <c r="D3901" t="s">
        <v>85</v>
      </c>
      <c r="E3901" t="s">
        <v>51</v>
      </c>
      <c r="F3901" t="s">
        <v>51</v>
      </c>
      <c r="G3901" t="s">
        <v>18007</v>
      </c>
      <c r="H3901" t="s">
        <v>18008</v>
      </c>
      <c r="I3901" t="s">
        <v>56</v>
      </c>
      <c r="J3901" t="s">
        <v>143</v>
      </c>
      <c r="L3901">
        <v>411040</v>
      </c>
      <c r="M3901" t="s">
        <v>51</v>
      </c>
      <c r="N3901" t="s">
        <v>51</v>
      </c>
      <c r="O3901" t="s">
        <v>51</v>
      </c>
      <c r="P3901" t="s">
        <v>51</v>
      </c>
      <c r="Q3901" t="s">
        <v>51</v>
      </c>
      <c r="R3901" t="s">
        <v>51</v>
      </c>
      <c r="T3901" t="s">
        <v>51</v>
      </c>
      <c r="U3901" t="s">
        <v>51</v>
      </c>
      <c r="Y3901" t="s">
        <v>17945</v>
      </c>
      <c r="Z3901">
        <v>8</v>
      </c>
      <c r="AA3901" t="s">
        <v>51</v>
      </c>
      <c r="AB3901" t="s">
        <v>51</v>
      </c>
      <c r="AC3901" t="s">
        <v>51</v>
      </c>
      <c r="AD3901" t="s">
        <v>51</v>
      </c>
      <c r="AE3901" t="s">
        <v>51</v>
      </c>
      <c r="AF3901" t="s">
        <v>143</v>
      </c>
      <c r="AG3901" t="s">
        <v>51</v>
      </c>
      <c r="AH3901" t="s">
        <v>51</v>
      </c>
      <c r="AI3901" t="s">
        <v>51</v>
      </c>
      <c r="AJ3901">
        <v>0</v>
      </c>
      <c r="AK3901" t="s">
        <v>51</v>
      </c>
      <c r="AL3901" t="s">
        <v>51</v>
      </c>
      <c r="AM3901">
        <v>0</v>
      </c>
      <c r="AN3901">
        <v>0</v>
      </c>
      <c r="AO3901" t="s">
        <v>51</v>
      </c>
      <c r="AP3901" t="s">
        <v>51</v>
      </c>
      <c r="AQ3901" t="s">
        <v>51</v>
      </c>
      <c r="AR3901" t="s">
        <v>51</v>
      </c>
      <c r="AS3901" t="s">
        <v>51</v>
      </c>
      <c r="AT3901" t="s">
        <v>51</v>
      </c>
      <c r="AU3901" t="s">
        <v>58</v>
      </c>
      <c r="AV3901" t="s">
        <v>51</v>
      </c>
      <c r="AW3901" t="s">
        <v>51</v>
      </c>
      <c r="AX3901" s="1">
        <v>40229.646246180557</v>
      </c>
      <c r="AY3901" s="1">
        <v>40229.646246180557</v>
      </c>
    </row>
    <row r="3902" spans="1:51" x14ac:dyDescent="0.35">
      <c r="A3902">
        <v>266</v>
      </c>
      <c r="B3902">
        <v>0</v>
      </c>
      <c r="C3902" t="s">
        <v>51</v>
      </c>
      <c r="D3902" t="s">
        <v>85</v>
      </c>
      <c r="E3902">
        <v>0</v>
      </c>
      <c r="G3902" t="s">
        <v>18009</v>
      </c>
      <c r="H3902" t="s">
        <v>18010</v>
      </c>
      <c r="I3902" t="s">
        <v>56</v>
      </c>
      <c r="L3902">
        <v>411006</v>
      </c>
      <c r="S3902">
        <v>2026699056</v>
      </c>
      <c r="T3902" t="s">
        <v>51</v>
      </c>
      <c r="U3902" t="s">
        <v>51</v>
      </c>
      <c r="W3902">
        <v>8390690055</v>
      </c>
      <c r="Y3902" t="s">
        <v>18011</v>
      </c>
      <c r="Z3902">
        <v>8</v>
      </c>
      <c r="AE3902" t="s">
        <v>51</v>
      </c>
      <c r="AF3902" t="s">
        <v>51</v>
      </c>
      <c r="AI3902">
        <v>0</v>
      </c>
      <c r="AJ3902">
        <v>0</v>
      </c>
      <c r="AL3902">
        <v>0</v>
      </c>
      <c r="AM3902">
        <v>0</v>
      </c>
      <c r="AN3902">
        <v>0</v>
      </c>
      <c r="AO3902" t="s">
        <v>1651</v>
      </c>
      <c r="AU3902" t="s">
        <v>58</v>
      </c>
      <c r="AV3902" t="s">
        <v>51</v>
      </c>
      <c r="AW3902" t="s">
        <v>68</v>
      </c>
      <c r="AX3902" s="1">
        <v>40229.646246180557</v>
      </c>
      <c r="AY3902" s="1">
        <v>45134.43295008102</v>
      </c>
    </row>
    <row r="3903" spans="1:51" x14ac:dyDescent="0.35">
      <c r="A3903">
        <v>265</v>
      </c>
      <c r="B3903">
        <v>0</v>
      </c>
      <c r="C3903" t="s">
        <v>51</v>
      </c>
      <c r="D3903" t="s">
        <v>85</v>
      </c>
      <c r="E3903">
        <v>0</v>
      </c>
      <c r="G3903" t="s">
        <v>18012</v>
      </c>
      <c r="H3903" t="s">
        <v>18013</v>
      </c>
      <c r="I3903" t="s">
        <v>4329</v>
      </c>
      <c r="L3903" t="s">
        <v>62</v>
      </c>
      <c r="S3903" t="s">
        <v>18014</v>
      </c>
      <c r="T3903" t="s">
        <v>51</v>
      </c>
      <c r="U3903" t="s">
        <v>51</v>
      </c>
      <c r="V3903" t="s">
        <v>18015</v>
      </c>
      <c r="Y3903" t="s">
        <v>18016</v>
      </c>
      <c r="Z3903">
        <v>13</v>
      </c>
      <c r="AE3903" t="s">
        <v>51</v>
      </c>
      <c r="AF3903" t="s">
        <v>51</v>
      </c>
      <c r="AI3903">
        <v>0</v>
      </c>
      <c r="AJ3903">
        <v>0</v>
      </c>
      <c r="AL3903">
        <v>0</v>
      </c>
      <c r="AM3903">
        <v>0</v>
      </c>
      <c r="AN3903">
        <v>0</v>
      </c>
      <c r="AO3903" t="s">
        <v>120</v>
      </c>
      <c r="AU3903" t="s">
        <v>58</v>
      </c>
      <c r="AV3903" t="s">
        <v>51</v>
      </c>
      <c r="AW3903" t="s">
        <v>68</v>
      </c>
      <c r="AX3903" s="1">
        <v>40229.646246180557</v>
      </c>
      <c r="AY3903" s="1">
        <v>45090.614836423614</v>
      </c>
    </row>
    <row r="3904" spans="1:51" x14ac:dyDescent="0.35">
      <c r="A3904">
        <v>264</v>
      </c>
      <c r="B3904">
        <v>0</v>
      </c>
      <c r="C3904" t="s">
        <v>51</v>
      </c>
      <c r="D3904" t="s">
        <v>85</v>
      </c>
      <c r="E3904">
        <v>3</v>
      </c>
      <c r="F3904" t="s">
        <v>1049</v>
      </c>
      <c r="G3904" t="s">
        <v>18017</v>
      </c>
      <c r="H3904" t="s">
        <v>18018</v>
      </c>
      <c r="I3904" t="s">
        <v>56</v>
      </c>
      <c r="J3904" t="s">
        <v>5419</v>
      </c>
      <c r="K3904" t="s">
        <v>1903</v>
      </c>
      <c r="L3904">
        <v>411060</v>
      </c>
      <c r="S3904" t="s">
        <v>18019</v>
      </c>
      <c r="T3904" t="s">
        <v>51</v>
      </c>
      <c r="U3904" t="s">
        <v>51</v>
      </c>
      <c r="W3904" s="2">
        <v>8.8886003698220902E+18</v>
      </c>
      <c r="Y3904" t="s">
        <v>18020</v>
      </c>
      <c r="Z3904">
        <v>8</v>
      </c>
      <c r="AE3904" t="s">
        <v>51</v>
      </c>
      <c r="AF3904" t="s">
        <v>5419</v>
      </c>
      <c r="AI3904">
        <v>0</v>
      </c>
      <c r="AJ3904">
        <v>0</v>
      </c>
      <c r="AL3904">
        <v>0</v>
      </c>
      <c r="AM3904">
        <v>0</v>
      </c>
      <c r="AN3904">
        <v>0</v>
      </c>
      <c r="AO3904" t="s">
        <v>120</v>
      </c>
      <c r="AP3904" t="s">
        <v>51</v>
      </c>
      <c r="AQ3904" t="s">
        <v>51</v>
      </c>
      <c r="AR3904" t="s">
        <v>51</v>
      </c>
      <c r="AS3904" t="s">
        <v>51</v>
      </c>
      <c r="AT3904" t="s">
        <v>51</v>
      </c>
      <c r="AU3904" t="s">
        <v>58</v>
      </c>
      <c r="AV3904" t="s">
        <v>51</v>
      </c>
      <c r="AW3904" t="s">
        <v>5181</v>
      </c>
      <c r="AX3904" s="1">
        <v>40229.646246180557</v>
      </c>
      <c r="AY3904" s="1">
        <v>43797.441031712966</v>
      </c>
    </row>
    <row r="3905" spans="1:51" x14ac:dyDescent="0.35">
      <c r="A3905">
        <v>263</v>
      </c>
      <c r="B3905">
        <v>47300134</v>
      </c>
      <c r="C3905" t="s">
        <v>51</v>
      </c>
      <c r="D3905" t="s">
        <v>85</v>
      </c>
      <c r="E3905" t="s">
        <v>51</v>
      </c>
      <c r="F3905" t="s">
        <v>51</v>
      </c>
      <c r="G3905" t="s">
        <v>18021</v>
      </c>
      <c r="H3905" t="s">
        <v>18022</v>
      </c>
      <c r="I3905" t="s">
        <v>56</v>
      </c>
      <c r="J3905" t="s">
        <v>143</v>
      </c>
      <c r="L3905">
        <v>411018</v>
      </c>
      <c r="M3905" t="s">
        <v>51</v>
      </c>
      <c r="N3905" t="s">
        <v>51</v>
      </c>
      <c r="O3905" t="s">
        <v>51</v>
      </c>
      <c r="P3905" t="s">
        <v>51</v>
      </c>
      <c r="Q3905" t="s">
        <v>51</v>
      </c>
      <c r="R3905" t="s">
        <v>51</v>
      </c>
      <c r="S3905">
        <v>2064191201</v>
      </c>
      <c r="T3905" t="s">
        <v>51</v>
      </c>
      <c r="U3905" t="s">
        <v>51</v>
      </c>
      <c r="Y3905" t="s">
        <v>17945</v>
      </c>
      <c r="Z3905">
        <v>8</v>
      </c>
      <c r="AA3905" t="s">
        <v>51</v>
      </c>
      <c r="AB3905" t="s">
        <v>51</v>
      </c>
      <c r="AC3905" t="s">
        <v>51</v>
      </c>
      <c r="AD3905" t="s">
        <v>51</v>
      </c>
      <c r="AE3905" t="s">
        <v>51</v>
      </c>
      <c r="AF3905" t="s">
        <v>143</v>
      </c>
      <c r="AG3905" t="s">
        <v>51</v>
      </c>
      <c r="AH3905" t="s">
        <v>51</v>
      </c>
      <c r="AI3905" t="s">
        <v>51</v>
      </c>
      <c r="AJ3905">
        <v>0</v>
      </c>
      <c r="AK3905" t="s">
        <v>51</v>
      </c>
      <c r="AL3905" t="s">
        <v>51</v>
      </c>
      <c r="AM3905">
        <v>0</v>
      </c>
      <c r="AN3905">
        <v>0</v>
      </c>
      <c r="AO3905" t="s">
        <v>51</v>
      </c>
      <c r="AP3905" t="s">
        <v>51</v>
      </c>
      <c r="AQ3905" t="s">
        <v>51</v>
      </c>
      <c r="AR3905" t="s">
        <v>51</v>
      </c>
      <c r="AS3905" t="s">
        <v>51</v>
      </c>
      <c r="AT3905" t="s">
        <v>51</v>
      </c>
      <c r="AU3905" t="s">
        <v>58</v>
      </c>
      <c r="AV3905" t="s">
        <v>51</v>
      </c>
      <c r="AW3905" t="s">
        <v>51</v>
      </c>
      <c r="AX3905" s="1">
        <v>40229.646246180557</v>
      </c>
      <c r="AY3905" s="1">
        <v>40229.646246180557</v>
      </c>
    </row>
    <row r="3906" spans="1:51" x14ac:dyDescent="0.35">
      <c r="A3906">
        <v>262</v>
      </c>
      <c r="B3906">
        <v>0</v>
      </c>
      <c r="C3906" t="s">
        <v>51</v>
      </c>
      <c r="D3906" t="s">
        <v>85</v>
      </c>
      <c r="E3906">
        <v>3</v>
      </c>
      <c r="F3906" t="s">
        <v>1049</v>
      </c>
      <c r="G3906" t="s">
        <v>18023</v>
      </c>
      <c r="H3906" t="s">
        <v>18024</v>
      </c>
      <c r="I3906" t="s">
        <v>56</v>
      </c>
      <c r="J3906" t="s">
        <v>5419</v>
      </c>
      <c r="K3906" t="s">
        <v>563</v>
      </c>
      <c r="L3906">
        <v>421204</v>
      </c>
      <c r="S3906">
        <v>9819391323</v>
      </c>
      <c r="T3906" t="s">
        <v>51</v>
      </c>
      <c r="U3906" t="s">
        <v>51</v>
      </c>
      <c r="W3906">
        <v>9819391323</v>
      </c>
      <c r="Y3906" t="s">
        <v>18025</v>
      </c>
      <c r="Z3906">
        <v>8</v>
      </c>
      <c r="AE3906" t="s">
        <v>51</v>
      </c>
      <c r="AF3906" t="s">
        <v>5419</v>
      </c>
      <c r="AI3906">
        <v>0</v>
      </c>
      <c r="AJ3906">
        <v>0</v>
      </c>
      <c r="AL3906">
        <v>0</v>
      </c>
      <c r="AM3906">
        <v>0</v>
      </c>
      <c r="AN3906">
        <v>0</v>
      </c>
      <c r="AO3906" t="s">
        <v>1032</v>
      </c>
      <c r="AP3906" t="s">
        <v>51</v>
      </c>
      <c r="AQ3906" t="s">
        <v>51</v>
      </c>
      <c r="AR3906" t="s">
        <v>51</v>
      </c>
      <c r="AS3906" t="s">
        <v>51</v>
      </c>
      <c r="AT3906" t="s">
        <v>51</v>
      </c>
      <c r="AU3906" t="s">
        <v>58</v>
      </c>
      <c r="AV3906" t="s">
        <v>51</v>
      </c>
      <c r="AW3906" t="s">
        <v>5181</v>
      </c>
      <c r="AX3906" s="1">
        <v>40229.646246180557</v>
      </c>
      <c r="AY3906" s="1">
        <v>43885.717637071757</v>
      </c>
    </row>
    <row r="3907" spans="1:51" x14ac:dyDescent="0.35">
      <c r="A3907">
        <v>261</v>
      </c>
      <c r="B3907">
        <v>0</v>
      </c>
      <c r="C3907" t="s">
        <v>51</v>
      </c>
      <c r="D3907" t="s">
        <v>85</v>
      </c>
      <c r="E3907" t="s">
        <v>51</v>
      </c>
      <c r="F3907" t="s">
        <v>51</v>
      </c>
      <c r="G3907" t="s">
        <v>17519</v>
      </c>
      <c r="H3907" t="s">
        <v>18026</v>
      </c>
      <c r="I3907" t="s">
        <v>56</v>
      </c>
      <c r="J3907" t="s">
        <v>12495</v>
      </c>
      <c r="K3907" t="s">
        <v>1903</v>
      </c>
      <c r="L3907">
        <v>411044</v>
      </c>
      <c r="S3907" t="s">
        <v>18027</v>
      </c>
      <c r="T3907" t="s">
        <v>51</v>
      </c>
      <c r="U3907" t="s">
        <v>51</v>
      </c>
      <c r="W3907">
        <v>9422534982</v>
      </c>
      <c r="Y3907" t="s">
        <v>18028</v>
      </c>
      <c r="Z3907">
        <v>8</v>
      </c>
      <c r="AE3907" t="s">
        <v>51</v>
      </c>
      <c r="AF3907" t="s">
        <v>12495</v>
      </c>
      <c r="AI3907">
        <v>0</v>
      </c>
      <c r="AJ3907">
        <v>0</v>
      </c>
      <c r="AL3907">
        <v>0</v>
      </c>
      <c r="AM3907">
        <v>0</v>
      </c>
      <c r="AN3907">
        <v>0</v>
      </c>
      <c r="AO3907" t="s">
        <v>18029</v>
      </c>
      <c r="AP3907" t="s">
        <v>51</v>
      </c>
      <c r="AQ3907" t="s">
        <v>51</v>
      </c>
      <c r="AR3907" t="s">
        <v>51</v>
      </c>
      <c r="AS3907" t="s">
        <v>51</v>
      </c>
      <c r="AT3907" t="s">
        <v>51</v>
      </c>
      <c r="AU3907" t="s">
        <v>58</v>
      </c>
      <c r="AV3907" t="s">
        <v>51</v>
      </c>
      <c r="AW3907" t="s">
        <v>4028</v>
      </c>
      <c r="AX3907" s="1">
        <v>40229.646246180557</v>
      </c>
      <c r="AY3907" s="1">
        <v>41732.497341550923</v>
      </c>
    </row>
    <row r="3908" spans="1:51" x14ac:dyDescent="0.35">
      <c r="A3908">
        <v>260</v>
      </c>
      <c r="B3908">
        <v>47300131</v>
      </c>
      <c r="C3908" t="s">
        <v>51</v>
      </c>
      <c r="D3908" t="s">
        <v>52</v>
      </c>
      <c r="E3908" t="s">
        <v>51</v>
      </c>
      <c r="F3908" t="s">
        <v>51</v>
      </c>
      <c r="G3908" t="s">
        <v>18030</v>
      </c>
      <c r="H3908" t="s">
        <v>19504</v>
      </c>
      <c r="I3908" t="s">
        <v>56</v>
      </c>
      <c r="J3908" t="s">
        <v>2825</v>
      </c>
      <c r="L3908">
        <v>390013</v>
      </c>
      <c r="M3908" t="s">
        <v>51</v>
      </c>
      <c r="N3908" t="s">
        <v>51</v>
      </c>
      <c r="O3908" t="s">
        <v>51</v>
      </c>
      <c r="P3908" t="s">
        <v>51</v>
      </c>
      <c r="Q3908" t="s">
        <v>51</v>
      </c>
      <c r="R3908" t="s">
        <v>51</v>
      </c>
      <c r="T3908" t="s">
        <v>51</v>
      </c>
      <c r="U3908" t="s">
        <v>51</v>
      </c>
      <c r="Y3908" t="s">
        <v>17945</v>
      </c>
      <c r="Z3908">
        <v>8</v>
      </c>
      <c r="AA3908" t="s">
        <v>51</v>
      </c>
      <c r="AB3908" t="s">
        <v>51</v>
      </c>
      <c r="AC3908" t="s">
        <v>51</v>
      </c>
      <c r="AD3908" t="s">
        <v>51</v>
      </c>
      <c r="AE3908" t="s">
        <v>51</v>
      </c>
      <c r="AF3908" t="s">
        <v>2825</v>
      </c>
      <c r="AG3908" t="s">
        <v>51</v>
      </c>
      <c r="AH3908" t="s">
        <v>51</v>
      </c>
      <c r="AI3908" t="s">
        <v>51</v>
      </c>
      <c r="AJ3908">
        <v>0</v>
      </c>
      <c r="AK3908" t="s">
        <v>51</v>
      </c>
      <c r="AL3908" t="s">
        <v>51</v>
      </c>
      <c r="AM3908">
        <v>0</v>
      </c>
      <c r="AN3908">
        <v>0</v>
      </c>
      <c r="AO3908" t="s">
        <v>51</v>
      </c>
      <c r="AP3908" t="s">
        <v>51</v>
      </c>
      <c r="AQ3908" t="s">
        <v>51</v>
      </c>
      <c r="AR3908" t="s">
        <v>51</v>
      </c>
      <c r="AS3908" t="s">
        <v>51</v>
      </c>
      <c r="AT3908" t="s">
        <v>51</v>
      </c>
      <c r="AU3908" t="s">
        <v>58</v>
      </c>
      <c r="AV3908" t="s">
        <v>51</v>
      </c>
      <c r="AW3908" t="s">
        <v>51</v>
      </c>
      <c r="AX3908" s="1">
        <v>40229.646246180557</v>
      </c>
      <c r="AY3908" s="1">
        <v>40229.646246180557</v>
      </c>
    </row>
    <row r="3909" spans="1:51" x14ac:dyDescent="0.35">
      <c r="A3909">
        <v>259</v>
      </c>
      <c r="B3909">
        <v>47300130</v>
      </c>
      <c r="C3909" t="s">
        <v>51</v>
      </c>
      <c r="D3909" t="s">
        <v>85</v>
      </c>
      <c r="E3909" t="s">
        <v>51</v>
      </c>
      <c r="F3909" t="s">
        <v>51</v>
      </c>
      <c r="G3909" t="s">
        <v>18031</v>
      </c>
      <c r="H3909" t="s">
        <v>18032</v>
      </c>
      <c r="I3909" t="s">
        <v>56</v>
      </c>
      <c r="J3909" t="s">
        <v>138</v>
      </c>
      <c r="L3909">
        <v>400021</v>
      </c>
      <c r="M3909" t="s">
        <v>51</v>
      </c>
      <c r="N3909" t="s">
        <v>51</v>
      </c>
      <c r="O3909" t="s">
        <v>51</v>
      </c>
      <c r="P3909" t="s">
        <v>51</v>
      </c>
      <c r="Q3909" t="s">
        <v>51</v>
      </c>
      <c r="R3909" t="s">
        <v>51</v>
      </c>
      <c r="S3909">
        <v>2222024044</v>
      </c>
      <c r="T3909" t="s">
        <v>51</v>
      </c>
      <c r="U3909" t="s">
        <v>51</v>
      </c>
      <c r="V3909">
        <v>2222045685</v>
      </c>
      <c r="Y3909" t="s">
        <v>18033</v>
      </c>
      <c r="Z3909">
        <v>8</v>
      </c>
      <c r="AA3909" t="s">
        <v>51</v>
      </c>
      <c r="AB3909" t="s">
        <v>51</v>
      </c>
      <c r="AC3909" t="s">
        <v>51</v>
      </c>
      <c r="AD3909" t="s">
        <v>51</v>
      </c>
      <c r="AE3909" t="s">
        <v>51</v>
      </c>
      <c r="AF3909" t="s">
        <v>138</v>
      </c>
      <c r="AG3909" t="s">
        <v>51</v>
      </c>
      <c r="AH3909" t="s">
        <v>51</v>
      </c>
      <c r="AI3909" t="s">
        <v>51</v>
      </c>
      <c r="AJ3909">
        <v>0</v>
      </c>
      <c r="AK3909" t="s">
        <v>51</v>
      </c>
      <c r="AL3909" t="s">
        <v>51</v>
      </c>
      <c r="AM3909">
        <v>0</v>
      </c>
      <c r="AN3909">
        <v>0</v>
      </c>
      <c r="AO3909" t="s">
        <v>51</v>
      </c>
      <c r="AP3909" t="s">
        <v>51</v>
      </c>
      <c r="AQ3909" t="s">
        <v>51</v>
      </c>
      <c r="AR3909" t="s">
        <v>51</v>
      </c>
      <c r="AS3909" t="s">
        <v>51</v>
      </c>
      <c r="AT3909" t="s">
        <v>51</v>
      </c>
      <c r="AU3909" t="s">
        <v>58</v>
      </c>
      <c r="AV3909" t="s">
        <v>51</v>
      </c>
      <c r="AW3909" t="s">
        <v>51</v>
      </c>
      <c r="AX3909" s="1">
        <v>40229.646246180557</v>
      </c>
      <c r="AY3909" s="1">
        <v>40229.646246180557</v>
      </c>
    </row>
    <row r="3910" spans="1:51" x14ac:dyDescent="0.35">
      <c r="A3910">
        <v>258</v>
      </c>
      <c r="B3910">
        <v>47300129</v>
      </c>
      <c r="C3910" t="s">
        <v>51</v>
      </c>
      <c r="D3910" t="s">
        <v>85</v>
      </c>
      <c r="E3910" t="s">
        <v>51</v>
      </c>
      <c r="F3910" t="s">
        <v>51</v>
      </c>
      <c r="G3910" t="s">
        <v>18034</v>
      </c>
      <c r="H3910" t="s">
        <v>18035</v>
      </c>
      <c r="I3910" t="s">
        <v>56</v>
      </c>
      <c r="J3910" t="s">
        <v>143</v>
      </c>
      <c r="L3910">
        <v>400022</v>
      </c>
      <c r="M3910" t="s">
        <v>51</v>
      </c>
      <c r="N3910" t="s">
        <v>51</v>
      </c>
      <c r="O3910" t="s">
        <v>51</v>
      </c>
      <c r="P3910" t="s">
        <v>51</v>
      </c>
      <c r="Q3910" t="s">
        <v>51</v>
      </c>
      <c r="R3910" t="s">
        <v>51</v>
      </c>
      <c r="T3910" t="s">
        <v>51</v>
      </c>
      <c r="U3910" t="s">
        <v>51</v>
      </c>
      <c r="Y3910" t="s">
        <v>18036</v>
      </c>
      <c r="Z3910">
        <v>8</v>
      </c>
      <c r="AA3910" t="s">
        <v>51</v>
      </c>
      <c r="AB3910" t="s">
        <v>51</v>
      </c>
      <c r="AC3910" t="s">
        <v>51</v>
      </c>
      <c r="AD3910" t="s">
        <v>51</v>
      </c>
      <c r="AE3910" t="s">
        <v>51</v>
      </c>
      <c r="AF3910" t="s">
        <v>143</v>
      </c>
      <c r="AG3910" t="s">
        <v>51</v>
      </c>
      <c r="AH3910" t="s">
        <v>51</v>
      </c>
      <c r="AI3910" t="s">
        <v>51</v>
      </c>
      <c r="AJ3910">
        <v>0</v>
      </c>
      <c r="AK3910" t="s">
        <v>51</v>
      </c>
      <c r="AL3910" t="s">
        <v>51</v>
      </c>
      <c r="AM3910">
        <v>0</v>
      </c>
      <c r="AN3910">
        <v>0</v>
      </c>
      <c r="AO3910" t="s">
        <v>51</v>
      </c>
      <c r="AP3910" t="s">
        <v>51</v>
      </c>
      <c r="AQ3910" t="s">
        <v>51</v>
      </c>
      <c r="AR3910" t="s">
        <v>51</v>
      </c>
      <c r="AS3910" t="s">
        <v>51</v>
      </c>
      <c r="AT3910" t="s">
        <v>51</v>
      </c>
      <c r="AU3910" t="s">
        <v>58</v>
      </c>
      <c r="AV3910" t="s">
        <v>51</v>
      </c>
      <c r="AW3910" t="s">
        <v>51</v>
      </c>
      <c r="AX3910" s="1">
        <v>40229.646246180557</v>
      </c>
      <c r="AY3910" s="1">
        <v>40229.646246180557</v>
      </c>
    </row>
    <row r="3911" spans="1:51" x14ac:dyDescent="0.35">
      <c r="A3911">
        <v>257</v>
      </c>
      <c r="B3911">
        <v>0</v>
      </c>
      <c r="C3911" t="s">
        <v>51</v>
      </c>
      <c r="D3911" t="s">
        <v>85</v>
      </c>
      <c r="E3911" t="s">
        <v>51</v>
      </c>
      <c r="F3911" t="s">
        <v>51</v>
      </c>
      <c r="G3911" t="s">
        <v>18037</v>
      </c>
      <c r="H3911" t="s">
        <v>18038</v>
      </c>
      <c r="I3911" t="s">
        <v>56</v>
      </c>
      <c r="J3911" t="s">
        <v>143</v>
      </c>
      <c r="K3911" t="s">
        <v>4595</v>
      </c>
      <c r="L3911" t="s">
        <v>62</v>
      </c>
      <c r="M3911" t="s">
        <v>51</v>
      </c>
      <c r="N3911" t="s">
        <v>51</v>
      </c>
      <c r="O3911" t="s">
        <v>51</v>
      </c>
      <c r="P3911" t="s">
        <v>51</v>
      </c>
      <c r="Q3911" t="s">
        <v>51</v>
      </c>
      <c r="R3911" t="s">
        <v>51</v>
      </c>
      <c r="S3911">
        <v>2266394724</v>
      </c>
      <c r="T3911" t="s">
        <v>51</v>
      </c>
      <c r="U3911" t="s">
        <v>51</v>
      </c>
      <c r="V3911">
        <v>22238565163</v>
      </c>
      <c r="W3911">
        <v>9273805230</v>
      </c>
      <c r="X3911" t="s">
        <v>62</v>
      </c>
      <c r="Y3911" t="s">
        <v>18039</v>
      </c>
      <c r="Z3911">
        <v>8</v>
      </c>
      <c r="AA3911" t="s">
        <v>62</v>
      </c>
      <c r="AB3911" t="s">
        <v>62</v>
      </c>
      <c r="AC3911" t="s">
        <v>62</v>
      </c>
      <c r="AD3911" t="s">
        <v>62</v>
      </c>
      <c r="AE3911" t="s">
        <v>51</v>
      </c>
      <c r="AF3911" t="s">
        <v>143</v>
      </c>
      <c r="AG3911" t="s">
        <v>62</v>
      </c>
      <c r="AI3911">
        <v>0</v>
      </c>
      <c r="AJ3911">
        <v>0</v>
      </c>
      <c r="AL3911">
        <v>0</v>
      </c>
      <c r="AM3911">
        <v>0</v>
      </c>
      <c r="AN3911">
        <v>0</v>
      </c>
      <c r="AO3911" t="s">
        <v>51</v>
      </c>
      <c r="AP3911" t="s">
        <v>51</v>
      </c>
      <c r="AQ3911" t="s">
        <v>51</v>
      </c>
      <c r="AR3911" t="s">
        <v>51</v>
      </c>
      <c r="AS3911" t="s">
        <v>51</v>
      </c>
      <c r="AT3911" t="s">
        <v>51</v>
      </c>
      <c r="AU3911" t="s">
        <v>58</v>
      </c>
      <c r="AV3911" t="s">
        <v>51</v>
      </c>
      <c r="AW3911" t="s">
        <v>16002</v>
      </c>
      <c r="AX3911" s="1">
        <v>40229.646246180557</v>
      </c>
      <c r="AY3911" s="1">
        <v>40302.71828483796</v>
      </c>
    </row>
    <row r="3912" spans="1:51" x14ac:dyDescent="0.35">
      <c r="A3912">
        <v>256</v>
      </c>
      <c r="B3912">
        <v>0</v>
      </c>
      <c r="C3912" t="s">
        <v>51</v>
      </c>
      <c r="D3912" t="s">
        <v>52</v>
      </c>
      <c r="E3912" t="s">
        <v>51</v>
      </c>
      <c r="F3912" t="s">
        <v>51</v>
      </c>
      <c r="G3912" t="s">
        <v>19505</v>
      </c>
      <c r="H3912" t="s">
        <v>18040</v>
      </c>
      <c r="I3912" t="s">
        <v>56</v>
      </c>
      <c r="J3912" t="s">
        <v>143</v>
      </c>
      <c r="K3912" t="s">
        <v>62</v>
      </c>
      <c r="L3912" t="s">
        <v>62</v>
      </c>
      <c r="N3912" t="s">
        <v>14787</v>
      </c>
      <c r="T3912" t="s">
        <v>51</v>
      </c>
      <c r="U3912" t="s">
        <v>51</v>
      </c>
      <c r="Z3912">
        <v>8</v>
      </c>
      <c r="AA3912" t="s">
        <v>18041</v>
      </c>
      <c r="AE3912" t="s">
        <v>51</v>
      </c>
      <c r="AF3912" t="s">
        <v>143</v>
      </c>
      <c r="AG3912" t="s">
        <v>17595</v>
      </c>
      <c r="AH3912" t="s">
        <v>16272</v>
      </c>
      <c r="AI3912">
        <v>0</v>
      </c>
      <c r="AJ3912">
        <v>0</v>
      </c>
      <c r="AL3912">
        <v>0</v>
      </c>
      <c r="AM3912">
        <v>0</v>
      </c>
      <c r="AN3912">
        <v>0</v>
      </c>
      <c r="AO3912" t="s">
        <v>51</v>
      </c>
      <c r="AP3912" t="s">
        <v>51</v>
      </c>
      <c r="AQ3912" t="s">
        <v>51</v>
      </c>
      <c r="AR3912" t="s">
        <v>51</v>
      </c>
      <c r="AS3912" t="s">
        <v>51</v>
      </c>
      <c r="AT3912" t="s">
        <v>51</v>
      </c>
      <c r="AU3912" t="s">
        <v>58</v>
      </c>
      <c r="AV3912" t="s">
        <v>51</v>
      </c>
      <c r="AW3912" t="s">
        <v>8906</v>
      </c>
      <c r="AX3912" s="1">
        <v>40229.646246180557</v>
      </c>
      <c r="AY3912" s="1">
        <v>40793.469570104164</v>
      </c>
    </row>
    <row r="3913" spans="1:51" x14ac:dyDescent="0.35">
      <c r="A3913">
        <v>255</v>
      </c>
      <c r="B3913">
        <v>0</v>
      </c>
      <c r="C3913" t="s">
        <v>51</v>
      </c>
      <c r="D3913" t="s">
        <v>85</v>
      </c>
      <c r="E3913" t="s">
        <v>51</v>
      </c>
      <c r="F3913" t="s">
        <v>51</v>
      </c>
      <c r="G3913" t="s">
        <v>18042</v>
      </c>
      <c r="H3913" t="s">
        <v>18043</v>
      </c>
      <c r="I3913" t="s">
        <v>56</v>
      </c>
      <c r="J3913" t="s">
        <v>12495</v>
      </c>
      <c r="L3913">
        <v>411002</v>
      </c>
      <c r="S3913">
        <v>2024475390</v>
      </c>
      <c r="T3913" t="s">
        <v>51</v>
      </c>
      <c r="U3913" t="s">
        <v>51</v>
      </c>
      <c r="Z3913">
        <v>8</v>
      </c>
      <c r="AE3913" t="s">
        <v>51</v>
      </c>
      <c r="AF3913" t="s">
        <v>12495</v>
      </c>
      <c r="AI3913">
        <v>0</v>
      </c>
      <c r="AL3913">
        <v>0</v>
      </c>
      <c r="AM3913">
        <v>0</v>
      </c>
      <c r="AN3913">
        <v>0</v>
      </c>
      <c r="AO3913" t="s">
        <v>1651</v>
      </c>
      <c r="AP3913" t="s">
        <v>51</v>
      </c>
      <c r="AQ3913" t="s">
        <v>51</v>
      </c>
      <c r="AR3913" t="s">
        <v>51</v>
      </c>
      <c r="AS3913" t="s">
        <v>51</v>
      </c>
      <c r="AT3913" t="s">
        <v>51</v>
      </c>
      <c r="AU3913" t="s">
        <v>58</v>
      </c>
      <c r="AV3913" t="s">
        <v>51</v>
      </c>
      <c r="AW3913" t="s">
        <v>4028</v>
      </c>
      <c r="AX3913" s="1">
        <v>40229.646246180557</v>
      </c>
      <c r="AY3913" s="1">
        <v>41794.62499502315</v>
      </c>
    </row>
    <row r="3914" spans="1:51" x14ac:dyDescent="0.35">
      <c r="A3914">
        <v>254</v>
      </c>
      <c r="B3914">
        <v>0</v>
      </c>
      <c r="C3914" t="s">
        <v>51</v>
      </c>
      <c r="D3914" t="s">
        <v>52</v>
      </c>
      <c r="E3914" t="s">
        <v>51</v>
      </c>
      <c r="F3914" t="s">
        <v>51</v>
      </c>
      <c r="G3914" t="s">
        <v>18044</v>
      </c>
      <c r="H3914" t="s">
        <v>18045</v>
      </c>
      <c r="I3914" t="s">
        <v>56</v>
      </c>
      <c r="J3914" t="s">
        <v>18046</v>
      </c>
      <c r="K3914" t="s">
        <v>62</v>
      </c>
      <c r="L3914" t="s">
        <v>62</v>
      </c>
      <c r="N3914" t="s">
        <v>14787</v>
      </c>
      <c r="O3914" t="s">
        <v>416</v>
      </c>
      <c r="S3914" t="s">
        <v>18047</v>
      </c>
      <c r="U3914" t="s">
        <v>51</v>
      </c>
      <c r="V3914">
        <v>417341</v>
      </c>
      <c r="W3914">
        <v>9826144204</v>
      </c>
      <c r="X3914" t="s">
        <v>51</v>
      </c>
      <c r="Y3914" t="s">
        <v>17530</v>
      </c>
      <c r="Z3914">
        <v>8</v>
      </c>
      <c r="AE3914" t="s">
        <v>51</v>
      </c>
      <c r="AF3914" t="s">
        <v>18046</v>
      </c>
      <c r="AG3914">
        <v>23147002755</v>
      </c>
      <c r="AH3914" t="s">
        <v>18048</v>
      </c>
      <c r="AI3914">
        <v>0</v>
      </c>
      <c r="AJ3914">
        <v>0</v>
      </c>
      <c r="AL3914">
        <v>0</v>
      </c>
      <c r="AM3914">
        <v>0</v>
      </c>
      <c r="AN3914">
        <v>0</v>
      </c>
      <c r="AO3914" t="s">
        <v>51</v>
      </c>
      <c r="AP3914" t="s">
        <v>51</v>
      </c>
      <c r="AQ3914" t="s">
        <v>51</v>
      </c>
      <c r="AR3914" t="s">
        <v>51</v>
      </c>
      <c r="AS3914" t="s">
        <v>51</v>
      </c>
      <c r="AT3914" t="s">
        <v>51</v>
      </c>
      <c r="AU3914" t="s">
        <v>58</v>
      </c>
      <c r="AV3914" t="s">
        <v>51</v>
      </c>
      <c r="AW3914" t="s">
        <v>14226</v>
      </c>
      <c r="AX3914" s="1">
        <v>40229.646246180557</v>
      </c>
      <c r="AY3914" s="1">
        <v>41283.512990856485</v>
      </c>
    </row>
    <row r="3915" spans="1:51" x14ac:dyDescent="0.35">
      <c r="A3915">
        <v>253</v>
      </c>
      <c r="B3915">
        <v>47300124</v>
      </c>
      <c r="C3915" t="s">
        <v>51</v>
      </c>
      <c r="D3915" t="s">
        <v>85</v>
      </c>
      <c r="E3915" t="s">
        <v>51</v>
      </c>
      <c r="F3915" t="s">
        <v>51</v>
      </c>
      <c r="G3915" t="s">
        <v>18049</v>
      </c>
      <c r="H3915" t="s">
        <v>18050</v>
      </c>
      <c r="I3915" t="s">
        <v>56</v>
      </c>
      <c r="J3915" t="s">
        <v>143</v>
      </c>
      <c r="L3915">
        <v>400004</v>
      </c>
      <c r="M3915" t="s">
        <v>51</v>
      </c>
      <c r="N3915" t="s">
        <v>51</v>
      </c>
      <c r="O3915" t="s">
        <v>51</v>
      </c>
      <c r="P3915" t="s">
        <v>51</v>
      </c>
      <c r="Q3915" t="s">
        <v>51</v>
      </c>
      <c r="R3915" t="s">
        <v>51</v>
      </c>
      <c r="S3915">
        <f>91-22-23868962</f>
        <v>-23868893</v>
      </c>
      <c r="T3915" t="s">
        <v>51</v>
      </c>
      <c r="U3915" t="s">
        <v>51</v>
      </c>
      <c r="V3915">
        <v>912223865163</v>
      </c>
      <c r="X3915" t="s">
        <v>18051</v>
      </c>
      <c r="Y3915" t="s">
        <v>18052</v>
      </c>
      <c r="Z3915">
        <v>8</v>
      </c>
      <c r="AA3915" t="s">
        <v>51</v>
      </c>
      <c r="AB3915" t="s">
        <v>51</v>
      </c>
      <c r="AC3915" t="s">
        <v>51</v>
      </c>
      <c r="AD3915" t="s">
        <v>51</v>
      </c>
      <c r="AE3915" t="s">
        <v>51</v>
      </c>
      <c r="AF3915" t="s">
        <v>143</v>
      </c>
      <c r="AG3915" t="s">
        <v>51</v>
      </c>
      <c r="AH3915" t="s">
        <v>51</v>
      </c>
      <c r="AI3915" t="s">
        <v>51</v>
      </c>
      <c r="AJ3915">
        <v>0</v>
      </c>
      <c r="AK3915" t="s">
        <v>51</v>
      </c>
      <c r="AL3915" t="s">
        <v>51</v>
      </c>
      <c r="AM3915">
        <v>0</v>
      </c>
      <c r="AN3915">
        <v>0</v>
      </c>
      <c r="AO3915" t="s">
        <v>51</v>
      </c>
      <c r="AP3915" t="s">
        <v>51</v>
      </c>
      <c r="AQ3915" t="s">
        <v>51</v>
      </c>
      <c r="AR3915" t="s">
        <v>51</v>
      </c>
      <c r="AS3915" t="s">
        <v>51</v>
      </c>
      <c r="AT3915" t="s">
        <v>51</v>
      </c>
      <c r="AU3915" t="s">
        <v>58</v>
      </c>
      <c r="AV3915" t="s">
        <v>51</v>
      </c>
      <c r="AW3915" t="s">
        <v>51</v>
      </c>
      <c r="AX3915" s="1">
        <v>40229.646246180557</v>
      </c>
      <c r="AY3915" s="1">
        <v>40229.646246180557</v>
      </c>
    </row>
    <row r="3916" spans="1:51" x14ac:dyDescent="0.35">
      <c r="A3916">
        <v>252</v>
      </c>
      <c r="B3916">
        <v>0</v>
      </c>
      <c r="C3916" t="s">
        <v>51</v>
      </c>
      <c r="D3916" t="s">
        <v>64</v>
      </c>
      <c r="E3916" t="s">
        <v>51</v>
      </c>
      <c r="F3916" t="s">
        <v>51</v>
      </c>
      <c r="G3916" t="s">
        <v>18053</v>
      </c>
      <c r="H3916" t="s">
        <v>18054</v>
      </c>
      <c r="I3916" t="s">
        <v>18055</v>
      </c>
      <c r="J3916" t="s">
        <v>5419</v>
      </c>
      <c r="L3916">
        <v>0</v>
      </c>
      <c r="O3916" t="s">
        <v>56</v>
      </c>
      <c r="S3916" t="s">
        <v>18056</v>
      </c>
      <c r="U3916" t="s">
        <v>51</v>
      </c>
      <c r="X3916" t="s">
        <v>51</v>
      </c>
      <c r="Y3916" t="s">
        <v>18057</v>
      </c>
      <c r="Z3916">
        <v>12</v>
      </c>
      <c r="AE3916" t="s">
        <v>51</v>
      </c>
      <c r="AF3916" t="s">
        <v>5419</v>
      </c>
      <c r="AI3916">
        <v>0</v>
      </c>
      <c r="AJ3916">
        <v>0</v>
      </c>
      <c r="AL3916">
        <v>0</v>
      </c>
      <c r="AM3916">
        <v>0</v>
      </c>
      <c r="AN3916">
        <v>0</v>
      </c>
      <c r="AO3916" t="s">
        <v>51</v>
      </c>
      <c r="AP3916" t="s">
        <v>51</v>
      </c>
      <c r="AQ3916" t="s">
        <v>51</v>
      </c>
      <c r="AR3916" t="s">
        <v>51</v>
      </c>
      <c r="AS3916" t="s">
        <v>51</v>
      </c>
      <c r="AT3916" t="s">
        <v>51</v>
      </c>
      <c r="AU3916" t="s">
        <v>58</v>
      </c>
      <c r="AV3916" t="s">
        <v>51</v>
      </c>
      <c r="AW3916" t="s">
        <v>11883</v>
      </c>
      <c r="AX3916" s="1">
        <v>40229.646246180557</v>
      </c>
      <c r="AY3916" s="1">
        <v>42020.666928506944</v>
      </c>
    </row>
    <row r="3917" spans="1:51" x14ac:dyDescent="0.35">
      <c r="A3917">
        <v>250</v>
      </c>
      <c r="B3917">
        <v>0</v>
      </c>
      <c r="C3917" t="s">
        <v>51</v>
      </c>
      <c r="D3917" t="s">
        <v>52</v>
      </c>
      <c r="E3917" t="s">
        <v>51</v>
      </c>
      <c r="F3917" t="s">
        <v>51</v>
      </c>
      <c r="G3917" t="s">
        <v>18058</v>
      </c>
      <c r="H3917" t="s">
        <v>18059</v>
      </c>
      <c r="I3917" t="s">
        <v>56</v>
      </c>
      <c r="J3917" t="s">
        <v>18060</v>
      </c>
      <c r="L3917">
        <v>396210</v>
      </c>
      <c r="U3917" t="s">
        <v>51</v>
      </c>
      <c r="X3917" t="s">
        <v>51</v>
      </c>
      <c r="Z3917">
        <v>8</v>
      </c>
      <c r="AE3917" t="s">
        <v>51</v>
      </c>
      <c r="AF3917" t="s">
        <v>18060</v>
      </c>
      <c r="AI3917">
        <v>0</v>
      </c>
      <c r="AJ3917">
        <v>0</v>
      </c>
      <c r="AL3917">
        <v>0</v>
      </c>
      <c r="AM3917">
        <v>0</v>
      </c>
      <c r="AN3917">
        <v>0</v>
      </c>
      <c r="AO3917" t="s">
        <v>51</v>
      </c>
      <c r="AP3917" t="s">
        <v>51</v>
      </c>
      <c r="AQ3917" t="s">
        <v>51</v>
      </c>
      <c r="AR3917" t="s">
        <v>51</v>
      </c>
      <c r="AS3917" t="s">
        <v>51</v>
      </c>
      <c r="AT3917" t="s">
        <v>51</v>
      </c>
      <c r="AU3917" t="s">
        <v>58</v>
      </c>
      <c r="AV3917" t="s">
        <v>51</v>
      </c>
      <c r="AW3917" t="s">
        <v>14226</v>
      </c>
      <c r="AX3917" s="1">
        <v>40229.646246180557</v>
      </c>
      <c r="AY3917" s="1">
        <v>41283.520648877318</v>
      </c>
    </row>
    <row r="3918" spans="1:51" x14ac:dyDescent="0.35">
      <c r="A3918">
        <v>249</v>
      </c>
      <c r="B3918">
        <v>0</v>
      </c>
      <c r="C3918" t="s">
        <v>51</v>
      </c>
      <c r="D3918" t="s">
        <v>85</v>
      </c>
      <c r="E3918" t="s">
        <v>51</v>
      </c>
      <c r="F3918" t="s">
        <v>51</v>
      </c>
      <c r="G3918" t="s">
        <v>18061</v>
      </c>
      <c r="H3918" t="s">
        <v>18062</v>
      </c>
      <c r="I3918" t="s">
        <v>56</v>
      </c>
      <c r="J3918" t="s">
        <v>12495</v>
      </c>
      <c r="L3918">
        <v>411051</v>
      </c>
      <c r="S3918" t="s">
        <v>18063</v>
      </c>
      <c r="T3918" t="s">
        <v>51</v>
      </c>
      <c r="U3918" t="s">
        <v>51</v>
      </c>
      <c r="V3918" t="s">
        <v>18063</v>
      </c>
      <c r="X3918" t="s">
        <v>18064</v>
      </c>
      <c r="Y3918" t="s">
        <v>18065</v>
      </c>
      <c r="Z3918">
        <v>8</v>
      </c>
      <c r="AE3918" t="s">
        <v>51</v>
      </c>
      <c r="AF3918" t="s">
        <v>12495</v>
      </c>
      <c r="AG3918" t="s">
        <v>18066</v>
      </c>
      <c r="AH3918" t="s">
        <v>18067</v>
      </c>
      <c r="AI3918">
        <v>0</v>
      </c>
      <c r="AJ3918">
        <v>0</v>
      </c>
      <c r="AL3918">
        <v>0</v>
      </c>
      <c r="AM3918">
        <v>0</v>
      </c>
      <c r="AN3918">
        <v>0</v>
      </c>
      <c r="AO3918" t="s">
        <v>51</v>
      </c>
      <c r="AP3918" t="s">
        <v>51</v>
      </c>
      <c r="AQ3918" t="s">
        <v>51</v>
      </c>
      <c r="AR3918" t="s">
        <v>51</v>
      </c>
      <c r="AS3918" t="s">
        <v>51</v>
      </c>
      <c r="AT3918" t="s">
        <v>51</v>
      </c>
      <c r="AU3918" t="s">
        <v>58</v>
      </c>
      <c r="AV3918" t="s">
        <v>51</v>
      </c>
      <c r="AW3918" t="s">
        <v>8906</v>
      </c>
      <c r="AX3918" s="1">
        <v>40229.646246180557</v>
      </c>
      <c r="AY3918" s="1">
        <v>41473.624938078705</v>
      </c>
    </row>
    <row r="3919" spans="1:51" x14ac:dyDescent="0.35">
      <c r="A3919">
        <v>247</v>
      </c>
      <c r="B3919">
        <v>0</v>
      </c>
      <c r="C3919" t="s">
        <v>51</v>
      </c>
      <c r="D3919" t="s">
        <v>52</v>
      </c>
      <c r="E3919" t="s">
        <v>51</v>
      </c>
      <c r="F3919" t="s">
        <v>51</v>
      </c>
      <c r="G3919" t="s">
        <v>18068</v>
      </c>
      <c r="H3919" t="s">
        <v>18069</v>
      </c>
      <c r="I3919" t="s">
        <v>56</v>
      </c>
      <c r="J3919" t="s">
        <v>14807</v>
      </c>
      <c r="L3919">
        <v>394510</v>
      </c>
      <c r="O3919" t="s">
        <v>62</v>
      </c>
      <c r="U3919" t="s">
        <v>51</v>
      </c>
      <c r="X3919" t="s">
        <v>51</v>
      </c>
      <c r="Z3919">
        <v>8</v>
      </c>
      <c r="AA3919">
        <v>24</v>
      </c>
      <c r="AE3919" t="s">
        <v>51</v>
      </c>
      <c r="AF3919" t="s">
        <v>14807</v>
      </c>
      <c r="AG3919" t="s">
        <v>994</v>
      </c>
      <c r="AI3919">
        <v>0</v>
      </c>
      <c r="AJ3919">
        <v>0</v>
      </c>
      <c r="AL3919">
        <v>0</v>
      </c>
      <c r="AM3919">
        <v>0</v>
      </c>
      <c r="AN3919">
        <v>0</v>
      </c>
      <c r="AO3919" t="s">
        <v>51</v>
      </c>
      <c r="AP3919" t="s">
        <v>51</v>
      </c>
      <c r="AQ3919" t="s">
        <v>51</v>
      </c>
      <c r="AR3919" t="s">
        <v>51</v>
      </c>
      <c r="AS3919" t="s">
        <v>51</v>
      </c>
      <c r="AT3919" t="s">
        <v>51</v>
      </c>
      <c r="AU3919" t="s">
        <v>58</v>
      </c>
      <c r="AV3919" t="s">
        <v>51</v>
      </c>
      <c r="AW3919" t="s">
        <v>6927</v>
      </c>
      <c r="AX3919" s="1">
        <v>40229.646246180557</v>
      </c>
      <c r="AY3919" s="1">
        <v>43036.406576307869</v>
      </c>
    </row>
    <row r="3920" spans="1:51" x14ac:dyDescent="0.35">
      <c r="A3920">
        <v>246</v>
      </c>
      <c r="B3920">
        <v>47300117</v>
      </c>
      <c r="C3920" t="s">
        <v>51</v>
      </c>
      <c r="D3920" t="s">
        <v>52</v>
      </c>
      <c r="E3920" t="s">
        <v>51</v>
      </c>
      <c r="F3920" t="s">
        <v>51</v>
      </c>
      <c r="G3920" t="s">
        <v>18070</v>
      </c>
      <c r="H3920" t="s">
        <v>18071</v>
      </c>
      <c r="I3920" t="s">
        <v>56</v>
      </c>
      <c r="J3920" t="s">
        <v>143</v>
      </c>
      <c r="L3920">
        <v>400705</v>
      </c>
      <c r="M3920" t="s">
        <v>51</v>
      </c>
      <c r="N3920" t="s">
        <v>51</v>
      </c>
      <c r="O3920" t="s">
        <v>51</v>
      </c>
      <c r="P3920" t="s">
        <v>51</v>
      </c>
      <c r="Q3920" t="s">
        <v>51</v>
      </c>
      <c r="R3920" t="s">
        <v>51</v>
      </c>
      <c r="T3920" t="s">
        <v>51</v>
      </c>
      <c r="U3920" t="s">
        <v>51</v>
      </c>
      <c r="Y3920" t="s">
        <v>17945</v>
      </c>
      <c r="Z3920">
        <v>8</v>
      </c>
      <c r="AA3920" t="s">
        <v>51</v>
      </c>
      <c r="AB3920" t="s">
        <v>51</v>
      </c>
      <c r="AC3920" t="s">
        <v>51</v>
      </c>
      <c r="AD3920" t="s">
        <v>51</v>
      </c>
      <c r="AE3920" t="s">
        <v>51</v>
      </c>
      <c r="AF3920" t="s">
        <v>143</v>
      </c>
      <c r="AG3920" t="s">
        <v>51</v>
      </c>
      <c r="AH3920" t="s">
        <v>51</v>
      </c>
      <c r="AI3920" t="s">
        <v>51</v>
      </c>
      <c r="AJ3920">
        <v>0</v>
      </c>
      <c r="AK3920" t="s">
        <v>51</v>
      </c>
      <c r="AL3920" t="s">
        <v>51</v>
      </c>
      <c r="AM3920">
        <v>0</v>
      </c>
      <c r="AN3920">
        <v>0</v>
      </c>
      <c r="AO3920" t="s">
        <v>51</v>
      </c>
      <c r="AP3920" t="s">
        <v>51</v>
      </c>
      <c r="AQ3920" t="s">
        <v>51</v>
      </c>
      <c r="AR3920" t="s">
        <v>51</v>
      </c>
      <c r="AS3920" t="s">
        <v>51</v>
      </c>
      <c r="AT3920" t="s">
        <v>51</v>
      </c>
      <c r="AU3920" t="s">
        <v>58</v>
      </c>
      <c r="AV3920" t="s">
        <v>51</v>
      </c>
      <c r="AW3920" t="s">
        <v>51</v>
      </c>
      <c r="AX3920" s="1">
        <v>40229.646246180557</v>
      </c>
      <c r="AY3920" s="1">
        <v>40229.646246180557</v>
      </c>
    </row>
    <row r="3921" spans="1:51" x14ac:dyDescent="0.35">
      <c r="A3921">
        <v>245</v>
      </c>
      <c r="B3921">
        <v>0</v>
      </c>
      <c r="C3921" t="s">
        <v>51</v>
      </c>
      <c r="D3921" t="s">
        <v>52</v>
      </c>
      <c r="E3921" t="s">
        <v>51</v>
      </c>
      <c r="F3921" t="s">
        <v>51</v>
      </c>
      <c r="G3921" t="s">
        <v>18072</v>
      </c>
      <c r="H3921" t="s">
        <v>18073</v>
      </c>
      <c r="I3921" t="s">
        <v>56</v>
      </c>
      <c r="J3921" t="s">
        <v>16497</v>
      </c>
      <c r="K3921" t="s">
        <v>5258</v>
      </c>
      <c r="L3921">
        <v>495450</v>
      </c>
      <c r="M3921" t="s">
        <v>18072</v>
      </c>
      <c r="N3921" t="s">
        <v>18073</v>
      </c>
      <c r="O3921" t="s">
        <v>56</v>
      </c>
      <c r="S3921" t="s">
        <v>18074</v>
      </c>
      <c r="T3921" t="s">
        <v>18075</v>
      </c>
      <c r="U3921" t="s">
        <v>51</v>
      </c>
      <c r="V3921" t="s">
        <v>18074</v>
      </c>
      <c r="W3921" t="s">
        <v>18076</v>
      </c>
      <c r="X3921" t="s">
        <v>51</v>
      </c>
      <c r="Y3921" t="s">
        <v>18077</v>
      </c>
      <c r="Z3921">
        <v>8</v>
      </c>
      <c r="AA3921" t="s">
        <v>62</v>
      </c>
      <c r="AB3921" t="s">
        <v>62</v>
      </c>
      <c r="AC3921" t="s">
        <v>62</v>
      </c>
      <c r="AD3921" t="s">
        <v>62</v>
      </c>
      <c r="AE3921" t="s">
        <v>51</v>
      </c>
      <c r="AF3921" t="s">
        <v>16497</v>
      </c>
      <c r="AG3921">
        <v>22065200798</v>
      </c>
      <c r="AH3921" t="s">
        <v>18078</v>
      </c>
      <c r="AI3921">
        <v>0</v>
      </c>
      <c r="AJ3921">
        <v>0</v>
      </c>
      <c r="AL3921">
        <v>0</v>
      </c>
      <c r="AM3921">
        <v>0</v>
      </c>
      <c r="AN3921">
        <v>0</v>
      </c>
      <c r="AO3921" t="s">
        <v>51</v>
      </c>
      <c r="AP3921" t="s">
        <v>51</v>
      </c>
      <c r="AQ3921" t="s">
        <v>51</v>
      </c>
      <c r="AR3921" t="s">
        <v>51</v>
      </c>
      <c r="AS3921" t="s">
        <v>51</v>
      </c>
      <c r="AT3921" t="s">
        <v>51</v>
      </c>
      <c r="AU3921" t="s">
        <v>58</v>
      </c>
      <c r="AV3921" t="s">
        <v>51</v>
      </c>
      <c r="AW3921" t="s">
        <v>12203</v>
      </c>
      <c r="AX3921" s="1">
        <v>40229.646246180557</v>
      </c>
      <c r="AY3921" s="1">
        <v>42066.579412766201</v>
      </c>
    </row>
    <row r="3922" spans="1:51" x14ac:dyDescent="0.35">
      <c r="A3922">
        <v>244</v>
      </c>
      <c r="B3922">
        <v>0</v>
      </c>
      <c r="C3922" t="s">
        <v>51</v>
      </c>
      <c r="D3922" t="s">
        <v>52</v>
      </c>
      <c r="E3922" t="s">
        <v>51</v>
      </c>
      <c r="F3922" t="s">
        <v>51</v>
      </c>
      <c r="G3922" t="s">
        <v>19506</v>
      </c>
      <c r="H3922" t="s">
        <v>18079</v>
      </c>
      <c r="I3922" t="s">
        <v>56</v>
      </c>
      <c r="J3922" t="s">
        <v>18080</v>
      </c>
      <c r="K3922" t="s">
        <v>62</v>
      </c>
      <c r="L3922" t="s">
        <v>62</v>
      </c>
      <c r="M3922" t="s">
        <v>19506</v>
      </c>
      <c r="N3922" t="s">
        <v>18079</v>
      </c>
      <c r="O3922" t="s">
        <v>56</v>
      </c>
      <c r="P3922" t="s">
        <v>18080</v>
      </c>
      <c r="Q3922" t="s">
        <v>62</v>
      </c>
      <c r="R3922" t="s">
        <v>62</v>
      </c>
      <c r="U3922" t="s">
        <v>57</v>
      </c>
      <c r="Z3922">
        <v>8</v>
      </c>
      <c r="AA3922">
        <v>36</v>
      </c>
      <c r="AD3922" t="s">
        <v>3218</v>
      </c>
      <c r="AE3922" t="s">
        <v>3219</v>
      </c>
      <c r="AF3922" t="s">
        <v>206</v>
      </c>
      <c r="AG3922" t="s">
        <v>3220</v>
      </c>
      <c r="AH3922" t="s">
        <v>3219</v>
      </c>
      <c r="AI3922">
        <v>0</v>
      </c>
      <c r="AJ3922">
        <v>0</v>
      </c>
      <c r="AL3922">
        <v>0</v>
      </c>
      <c r="AM3922">
        <v>0</v>
      </c>
      <c r="AN3922">
        <v>0</v>
      </c>
      <c r="AO3922" t="s">
        <v>51</v>
      </c>
      <c r="AP3922" t="s">
        <v>51</v>
      </c>
      <c r="AQ3922" t="s">
        <v>51</v>
      </c>
      <c r="AR3922" t="s">
        <v>51</v>
      </c>
      <c r="AS3922" t="s">
        <v>51</v>
      </c>
      <c r="AT3922" t="s">
        <v>51</v>
      </c>
      <c r="AU3922" t="s">
        <v>58</v>
      </c>
      <c r="AV3922" t="s">
        <v>51</v>
      </c>
      <c r="AW3922" t="s">
        <v>3051</v>
      </c>
      <c r="AX3922" s="1">
        <v>40229.646246180557</v>
      </c>
      <c r="AY3922" s="1">
        <v>45322.706520219908</v>
      </c>
    </row>
    <row r="3923" spans="1:51" x14ac:dyDescent="0.35">
      <c r="A3923">
        <v>243</v>
      </c>
      <c r="B3923">
        <v>0</v>
      </c>
      <c r="C3923" t="s">
        <v>51</v>
      </c>
      <c r="D3923" t="s">
        <v>85</v>
      </c>
      <c r="E3923" t="s">
        <v>51</v>
      </c>
      <c r="F3923" t="s">
        <v>51</v>
      </c>
      <c r="G3923" t="s">
        <v>18081</v>
      </c>
      <c r="H3923" t="s">
        <v>18082</v>
      </c>
      <c r="I3923" t="s">
        <v>56</v>
      </c>
      <c r="J3923" t="s">
        <v>143</v>
      </c>
      <c r="K3923" t="s">
        <v>62</v>
      </c>
      <c r="L3923">
        <v>411034</v>
      </c>
      <c r="N3923" t="s">
        <v>14787</v>
      </c>
      <c r="S3923" t="s">
        <v>18083</v>
      </c>
      <c r="T3923" t="s">
        <v>51</v>
      </c>
      <c r="U3923" t="s">
        <v>51</v>
      </c>
      <c r="V3923" t="s">
        <v>18084</v>
      </c>
      <c r="W3923" t="s">
        <v>18085</v>
      </c>
      <c r="X3923" t="s">
        <v>18086</v>
      </c>
      <c r="Y3923" t="s">
        <v>18087</v>
      </c>
      <c r="Z3923">
        <v>8</v>
      </c>
      <c r="AE3923" t="s">
        <v>51</v>
      </c>
      <c r="AF3923" t="s">
        <v>143</v>
      </c>
      <c r="AI3923">
        <v>0</v>
      </c>
      <c r="AJ3923">
        <v>0</v>
      </c>
      <c r="AL3923">
        <v>0</v>
      </c>
      <c r="AM3923">
        <v>0</v>
      </c>
      <c r="AN3923">
        <v>0</v>
      </c>
      <c r="AO3923" t="s">
        <v>51</v>
      </c>
      <c r="AP3923" t="s">
        <v>51</v>
      </c>
      <c r="AQ3923" t="s">
        <v>51</v>
      </c>
      <c r="AR3923" t="s">
        <v>51</v>
      </c>
      <c r="AS3923" t="s">
        <v>51</v>
      </c>
      <c r="AT3923" t="s">
        <v>51</v>
      </c>
      <c r="AU3923" t="s">
        <v>58</v>
      </c>
      <c r="AV3923" t="s">
        <v>51</v>
      </c>
      <c r="AW3923" t="s">
        <v>13058</v>
      </c>
      <c r="AX3923" s="1">
        <v>40229.646246180557</v>
      </c>
      <c r="AY3923" s="1">
        <v>40893.66333422454</v>
      </c>
    </row>
    <row r="3924" spans="1:51" x14ac:dyDescent="0.35">
      <c r="A3924">
        <v>242</v>
      </c>
      <c r="B3924">
        <v>47300113</v>
      </c>
      <c r="C3924" t="s">
        <v>51</v>
      </c>
      <c r="D3924" t="s">
        <v>52</v>
      </c>
      <c r="E3924" t="s">
        <v>51</v>
      </c>
      <c r="F3924" t="s">
        <v>51</v>
      </c>
      <c r="G3924" t="s">
        <v>18088</v>
      </c>
      <c r="H3924" t="s">
        <v>18089</v>
      </c>
      <c r="I3924" t="s">
        <v>56</v>
      </c>
      <c r="J3924" t="s">
        <v>18090</v>
      </c>
      <c r="L3924">
        <v>759100</v>
      </c>
      <c r="M3924" t="s">
        <v>51</v>
      </c>
      <c r="N3924" t="s">
        <v>51</v>
      </c>
      <c r="O3924" t="s">
        <v>51</v>
      </c>
      <c r="P3924" t="s">
        <v>51</v>
      </c>
      <c r="Q3924" t="s">
        <v>51</v>
      </c>
      <c r="R3924" t="s">
        <v>51</v>
      </c>
      <c r="T3924" t="s">
        <v>51</v>
      </c>
      <c r="U3924" t="s">
        <v>51</v>
      </c>
      <c r="Y3924" t="s">
        <v>17945</v>
      </c>
      <c r="Z3924">
        <v>8</v>
      </c>
      <c r="AA3924" t="s">
        <v>51</v>
      </c>
      <c r="AB3924" t="s">
        <v>51</v>
      </c>
      <c r="AC3924" t="s">
        <v>51</v>
      </c>
      <c r="AD3924" t="s">
        <v>51</v>
      </c>
      <c r="AE3924" t="s">
        <v>51</v>
      </c>
      <c r="AF3924" t="s">
        <v>18090</v>
      </c>
      <c r="AG3924" t="s">
        <v>51</v>
      </c>
      <c r="AH3924" t="s">
        <v>51</v>
      </c>
      <c r="AI3924" t="s">
        <v>51</v>
      </c>
      <c r="AJ3924">
        <v>0</v>
      </c>
      <c r="AK3924" t="s">
        <v>51</v>
      </c>
      <c r="AL3924" t="s">
        <v>51</v>
      </c>
      <c r="AM3924">
        <v>0</v>
      </c>
      <c r="AN3924">
        <v>0</v>
      </c>
      <c r="AO3924" t="s">
        <v>51</v>
      </c>
      <c r="AP3924" t="s">
        <v>51</v>
      </c>
      <c r="AQ3924" t="s">
        <v>51</v>
      </c>
      <c r="AR3924" t="s">
        <v>51</v>
      </c>
      <c r="AS3924" t="s">
        <v>51</v>
      </c>
      <c r="AT3924" t="s">
        <v>51</v>
      </c>
      <c r="AU3924" t="s">
        <v>58</v>
      </c>
      <c r="AV3924" t="s">
        <v>51</v>
      </c>
      <c r="AW3924" t="s">
        <v>51</v>
      </c>
      <c r="AX3924" s="1">
        <v>40229.646246180557</v>
      </c>
      <c r="AY3924" s="1">
        <v>40229.646246180557</v>
      </c>
    </row>
    <row r="3925" spans="1:51" x14ac:dyDescent="0.35">
      <c r="A3925">
        <v>241</v>
      </c>
      <c r="B3925">
        <v>0</v>
      </c>
      <c r="C3925" t="s">
        <v>51</v>
      </c>
      <c r="D3925" t="s">
        <v>52</v>
      </c>
      <c r="E3925" t="s">
        <v>51</v>
      </c>
      <c r="F3925" t="s">
        <v>51</v>
      </c>
      <c r="G3925" t="s">
        <v>19322</v>
      </c>
      <c r="H3925" t="s">
        <v>18091</v>
      </c>
      <c r="I3925" t="s">
        <v>56</v>
      </c>
      <c r="J3925" t="s">
        <v>18092</v>
      </c>
      <c r="K3925" t="s">
        <v>18093</v>
      </c>
      <c r="L3925">
        <v>382423</v>
      </c>
      <c r="N3925" t="s">
        <v>14787</v>
      </c>
      <c r="O3925" t="s">
        <v>56</v>
      </c>
      <c r="Z3925">
        <v>8</v>
      </c>
      <c r="AA3925">
        <v>24</v>
      </c>
      <c r="AE3925" t="s">
        <v>17720</v>
      </c>
      <c r="AF3925" t="s">
        <v>407</v>
      </c>
      <c r="AG3925" t="s">
        <v>8362</v>
      </c>
      <c r="AH3925" t="s">
        <v>17720</v>
      </c>
      <c r="AI3925">
        <v>0</v>
      </c>
      <c r="AJ3925">
        <v>0</v>
      </c>
      <c r="AL3925">
        <v>0</v>
      </c>
      <c r="AM3925">
        <v>0</v>
      </c>
      <c r="AN3925">
        <v>0</v>
      </c>
      <c r="AO3925" t="s">
        <v>51</v>
      </c>
      <c r="AP3925" t="s">
        <v>51</v>
      </c>
      <c r="AQ3925" t="s">
        <v>51</v>
      </c>
      <c r="AR3925" t="s">
        <v>51</v>
      </c>
      <c r="AS3925" t="s">
        <v>51</v>
      </c>
      <c r="AT3925" t="s">
        <v>51</v>
      </c>
      <c r="AU3925" t="s">
        <v>58</v>
      </c>
      <c r="AV3925" t="s">
        <v>51</v>
      </c>
      <c r="AW3925" t="s">
        <v>6927</v>
      </c>
      <c r="AX3925" s="1">
        <v>40229.646246180557</v>
      </c>
      <c r="AY3925" s="1">
        <v>43495.516165428242</v>
      </c>
    </row>
    <row r="3926" spans="1:51" x14ac:dyDescent="0.35">
      <c r="A3926">
        <v>240</v>
      </c>
      <c r="B3926">
        <v>0</v>
      </c>
      <c r="C3926" t="s">
        <v>51</v>
      </c>
      <c r="D3926" t="s">
        <v>52</v>
      </c>
      <c r="E3926" t="s">
        <v>51</v>
      </c>
      <c r="F3926" t="s">
        <v>51</v>
      </c>
      <c r="G3926" t="s">
        <v>18094</v>
      </c>
      <c r="H3926" t="s">
        <v>18095</v>
      </c>
      <c r="I3926" t="s">
        <v>56</v>
      </c>
      <c r="J3926" t="s">
        <v>15917</v>
      </c>
      <c r="K3926" t="s">
        <v>3652</v>
      </c>
      <c r="L3926" t="s">
        <v>18096</v>
      </c>
      <c r="M3926" t="s">
        <v>51</v>
      </c>
      <c r="N3926" t="s">
        <v>51</v>
      </c>
      <c r="O3926" t="s">
        <v>51</v>
      </c>
      <c r="P3926" t="s">
        <v>51</v>
      </c>
      <c r="Q3926" t="s">
        <v>51</v>
      </c>
      <c r="R3926" t="s">
        <v>51</v>
      </c>
      <c r="T3926" t="s">
        <v>51</v>
      </c>
      <c r="U3926" t="s">
        <v>51</v>
      </c>
      <c r="Z3926">
        <v>8</v>
      </c>
      <c r="AE3926" t="s">
        <v>51</v>
      </c>
      <c r="AF3926" t="s">
        <v>15917</v>
      </c>
      <c r="AI3926">
        <v>0</v>
      </c>
      <c r="AJ3926">
        <v>0</v>
      </c>
      <c r="AL3926">
        <v>0</v>
      </c>
      <c r="AM3926">
        <v>0</v>
      </c>
      <c r="AN3926">
        <v>0</v>
      </c>
      <c r="AO3926" t="s">
        <v>51</v>
      </c>
      <c r="AP3926" t="s">
        <v>51</v>
      </c>
      <c r="AQ3926" t="s">
        <v>51</v>
      </c>
      <c r="AR3926" t="s">
        <v>51</v>
      </c>
      <c r="AS3926" t="s">
        <v>51</v>
      </c>
      <c r="AT3926" t="s">
        <v>51</v>
      </c>
      <c r="AU3926" t="s">
        <v>58</v>
      </c>
      <c r="AV3926" t="s">
        <v>51</v>
      </c>
      <c r="AW3926" t="s">
        <v>14226</v>
      </c>
      <c r="AX3926" s="1">
        <v>40229.646246180557</v>
      </c>
      <c r="AY3926" s="1">
        <v>40368.689032442133</v>
      </c>
    </row>
    <row r="3927" spans="1:51" x14ac:dyDescent="0.35">
      <c r="A3927">
        <v>239</v>
      </c>
      <c r="B3927">
        <v>0</v>
      </c>
      <c r="C3927" t="s">
        <v>51</v>
      </c>
      <c r="D3927" t="s">
        <v>85</v>
      </c>
      <c r="E3927" t="s">
        <v>51</v>
      </c>
      <c r="F3927" t="s">
        <v>51</v>
      </c>
      <c r="G3927" t="s">
        <v>18097</v>
      </c>
      <c r="H3927" t="s">
        <v>18098</v>
      </c>
      <c r="I3927" t="s">
        <v>18762</v>
      </c>
      <c r="J3927" t="s">
        <v>18099</v>
      </c>
      <c r="K3927" t="s">
        <v>18100</v>
      </c>
      <c r="L3927">
        <v>94539</v>
      </c>
      <c r="N3927" t="s">
        <v>14787</v>
      </c>
      <c r="T3927" t="s">
        <v>51</v>
      </c>
      <c r="U3927" t="s">
        <v>51</v>
      </c>
      <c r="Y3927" t="s">
        <v>18101</v>
      </c>
      <c r="Z3927">
        <v>2</v>
      </c>
      <c r="AE3927" t="s">
        <v>51</v>
      </c>
      <c r="AF3927" t="s">
        <v>18099</v>
      </c>
      <c r="AI3927">
        <v>0</v>
      </c>
      <c r="AJ3927">
        <v>0</v>
      </c>
      <c r="AL3927">
        <v>0</v>
      </c>
      <c r="AM3927">
        <v>0</v>
      </c>
      <c r="AN3927">
        <v>0</v>
      </c>
      <c r="AO3927" t="s">
        <v>51</v>
      </c>
      <c r="AP3927" t="s">
        <v>51</v>
      </c>
      <c r="AQ3927" t="s">
        <v>51</v>
      </c>
      <c r="AR3927" t="s">
        <v>51</v>
      </c>
      <c r="AS3927" t="s">
        <v>51</v>
      </c>
      <c r="AT3927" t="s">
        <v>51</v>
      </c>
      <c r="AU3927" t="s">
        <v>58</v>
      </c>
      <c r="AV3927" t="s">
        <v>51</v>
      </c>
      <c r="AW3927" t="s">
        <v>11883</v>
      </c>
      <c r="AX3927" s="1">
        <v>40229.646246180557</v>
      </c>
      <c r="AY3927" s="1">
        <v>40848.841756365742</v>
      </c>
    </row>
    <row r="3928" spans="1:51" x14ac:dyDescent="0.35">
      <c r="A3928">
        <v>238</v>
      </c>
      <c r="B3928">
        <v>47300109</v>
      </c>
      <c r="C3928" t="s">
        <v>51</v>
      </c>
      <c r="D3928" t="s">
        <v>52</v>
      </c>
      <c r="E3928" t="s">
        <v>51</v>
      </c>
      <c r="F3928" t="s">
        <v>51</v>
      </c>
      <c r="G3928" t="s">
        <v>18102</v>
      </c>
      <c r="H3928" t="s">
        <v>18103</v>
      </c>
      <c r="I3928" t="s">
        <v>56</v>
      </c>
      <c r="J3928" t="s">
        <v>138</v>
      </c>
      <c r="L3928">
        <v>394510</v>
      </c>
      <c r="M3928" t="s">
        <v>51</v>
      </c>
      <c r="N3928" t="s">
        <v>51</v>
      </c>
      <c r="O3928" t="s">
        <v>51</v>
      </c>
      <c r="P3928" t="s">
        <v>51</v>
      </c>
      <c r="Q3928" t="s">
        <v>51</v>
      </c>
      <c r="R3928" t="s">
        <v>51</v>
      </c>
      <c r="T3928" t="s">
        <v>51</v>
      </c>
      <c r="U3928" t="s">
        <v>51</v>
      </c>
      <c r="Y3928" t="s">
        <v>17945</v>
      </c>
      <c r="Z3928">
        <v>8</v>
      </c>
      <c r="AA3928" t="s">
        <v>51</v>
      </c>
      <c r="AB3928" t="s">
        <v>51</v>
      </c>
      <c r="AC3928" t="s">
        <v>51</v>
      </c>
      <c r="AD3928" t="s">
        <v>51</v>
      </c>
      <c r="AE3928" t="s">
        <v>51</v>
      </c>
      <c r="AF3928" t="s">
        <v>138</v>
      </c>
      <c r="AG3928" t="s">
        <v>51</v>
      </c>
      <c r="AH3928" t="s">
        <v>51</v>
      </c>
      <c r="AI3928" t="s">
        <v>51</v>
      </c>
      <c r="AJ3928">
        <v>0</v>
      </c>
      <c r="AK3928" t="s">
        <v>51</v>
      </c>
      <c r="AL3928" t="s">
        <v>51</v>
      </c>
      <c r="AM3928">
        <v>0</v>
      </c>
      <c r="AN3928">
        <v>0</v>
      </c>
      <c r="AO3928" t="s">
        <v>51</v>
      </c>
      <c r="AP3928" t="s">
        <v>51</v>
      </c>
      <c r="AQ3928" t="s">
        <v>51</v>
      </c>
      <c r="AR3928" t="s">
        <v>51</v>
      </c>
      <c r="AS3928" t="s">
        <v>51</v>
      </c>
      <c r="AT3928" t="s">
        <v>51</v>
      </c>
      <c r="AU3928" t="s">
        <v>58</v>
      </c>
      <c r="AV3928" t="s">
        <v>51</v>
      </c>
      <c r="AW3928" t="s">
        <v>51</v>
      </c>
      <c r="AX3928" s="1">
        <v>40229.646246180557</v>
      </c>
      <c r="AY3928" s="1">
        <v>40229.646246180557</v>
      </c>
    </row>
    <row r="3929" spans="1:51" x14ac:dyDescent="0.35">
      <c r="A3929">
        <v>237</v>
      </c>
      <c r="B3929">
        <v>0</v>
      </c>
      <c r="C3929" t="s">
        <v>51</v>
      </c>
      <c r="D3929" t="s">
        <v>64</v>
      </c>
      <c r="E3929" t="s">
        <v>51</v>
      </c>
      <c r="F3929" t="s">
        <v>51</v>
      </c>
      <c r="G3929" t="s">
        <v>18104</v>
      </c>
      <c r="H3929" t="s">
        <v>18105</v>
      </c>
      <c r="I3929" t="s">
        <v>18762</v>
      </c>
      <c r="J3929" t="s">
        <v>13817</v>
      </c>
      <c r="K3929" t="s">
        <v>62</v>
      </c>
      <c r="L3929">
        <v>33487</v>
      </c>
      <c r="N3929" t="s">
        <v>14787</v>
      </c>
      <c r="T3929" t="s">
        <v>51</v>
      </c>
      <c r="U3929" t="s">
        <v>51</v>
      </c>
      <c r="Z3929">
        <v>8</v>
      </c>
      <c r="AE3929" t="s">
        <v>51</v>
      </c>
      <c r="AF3929" t="s">
        <v>13817</v>
      </c>
      <c r="AI3929">
        <v>0</v>
      </c>
      <c r="AJ3929">
        <v>0</v>
      </c>
      <c r="AL3929">
        <v>0</v>
      </c>
      <c r="AM3929">
        <v>0</v>
      </c>
      <c r="AN3929">
        <v>0</v>
      </c>
      <c r="AO3929" t="s">
        <v>51</v>
      </c>
      <c r="AP3929" t="s">
        <v>51</v>
      </c>
      <c r="AQ3929" t="s">
        <v>51</v>
      </c>
      <c r="AR3929" t="s">
        <v>51</v>
      </c>
      <c r="AS3929" t="s">
        <v>51</v>
      </c>
      <c r="AT3929" t="s">
        <v>51</v>
      </c>
      <c r="AU3929" t="s">
        <v>58</v>
      </c>
      <c r="AV3929" t="s">
        <v>51</v>
      </c>
      <c r="AW3929" t="s">
        <v>11883</v>
      </c>
      <c r="AX3929" s="1">
        <v>40229.646246180557</v>
      </c>
      <c r="AY3929" s="1">
        <v>40795.65961678241</v>
      </c>
    </row>
    <row r="3930" spans="1:51" x14ac:dyDescent="0.35">
      <c r="A3930">
        <v>236</v>
      </c>
      <c r="B3930">
        <v>47300107</v>
      </c>
      <c r="C3930" t="s">
        <v>51</v>
      </c>
      <c r="D3930" t="s">
        <v>85</v>
      </c>
      <c r="E3930" t="s">
        <v>51</v>
      </c>
      <c r="F3930" t="s">
        <v>51</v>
      </c>
      <c r="G3930" t="s">
        <v>18106</v>
      </c>
      <c r="H3930" t="s">
        <v>18107</v>
      </c>
      <c r="I3930" t="s">
        <v>56</v>
      </c>
      <c r="J3930" t="s">
        <v>143</v>
      </c>
      <c r="L3930">
        <v>411026</v>
      </c>
      <c r="M3930" t="s">
        <v>51</v>
      </c>
      <c r="N3930" t="s">
        <v>51</v>
      </c>
      <c r="O3930" t="s">
        <v>51</v>
      </c>
      <c r="P3930" t="s">
        <v>51</v>
      </c>
      <c r="Q3930" t="s">
        <v>51</v>
      </c>
      <c r="R3930" t="s">
        <v>51</v>
      </c>
      <c r="T3930" t="s">
        <v>51</v>
      </c>
      <c r="U3930" t="s">
        <v>51</v>
      </c>
      <c r="Y3930" t="s">
        <v>18108</v>
      </c>
      <c r="Z3930">
        <v>8</v>
      </c>
      <c r="AA3930" t="s">
        <v>51</v>
      </c>
      <c r="AB3930" t="s">
        <v>51</v>
      </c>
      <c r="AC3930" t="s">
        <v>51</v>
      </c>
      <c r="AD3930" t="s">
        <v>51</v>
      </c>
      <c r="AE3930" t="s">
        <v>51</v>
      </c>
      <c r="AF3930" t="s">
        <v>143</v>
      </c>
      <c r="AG3930" t="s">
        <v>51</v>
      </c>
      <c r="AH3930" t="s">
        <v>51</v>
      </c>
      <c r="AI3930" t="s">
        <v>51</v>
      </c>
      <c r="AJ3930">
        <v>0</v>
      </c>
      <c r="AK3930" t="s">
        <v>51</v>
      </c>
      <c r="AL3930" t="s">
        <v>51</v>
      </c>
      <c r="AM3930">
        <v>0</v>
      </c>
      <c r="AN3930">
        <v>0</v>
      </c>
      <c r="AO3930" t="s">
        <v>51</v>
      </c>
      <c r="AP3930" t="s">
        <v>51</v>
      </c>
      <c r="AQ3930" t="s">
        <v>51</v>
      </c>
      <c r="AR3930" t="s">
        <v>51</v>
      </c>
      <c r="AS3930" t="s">
        <v>51</v>
      </c>
      <c r="AT3930" t="s">
        <v>51</v>
      </c>
      <c r="AU3930" t="s">
        <v>58</v>
      </c>
      <c r="AV3930" t="s">
        <v>51</v>
      </c>
      <c r="AW3930" t="s">
        <v>51</v>
      </c>
      <c r="AX3930" s="1">
        <v>40229.646246180557</v>
      </c>
      <c r="AY3930" s="1">
        <v>40229.646246180557</v>
      </c>
    </row>
    <row r="3931" spans="1:51" x14ac:dyDescent="0.35">
      <c r="A3931">
        <v>232</v>
      </c>
      <c r="B3931">
        <v>47300103</v>
      </c>
      <c r="C3931" t="s">
        <v>51</v>
      </c>
      <c r="D3931" t="s">
        <v>85</v>
      </c>
      <c r="E3931" t="s">
        <v>51</v>
      </c>
      <c r="F3931" t="s">
        <v>51</v>
      </c>
      <c r="G3931" t="s">
        <v>18109</v>
      </c>
      <c r="H3931" t="s">
        <v>18110</v>
      </c>
      <c r="I3931" t="s">
        <v>56</v>
      </c>
      <c r="J3931" t="s">
        <v>143</v>
      </c>
      <c r="L3931">
        <v>411046</v>
      </c>
      <c r="M3931" t="s">
        <v>51</v>
      </c>
      <c r="N3931" t="s">
        <v>51</v>
      </c>
      <c r="O3931" t="s">
        <v>51</v>
      </c>
      <c r="P3931" t="s">
        <v>51</v>
      </c>
      <c r="Q3931" t="s">
        <v>51</v>
      </c>
      <c r="R3931" t="s">
        <v>51</v>
      </c>
      <c r="S3931" t="s">
        <v>18111</v>
      </c>
      <c r="T3931" t="s">
        <v>51</v>
      </c>
      <c r="U3931" t="s">
        <v>51</v>
      </c>
      <c r="V3931">
        <v>2430637</v>
      </c>
      <c r="Y3931" t="s">
        <v>18112</v>
      </c>
      <c r="Z3931">
        <v>8</v>
      </c>
      <c r="AA3931" t="s">
        <v>51</v>
      </c>
      <c r="AB3931" t="s">
        <v>51</v>
      </c>
      <c r="AC3931" t="s">
        <v>51</v>
      </c>
      <c r="AD3931" t="s">
        <v>51</v>
      </c>
      <c r="AE3931" t="s">
        <v>51</v>
      </c>
      <c r="AF3931" t="s">
        <v>143</v>
      </c>
      <c r="AG3931" t="s">
        <v>51</v>
      </c>
      <c r="AH3931" t="s">
        <v>51</v>
      </c>
      <c r="AI3931" t="s">
        <v>51</v>
      </c>
      <c r="AJ3931">
        <v>0</v>
      </c>
      <c r="AK3931" t="s">
        <v>51</v>
      </c>
      <c r="AL3931" t="s">
        <v>51</v>
      </c>
      <c r="AM3931">
        <v>0</v>
      </c>
      <c r="AN3931">
        <v>0</v>
      </c>
      <c r="AO3931" t="s">
        <v>51</v>
      </c>
      <c r="AP3931" t="s">
        <v>51</v>
      </c>
      <c r="AQ3931" t="s">
        <v>51</v>
      </c>
      <c r="AR3931" t="s">
        <v>51</v>
      </c>
      <c r="AS3931" t="s">
        <v>51</v>
      </c>
      <c r="AT3931" t="s">
        <v>51</v>
      </c>
      <c r="AU3931" t="s">
        <v>58</v>
      </c>
      <c r="AV3931" t="s">
        <v>51</v>
      </c>
      <c r="AW3931" t="s">
        <v>51</v>
      </c>
      <c r="AX3931" s="1">
        <v>40229.646246180557</v>
      </c>
      <c r="AY3931" s="1">
        <v>40229.646246180557</v>
      </c>
    </row>
    <row r="3932" spans="1:51" x14ac:dyDescent="0.35">
      <c r="A3932">
        <v>231</v>
      </c>
      <c r="B3932">
        <v>0</v>
      </c>
      <c r="C3932" t="s">
        <v>51</v>
      </c>
      <c r="D3932" t="s">
        <v>85</v>
      </c>
      <c r="E3932" t="s">
        <v>51</v>
      </c>
      <c r="F3932" t="s">
        <v>51</v>
      </c>
      <c r="G3932" t="s">
        <v>18113</v>
      </c>
      <c r="H3932" t="s">
        <v>18114</v>
      </c>
      <c r="I3932" t="s">
        <v>56</v>
      </c>
      <c r="J3932" t="s">
        <v>12495</v>
      </c>
      <c r="L3932">
        <v>416234</v>
      </c>
      <c r="S3932" t="s">
        <v>18115</v>
      </c>
      <c r="T3932" t="s">
        <v>51</v>
      </c>
      <c r="U3932" t="s">
        <v>51</v>
      </c>
      <c r="V3932">
        <v>2312672289</v>
      </c>
      <c r="Y3932" t="s">
        <v>18116</v>
      </c>
      <c r="Z3932">
        <v>8</v>
      </c>
      <c r="AE3932" t="s">
        <v>51</v>
      </c>
      <c r="AF3932" t="s">
        <v>12495</v>
      </c>
      <c r="AI3932">
        <v>0</v>
      </c>
      <c r="AL3932">
        <v>0</v>
      </c>
      <c r="AM3932">
        <v>0</v>
      </c>
      <c r="AN3932">
        <v>0</v>
      </c>
      <c r="AO3932" t="s">
        <v>120</v>
      </c>
      <c r="AP3932" t="s">
        <v>51</v>
      </c>
      <c r="AQ3932" t="s">
        <v>51</v>
      </c>
      <c r="AR3932" t="s">
        <v>51</v>
      </c>
      <c r="AS3932" t="s">
        <v>51</v>
      </c>
      <c r="AT3932" t="s">
        <v>51</v>
      </c>
      <c r="AU3932" t="s">
        <v>58</v>
      </c>
      <c r="AV3932" t="s">
        <v>51</v>
      </c>
      <c r="AW3932" t="s">
        <v>4028</v>
      </c>
      <c r="AX3932" s="1">
        <v>40229.646246180557</v>
      </c>
      <c r="AY3932" s="1">
        <v>41803.670133831016</v>
      </c>
    </row>
    <row r="3933" spans="1:51" x14ac:dyDescent="0.35">
      <c r="A3933">
        <v>230</v>
      </c>
      <c r="B3933">
        <v>47300101</v>
      </c>
      <c r="C3933" t="s">
        <v>51</v>
      </c>
      <c r="D3933" t="s">
        <v>52</v>
      </c>
      <c r="E3933" t="s">
        <v>51</v>
      </c>
      <c r="F3933" t="s">
        <v>51</v>
      </c>
      <c r="G3933" t="s">
        <v>18117</v>
      </c>
      <c r="H3933" t="s">
        <v>18118</v>
      </c>
      <c r="I3933" t="s">
        <v>56</v>
      </c>
      <c r="J3933" t="s">
        <v>1807</v>
      </c>
      <c r="L3933">
        <v>485005</v>
      </c>
      <c r="M3933" t="s">
        <v>51</v>
      </c>
      <c r="N3933" t="s">
        <v>51</v>
      </c>
      <c r="O3933" t="s">
        <v>51</v>
      </c>
      <c r="P3933" t="s">
        <v>51</v>
      </c>
      <c r="Q3933" t="s">
        <v>51</v>
      </c>
      <c r="R3933" t="s">
        <v>51</v>
      </c>
      <c r="T3933" t="s">
        <v>51</v>
      </c>
      <c r="U3933" t="s">
        <v>51</v>
      </c>
      <c r="Y3933" t="s">
        <v>17945</v>
      </c>
      <c r="Z3933">
        <v>8</v>
      </c>
      <c r="AA3933" t="s">
        <v>51</v>
      </c>
      <c r="AB3933" t="s">
        <v>51</v>
      </c>
      <c r="AC3933" t="s">
        <v>51</v>
      </c>
      <c r="AD3933" t="s">
        <v>51</v>
      </c>
      <c r="AE3933" t="s">
        <v>51</v>
      </c>
      <c r="AF3933" t="s">
        <v>1807</v>
      </c>
      <c r="AG3933" t="s">
        <v>51</v>
      </c>
      <c r="AH3933" t="s">
        <v>51</v>
      </c>
      <c r="AI3933" t="s">
        <v>51</v>
      </c>
      <c r="AJ3933">
        <v>0</v>
      </c>
      <c r="AK3933" t="s">
        <v>51</v>
      </c>
      <c r="AL3933" t="s">
        <v>51</v>
      </c>
      <c r="AM3933">
        <v>0</v>
      </c>
      <c r="AN3933">
        <v>0</v>
      </c>
      <c r="AO3933" t="s">
        <v>51</v>
      </c>
      <c r="AP3933" t="s">
        <v>51</v>
      </c>
      <c r="AQ3933" t="s">
        <v>51</v>
      </c>
      <c r="AR3933" t="s">
        <v>51</v>
      </c>
      <c r="AS3933" t="s">
        <v>51</v>
      </c>
      <c r="AT3933" t="s">
        <v>51</v>
      </c>
      <c r="AU3933" t="s">
        <v>58</v>
      </c>
      <c r="AV3933" t="s">
        <v>51</v>
      </c>
      <c r="AW3933" t="s">
        <v>51</v>
      </c>
      <c r="AX3933" s="1">
        <v>40229.646246180557</v>
      </c>
      <c r="AY3933" s="1">
        <v>40229.646246180557</v>
      </c>
    </row>
    <row r="3934" spans="1:51" x14ac:dyDescent="0.35">
      <c r="A3934">
        <v>229</v>
      </c>
      <c r="B3934">
        <v>47300100</v>
      </c>
      <c r="C3934" t="s">
        <v>51</v>
      </c>
      <c r="D3934" t="s">
        <v>52</v>
      </c>
      <c r="E3934" t="s">
        <v>51</v>
      </c>
      <c r="F3934" t="s">
        <v>51</v>
      </c>
      <c r="G3934" t="s">
        <v>18119</v>
      </c>
      <c r="H3934" t="s">
        <v>18120</v>
      </c>
      <c r="I3934" t="s">
        <v>56</v>
      </c>
      <c r="J3934" t="s">
        <v>143</v>
      </c>
      <c r="L3934">
        <v>441122</v>
      </c>
      <c r="M3934" t="s">
        <v>51</v>
      </c>
      <c r="N3934" t="s">
        <v>51</v>
      </c>
      <c r="O3934" t="s">
        <v>51</v>
      </c>
      <c r="P3934" t="s">
        <v>51</v>
      </c>
      <c r="Q3934" t="s">
        <v>51</v>
      </c>
      <c r="R3934" t="s">
        <v>51</v>
      </c>
      <c r="T3934" t="s">
        <v>51</v>
      </c>
      <c r="U3934" t="s">
        <v>51</v>
      </c>
      <c r="Y3934" t="s">
        <v>17945</v>
      </c>
      <c r="Z3934">
        <v>8</v>
      </c>
      <c r="AA3934" t="s">
        <v>51</v>
      </c>
      <c r="AB3934" t="s">
        <v>51</v>
      </c>
      <c r="AC3934" t="s">
        <v>51</v>
      </c>
      <c r="AD3934" t="s">
        <v>51</v>
      </c>
      <c r="AE3934" t="s">
        <v>51</v>
      </c>
      <c r="AF3934" t="s">
        <v>143</v>
      </c>
      <c r="AG3934" t="s">
        <v>51</v>
      </c>
      <c r="AH3934" t="s">
        <v>51</v>
      </c>
      <c r="AI3934" t="s">
        <v>51</v>
      </c>
      <c r="AJ3934">
        <v>0</v>
      </c>
      <c r="AK3934" t="s">
        <v>51</v>
      </c>
      <c r="AL3934" t="s">
        <v>51</v>
      </c>
      <c r="AM3934">
        <v>0</v>
      </c>
      <c r="AN3934">
        <v>0</v>
      </c>
      <c r="AO3934" t="s">
        <v>51</v>
      </c>
      <c r="AP3934" t="s">
        <v>51</v>
      </c>
      <c r="AQ3934" t="s">
        <v>51</v>
      </c>
      <c r="AR3934" t="s">
        <v>51</v>
      </c>
      <c r="AS3934" t="s">
        <v>51</v>
      </c>
      <c r="AT3934" t="s">
        <v>51</v>
      </c>
      <c r="AU3934" t="s">
        <v>58</v>
      </c>
      <c r="AV3934" t="s">
        <v>51</v>
      </c>
      <c r="AW3934" t="s">
        <v>51</v>
      </c>
      <c r="AX3934" s="1">
        <v>40229.646246180557</v>
      </c>
      <c r="AY3934" s="1">
        <v>40229.646246180557</v>
      </c>
    </row>
    <row r="3935" spans="1:51" x14ac:dyDescent="0.35">
      <c r="A3935">
        <v>228</v>
      </c>
      <c r="B3935">
        <v>47300099</v>
      </c>
      <c r="C3935" t="s">
        <v>51</v>
      </c>
      <c r="D3935" t="s">
        <v>85</v>
      </c>
      <c r="E3935" t="s">
        <v>51</v>
      </c>
      <c r="F3935" t="s">
        <v>51</v>
      </c>
      <c r="G3935" t="s">
        <v>18121</v>
      </c>
      <c r="H3935" t="s">
        <v>18122</v>
      </c>
      <c r="I3935" t="s">
        <v>56</v>
      </c>
      <c r="J3935" t="s">
        <v>143</v>
      </c>
      <c r="L3935">
        <v>411002</v>
      </c>
      <c r="M3935" t="s">
        <v>51</v>
      </c>
      <c r="N3935" t="s">
        <v>51</v>
      </c>
      <c r="O3935" t="s">
        <v>51</v>
      </c>
      <c r="P3935" t="s">
        <v>51</v>
      </c>
      <c r="Q3935" t="s">
        <v>51</v>
      </c>
      <c r="R3935" t="s">
        <v>51</v>
      </c>
      <c r="S3935" t="s">
        <v>18123</v>
      </c>
      <c r="T3935" t="s">
        <v>51</v>
      </c>
      <c r="U3935" t="s">
        <v>51</v>
      </c>
      <c r="V3935">
        <v>26356521</v>
      </c>
      <c r="Y3935" t="s">
        <v>17945</v>
      </c>
      <c r="Z3935">
        <v>8</v>
      </c>
      <c r="AA3935" t="s">
        <v>51</v>
      </c>
      <c r="AB3935" t="s">
        <v>51</v>
      </c>
      <c r="AC3935" t="s">
        <v>51</v>
      </c>
      <c r="AD3935" t="s">
        <v>51</v>
      </c>
      <c r="AE3935" t="s">
        <v>51</v>
      </c>
      <c r="AF3935" t="s">
        <v>143</v>
      </c>
      <c r="AG3935" t="s">
        <v>51</v>
      </c>
      <c r="AH3935" t="s">
        <v>51</v>
      </c>
      <c r="AI3935" t="s">
        <v>51</v>
      </c>
      <c r="AJ3935">
        <v>0</v>
      </c>
      <c r="AK3935" t="s">
        <v>51</v>
      </c>
      <c r="AL3935" t="s">
        <v>51</v>
      </c>
      <c r="AM3935">
        <v>0</v>
      </c>
      <c r="AN3935">
        <v>0</v>
      </c>
      <c r="AO3935" t="s">
        <v>51</v>
      </c>
      <c r="AP3935" t="s">
        <v>51</v>
      </c>
      <c r="AQ3935" t="s">
        <v>51</v>
      </c>
      <c r="AR3935" t="s">
        <v>51</v>
      </c>
      <c r="AS3935" t="s">
        <v>51</v>
      </c>
      <c r="AT3935" t="s">
        <v>51</v>
      </c>
      <c r="AU3935" t="s">
        <v>58</v>
      </c>
      <c r="AV3935" t="s">
        <v>51</v>
      </c>
      <c r="AW3935" t="s">
        <v>51</v>
      </c>
      <c r="AX3935" s="1">
        <v>40229.646246180557</v>
      </c>
      <c r="AY3935" s="1">
        <v>40229.646246180557</v>
      </c>
    </row>
    <row r="3936" spans="1:51" x14ac:dyDescent="0.35">
      <c r="A3936">
        <v>227</v>
      </c>
      <c r="B3936">
        <v>47300098</v>
      </c>
      <c r="C3936" t="s">
        <v>51</v>
      </c>
      <c r="D3936" t="s">
        <v>85</v>
      </c>
      <c r="E3936" t="s">
        <v>51</v>
      </c>
      <c r="F3936" t="s">
        <v>51</v>
      </c>
      <c r="G3936" t="s">
        <v>18124</v>
      </c>
      <c r="H3936" t="s">
        <v>18125</v>
      </c>
      <c r="I3936" t="s">
        <v>56</v>
      </c>
      <c r="J3936" t="s">
        <v>143</v>
      </c>
      <c r="L3936">
        <v>400059</v>
      </c>
      <c r="M3936" t="s">
        <v>51</v>
      </c>
      <c r="N3936" t="s">
        <v>51</v>
      </c>
      <c r="O3936" t="s">
        <v>51</v>
      </c>
      <c r="P3936" t="s">
        <v>51</v>
      </c>
      <c r="Q3936" t="s">
        <v>51</v>
      </c>
      <c r="R3936" t="s">
        <v>51</v>
      </c>
      <c r="T3936" t="s">
        <v>51</v>
      </c>
      <c r="U3936" t="s">
        <v>51</v>
      </c>
      <c r="Y3936" t="s">
        <v>17945</v>
      </c>
      <c r="Z3936">
        <v>8</v>
      </c>
      <c r="AA3936" t="s">
        <v>51</v>
      </c>
      <c r="AB3936" t="s">
        <v>51</v>
      </c>
      <c r="AC3936" t="s">
        <v>51</v>
      </c>
      <c r="AD3936" t="s">
        <v>51</v>
      </c>
      <c r="AE3936" t="s">
        <v>51</v>
      </c>
      <c r="AF3936" t="s">
        <v>143</v>
      </c>
      <c r="AG3936" t="s">
        <v>51</v>
      </c>
      <c r="AH3936" t="s">
        <v>51</v>
      </c>
      <c r="AI3936" t="s">
        <v>51</v>
      </c>
      <c r="AJ3936">
        <v>0</v>
      </c>
      <c r="AK3936" t="s">
        <v>51</v>
      </c>
      <c r="AL3936" t="s">
        <v>51</v>
      </c>
      <c r="AM3936">
        <v>0</v>
      </c>
      <c r="AN3936">
        <v>0</v>
      </c>
      <c r="AO3936" t="s">
        <v>51</v>
      </c>
      <c r="AP3936" t="s">
        <v>51</v>
      </c>
      <c r="AQ3936" t="s">
        <v>51</v>
      </c>
      <c r="AR3936" t="s">
        <v>51</v>
      </c>
      <c r="AS3936" t="s">
        <v>51</v>
      </c>
      <c r="AT3936" t="s">
        <v>51</v>
      </c>
      <c r="AU3936" t="s">
        <v>58</v>
      </c>
      <c r="AV3936" t="s">
        <v>51</v>
      </c>
      <c r="AW3936" t="s">
        <v>51</v>
      </c>
      <c r="AX3936" s="1">
        <v>40229.646246180557</v>
      </c>
      <c r="AY3936" s="1">
        <v>40229.646246180557</v>
      </c>
    </row>
    <row r="3937" spans="1:51" x14ac:dyDescent="0.35">
      <c r="A3937">
        <v>226</v>
      </c>
      <c r="B3937">
        <v>0</v>
      </c>
      <c r="C3937" t="s">
        <v>51</v>
      </c>
      <c r="D3937" t="s">
        <v>85</v>
      </c>
      <c r="E3937">
        <v>3</v>
      </c>
      <c r="F3937" t="s">
        <v>1049</v>
      </c>
      <c r="G3937" t="s">
        <v>18126</v>
      </c>
      <c r="H3937" t="s">
        <v>18127</v>
      </c>
      <c r="I3937" t="s">
        <v>56</v>
      </c>
      <c r="K3937" t="s">
        <v>1903</v>
      </c>
      <c r="L3937">
        <v>411026</v>
      </c>
      <c r="S3937">
        <v>2066123704</v>
      </c>
      <c r="T3937" t="s">
        <v>51</v>
      </c>
      <c r="U3937" t="s">
        <v>51</v>
      </c>
      <c r="W3937">
        <v>9371009096</v>
      </c>
      <c r="Y3937" t="s">
        <v>15133</v>
      </c>
      <c r="Z3937">
        <v>8</v>
      </c>
      <c r="AD3937" t="s">
        <v>18128</v>
      </c>
      <c r="AE3937" t="s">
        <v>51</v>
      </c>
      <c r="AG3937" t="s">
        <v>18129</v>
      </c>
      <c r="AI3937">
        <v>0</v>
      </c>
      <c r="AJ3937">
        <v>60</v>
      </c>
      <c r="AL3937">
        <v>0</v>
      </c>
      <c r="AM3937">
        <v>0</v>
      </c>
      <c r="AN3937">
        <v>0</v>
      </c>
      <c r="AO3937" t="s">
        <v>4181</v>
      </c>
      <c r="AP3937" t="s">
        <v>121</v>
      </c>
      <c r="AQ3937" t="s">
        <v>122</v>
      </c>
      <c r="AR3937" t="s">
        <v>123</v>
      </c>
      <c r="AS3937" t="s">
        <v>3903</v>
      </c>
      <c r="AT3937" t="s">
        <v>90</v>
      </c>
      <c r="AU3937" t="s">
        <v>58</v>
      </c>
      <c r="AV3937" t="s">
        <v>51</v>
      </c>
      <c r="AW3937" t="s">
        <v>5181</v>
      </c>
      <c r="AX3937" s="1">
        <v>40229.646246180557</v>
      </c>
      <c r="AY3937" s="1">
        <v>44173.711824537037</v>
      </c>
    </row>
    <row r="3938" spans="1:51" x14ac:dyDescent="0.35">
      <c r="A3938">
        <v>225</v>
      </c>
      <c r="B3938">
        <v>0</v>
      </c>
      <c r="C3938" t="s">
        <v>51</v>
      </c>
      <c r="D3938" t="s">
        <v>85</v>
      </c>
      <c r="E3938" t="s">
        <v>51</v>
      </c>
      <c r="F3938" t="s">
        <v>51</v>
      </c>
      <c r="G3938" t="s">
        <v>18130</v>
      </c>
      <c r="H3938" t="s">
        <v>18131</v>
      </c>
      <c r="I3938" t="s">
        <v>2142</v>
      </c>
      <c r="J3938" t="s">
        <v>13817</v>
      </c>
      <c r="K3938" t="s">
        <v>62</v>
      </c>
      <c r="L3938">
        <v>758059</v>
      </c>
      <c r="N3938" t="s">
        <v>14787</v>
      </c>
      <c r="T3938" t="s">
        <v>51</v>
      </c>
      <c r="U3938" t="s">
        <v>51</v>
      </c>
      <c r="Y3938" t="s">
        <v>18132</v>
      </c>
      <c r="Z3938">
        <v>2</v>
      </c>
      <c r="AE3938" t="s">
        <v>51</v>
      </c>
      <c r="AF3938" t="s">
        <v>13817</v>
      </c>
      <c r="AI3938">
        <v>0</v>
      </c>
      <c r="AJ3938">
        <v>0</v>
      </c>
      <c r="AL3938">
        <v>0</v>
      </c>
      <c r="AM3938">
        <v>0</v>
      </c>
      <c r="AN3938">
        <v>0</v>
      </c>
      <c r="AO3938" t="s">
        <v>51</v>
      </c>
      <c r="AP3938" t="s">
        <v>51</v>
      </c>
      <c r="AQ3938" t="s">
        <v>51</v>
      </c>
      <c r="AR3938" t="s">
        <v>51</v>
      </c>
      <c r="AS3938" t="s">
        <v>51</v>
      </c>
      <c r="AT3938" t="s">
        <v>51</v>
      </c>
      <c r="AU3938" t="s">
        <v>58</v>
      </c>
      <c r="AV3938" t="s">
        <v>51</v>
      </c>
      <c r="AW3938" t="s">
        <v>11883</v>
      </c>
      <c r="AX3938" s="1">
        <v>40229.646246180557</v>
      </c>
      <c r="AY3938" s="1">
        <v>40589.763063425926</v>
      </c>
    </row>
    <row r="3939" spans="1:51" x14ac:dyDescent="0.35">
      <c r="A3939">
        <v>223</v>
      </c>
      <c r="B3939">
        <v>0</v>
      </c>
      <c r="C3939" t="s">
        <v>51</v>
      </c>
      <c r="D3939" t="s">
        <v>52</v>
      </c>
      <c r="E3939" t="s">
        <v>51</v>
      </c>
      <c r="F3939" t="s">
        <v>51</v>
      </c>
      <c r="G3939" t="s">
        <v>19507</v>
      </c>
      <c r="H3939" t="s">
        <v>18133</v>
      </c>
      <c r="I3939" t="s">
        <v>56</v>
      </c>
      <c r="J3939" t="s">
        <v>14598</v>
      </c>
      <c r="K3939" t="s">
        <v>14876</v>
      </c>
      <c r="L3939">
        <v>560066</v>
      </c>
      <c r="N3939" t="s">
        <v>14787</v>
      </c>
      <c r="S3939" t="s">
        <v>18134</v>
      </c>
      <c r="T3939" t="s">
        <v>51</v>
      </c>
      <c r="U3939" t="s">
        <v>51</v>
      </c>
      <c r="Y3939" t="s">
        <v>18135</v>
      </c>
      <c r="Z3939">
        <v>8</v>
      </c>
      <c r="AE3939" t="s">
        <v>51</v>
      </c>
      <c r="AF3939" t="s">
        <v>14598</v>
      </c>
      <c r="AI3939">
        <v>0</v>
      </c>
      <c r="AJ3939">
        <v>0</v>
      </c>
      <c r="AL3939">
        <v>0</v>
      </c>
      <c r="AM3939">
        <v>0</v>
      </c>
      <c r="AN3939">
        <v>0</v>
      </c>
      <c r="AO3939" t="s">
        <v>51</v>
      </c>
      <c r="AP3939" t="s">
        <v>51</v>
      </c>
      <c r="AQ3939" t="s">
        <v>51</v>
      </c>
      <c r="AR3939" t="s">
        <v>51</v>
      </c>
      <c r="AS3939" t="s">
        <v>51</v>
      </c>
      <c r="AT3939" t="s">
        <v>51</v>
      </c>
      <c r="AU3939" t="s">
        <v>58</v>
      </c>
      <c r="AV3939" t="s">
        <v>51</v>
      </c>
      <c r="AW3939" t="s">
        <v>16002</v>
      </c>
      <c r="AX3939" s="1">
        <v>40229.646246180557</v>
      </c>
      <c r="AY3939" s="1">
        <v>40446.700360763891</v>
      </c>
    </row>
    <row r="3940" spans="1:51" x14ac:dyDescent="0.35">
      <c r="A3940">
        <v>222</v>
      </c>
      <c r="B3940">
        <v>47300093</v>
      </c>
      <c r="C3940" t="s">
        <v>51</v>
      </c>
      <c r="D3940" t="s">
        <v>85</v>
      </c>
      <c r="E3940" t="s">
        <v>51</v>
      </c>
      <c r="F3940" t="s">
        <v>51</v>
      </c>
      <c r="G3940" t="s">
        <v>19508</v>
      </c>
      <c r="H3940" t="s">
        <v>18136</v>
      </c>
      <c r="I3940" t="s">
        <v>56</v>
      </c>
      <c r="J3940" t="s">
        <v>1935</v>
      </c>
      <c r="L3940">
        <v>641021</v>
      </c>
      <c r="M3940" t="s">
        <v>51</v>
      </c>
      <c r="N3940" t="s">
        <v>51</v>
      </c>
      <c r="O3940" t="s">
        <v>51</v>
      </c>
      <c r="P3940" t="s">
        <v>51</v>
      </c>
      <c r="Q3940" t="s">
        <v>51</v>
      </c>
      <c r="R3940" t="s">
        <v>51</v>
      </c>
      <c r="T3940" t="s">
        <v>51</v>
      </c>
      <c r="U3940" t="s">
        <v>51</v>
      </c>
      <c r="Y3940" t="s">
        <v>17945</v>
      </c>
      <c r="Z3940">
        <v>8</v>
      </c>
      <c r="AA3940" t="s">
        <v>51</v>
      </c>
      <c r="AB3940" t="s">
        <v>51</v>
      </c>
      <c r="AC3940" t="s">
        <v>51</v>
      </c>
      <c r="AD3940" t="s">
        <v>51</v>
      </c>
      <c r="AE3940" t="s">
        <v>51</v>
      </c>
      <c r="AF3940" t="s">
        <v>1935</v>
      </c>
      <c r="AG3940" t="s">
        <v>51</v>
      </c>
      <c r="AH3940" t="s">
        <v>51</v>
      </c>
      <c r="AI3940" t="s">
        <v>51</v>
      </c>
      <c r="AJ3940">
        <v>0</v>
      </c>
      <c r="AK3940" t="s">
        <v>51</v>
      </c>
      <c r="AL3940" t="s">
        <v>51</v>
      </c>
      <c r="AM3940">
        <v>0</v>
      </c>
      <c r="AN3940">
        <v>0</v>
      </c>
      <c r="AO3940" t="s">
        <v>51</v>
      </c>
      <c r="AP3940" t="s">
        <v>51</v>
      </c>
      <c r="AQ3940" t="s">
        <v>51</v>
      </c>
      <c r="AR3940" t="s">
        <v>51</v>
      </c>
      <c r="AS3940" t="s">
        <v>51</v>
      </c>
      <c r="AT3940" t="s">
        <v>51</v>
      </c>
      <c r="AU3940" t="s">
        <v>58</v>
      </c>
      <c r="AV3940" t="s">
        <v>51</v>
      </c>
      <c r="AW3940" t="s">
        <v>51</v>
      </c>
      <c r="AX3940" s="1">
        <v>40229.646246180557</v>
      </c>
      <c r="AY3940" s="1">
        <v>40229.646246180557</v>
      </c>
    </row>
    <row r="3941" spans="1:51" x14ac:dyDescent="0.35">
      <c r="A3941">
        <v>221</v>
      </c>
      <c r="B3941">
        <v>0</v>
      </c>
      <c r="C3941" t="s">
        <v>51</v>
      </c>
      <c r="D3941" t="s">
        <v>85</v>
      </c>
      <c r="E3941" t="s">
        <v>51</v>
      </c>
      <c r="F3941" t="s">
        <v>51</v>
      </c>
      <c r="G3941" t="s">
        <v>18137</v>
      </c>
      <c r="H3941" t="s">
        <v>18138</v>
      </c>
      <c r="I3941" t="s">
        <v>56</v>
      </c>
      <c r="J3941" t="s">
        <v>143</v>
      </c>
      <c r="K3941" t="s">
        <v>1903</v>
      </c>
      <c r="L3941">
        <v>411007</v>
      </c>
      <c r="N3941" t="s">
        <v>14787</v>
      </c>
      <c r="T3941" t="s">
        <v>51</v>
      </c>
      <c r="U3941" t="s">
        <v>51</v>
      </c>
      <c r="W3941">
        <v>9823089273</v>
      </c>
      <c r="Y3941" t="s">
        <v>17779</v>
      </c>
      <c r="Z3941">
        <v>8</v>
      </c>
      <c r="AE3941" t="s">
        <v>51</v>
      </c>
      <c r="AF3941" t="s">
        <v>143</v>
      </c>
      <c r="AI3941">
        <v>0</v>
      </c>
      <c r="AJ3941">
        <v>0</v>
      </c>
      <c r="AL3941">
        <v>0</v>
      </c>
      <c r="AM3941">
        <v>0</v>
      </c>
      <c r="AN3941">
        <v>0</v>
      </c>
      <c r="AO3941" t="s">
        <v>51</v>
      </c>
      <c r="AP3941" t="s">
        <v>51</v>
      </c>
      <c r="AQ3941" t="s">
        <v>51</v>
      </c>
      <c r="AR3941" t="s">
        <v>51</v>
      </c>
      <c r="AS3941" t="s">
        <v>51</v>
      </c>
      <c r="AT3941" t="s">
        <v>51</v>
      </c>
      <c r="AU3941" t="s">
        <v>58</v>
      </c>
      <c r="AV3941" t="s">
        <v>51</v>
      </c>
      <c r="AW3941" t="s">
        <v>11883</v>
      </c>
      <c r="AX3941" s="1">
        <v>40229.646246180557</v>
      </c>
      <c r="AY3941" s="1">
        <v>40744.651179594905</v>
      </c>
    </row>
    <row r="3942" spans="1:51" x14ac:dyDescent="0.35">
      <c r="A3942">
        <v>220</v>
      </c>
      <c r="B3942">
        <v>47300091</v>
      </c>
      <c r="C3942" t="s">
        <v>51</v>
      </c>
      <c r="D3942" t="s">
        <v>85</v>
      </c>
      <c r="E3942" t="s">
        <v>51</v>
      </c>
      <c r="F3942" t="s">
        <v>51</v>
      </c>
      <c r="G3942" t="s">
        <v>18139</v>
      </c>
      <c r="H3942" t="s">
        <v>18140</v>
      </c>
      <c r="I3942" t="s">
        <v>56</v>
      </c>
      <c r="J3942" t="s">
        <v>5853</v>
      </c>
      <c r="L3942">
        <v>110016</v>
      </c>
      <c r="M3942" t="s">
        <v>51</v>
      </c>
      <c r="N3942" t="s">
        <v>51</v>
      </c>
      <c r="O3942" t="s">
        <v>51</v>
      </c>
      <c r="P3942" t="s">
        <v>51</v>
      </c>
      <c r="Q3942" t="s">
        <v>51</v>
      </c>
      <c r="R3942" t="s">
        <v>51</v>
      </c>
      <c r="T3942" t="s">
        <v>51</v>
      </c>
      <c r="U3942" t="s">
        <v>51</v>
      </c>
      <c r="Y3942" t="s">
        <v>18141</v>
      </c>
      <c r="Z3942">
        <v>8</v>
      </c>
      <c r="AA3942" t="s">
        <v>51</v>
      </c>
      <c r="AB3942" t="s">
        <v>51</v>
      </c>
      <c r="AC3942" t="s">
        <v>51</v>
      </c>
      <c r="AD3942" t="s">
        <v>51</v>
      </c>
      <c r="AE3942" t="s">
        <v>51</v>
      </c>
      <c r="AF3942" t="s">
        <v>5853</v>
      </c>
      <c r="AG3942" t="s">
        <v>51</v>
      </c>
      <c r="AH3942" t="s">
        <v>51</v>
      </c>
      <c r="AI3942" t="s">
        <v>51</v>
      </c>
      <c r="AJ3942">
        <v>0</v>
      </c>
      <c r="AK3942" t="s">
        <v>51</v>
      </c>
      <c r="AL3942" t="s">
        <v>51</v>
      </c>
      <c r="AM3942">
        <v>0</v>
      </c>
      <c r="AN3942">
        <v>0</v>
      </c>
      <c r="AO3942" t="s">
        <v>51</v>
      </c>
      <c r="AP3942" t="s">
        <v>51</v>
      </c>
      <c r="AQ3942" t="s">
        <v>51</v>
      </c>
      <c r="AR3942" t="s">
        <v>51</v>
      </c>
      <c r="AS3942" t="s">
        <v>51</v>
      </c>
      <c r="AT3942" t="s">
        <v>51</v>
      </c>
      <c r="AU3942" t="s">
        <v>58</v>
      </c>
      <c r="AV3942" t="s">
        <v>51</v>
      </c>
      <c r="AW3942" t="s">
        <v>51</v>
      </c>
      <c r="AX3942" s="1">
        <v>40229.646246180557</v>
      </c>
      <c r="AY3942" s="1">
        <v>40229.646246180557</v>
      </c>
    </row>
    <row r="3943" spans="1:51" x14ac:dyDescent="0.35">
      <c r="A3943">
        <v>218</v>
      </c>
      <c r="B3943">
        <v>0</v>
      </c>
      <c r="C3943" t="s">
        <v>51</v>
      </c>
      <c r="D3943" t="s">
        <v>85</v>
      </c>
      <c r="E3943" t="s">
        <v>51</v>
      </c>
      <c r="F3943" t="s">
        <v>51</v>
      </c>
      <c r="G3943" t="s">
        <v>18142</v>
      </c>
      <c r="H3943" t="s">
        <v>18143</v>
      </c>
      <c r="I3943" t="s">
        <v>56</v>
      </c>
      <c r="J3943" t="s">
        <v>5419</v>
      </c>
      <c r="L3943">
        <v>313003</v>
      </c>
      <c r="S3943">
        <f>91-294-2492122</f>
        <v>-2492325</v>
      </c>
      <c r="T3943" t="s">
        <v>51</v>
      </c>
      <c r="U3943" t="s">
        <v>51</v>
      </c>
      <c r="W3943" t="s">
        <v>18144</v>
      </c>
      <c r="Y3943" t="s">
        <v>18145</v>
      </c>
      <c r="Z3943">
        <v>8</v>
      </c>
      <c r="AE3943" t="s">
        <v>51</v>
      </c>
      <c r="AF3943" t="s">
        <v>5419</v>
      </c>
      <c r="AI3943">
        <v>0</v>
      </c>
      <c r="AJ3943">
        <v>0</v>
      </c>
      <c r="AL3943">
        <v>0</v>
      </c>
      <c r="AM3943">
        <v>0</v>
      </c>
      <c r="AN3943">
        <v>0</v>
      </c>
      <c r="AO3943" t="s">
        <v>7156</v>
      </c>
      <c r="AP3943" t="s">
        <v>51</v>
      </c>
      <c r="AQ3943" t="s">
        <v>51</v>
      </c>
      <c r="AR3943" t="s">
        <v>51</v>
      </c>
      <c r="AS3943" t="s">
        <v>51</v>
      </c>
      <c r="AT3943" t="s">
        <v>51</v>
      </c>
      <c r="AU3943" t="s">
        <v>58</v>
      </c>
      <c r="AV3943" t="s">
        <v>51</v>
      </c>
      <c r="AW3943" t="s">
        <v>4028</v>
      </c>
      <c r="AX3943" s="1">
        <v>40229.646246180557</v>
      </c>
      <c r="AY3943" s="1">
        <v>42500.693792164355</v>
      </c>
    </row>
    <row r="3944" spans="1:51" x14ac:dyDescent="0.35">
      <c r="A3944">
        <v>217</v>
      </c>
      <c r="B3944">
        <v>47300088</v>
      </c>
      <c r="C3944" t="s">
        <v>51</v>
      </c>
      <c r="D3944" t="s">
        <v>85</v>
      </c>
      <c r="E3944" t="s">
        <v>51</v>
      </c>
      <c r="F3944" t="s">
        <v>51</v>
      </c>
      <c r="G3944" t="s">
        <v>18146</v>
      </c>
      <c r="H3944" t="s">
        <v>18147</v>
      </c>
      <c r="I3944" t="s">
        <v>56</v>
      </c>
      <c r="J3944" t="s">
        <v>143</v>
      </c>
      <c r="L3944">
        <v>411013</v>
      </c>
      <c r="M3944" t="s">
        <v>51</v>
      </c>
      <c r="N3944" t="s">
        <v>51</v>
      </c>
      <c r="O3944" t="s">
        <v>51</v>
      </c>
      <c r="P3944" t="s">
        <v>51</v>
      </c>
      <c r="Q3944" t="s">
        <v>51</v>
      </c>
      <c r="R3944" t="s">
        <v>51</v>
      </c>
      <c r="T3944" t="s">
        <v>51</v>
      </c>
      <c r="U3944" t="s">
        <v>51</v>
      </c>
      <c r="Y3944" t="s">
        <v>17945</v>
      </c>
      <c r="Z3944">
        <v>8</v>
      </c>
      <c r="AA3944" t="s">
        <v>51</v>
      </c>
      <c r="AB3944" t="s">
        <v>51</v>
      </c>
      <c r="AC3944" t="s">
        <v>51</v>
      </c>
      <c r="AD3944" t="s">
        <v>51</v>
      </c>
      <c r="AE3944" t="s">
        <v>51</v>
      </c>
      <c r="AF3944" t="s">
        <v>143</v>
      </c>
      <c r="AG3944" t="s">
        <v>51</v>
      </c>
      <c r="AH3944" t="s">
        <v>51</v>
      </c>
      <c r="AI3944" t="s">
        <v>51</v>
      </c>
      <c r="AJ3944">
        <v>0</v>
      </c>
      <c r="AK3944" t="s">
        <v>51</v>
      </c>
      <c r="AL3944" t="s">
        <v>51</v>
      </c>
      <c r="AM3944">
        <v>0</v>
      </c>
      <c r="AN3944">
        <v>0</v>
      </c>
      <c r="AO3944" t="s">
        <v>51</v>
      </c>
      <c r="AP3944" t="s">
        <v>51</v>
      </c>
      <c r="AQ3944" t="s">
        <v>51</v>
      </c>
      <c r="AR3944" t="s">
        <v>51</v>
      </c>
      <c r="AS3944" t="s">
        <v>51</v>
      </c>
      <c r="AT3944" t="s">
        <v>51</v>
      </c>
      <c r="AU3944" t="s">
        <v>58</v>
      </c>
      <c r="AV3944" t="s">
        <v>51</v>
      </c>
      <c r="AW3944" t="s">
        <v>51</v>
      </c>
      <c r="AX3944" s="1">
        <v>40229.646246180557</v>
      </c>
      <c r="AY3944" s="1">
        <v>40229.646246180557</v>
      </c>
    </row>
    <row r="3945" spans="1:51" x14ac:dyDescent="0.35">
      <c r="A3945">
        <v>216</v>
      </c>
      <c r="B3945">
        <v>47300087</v>
      </c>
      <c r="C3945" t="s">
        <v>51</v>
      </c>
      <c r="D3945" t="s">
        <v>52</v>
      </c>
      <c r="E3945" t="s">
        <v>51</v>
      </c>
      <c r="F3945" t="s">
        <v>51</v>
      </c>
      <c r="G3945" t="s">
        <v>18148</v>
      </c>
      <c r="H3945" t="s">
        <v>18149</v>
      </c>
      <c r="I3945" t="s">
        <v>56</v>
      </c>
      <c r="J3945" t="s">
        <v>3259</v>
      </c>
      <c r="L3945">
        <v>312622</v>
      </c>
      <c r="M3945" t="s">
        <v>51</v>
      </c>
      <c r="N3945" t="s">
        <v>51</v>
      </c>
      <c r="O3945" t="s">
        <v>51</v>
      </c>
      <c r="P3945" t="s">
        <v>51</v>
      </c>
      <c r="Q3945" t="s">
        <v>51</v>
      </c>
      <c r="R3945" t="s">
        <v>51</v>
      </c>
      <c r="T3945" t="s">
        <v>51</v>
      </c>
      <c r="U3945" t="s">
        <v>51</v>
      </c>
      <c r="Y3945" t="s">
        <v>17945</v>
      </c>
      <c r="Z3945">
        <v>8</v>
      </c>
      <c r="AA3945" t="s">
        <v>51</v>
      </c>
      <c r="AB3945" t="s">
        <v>51</v>
      </c>
      <c r="AC3945" t="s">
        <v>51</v>
      </c>
      <c r="AD3945" t="s">
        <v>51</v>
      </c>
      <c r="AE3945" t="s">
        <v>51</v>
      </c>
      <c r="AF3945" t="s">
        <v>3259</v>
      </c>
      <c r="AG3945" t="s">
        <v>51</v>
      </c>
      <c r="AH3945" t="s">
        <v>51</v>
      </c>
      <c r="AI3945" t="s">
        <v>51</v>
      </c>
      <c r="AJ3945">
        <v>0</v>
      </c>
      <c r="AK3945" t="s">
        <v>51</v>
      </c>
      <c r="AL3945" t="s">
        <v>51</v>
      </c>
      <c r="AM3945">
        <v>0</v>
      </c>
      <c r="AN3945">
        <v>0</v>
      </c>
      <c r="AO3945" t="s">
        <v>51</v>
      </c>
      <c r="AP3945" t="s">
        <v>51</v>
      </c>
      <c r="AQ3945" t="s">
        <v>51</v>
      </c>
      <c r="AR3945" t="s">
        <v>51</v>
      </c>
      <c r="AS3945" t="s">
        <v>51</v>
      </c>
      <c r="AT3945" t="s">
        <v>51</v>
      </c>
      <c r="AU3945" t="s">
        <v>58</v>
      </c>
      <c r="AV3945" t="s">
        <v>51</v>
      </c>
      <c r="AW3945" t="s">
        <v>51</v>
      </c>
      <c r="AX3945" s="1">
        <v>40229.646246180557</v>
      </c>
      <c r="AY3945" s="1">
        <v>40229.646246180557</v>
      </c>
    </row>
    <row r="3946" spans="1:51" x14ac:dyDescent="0.35">
      <c r="A3946">
        <v>215</v>
      </c>
      <c r="B3946">
        <v>0</v>
      </c>
      <c r="C3946" t="s">
        <v>51</v>
      </c>
      <c r="D3946" t="s">
        <v>52</v>
      </c>
      <c r="E3946" t="s">
        <v>51</v>
      </c>
      <c r="F3946" t="s">
        <v>51</v>
      </c>
      <c r="G3946" t="s">
        <v>18150</v>
      </c>
      <c r="H3946" t="s">
        <v>19509</v>
      </c>
      <c r="I3946" t="s">
        <v>56</v>
      </c>
      <c r="J3946" t="s">
        <v>143</v>
      </c>
      <c r="K3946" t="s">
        <v>1903</v>
      </c>
      <c r="L3946" t="s">
        <v>18151</v>
      </c>
      <c r="M3946" t="s">
        <v>51</v>
      </c>
      <c r="N3946" t="s">
        <v>51</v>
      </c>
      <c r="O3946" t="s">
        <v>51</v>
      </c>
      <c r="P3946" t="s">
        <v>51</v>
      </c>
      <c r="Q3946" t="s">
        <v>51</v>
      </c>
      <c r="R3946" t="s">
        <v>51</v>
      </c>
      <c r="T3946" t="s">
        <v>51</v>
      </c>
      <c r="U3946" t="s">
        <v>51</v>
      </c>
      <c r="Z3946">
        <v>8</v>
      </c>
      <c r="AE3946" t="s">
        <v>51</v>
      </c>
      <c r="AF3946" t="s">
        <v>143</v>
      </c>
      <c r="AI3946">
        <v>0</v>
      </c>
      <c r="AJ3946">
        <v>0</v>
      </c>
      <c r="AL3946">
        <v>0</v>
      </c>
      <c r="AM3946">
        <v>0</v>
      </c>
      <c r="AN3946">
        <v>0</v>
      </c>
      <c r="AO3946" t="s">
        <v>51</v>
      </c>
      <c r="AP3946" t="s">
        <v>51</v>
      </c>
      <c r="AQ3946" t="s">
        <v>51</v>
      </c>
      <c r="AR3946" t="s">
        <v>51</v>
      </c>
      <c r="AS3946" t="s">
        <v>51</v>
      </c>
      <c r="AT3946" t="s">
        <v>51</v>
      </c>
      <c r="AU3946" t="s">
        <v>58</v>
      </c>
      <c r="AV3946" t="s">
        <v>51</v>
      </c>
      <c r="AW3946" t="s">
        <v>10397</v>
      </c>
      <c r="AX3946" s="1">
        <v>40229.646246180557</v>
      </c>
      <c r="AY3946" s="1">
        <v>40347.639549571759</v>
      </c>
    </row>
    <row r="3947" spans="1:51" x14ac:dyDescent="0.35">
      <c r="A3947">
        <v>214</v>
      </c>
      <c r="B3947">
        <v>0</v>
      </c>
      <c r="C3947" t="s">
        <v>51</v>
      </c>
      <c r="D3947" t="s">
        <v>52</v>
      </c>
      <c r="E3947" t="s">
        <v>51</v>
      </c>
      <c r="F3947" t="s">
        <v>51</v>
      </c>
      <c r="G3947" t="s">
        <v>3249</v>
      </c>
      <c r="H3947" t="s">
        <v>18152</v>
      </c>
      <c r="I3947" t="s">
        <v>56</v>
      </c>
      <c r="J3947" t="s">
        <v>15191</v>
      </c>
      <c r="K3947" t="s">
        <v>18153</v>
      </c>
      <c r="L3947">
        <v>329213</v>
      </c>
      <c r="O3947" t="s">
        <v>56</v>
      </c>
      <c r="S3947" t="s">
        <v>18154</v>
      </c>
      <c r="U3947" t="s">
        <v>51</v>
      </c>
      <c r="V3947" t="s">
        <v>18155</v>
      </c>
      <c r="X3947" t="s">
        <v>51</v>
      </c>
      <c r="Y3947" t="s">
        <v>18156</v>
      </c>
      <c r="Z3947">
        <v>8</v>
      </c>
      <c r="AA3947">
        <v>24</v>
      </c>
      <c r="AE3947" t="s">
        <v>51</v>
      </c>
      <c r="AF3947" t="s">
        <v>15191</v>
      </c>
      <c r="AG3947" t="s">
        <v>994</v>
      </c>
      <c r="AH3947" t="s">
        <v>18157</v>
      </c>
      <c r="AI3947">
        <v>0</v>
      </c>
      <c r="AJ3947">
        <v>0</v>
      </c>
      <c r="AL3947">
        <v>0</v>
      </c>
      <c r="AM3947">
        <v>0</v>
      </c>
      <c r="AN3947">
        <v>0</v>
      </c>
      <c r="AO3947" t="s">
        <v>51</v>
      </c>
      <c r="AP3947" t="s">
        <v>51</v>
      </c>
      <c r="AQ3947" t="s">
        <v>51</v>
      </c>
      <c r="AR3947" t="s">
        <v>51</v>
      </c>
      <c r="AS3947" t="s">
        <v>51</v>
      </c>
      <c r="AT3947" t="s">
        <v>51</v>
      </c>
      <c r="AU3947" t="s">
        <v>58</v>
      </c>
      <c r="AV3947" t="s">
        <v>51</v>
      </c>
      <c r="AW3947" t="s">
        <v>6927</v>
      </c>
      <c r="AX3947" s="1">
        <v>40229.646246180557</v>
      </c>
      <c r="AY3947" s="1">
        <v>43272.624662615737</v>
      </c>
    </row>
    <row r="3948" spans="1:51" x14ac:dyDescent="0.35">
      <c r="A3948">
        <v>211</v>
      </c>
      <c r="B3948">
        <v>0</v>
      </c>
      <c r="C3948" t="s">
        <v>51</v>
      </c>
      <c r="D3948" t="s">
        <v>85</v>
      </c>
      <c r="E3948" t="s">
        <v>51</v>
      </c>
      <c r="F3948" t="s">
        <v>51</v>
      </c>
      <c r="G3948" t="s">
        <v>18158</v>
      </c>
      <c r="H3948" t="s">
        <v>18159</v>
      </c>
      <c r="I3948" t="s">
        <v>56</v>
      </c>
      <c r="J3948" t="s">
        <v>143</v>
      </c>
      <c r="K3948" t="s">
        <v>62</v>
      </c>
      <c r="L3948">
        <v>400079</v>
      </c>
      <c r="M3948" t="s">
        <v>51</v>
      </c>
      <c r="N3948" t="s">
        <v>51</v>
      </c>
      <c r="O3948" t="s">
        <v>51</v>
      </c>
      <c r="P3948" t="s">
        <v>51</v>
      </c>
      <c r="Q3948" t="s">
        <v>51</v>
      </c>
      <c r="R3948" t="s">
        <v>51</v>
      </c>
      <c r="T3948" t="s">
        <v>51</v>
      </c>
      <c r="U3948" t="s">
        <v>51</v>
      </c>
      <c r="Y3948" t="s">
        <v>18160</v>
      </c>
      <c r="Z3948">
        <v>8</v>
      </c>
      <c r="AE3948" t="s">
        <v>51</v>
      </c>
      <c r="AF3948" t="s">
        <v>143</v>
      </c>
      <c r="AI3948">
        <v>0</v>
      </c>
      <c r="AJ3948">
        <v>0</v>
      </c>
      <c r="AL3948">
        <v>0</v>
      </c>
      <c r="AM3948">
        <v>0</v>
      </c>
      <c r="AN3948">
        <v>0</v>
      </c>
      <c r="AO3948" t="s">
        <v>51</v>
      </c>
      <c r="AP3948" t="s">
        <v>51</v>
      </c>
      <c r="AQ3948" t="s">
        <v>51</v>
      </c>
      <c r="AR3948" t="s">
        <v>51</v>
      </c>
      <c r="AS3948" t="s">
        <v>51</v>
      </c>
      <c r="AT3948" t="s">
        <v>51</v>
      </c>
      <c r="AU3948" t="s">
        <v>58</v>
      </c>
      <c r="AV3948" t="s">
        <v>51</v>
      </c>
      <c r="AW3948" t="s">
        <v>11883</v>
      </c>
      <c r="AX3948" s="1">
        <v>40229.646246180557</v>
      </c>
      <c r="AY3948" s="1">
        <v>40334.634659108793</v>
      </c>
    </row>
    <row r="3949" spans="1:51" x14ac:dyDescent="0.35">
      <c r="A3949">
        <v>210</v>
      </c>
      <c r="B3949">
        <v>47300081</v>
      </c>
      <c r="C3949" t="s">
        <v>51</v>
      </c>
      <c r="D3949" t="s">
        <v>85</v>
      </c>
      <c r="E3949" t="s">
        <v>51</v>
      </c>
      <c r="F3949" t="s">
        <v>51</v>
      </c>
      <c r="G3949" t="s">
        <v>18161</v>
      </c>
      <c r="H3949" t="s">
        <v>18162</v>
      </c>
      <c r="I3949" t="s">
        <v>56</v>
      </c>
      <c r="J3949" t="s">
        <v>143</v>
      </c>
      <c r="L3949">
        <v>411048</v>
      </c>
      <c r="M3949" t="s">
        <v>51</v>
      </c>
      <c r="N3949" t="s">
        <v>51</v>
      </c>
      <c r="O3949" t="s">
        <v>51</v>
      </c>
      <c r="P3949" t="s">
        <v>51</v>
      </c>
      <c r="Q3949" t="s">
        <v>51</v>
      </c>
      <c r="R3949" t="s">
        <v>51</v>
      </c>
      <c r="T3949" t="s">
        <v>51</v>
      </c>
      <c r="U3949" t="s">
        <v>51</v>
      </c>
      <c r="Y3949" t="s">
        <v>17945</v>
      </c>
      <c r="Z3949">
        <v>8</v>
      </c>
      <c r="AA3949" t="s">
        <v>51</v>
      </c>
      <c r="AB3949" t="s">
        <v>51</v>
      </c>
      <c r="AC3949" t="s">
        <v>51</v>
      </c>
      <c r="AD3949" t="s">
        <v>51</v>
      </c>
      <c r="AE3949" t="s">
        <v>51</v>
      </c>
      <c r="AF3949" t="s">
        <v>143</v>
      </c>
      <c r="AG3949" t="s">
        <v>51</v>
      </c>
      <c r="AH3949" t="s">
        <v>51</v>
      </c>
      <c r="AI3949" t="s">
        <v>51</v>
      </c>
      <c r="AJ3949">
        <v>0</v>
      </c>
      <c r="AK3949" t="s">
        <v>51</v>
      </c>
      <c r="AL3949" t="s">
        <v>51</v>
      </c>
      <c r="AM3949">
        <v>0</v>
      </c>
      <c r="AN3949">
        <v>0</v>
      </c>
      <c r="AO3949" t="s">
        <v>51</v>
      </c>
      <c r="AP3949" t="s">
        <v>51</v>
      </c>
      <c r="AQ3949" t="s">
        <v>51</v>
      </c>
      <c r="AR3949" t="s">
        <v>51</v>
      </c>
      <c r="AS3949" t="s">
        <v>51</v>
      </c>
      <c r="AT3949" t="s">
        <v>51</v>
      </c>
      <c r="AU3949" t="s">
        <v>58</v>
      </c>
      <c r="AV3949" t="s">
        <v>51</v>
      </c>
      <c r="AW3949" t="s">
        <v>51</v>
      </c>
      <c r="AX3949" s="1">
        <v>40229.646246180557</v>
      </c>
      <c r="AY3949" s="1">
        <v>40229.646246180557</v>
      </c>
    </row>
    <row r="3950" spans="1:51" x14ac:dyDescent="0.35">
      <c r="A3950">
        <v>209</v>
      </c>
      <c r="B3950">
        <v>47300080</v>
      </c>
      <c r="C3950" t="s">
        <v>51</v>
      </c>
      <c r="D3950" t="s">
        <v>85</v>
      </c>
      <c r="E3950" t="s">
        <v>51</v>
      </c>
      <c r="F3950" t="s">
        <v>51</v>
      </c>
      <c r="G3950" t="s">
        <v>18163</v>
      </c>
      <c r="H3950" t="s">
        <v>18164</v>
      </c>
      <c r="I3950" t="s">
        <v>56</v>
      </c>
      <c r="J3950" t="s">
        <v>143</v>
      </c>
      <c r="L3950">
        <v>411002</v>
      </c>
      <c r="M3950" t="s">
        <v>51</v>
      </c>
      <c r="N3950" t="s">
        <v>51</v>
      </c>
      <c r="O3950" t="s">
        <v>51</v>
      </c>
      <c r="P3950" t="s">
        <v>51</v>
      </c>
      <c r="Q3950" t="s">
        <v>51</v>
      </c>
      <c r="R3950" t="s">
        <v>51</v>
      </c>
      <c r="S3950" t="s">
        <v>18165</v>
      </c>
      <c r="T3950" t="s">
        <v>51</v>
      </c>
      <c r="U3950" t="s">
        <v>51</v>
      </c>
      <c r="Y3950" t="s">
        <v>18166</v>
      </c>
      <c r="Z3950">
        <v>8</v>
      </c>
      <c r="AA3950" t="s">
        <v>51</v>
      </c>
      <c r="AB3950" t="s">
        <v>51</v>
      </c>
      <c r="AC3950" t="s">
        <v>51</v>
      </c>
      <c r="AD3950" t="s">
        <v>51</v>
      </c>
      <c r="AE3950" t="s">
        <v>51</v>
      </c>
      <c r="AF3950" t="s">
        <v>143</v>
      </c>
      <c r="AG3950" t="s">
        <v>51</v>
      </c>
      <c r="AH3950" t="s">
        <v>51</v>
      </c>
      <c r="AI3950" t="s">
        <v>51</v>
      </c>
      <c r="AJ3950">
        <v>0</v>
      </c>
      <c r="AK3950" t="s">
        <v>51</v>
      </c>
      <c r="AL3950" t="s">
        <v>51</v>
      </c>
      <c r="AM3950">
        <v>0</v>
      </c>
      <c r="AN3950">
        <v>0</v>
      </c>
      <c r="AO3950" t="s">
        <v>51</v>
      </c>
      <c r="AP3950" t="s">
        <v>51</v>
      </c>
      <c r="AQ3950" t="s">
        <v>51</v>
      </c>
      <c r="AR3950" t="s">
        <v>51</v>
      </c>
      <c r="AS3950" t="s">
        <v>51</v>
      </c>
      <c r="AT3950" t="s">
        <v>51</v>
      </c>
      <c r="AU3950" t="s">
        <v>58</v>
      </c>
      <c r="AV3950" t="s">
        <v>51</v>
      </c>
      <c r="AW3950" t="s">
        <v>51</v>
      </c>
      <c r="AX3950" s="1">
        <v>40229.646246180557</v>
      </c>
      <c r="AY3950" s="1">
        <v>40229.646246180557</v>
      </c>
    </row>
    <row r="3951" spans="1:51" x14ac:dyDescent="0.35">
      <c r="A3951">
        <v>207</v>
      </c>
      <c r="B3951">
        <v>0</v>
      </c>
      <c r="C3951" t="s">
        <v>51</v>
      </c>
      <c r="D3951" t="s">
        <v>52</v>
      </c>
      <c r="E3951" t="s">
        <v>51</v>
      </c>
      <c r="F3951" t="s">
        <v>51</v>
      </c>
      <c r="G3951" t="s">
        <v>18167</v>
      </c>
      <c r="H3951" t="s">
        <v>18168</v>
      </c>
      <c r="I3951" t="s">
        <v>56</v>
      </c>
      <c r="J3951" t="s">
        <v>280</v>
      </c>
      <c r="K3951" t="s">
        <v>62</v>
      </c>
      <c r="L3951" t="s">
        <v>62</v>
      </c>
      <c r="N3951" t="s">
        <v>14787</v>
      </c>
      <c r="O3951" t="s">
        <v>62</v>
      </c>
      <c r="S3951" t="s">
        <v>18169</v>
      </c>
      <c r="U3951" t="s">
        <v>51</v>
      </c>
      <c r="V3951" t="s">
        <v>18170</v>
      </c>
      <c r="Y3951" t="s">
        <v>18171</v>
      </c>
      <c r="Z3951">
        <v>8</v>
      </c>
      <c r="AA3951">
        <v>27</v>
      </c>
      <c r="AB3951" t="s">
        <v>62</v>
      </c>
      <c r="AC3951" t="s">
        <v>62</v>
      </c>
      <c r="AD3951" t="s">
        <v>62</v>
      </c>
      <c r="AE3951" t="s">
        <v>16851</v>
      </c>
      <c r="AF3951" t="s">
        <v>143</v>
      </c>
      <c r="AG3951" t="s">
        <v>18172</v>
      </c>
      <c r="AH3951" t="s">
        <v>16851</v>
      </c>
      <c r="AI3951">
        <v>0</v>
      </c>
      <c r="AJ3951">
        <v>0</v>
      </c>
      <c r="AL3951">
        <v>0</v>
      </c>
      <c r="AM3951">
        <v>0</v>
      </c>
      <c r="AN3951">
        <v>0</v>
      </c>
      <c r="AO3951" t="s">
        <v>51</v>
      </c>
      <c r="AP3951" t="s">
        <v>51</v>
      </c>
      <c r="AQ3951" t="s">
        <v>51</v>
      </c>
      <c r="AR3951" t="s">
        <v>51</v>
      </c>
      <c r="AS3951" t="s">
        <v>51</v>
      </c>
      <c r="AT3951" t="s">
        <v>51</v>
      </c>
      <c r="AU3951" t="s">
        <v>58</v>
      </c>
      <c r="AV3951" t="s">
        <v>51</v>
      </c>
      <c r="AW3951" t="s">
        <v>2842</v>
      </c>
      <c r="AX3951" s="1">
        <v>40229.646246180557</v>
      </c>
      <c r="AY3951" s="1">
        <v>43453.471365775462</v>
      </c>
    </row>
    <row r="3952" spans="1:51" x14ac:dyDescent="0.35">
      <c r="A3952">
        <v>206</v>
      </c>
      <c r="B3952">
        <v>0</v>
      </c>
      <c r="C3952" t="s">
        <v>51</v>
      </c>
      <c r="D3952" t="s">
        <v>64</v>
      </c>
      <c r="E3952" t="s">
        <v>51</v>
      </c>
      <c r="F3952" t="s">
        <v>51</v>
      </c>
      <c r="G3952" t="s">
        <v>11976</v>
      </c>
      <c r="H3952" t="s">
        <v>19510</v>
      </c>
      <c r="I3952" t="s">
        <v>56</v>
      </c>
      <c r="J3952" t="s">
        <v>16645</v>
      </c>
      <c r="K3952" t="s">
        <v>62</v>
      </c>
      <c r="L3952" t="s">
        <v>62</v>
      </c>
      <c r="N3952" t="s">
        <v>14787</v>
      </c>
      <c r="O3952" t="s">
        <v>56</v>
      </c>
      <c r="S3952" t="s">
        <v>18173</v>
      </c>
      <c r="U3952" t="s">
        <v>51</v>
      </c>
      <c r="V3952" t="s">
        <v>12728</v>
      </c>
      <c r="X3952" t="s">
        <v>51</v>
      </c>
      <c r="Y3952" t="s">
        <v>18174</v>
      </c>
      <c r="Z3952">
        <v>8</v>
      </c>
      <c r="AA3952" t="s">
        <v>10893</v>
      </c>
      <c r="AC3952" t="s">
        <v>17477</v>
      </c>
      <c r="AE3952" t="s">
        <v>51</v>
      </c>
      <c r="AF3952" t="s">
        <v>16645</v>
      </c>
      <c r="AG3952" t="s">
        <v>18175</v>
      </c>
      <c r="AH3952" t="s">
        <v>18176</v>
      </c>
      <c r="AI3952">
        <v>0</v>
      </c>
      <c r="AJ3952">
        <v>0</v>
      </c>
      <c r="AL3952">
        <v>0</v>
      </c>
      <c r="AM3952">
        <v>0</v>
      </c>
      <c r="AN3952">
        <v>0</v>
      </c>
      <c r="AO3952" t="s">
        <v>51</v>
      </c>
      <c r="AP3952" t="s">
        <v>51</v>
      </c>
      <c r="AQ3952" t="s">
        <v>51</v>
      </c>
      <c r="AR3952" t="s">
        <v>51</v>
      </c>
      <c r="AS3952" t="s">
        <v>51</v>
      </c>
      <c r="AT3952" t="s">
        <v>51</v>
      </c>
      <c r="AU3952" t="s">
        <v>58</v>
      </c>
      <c r="AV3952" t="s">
        <v>51</v>
      </c>
      <c r="AW3952" t="s">
        <v>12030</v>
      </c>
      <c r="AX3952" s="1">
        <v>40229.646246180557</v>
      </c>
      <c r="AY3952" s="1">
        <v>42006.69957971065</v>
      </c>
    </row>
    <row r="3953" spans="1:51" x14ac:dyDescent="0.35">
      <c r="A3953">
        <v>205</v>
      </c>
      <c r="B3953">
        <v>0</v>
      </c>
      <c r="C3953" t="s">
        <v>51</v>
      </c>
      <c r="D3953" t="s">
        <v>52</v>
      </c>
      <c r="E3953" t="s">
        <v>51</v>
      </c>
      <c r="F3953" t="s">
        <v>51</v>
      </c>
      <c r="G3953" t="s">
        <v>18177</v>
      </c>
      <c r="H3953" t="s">
        <v>18178</v>
      </c>
      <c r="I3953" t="s">
        <v>56</v>
      </c>
      <c r="J3953" t="s">
        <v>18179</v>
      </c>
      <c r="K3953" t="s">
        <v>17462</v>
      </c>
      <c r="L3953">
        <v>530013</v>
      </c>
      <c r="M3953" t="s">
        <v>51</v>
      </c>
      <c r="N3953" t="s">
        <v>51</v>
      </c>
      <c r="O3953" t="s">
        <v>51</v>
      </c>
      <c r="P3953" t="s">
        <v>51</v>
      </c>
      <c r="Q3953" t="s">
        <v>51</v>
      </c>
      <c r="R3953" t="s">
        <v>51</v>
      </c>
      <c r="T3953" t="s">
        <v>51</v>
      </c>
      <c r="U3953" t="s">
        <v>51</v>
      </c>
      <c r="Z3953">
        <v>0</v>
      </c>
      <c r="AE3953" t="s">
        <v>51</v>
      </c>
      <c r="AF3953" t="s">
        <v>18179</v>
      </c>
      <c r="AI3953">
        <v>0</v>
      </c>
      <c r="AJ3953">
        <v>0</v>
      </c>
      <c r="AL3953">
        <v>0</v>
      </c>
      <c r="AM3953">
        <v>0</v>
      </c>
      <c r="AN3953">
        <v>0</v>
      </c>
      <c r="AO3953" t="s">
        <v>51</v>
      </c>
      <c r="AP3953" t="s">
        <v>51</v>
      </c>
      <c r="AQ3953" t="s">
        <v>51</v>
      </c>
      <c r="AR3953" t="s">
        <v>51</v>
      </c>
      <c r="AS3953" t="s">
        <v>51</v>
      </c>
      <c r="AT3953" t="s">
        <v>51</v>
      </c>
      <c r="AU3953" t="s">
        <v>58</v>
      </c>
      <c r="AV3953" t="s">
        <v>51</v>
      </c>
      <c r="AW3953" t="s">
        <v>17780</v>
      </c>
      <c r="AX3953" s="1">
        <v>40229.646246180557</v>
      </c>
      <c r="AY3953" s="1">
        <v>40285.51725300926</v>
      </c>
    </row>
    <row r="3954" spans="1:51" x14ac:dyDescent="0.35">
      <c r="A3954">
        <v>204</v>
      </c>
      <c r="B3954">
        <v>0</v>
      </c>
      <c r="C3954" t="s">
        <v>51</v>
      </c>
      <c r="D3954" t="s">
        <v>85</v>
      </c>
      <c r="E3954" t="s">
        <v>51</v>
      </c>
      <c r="F3954" t="s">
        <v>51</v>
      </c>
      <c r="G3954" t="s">
        <v>18180</v>
      </c>
      <c r="H3954" t="s">
        <v>18181</v>
      </c>
      <c r="I3954" t="s">
        <v>56</v>
      </c>
      <c r="J3954" t="s">
        <v>12495</v>
      </c>
      <c r="K3954" t="s">
        <v>1903</v>
      </c>
      <c r="L3954">
        <v>411028</v>
      </c>
      <c r="N3954" t="s">
        <v>14787</v>
      </c>
      <c r="S3954">
        <v>26930523</v>
      </c>
      <c r="T3954" t="s">
        <v>51</v>
      </c>
      <c r="U3954" t="s">
        <v>51</v>
      </c>
      <c r="V3954" t="s">
        <v>62</v>
      </c>
      <c r="W3954">
        <v>9823035578</v>
      </c>
      <c r="X3954" t="s">
        <v>62</v>
      </c>
      <c r="Y3954" t="s">
        <v>18182</v>
      </c>
      <c r="Z3954">
        <v>8</v>
      </c>
      <c r="AA3954" t="s">
        <v>62</v>
      </c>
      <c r="AB3954" t="s">
        <v>62</v>
      </c>
      <c r="AC3954" t="s">
        <v>62</v>
      </c>
      <c r="AD3954" t="s">
        <v>62</v>
      </c>
      <c r="AE3954" t="s">
        <v>51</v>
      </c>
      <c r="AF3954" t="s">
        <v>12495</v>
      </c>
      <c r="AG3954">
        <v>27940021256</v>
      </c>
      <c r="AH3954">
        <v>27940021256</v>
      </c>
      <c r="AI3954">
        <v>0</v>
      </c>
      <c r="AJ3954">
        <v>0</v>
      </c>
      <c r="AL3954">
        <v>0</v>
      </c>
      <c r="AM3954">
        <v>0</v>
      </c>
      <c r="AN3954">
        <v>0</v>
      </c>
      <c r="AO3954" t="s">
        <v>51</v>
      </c>
      <c r="AP3954" t="s">
        <v>51</v>
      </c>
      <c r="AQ3954" t="s">
        <v>51</v>
      </c>
      <c r="AR3954" t="s">
        <v>51</v>
      </c>
      <c r="AS3954" t="s">
        <v>51</v>
      </c>
      <c r="AT3954" t="s">
        <v>51</v>
      </c>
      <c r="AU3954" t="s">
        <v>58</v>
      </c>
      <c r="AV3954" t="s">
        <v>51</v>
      </c>
      <c r="AW3954" t="s">
        <v>13449</v>
      </c>
      <c r="AX3954" s="1">
        <v>40229.646246180557</v>
      </c>
      <c r="AY3954" s="1">
        <v>41020.659004085646</v>
      </c>
    </row>
    <row r="3955" spans="1:51" x14ac:dyDescent="0.35">
      <c r="A3955">
        <v>203</v>
      </c>
      <c r="B3955">
        <v>0</v>
      </c>
      <c r="C3955" t="s">
        <v>51</v>
      </c>
      <c r="D3955" t="s">
        <v>85</v>
      </c>
      <c r="E3955">
        <v>3</v>
      </c>
      <c r="F3955" t="s">
        <v>1049</v>
      </c>
      <c r="G3955" t="s">
        <v>18183</v>
      </c>
      <c r="H3955" t="s">
        <v>18184</v>
      </c>
      <c r="I3955" t="s">
        <v>56</v>
      </c>
      <c r="J3955" t="s">
        <v>143</v>
      </c>
      <c r="L3955">
        <v>411019</v>
      </c>
      <c r="S3955" t="s">
        <v>18185</v>
      </c>
      <c r="T3955" t="s">
        <v>51</v>
      </c>
      <c r="U3955" t="s">
        <v>51</v>
      </c>
      <c r="Y3955" t="s">
        <v>18186</v>
      </c>
      <c r="Z3955">
        <v>8</v>
      </c>
      <c r="AE3955" t="s">
        <v>51</v>
      </c>
      <c r="AF3955" t="s">
        <v>143</v>
      </c>
      <c r="AI3955">
        <v>0</v>
      </c>
      <c r="AJ3955">
        <v>0</v>
      </c>
      <c r="AL3955">
        <v>0</v>
      </c>
      <c r="AM3955">
        <v>0</v>
      </c>
      <c r="AN3955">
        <v>0</v>
      </c>
      <c r="AO3955" t="s">
        <v>120</v>
      </c>
      <c r="AP3955" t="s">
        <v>121</v>
      </c>
      <c r="AQ3955" t="s">
        <v>122</v>
      </c>
      <c r="AR3955" t="s">
        <v>123</v>
      </c>
      <c r="AS3955" t="s">
        <v>89</v>
      </c>
      <c r="AT3955" t="s">
        <v>90</v>
      </c>
      <c r="AU3955" t="s">
        <v>58</v>
      </c>
      <c r="AV3955" t="s">
        <v>51</v>
      </c>
      <c r="AW3955" t="s">
        <v>5181</v>
      </c>
      <c r="AX3955" s="1">
        <v>40229.646246180557</v>
      </c>
      <c r="AY3955" s="1">
        <v>44142.441646180552</v>
      </c>
    </row>
    <row r="3956" spans="1:51" x14ac:dyDescent="0.35">
      <c r="A3956">
        <v>201</v>
      </c>
      <c r="B3956">
        <v>47300072</v>
      </c>
      <c r="C3956" t="s">
        <v>51</v>
      </c>
      <c r="D3956" t="s">
        <v>52</v>
      </c>
      <c r="E3956" t="s">
        <v>51</v>
      </c>
      <c r="F3956" t="s">
        <v>51</v>
      </c>
      <c r="G3956" t="s">
        <v>18187</v>
      </c>
      <c r="H3956" t="s">
        <v>19511</v>
      </c>
      <c r="I3956" t="s">
        <v>56</v>
      </c>
      <c r="J3956" t="s">
        <v>563</v>
      </c>
      <c r="L3956">
        <v>400022</v>
      </c>
      <c r="M3956" t="s">
        <v>51</v>
      </c>
      <c r="N3956" t="s">
        <v>51</v>
      </c>
      <c r="O3956" t="s">
        <v>51</v>
      </c>
      <c r="P3956" t="s">
        <v>51</v>
      </c>
      <c r="Q3956" t="s">
        <v>51</v>
      </c>
      <c r="R3956" t="s">
        <v>51</v>
      </c>
      <c r="T3956" t="s">
        <v>51</v>
      </c>
      <c r="U3956" t="s">
        <v>51</v>
      </c>
      <c r="Y3956" t="s">
        <v>17945</v>
      </c>
      <c r="Z3956">
        <v>8</v>
      </c>
      <c r="AA3956" t="s">
        <v>51</v>
      </c>
      <c r="AB3956" t="s">
        <v>51</v>
      </c>
      <c r="AC3956" t="s">
        <v>51</v>
      </c>
      <c r="AD3956" t="s">
        <v>51</v>
      </c>
      <c r="AE3956" t="s">
        <v>51</v>
      </c>
      <c r="AF3956" t="s">
        <v>563</v>
      </c>
      <c r="AG3956" t="s">
        <v>51</v>
      </c>
      <c r="AH3956" t="s">
        <v>51</v>
      </c>
      <c r="AI3956" t="s">
        <v>51</v>
      </c>
      <c r="AJ3956">
        <v>0</v>
      </c>
      <c r="AK3956" t="s">
        <v>51</v>
      </c>
      <c r="AL3956" t="s">
        <v>51</v>
      </c>
      <c r="AM3956">
        <v>0</v>
      </c>
      <c r="AN3956">
        <v>0</v>
      </c>
      <c r="AO3956" t="s">
        <v>51</v>
      </c>
      <c r="AP3956" t="s">
        <v>51</v>
      </c>
      <c r="AQ3956" t="s">
        <v>51</v>
      </c>
      <c r="AR3956" t="s">
        <v>51</v>
      </c>
      <c r="AS3956" t="s">
        <v>51</v>
      </c>
      <c r="AT3956" t="s">
        <v>51</v>
      </c>
      <c r="AU3956" t="s">
        <v>58</v>
      </c>
      <c r="AV3956" t="s">
        <v>51</v>
      </c>
      <c r="AW3956" t="s">
        <v>51</v>
      </c>
      <c r="AX3956" s="1">
        <v>40229.646246180557</v>
      </c>
      <c r="AY3956" s="1">
        <v>40229.646246180557</v>
      </c>
    </row>
    <row r="3957" spans="1:51" x14ac:dyDescent="0.35">
      <c r="A3957">
        <v>199</v>
      </c>
      <c r="B3957">
        <v>47300070</v>
      </c>
      <c r="C3957" t="s">
        <v>51</v>
      </c>
      <c r="D3957" t="s">
        <v>52</v>
      </c>
      <c r="E3957" t="s">
        <v>51</v>
      </c>
      <c r="F3957" t="s">
        <v>51</v>
      </c>
      <c r="G3957" t="s">
        <v>18188</v>
      </c>
      <c r="H3957" t="s">
        <v>18189</v>
      </c>
      <c r="I3957" t="s">
        <v>56</v>
      </c>
      <c r="J3957" t="s">
        <v>2825</v>
      </c>
      <c r="L3957">
        <v>390007</v>
      </c>
      <c r="M3957" t="s">
        <v>51</v>
      </c>
      <c r="N3957" t="s">
        <v>51</v>
      </c>
      <c r="O3957" t="s">
        <v>51</v>
      </c>
      <c r="P3957" t="s">
        <v>51</v>
      </c>
      <c r="Q3957" t="s">
        <v>51</v>
      </c>
      <c r="R3957" t="s">
        <v>51</v>
      </c>
      <c r="T3957" t="s">
        <v>51</v>
      </c>
      <c r="U3957" t="s">
        <v>51</v>
      </c>
      <c r="Y3957" t="s">
        <v>17945</v>
      </c>
      <c r="Z3957">
        <v>8</v>
      </c>
      <c r="AA3957" t="s">
        <v>51</v>
      </c>
      <c r="AB3957" t="s">
        <v>51</v>
      </c>
      <c r="AC3957" t="s">
        <v>51</v>
      </c>
      <c r="AD3957" t="s">
        <v>51</v>
      </c>
      <c r="AE3957" t="s">
        <v>51</v>
      </c>
      <c r="AF3957" t="s">
        <v>2825</v>
      </c>
      <c r="AG3957" t="s">
        <v>51</v>
      </c>
      <c r="AH3957" t="s">
        <v>51</v>
      </c>
      <c r="AI3957" t="s">
        <v>51</v>
      </c>
      <c r="AJ3957">
        <v>0</v>
      </c>
      <c r="AK3957" t="s">
        <v>51</v>
      </c>
      <c r="AL3957" t="s">
        <v>51</v>
      </c>
      <c r="AM3957">
        <v>0</v>
      </c>
      <c r="AN3957">
        <v>0</v>
      </c>
      <c r="AO3957" t="s">
        <v>51</v>
      </c>
      <c r="AP3957" t="s">
        <v>51</v>
      </c>
      <c r="AQ3957" t="s">
        <v>51</v>
      </c>
      <c r="AR3957" t="s">
        <v>51</v>
      </c>
      <c r="AS3957" t="s">
        <v>51</v>
      </c>
      <c r="AT3957" t="s">
        <v>51</v>
      </c>
      <c r="AU3957" t="s">
        <v>58</v>
      </c>
      <c r="AV3957" t="s">
        <v>51</v>
      </c>
      <c r="AW3957" t="s">
        <v>51</v>
      </c>
      <c r="AX3957" s="1">
        <v>40229.646246180557</v>
      </c>
      <c r="AY3957" s="1">
        <v>40229.646246180557</v>
      </c>
    </row>
    <row r="3958" spans="1:51" x14ac:dyDescent="0.35">
      <c r="A3958">
        <v>198</v>
      </c>
      <c r="B3958">
        <v>0</v>
      </c>
      <c r="C3958" t="s">
        <v>51</v>
      </c>
      <c r="D3958" t="s">
        <v>85</v>
      </c>
      <c r="E3958" t="s">
        <v>51</v>
      </c>
      <c r="F3958" t="s">
        <v>51</v>
      </c>
      <c r="G3958" t="s">
        <v>18190</v>
      </c>
      <c r="H3958" t="s">
        <v>18191</v>
      </c>
      <c r="I3958" t="s">
        <v>18762</v>
      </c>
      <c r="J3958" t="s">
        <v>5419</v>
      </c>
      <c r="L3958">
        <v>97526</v>
      </c>
      <c r="T3958" t="s">
        <v>51</v>
      </c>
      <c r="U3958" t="s">
        <v>51</v>
      </c>
      <c r="Y3958" t="s">
        <v>18192</v>
      </c>
      <c r="Z3958">
        <v>2</v>
      </c>
      <c r="AE3958" t="s">
        <v>51</v>
      </c>
      <c r="AF3958" t="s">
        <v>5419</v>
      </c>
      <c r="AI3958">
        <v>0</v>
      </c>
      <c r="AJ3958">
        <v>0</v>
      </c>
      <c r="AL3958">
        <v>0</v>
      </c>
      <c r="AM3958">
        <v>0</v>
      </c>
      <c r="AN3958">
        <v>0</v>
      </c>
      <c r="AP3958" t="s">
        <v>51</v>
      </c>
      <c r="AQ3958" t="s">
        <v>51</v>
      </c>
      <c r="AR3958" t="s">
        <v>51</v>
      </c>
      <c r="AS3958" t="s">
        <v>51</v>
      </c>
      <c r="AT3958" t="s">
        <v>51</v>
      </c>
      <c r="AU3958" t="s">
        <v>58</v>
      </c>
      <c r="AV3958" t="s">
        <v>51</v>
      </c>
      <c r="AW3958" t="s">
        <v>4028</v>
      </c>
      <c r="AX3958" s="1">
        <v>40229.646246180557</v>
      </c>
      <c r="AY3958" s="1">
        <v>42683.516958877313</v>
      </c>
    </row>
    <row r="3959" spans="1:51" x14ac:dyDescent="0.35">
      <c r="A3959">
        <v>197</v>
      </c>
      <c r="B3959">
        <v>0</v>
      </c>
      <c r="C3959" t="s">
        <v>51</v>
      </c>
      <c r="D3959" t="s">
        <v>85</v>
      </c>
      <c r="E3959" t="s">
        <v>51</v>
      </c>
      <c r="F3959" t="s">
        <v>51</v>
      </c>
      <c r="G3959" t="s">
        <v>18193</v>
      </c>
      <c r="H3959" t="s">
        <v>18194</v>
      </c>
      <c r="I3959" t="s">
        <v>56</v>
      </c>
      <c r="J3959" t="s">
        <v>143</v>
      </c>
      <c r="K3959" t="s">
        <v>1903</v>
      </c>
      <c r="L3959">
        <v>411058</v>
      </c>
      <c r="N3959" t="s">
        <v>14787</v>
      </c>
      <c r="T3959" t="s">
        <v>51</v>
      </c>
      <c r="U3959" t="s">
        <v>51</v>
      </c>
      <c r="W3959">
        <v>7350779047</v>
      </c>
      <c r="Y3959" t="s">
        <v>18195</v>
      </c>
      <c r="Z3959">
        <v>8</v>
      </c>
      <c r="AE3959" t="s">
        <v>51</v>
      </c>
      <c r="AF3959" t="s">
        <v>143</v>
      </c>
      <c r="AI3959">
        <v>0</v>
      </c>
      <c r="AJ3959">
        <v>0</v>
      </c>
      <c r="AL3959">
        <v>0</v>
      </c>
      <c r="AM3959">
        <v>0</v>
      </c>
      <c r="AN3959">
        <v>0</v>
      </c>
      <c r="AO3959" t="s">
        <v>51</v>
      </c>
      <c r="AP3959" t="s">
        <v>51</v>
      </c>
      <c r="AQ3959" t="s">
        <v>51</v>
      </c>
      <c r="AR3959" t="s">
        <v>51</v>
      </c>
      <c r="AS3959" t="s">
        <v>51</v>
      </c>
      <c r="AT3959" t="s">
        <v>51</v>
      </c>
      <c r="AU3959" t="s">
        <v>58</v>
      </c>
      <c r="AV3959" t="s">
        <v>51</v>
      </c>
      <c r="AW3959" t="s">
        <v>8671</v>
      </c>
      <c r="AX3959" s="1">
        <v>40229.646246180557</v>
      </c>
      <c r="AY3959" s="1">
        <v>40908.427024652781</v>
      </c>
    </row>
    <row r="3960" spans="1:51" x14ac:dyDescent="0.35">
      <c r="A3960">
        <v>195</v>
      </c>
      <c r="B3960">
        <v>47300066</v>
      </c>
      <c r="C3960" t="s">
        <v>51</v>
      </c>
      <c r="D3960" t="s">
        <v>52</v>
      </c>
      <c r="E3960" t="s">
        <v>51</v>
      </c>
      <c r="F3960" t="s">
        <v>51</v>
      </c>
      <c r="G3960" t="s">
        <v>18196</v>
      </c>
      <c r="H3960" t="s">
        <v>18197</v>
      </c>
      <c r="I3960" t="s">
        <v>56</v>
      </c>
      <c r="J3960" t="s">
        <v>7207</v>
      </c>
      <c r="L3960">
        <v>485772</v>
      </c>
      <c r="M3960" t="s">
        <v>51</v>
      </c>
      <c r="N3960" t="s">
        <v>51</v>
      </c>
      <c r="O3960" t="s">
        <v>51</v>
      </c>
      <c r="P3960" t="s">
        <v>51</v>
      </c>
      <c r="Q3960" t="s">
        <v>51</v>
      </c>
      <c r="R3960" t="s">
        <v>51</v>
      </c>
      <c r="T3960" t="s">
        <v>51</v>
      </c>
      <c r="U3960" t="s">
        <v>51</v>
      </c>
      <c r="Y3960" t="s">
        <v>17945</v>
      </c>
      <c r="Z3960">
        <v>8</v>
      </c>
      <c r="AA3960" t="s">
        <v>51</v>
      </c>
      <c r="AB3960" t="s">
        <v>51</v>
      </c>
      <c r="AC3960" t="s">
        <v>51</v>
      </c>
      <c r="AD3960" t="s">
        <v>51</v>
      </c>
      <c r="AE3960" t="s">
        <v>51</v>
      </c>
      <c r="AF3960" t="s">
        <v>7207</v>
      </c>
      <c r="AG3960" t="s">
        <v>51</v>
      </c>
      <c r="AH3960" t="s">
        <v>51</v>
      </c>
      <c r="AI3960" t="s">
        <v>51</v>
      </c>
      <c r="AJ3960">
        <v>0</v>
      </c>
      <c r="AK3960" t="s">
        <v>51</v>
      </c>
      <c r="AL3960" t="s">
        <v>51</v>
      </c>
      <c r="AM3960">
        <v>0</v>
      </c>
      <c r="AN3960">
        <v>0</v>
      </c>
      <c r="AO3960" t="s">
        <v>51</v>
      </c>
      <c r="AP3960" t="s">
        <v>51</v>
      </c>
      <c r="AQ3960" t="s">
        <v>51</v>
      </c>
      <c r="AR3960" t="s">
        <v>51</v>
      </c>
      <c r="AS3960" t="s">
        <v>51</v>
      </c>
      <c r="AT3960" t="s">
        <v>51</v>
      </c>
      <c r="AU3960" t="s">
        <v>58</v>
      </c>
      <c r="AV3960" t="s">
        <v>51</v>
      </c>
      <c r="AW3960" t="s">
        <v>51</v>
      </c>
      <c r="AX3960" s="1">
        <v>40229.646246180557</v>
      </c>
      <c r="AY3960" s="1">
        <v>40229.646246180557</v>
      </c>
    </row>
    <row r="3961" spans="1:51" x14ac:dyDescent="0.35">
      <c r="A3961">
        <v>192</v>
      </c>
      <c r="B3961">
        <v>0</v>
      </c>
      <c r="C3961" t="s">
        <v>51</v>
      </c>
      <c r="D3961" t="s">
        <v>85</v>
      </c>
      <c r="E3961" t="s">
        <v>51</v>
      </c>
      <c r="F3961" t="s">
        <v>51</v>
      </c>
      <c r="G3961" t="s">
        <v>18198</v>
      </c>
      <c r="H3961" t="s">
        <v>18199</v>
      </c>
      <c r="I3961" t="s">
        <v>56</v>
      </c>
      <c r="J3961" t="s">
        <v>143</v>
      </c>
      <c r="K3961" t="s">
        <v>1903</v>
      </c>
      <c r="L3961">
        <v>411002</v>
      </c>
      <c r="N3961" t="s">
        <v>14787</v>
      </c>
      <c r="S3961" t="s">
        <v>18200</v>
      </c>
      <c r="T3961" t="s">
        <v>51</v>
      </c>
      <c r="U3961" t="s">
        <v>51</v>
      </c>
      <c r="W3961">
        <v>9822559811</v>
      </c>
      <c r="X3961" t="s">
        <v>18201</v>
      </c>
      <c r="Y3961" t="s">
        <v>18201</v>
      </c>
      <c r="Z3961">
        <v>8</v>
      </c>
      <c r="AE3961" t="s">
        <v>51</v>
      </c>
      <c r="AF3961" t="s">
        <v>143</v>
      </c>
      <c r="AI3961">
        <v>0</v>
      </c>
      <c r="AJ3961">
        <v>0</v>
      </c>
      <c r="AL3961">
        <v>0</v>
      </c>
      <c r="AM3961">
        <v>0</v>
      </c>
      <c r="AN3961">
        <v>0</v>
      </c>
      <c r="AO3961" t="s">
        <v>51</v>
      </c>
      <c r="AP3961" t="s">
        <v>51</v>
      </c>
      <c r="AQ3961" t="s">
        <v>51</v>
      </c>
      <c r="AR3961" t="s">
        <v>51</v>
      </c>
      <c r="AS3961" t="s">
        <v>51</v>
      </c>
      <c r="AT3961" t="s">
        <v>51</v>
      </c>
      <c r="AU3961" t="s">
        <v>58</v>
      </c>
      <c r="AV3961" t="s">
        <v>51</v>
      </c>
      <c r="AW3961" t="s">
        <v>8671</v>
      </c>
      <c r="AX3961" s="1">
        <v>40229.646246180557</v>
      </c>
      <c r="AY3961" s="1">
        <v>40744.716469826388</v>
      </c>
    </row>
    <row r="3962" spans="1:51" x14ac:dyDescent="0.35">
      <c r="A3962">
        <v>191</v>
      </c>
      <c r="B3962">
        <v>47300062</v>
      </c>
      <c r="C3962" t="s">
        <v>51</v>
      </c>
      <c r="D3962" t="s">
        <v>52</v>
      </c>
      <c r="E3962" t="s">
        <v>51</v>
      </c>
      <c r="F3962" t="s">
        <v>51</v>
      </c>
      <c r="G3962" t="s">
        <v>18202</v>
      </c>
      <c r="H3962" t="s">
        <v>18203</v>
      </c>
      <c r="I3962" t="s">
        <v>56</v>
      </c>
      <c r="J3962" t="s">
        <v>143</v>
      </c>
      <c r="L3962">
        <v>410206</v>
      </c>
      <c r="M3962" t="s">
        <v>51</v>
      </c>
      <c r="N3962" t="s">
        <v>51</v>
      </c>
      <c r="O3962" t="s">
        <v>51</v>
      </c>
      <c r="P3962" t="s">
        <v>51</v>
      </c>
      <c r="Q3962" t="s">
        <v>51</v>
      </c>
      <c r="R3962" t="s">
        <v>51</v>
      </c>
      <c r="T3962" t="s">
        <v>51</v>
      </c>
      <c r="U3962" t="s">
        <v>51</v>
      </c>
      <c r="Y3962" t="s">
        <v>17945</v>
      </c>
      <c r="Z3962">
        <v>8</v>
      </c>
      <c r="AA3962" t="s">
        <v>51</v>
      </c>
      <c r="AB3962" t="s">
        <v>51</v>
      </c>
      <c r="AC3962" t="s">
        <v>51</v>
      </c>
      <c r="AD3962" t="s">
        <v>51</v>
      </c>
      <c r="AE3962" t="s">
        <v>51</v>
      </c>
      <c r="AF3962" t="s">
        <v>143</v>
      </c>
      <c r="AG3962" t="s">
        <v>51</v>
      </c>
      <c r="AH3962" t="s">
        <v>51</v>
      </c>
      <c r="AI3962" t="s">
        <v>51</v>
      </c>
      <c r="AJ3962">
        <v>0</v>
      </c>
      <c r="AK3962" t="s">
        <v>51</v>
      </c>
      <c r="AL3962" t="s">
        <v>51</v>
      </c>
      <c r="AM3962">
        <v>0</v>
      </c>
      <c r="AN3962">
        <v>0</v>
      </c>
      <c r="AO3962" t="s">
        <v>51</v>
      </c>
      <c r="AP3962" t="s">
        <v>51</v>
      </c>
      <c r="AQ3962" t="s">
        <v>51</v>
      </c>
      <c r="AR3962" t="s">
        <v>51</v>
      </c>
      <c r="AS3962" t="s">
        <v>51</v>
      </c>
      <c r="AT3962" t="s">
        <v>51</v>
      </c>
      <c r="AU3962" t="s">
        <v>58</v>
      </c>
      <c r="AV3962" t="s">
        <v>51</v>
      </c>
      <c r="AW3962" t="s">
        <v>51</v>
      </c>
      <c r="AX3962" s="1">
        <v>40229.646246180557</v>
      </c>
      <c r="AY3962" s="1">
        <v>40229.646246180557</v>
      </c>
    </row>
    <row r="3963" spans="1:51" x14ac:dyDescent="0.35">
      <c r="A3963">
        <v>190</v>
      </c>
      <c r="B3963">
        <v>0</v>
      </c>
      <c r="C3963" t="s">
        <v>51</v>
      </c>
      <c r="D3963" t="s">
        <v>52</v>
      </c>
      <c r="E3963" t="s">
        <v>51</v>
      </c>
      <c r="F3963" t="s">
        <v>51</v>
      </c>
      <c r="G3963" t="s">
        <v>18204</v>
      </c>
      <c r="H3963" t="s">
        <v>18205</v>
      </c>
      <c r="I3963" t="s">
        <v>56</v>
      </c>
      <c r="J3963" t="s">
        <v>18206</v>
      </c>
      <c r="L3963">
        <v>151003</v>
      </c>
      <c r="O3963" t="s">
        <v>62</v>
      </c>
      <c r="S3963" t="s">
        <v>18207</v>
      </c>
      <c r="V3963">
        <v>1642270463</v>
      </c>
      <c r="Y3963" t="s">
        <v>18208</v>
      </c>
      <c r="Z3963">
        <v>8</v>
      </c>
      <c r="AF3963" t="s">
        <v>18206</v>
      </c>
      <c r="AI3963">
        <v>0</v>
      </c>
      <c r="AJ3963">
        <v>0</v>
      </c>
      <c r="AL3963">
        <v>0</v>
      </c>
      <c r="AM3963">
        <v>0</v>
      </c>
      <c r="AN3963">
        <v>0</v>
      </c>
      <c r="AO3963" t="s">
        <v>51</v>
      </c>
      <c r="AP3963" t="s">
        <v>51</v>
      </c>
      <c r="AQ3963" t="s">
        <v>51</v>
      </c>
      <c r="AR3963" t="s">
        <v>51</v>
      </c>
      <c r="AS3963" t="s">
        <v>51</v>
      </c>
      <c r="AT3963" t="s">
        <v>51</v>
      </c>
      <c r="AU3963" t="s">
        <v>58</v>
      </c>
      <c r="AV3963" t="s">
        <v>51</v>
      </c>
      <c r="AW3963" t="s">
        <v>59</v>
      </c>
      <c r="AX3963" s="1">
        <v>40229.646246180557</v>
      </c>
      <c r="AY3963" s="1">
        <v>45645.382036111114</v>
      </c>
    </row>
    <row r="3964" spans="1:51" x14ac:dyDescent="0.35">
      <c r="A3964">
        <v>189</v>
      </c>
      <c r="B3964">
        <v>0</v>
      </c>
      <c r="C3964" t="s">
        <v>51</v>
      </c>
      <c r="D3964" t="s">
        <v>85</v>
      </c>
      <c r="E3964" t="s">
        <v>51</v>
      </c>
      <c r="F3964" t="s">
        <v>51</v>
      </c>
      <c r="G3964" t="s">
        <v>18209</v>
      </c>
      <c r="H3964" t="s">
        <v>18210</v>
      </c>
      <c r="I3964" t="s">
        <v>56</v>
      </c>
      <c r="J3964" t="s">
        <v>143</v>
      </c>
      <c r="K3964" t="s">
        <v>18211</v>
      </c>
      <c r="L3964">
        <v>411048</v>
      </c>
      <c r="M3964" t="s">
        <v>51</v>
      </c>
      <c r="N3964" t="s">
        <v>51</v>
      </c>
      <c r="O3964" t="s">
        <v>51</v>
      </c>
      <c r="P3964" t="s">
        <v>51</v>
      </c>
      <c r="Q3964" t="s">
        <v>51</v>
      </c>
      <c r="R3964" t="s">
        <v>51</v>
      </c>
      <c r="S3964" t="s">
        <v>18212</v>
      </c>
      <c r="T3964" t="s">
        <v>51</v>
      </c>
      <c r="U3964" t="s">
        <v>51</v>
      </c>
      <c r="V3964">
        <v>27692834</v>
      </c>
      <c r="W3964">
        <v>9881233606</v>
      </c>
      <c r="Y3964" t="s">
        <v>18213</v>
      </c>
      <c r="Z3964">
        <v>8</v>
      </c>
      <c r="AA3964" t="s">
        <v>62</v>
      </c>
      <c r="AB3964" t="s">
        <v>62</v>
      </c>
      <c r="AC3964" t="s">
        <v>62</v>
      </c>
      <c r="AD3964" t="s">
        <v>62</v>
      </c>
      <c r="AE3964" t="s">
        <v>51</v>
      </c>
      <c r="AF3964" t="s">
        <v>143</v>
      </c>
      <c r="AG3964" t="s">
        <v>18214</v>
      </c>
      <c r="AH3964" t="s">
        <v>18215</v>
      </c>
      <c r="AI3964">
        <v>0</v>
      </c>
      <c r="AJ3964">
        <v>0</v>
      </c>
      <c r="AL3964">
        <v>0</v>
      </c>
      <c r="AM3964">
        <v>0</v>
      </c>
      <c r="AN3964">
        <v>0</v>
      </c>
      <c r="AO3964" t="s">
        <v>51</v>
      </c>
      <c r="AP3964" t="s">
        <v>51</v>
      </c>
      <c r="AQ3964" t="s">
        <v>51</v>
      </c>
      <c r="AR3964" t="s">
        <v>51</v>
      </c>
      <c r="AS3964" t="s">
        <v>51</v>
      </c>
      <c r="AT3964" t="s">
        <v>51</v>
      </c>
      <c r="AU3964" t="s">
        <v>58</v>
      </c>
      <c r="AV3964" t="s">
        <v>51</v>
      </c>
      <c r="AW3964" t="s">
        <v>10397</v>
      </c>
      <c r="AX3964" s="1">
        <v>40229.646246180557</v>
      </c>
      <c r="AY3964" s="1">
        <v>40329.485095104166</v>
      </c>
    </row>
    <row r="3965" spans="1:51" x14ac:dyDescent="0.35">
      <c r="A3965">
        <v>188</v>
      </c>
      <c r="B3965">
        <v>0</v>
      </c>
      <c r="C3965" t="s">
        <v>51</v>
      </c>
      <c r="D3965" t="s">
        <v>85</v>
      </c>
      <c r="E3965" t="s">
        <v>51</v>
      </c>
      <c r="F3965" t="s">
        <v>51</v>
      </c>
      <c r="G3965" t="s">
        <v>18216</v>
      </c>
      <c r="H3965" t="s">
        <v>18217</v>
      </c>
      <c r="I3965" t="s">
        <v>56</v>
      </c>
      <c r="J3965" t="s">
        <v>15191</v>
      </c>
      <c r="K3965" t="s">
        <v>18218</v>
      </c>
      <c r="L3965">
        <v>388121</v>
      </c>
      <c r="N3965" t="s">
        <v>14787</v>
      </c>
      <c r="S3965" t="s">
        <v>18219</v>
      </c>
      <c r="T3965" t="s">
        <v>51</v>
      </c>
      <c r="U3965" t="s">
        <v>51</v>
      </c>
      <c r="W3965">
        <v>9764000234</v>
      </c>
      <c r="Y3965" t="s">
        <v>18220</v>
      </c>
      <c r="Z3965">
        <v>8</v>
      </c>
      <c r="AE3965" t="s">
        <v>51</v>
      </c>
      <c r="AF3965" t="s">
        <v>15191</v>
      </c>
      <c r="AI3965">
        <v>0</v>
      </c>
      <c r="AJ3965">
        <v>0</v>
      </c>
      <c r="AL3965">
        <v>1</v>
      </c>
      <c r="AM3965">
        <v>0</v>
      </c>
      <c r="AN3965">
        <v>0</v>
      </c>
      <c r="AO3965" t="s">
        <v>51</v>
      </c>
      <c r="AP3965" t="s">
        <v>51</v>
      </c>
      <c r="AQ3965" t="s">
        <v>51</v>
      </c>
      <c r="AR3965" t="s">
        <v>51</v>
      </c>
      <c r="AS3965" t="s">
        <v>51</v>
      </c>
      <c r="AT3965" t="s">
        <v>51</v>
      </c>
      <c r="AU3965" t="s">
        <v>58</v>
      </c>
      <c r="AV3965" t="s">
        <v>51</v>
      </c>
      <c r="AW3965" t="s">
        <v>8671</v>
      </c>
      <c r="AX3965" s="1">
        <v>40229.646246180557</v>
      </c>
      <c r="AY3965" s="1">
        <v>40543.426474340275</v>
      </c>
    </row>
    <row r="3966" spans="1:51" x14ac:dyDescent="0.35">
      <c r="A3966">
        <v>186</v>
      </c>
      <c r="B3966">
        <v>47300057</v>
      </c>
      <c r="C3966" t="s">
        <v>51</v>
      </c>
      <c r="D3966" t="s">
        <v>52</v>
      </c>
      <c r="E3966" t="s">
        <v>51</v>
      </c>
      <c r="F3966" t="s">
        <v>51</v>
      </c>
      <c r="G3966" t="s">
        <v>18221</v>
      </c>
      <c r="H3966" t="s">
        <v>18222</v>
      </c>
      <c r="I3966" t="s">
        <v>56</v>
      </c>
      <c r="J3966" t="s">
        <v>63</v>
      </c>
      <c r="L3966">
        <v>227817</v>
      </c>
      <c r="M3966" t="s">
        <v>51</v>
      </c>
      <c r="N3966" t="s">
        <v>51</v>
      </c>
      <c r="O3966" t="s">
        <v>51</v>
      </c>
      <c r="P3966" t="s">
        <v>51</v>
      </c>
      <c r="Q3966" t="s">
        <v>51</v>
      </c>
      <c r="R3966" t="s">
        <v>51</v>
      </c>
      <c r="S3966">
        <f>91-5361-270032-38</f>
        <v>-275340</v>
      </c>
      <c r="T3966" t="s">
        <v>51</v>
      </c>
      <c r="U3966" t="s">
        <v>51</v>
      </c>
      <c r="V3966">
        <v>270172</v>
      </c>
      <c r="Y3966" t="s">
        <v>18223</v>
      </c>
      <c r="Z3966">
        <v>8</v>
      </c>
      <c r="AA3966" t="s">
        <v>51</v>
      </c>
      <c r="AB3966" t="s">
        <v>51</v>
      </c>
      <c r="AC3966" t="s">
        <v>51</v>
      </c>
      <c r="AD3966" t="s">
        <v>51</v>
      </c>
      <c r="AE3966" t="s">
        <v>51</v>
      </c>
      <c r="AF3966" t="s">
        <v>63</v>
      </c>
      <c r="AG3966" t="s">
        <v>51</v>
      </c>
      <c r="AH3966" t="s">
        <v>51</v>
      </c>
      <c r="AI3966" t="s">
        <v>51</v>
      </c>
      <c r="AJ3966">
        <v>0</v>
      </c>
      <c r="AK3966" t="s">
        <v>51</v>
      </c>
      <c r="AL3966" t="s">
        <v>51</v>
      </c>
      <c r="AM3966">
        <v>0</v>
      </c>
      <c r="AN3966">
        <v>0</v>
      </c>
      <c r="AO3966" t="s">
        <v>51</v>
      </c>
      <c r="AP3966" t="s">
        <v>51</v>
      </c>
      <c r="AQ3966" t="s">
        <v>51</v>
      </c>
      <c r="AR3966" t="s">
        <v>51</v>
      </c>
      <c r="AS3966" t="s">
        <v>51</v>
      </c>
      <c r="AT3966" t="s">
        <v>51</v>
      </c>
      <c r="AU3966" t="s">
        <v>58</v>
      </c>
      <c r="AV3966" t="s">
        <v>51</v>
      </c>
      <c r="AW3966" t="s">
        <v>51</v>
      </c>
      <c r="AX3966" s="1">
        <v>40229.646246180557</v>
      </c>
      <c r="AY3966" s="1">
        <v>40229.646246180557</v>
      </c>
    </row>
    <row r="3967" spans="1:51" x14ac:dyDescent="0.35">
      <c r="A3967">
        <v>185</v>
      </c>
      <c r="B3967">
        <v>0</v>
      </c>
      <c r="C3967" t="s">
        <v>51</v>
      </c>
      <c r="D3967" t="s">
        <v>85</v>
      </c>
      <c r="E3967" t="s">
        <v>51</v>
      </c>
      <c r="F3967" t="s">
        <v>51</v>
      </c>
      <c r="G3967" t="s">
        <v>18224</v>
      </c>
      <c r="H3967" t="s">
        <v>18225</v>
      </c>
      <c r="I3967" t="s">
        <v>56</v>
      </c>
      <c r="J3967" t="s">
        <v>143</v>
      </c>
      <c r="K3967" t="s">
        <v>18226</v>
      </c>
      <c r="L3967">
        <v>411019</v>
      </c>
      <c r="N3967" t="s">
        <v>14787</v>
      </c>
      <c r="S3967">
        <v>9923767332</v>
      </c>
      <c r="T3967" t="s">
        <v>51</v>
      </c>
      <c r="U3967" t="s">
        <v>51</v>
      </c>
      <c r="W3967">
        <v>942360397</v>
      </c>
      <c r="Y3967" t="s">
        <v>18227</v>
      </c>
      <c r="Z3967">
        <v>8</v>
      </c>
      <c r="AE3967" t="s">
        <v>51</v>
      </c>
      <c r="AF3967" t="s">
        <v>143</v>
      </c>
      <c r="AI3967">
        <v>0</v>
      </c>
      <c r="AJ3967">
        <v>0</v>
      </c>
      <c r="AL3967">
        <v>0</v>
      </c>
      <c r="AM3967">
        <v>0</v>
      </c>
      <c r="AN3967">
        <v>0</v>
      </c>
      <c r="AO3967" t="s">
        <v>51</v>
      </c>
      <c r="AP3967" t="s">
        <v>51</v>
      </c>
      <c r="AQ3967" t="s">
        <v>51</v>
      </c>
      <c r="AR3967" t="s">
        <v>51</v>
      </c>
      <c r="AS3967" t="s">
        <v>51</v>
      </c>
      <c r="AT3967" t="s">
        <v>51</v>
      </c>
      <c r="AU3967" t="s">
        <v>58</v>
      </c>
      <c r="AV3967" t="s">
        <v>51</v>
      </c>
      <c r="AW3967" t="s">
        <v>8671</v>
      </c>
      <c r="AX3967" s="1">
        <v>40229.646246180557</v>
      </c>
      <c r="AY3967" s="1">
        <v>40739.627705902778</v>
      </c>
    </row>
    <row r="3968" spans="1:51" x14ac:dyDescent="0.35">
      <c r="A3968">
        <v>184</v>
      </c>
      <c r="B3968">
        <v>47300055</v>
      </c>
      <c r="C3968" t="s">
        <v>51</v>
      </c>
      <c r="D3968" t="s">
        <v>85</v>
      </c>
      <c r="E3968" t="s">
        <v>51</v>
      </c>
      <c r="F3968" t="s">
        <v>51</v>
      </c>
      <c r="G3968" t="s">
        <v>18228</v>
      </c>
      <c r="H3968" t="s">
        <v>18229</v>
      </c>
      <c r="I3968" t="s">
        <v>56</v>
      </c>
      <c r="J3968" t="s">
        <v>143</v>
      </c>
      <c r="L3968">
        <v>411034</v>
      </c>
      <c r="M3968" t="s">
        <v>51</v>
      </c>
      <c r="N3968" t="s">
        <v>51</v>
      </c>
      <c r="O3968" t="s">
        <v>51</v>
      </c>
      <c r="P3968" t="s">
        <v>51</v>
      </c>
      <c r="Q3968" t="s">
        <v>51</v>
      </c>
      <c r="R3968" t="s">
        <v>51</v>
      </c>
      <c r="S3968" t="s">
        <v>18230</v>
      </c>
      <c r="T3968" t="s">
        <v>51</v>
      </c>
      <c r="U3968" t="s">
        <v>51</v>
      </c>
      <c r="V3968">
        <v>27148259</v>
      </c>
      <c r="Y3968" t="s">
        <v>18231</v>
      </c>
      <c r="Z3968">
        <v>8</v>
      </c>
      <c r="AA3968" t="s">
        <v>51</v>
      </c>
      <c r="AB3968" t="s">
        <v>51</v>
      </c>
      <c r="AC3968" t="s">
        <v>51</v>
      </c>
      <c r="AD3968" t="s">
        <v>51</v>
      </c>
      <c r="AE3968" t="s">
        <v>51</v>
      </c>
      <c r="AF3968" t="s">
        <v>143</v>
      </c>
      <c r="AG3968" t="s">
        <v>51</v>
      </c>
      <c r="AH3968" t="s">
        <v>51</v>
      </c>
      <c r="AI3968" t="s">
        <v>51</v>
      </c>
      <c r="AJ3968">
        <v>0</v>
      </c>
      <c r="AK3968" t="s">
        <v>51</v>
      </c>
      <c r="AL3968" t="s">
        <v>51</v>
      </c>
      <c r="AM3968">
        <v>0</v>
      </c>
      <c r="AN3968">
        <v>0</v>
      </c>
      <c r="AO3968" t="s">
        <v>51</v>
      </c>
      <c r="AP3968" t="s">
        <v>51</v>
      </c>
      <c r="AQ3968" t="s">
        <v>51</v>
      </c>
      <c r="AR3968" t="s">
        <v>51</v>
      </c>
      <c r="AS3968" t="s">
        <v>51</v>
      </c>
      <c r="AT3968" t="s">
        <v>51</v>
      </c>
      <c r="AU3968" t="s">
        <v>58</v>
      </c>
      <c r="AV3968" t="s">
        <v>51</v>
      </c>
      <c r="AW3968" t="s">
        <v>51</v>
      </c>
      <c r="AX3968" s="1">
        <v>40229.646246180557</v>
      </c>
      <c r="AY3968" s="1">
        <v>40229.646246180557</v>
      </c>
    </row>
    <row r="3969" spans="1:51" x14ac:dyDescent="0.35">
      <c r="A3969">
        <v>182</v>
      </c>
      <c r="B3969">
        <v>47300053</v>
      </c>
      <c r="C3969" t="s">
        <v>51</v>
      </c>
      <c r="D3969" t="s">
        <v>52</v>
      </c>
      <c r="E3969" t="s">
        <v>51</v>
      </c>
      <c r="F3969" t="s">
        <v>51</v>
      </c>
      <c r="G3969" t="s">
        <v>19512</v>
      </c>
      <c r="H3969" t="s">
        <v>18232</v>
      </c>
      <c r="I3969" t="s">
        <v>56</v>
      </c>
      <c r="J3969" t="s">
        <v>7770</v>
      </c>
      <c r="L3969">
        <v>110015</v>
      </c>
      <c r="M3969" t="s">
        <v>51</v>
      </c>
      <c r="N3969" t="s">
        <v>51</v>
      </c>
      <c r="O3969" t="s">
        <v>51</v>
      </c>
      <c r="P3969" t="s">
        <v>51</v>
      </c>
      <c r="Q3969" t="s">
        <v>51</v>
      </c>
      <c r="R3969" t="s">
        <v>51</v>
      </c>
      <c r="S3969" t="s">
        <v>18233</v>
      </c>
      <c r="T3969" t="s">
        <v>51</v>
      </c>
      <c r="U3969" t="s">
        <v>51</v>
      </c>
      <c r="Y3969" t="s">
        <v>17945</v>
      </c>
      <c r="Z3969">
        <v>8</v>
      </c>
      <c r="AA3969" t="s">
        <v>51</v>
      </c>
      <c r="AB3969" t="s">
        <v>51</v>
      </c>
      <c r="AC3969" t="s">
        <v>51</v>
      </c>
      <c r="AD3969" t="s">
        <v>51</v>
      </c>
      <c r="AE3969" t="s">
        <v>51</v>
      </c>
      <c r="AF3969" t="s">
        <v>7770</v>
      </c>
      <c r="AG3969" t="s">
        <v>51</v>
      </c>
      <c r="AH3969" t="s">
        <v>51</v>
      </c>
      <c r="AI3969" t="s">
        <v>51</v>
      </c>
      <c r="AJ3969">
        <v>0</v>
      </c>
      <c r="AK3969" t="s">
        <v>51</v>
      </c>
      <c r="AL3969" t="s">
        <v>51</v>
      </c>
      <c r="AM3969">
        <v>0</v>
      </c>
      <c r="AN3969">
        <v>0</v>
      </c>
      <c r="AO3969" t="s">
        <v>51</v>
      </c>
      <c r="AP3969" t="s">
        <v>51</v>
      </c>
      <c r="AQ3969" t="s">
        <v>51</v>
      </c>
      <c r="AR3969" t="s">
        <v>51</v>
      </c>
      <c r="AS3969" t="s">
        <v>51</v>
      </c>
      <c r="AT3969" t="s">
        <v>51</v>
      </c>
      <c r="AU3969" t="s">
        <v>58</v>
      </c>
      <c r="AV3969" t="s">
        <v>51</v>
      </c>
      <c r="AW3969" t="s">
        <v>51</v>
      </c>
      <c r="AX3969" s="1">
        <v>40229.646246180557</v>
      </c>
      <c r="AY3969" s="1">
        <v>40229.646246180557</v>
      </c>
    </row>
    <row r="3970" spans="1:51" x14ac:dyDescent="0.35">
      <c r="A3970">
        <v>181</v>
      </c>
      <c r="B3970">
        <v>47300052</v>
      </c>
      <c r="C3970" t="s">
        <v>51</v>
      </c>
      <c r="D3970" t="s">
        <v>85</v>
      </c>
      <c r="E3970" t="s">
        <v>51</v>
      </c>
      <c r="F3970" t="s">
        <v>51</v>
      </c>
      <c r="G3970" t="s">
        <v>18234</v>
      </c>
      <c r="H3970" t="s">
        <v>18235</v>
      </c>
      <c r="I3970" t="s">
        <v>56</v>
      </c>
      <c r="J3970" t="s">
        <v>143</v>
      </c>
      <c r="L3970">
        <v>411002</v>
      </c>
      <c r="M3970" t="s">
        <v>51</v>
      </c>
      <c r="N3970" t="s">
        <v>51</v>
      </c>
      <c r="O3970" t="s">
        <v>51</v>
      </c>
      <c r="P3970" t="s">
        <v>51</v>
      </c>
      <c r="Q3970" t="s">
        <v>51</v>
      </c>
      <c r="R3970" t="s">
        <v>51</v>
      </c>
      <c r="S3970">
        <v>202445005</v>
      </c>
      <c r="T3970" t="s">
        <v>51</v>
      </c>
      <c r="U3970" t="s">
        <v>51</v>
      </c>
      <c r="Y3970" t="s">
        <v>18236</v>
      </c>
      <c r="Z3970">
        <v>8</v>
      </c>
      <c r="AA3970" t="s">
        <v>51</v>
      </c>
      <c r="AB3970" t="s">
        <v>51</v>
      </c>
      <c r="AC3970" t="s">
        <v>51</v>
      </c>
      <c r="AD3970" t="s">
        <v>51</v>
      </c>
      <c r="AE3970" t="s">
        <v>51</v>
      </c>
      <c r="AF3970" t="s">
        <v>143</v>
      </c>
      <c r="AG3970" t="s">
        <v>51</v>
      </c>
      <c r="AH3970" t="s">
        <v>51</v>
      </c>
      <c r="AI3970" t="s">
        <v>51</v>
      </c>
      <c r="AJ3970">
        <v>0</v>
      </c>
      <c r="AK3970" t="s">
        <v>51</v>
      </c>
      <c r="AL3970" t="s">
        <v>51</v>
      </c>
      <c r="AM3970">
        <v>0</v>
      </c>
      <c r="AN3970">
        <v>0</v>
      </c>
      <c r="AO3970" t="s">
        <v>51</v>
      </c>
      <c r="AP3970" t="s">
        <v>51</v>
      </c>
      <c r="AQ3970" t="s">
        <v>51</v>
      </c>
      <c r="AR3970" t="s">
        <v>51</v>
      </c>
      <c r="AS3970" t="s">
        <v>51</v>
      </c>
      <c r="AT3970" t="s">
        <v>51</v>
      </c>
      <c r="AU3970" t="s">
        <v>58</v>
      </c>
      <c r="AV3970" t="s">
        <v>51</v>
      </c>
      <c r="AW3970" t="s">
        <v>51</v>
      </c>
      <c r="AX3970" s="1">
        <v>40229.646246180557</v>
      </c>
      <c r="AY3970" s="1">
        <v>40229.646246180557</v>
      </c>
    </row>
    <row r="3971" spans="1:51" x14ac:dyDescent="0.35">
      <c r="A3971">
        <v>180</v>
      </c>
      <c r="B3971">
        <v>0</v>
      </c>
      <c r="C3971" t="s">
        <v>51</v>
      </c>
      <c r="D3971" t="s">
        <v>85</v>
      </c>
      <c r="E3971" t="s">
        <v>51</v>
      </c>
      <c r="F3971" t="s">
        <v>51</v>
      </c>
      <c r="G3971" t="s">
        <v>18237</v>
      </c>
      <c r="H3971" t="s">
        <v>18238</v>
      </c>
      <c r="I3971" t="s">
        <v>56</v>
      </c>
      <c r="J3971" t="s">
        <v>143</v>
      </c>
      <c r="K3971" t="s">
        <v>2418</v>
      </c>
      <c r="L3971">
        <v>411002</v>
      </c>
      <c r="M3971" t="s">
        <v>51</v>
      </c>
      <c r="N3971" t="s">
        <v>51</v>
      </c>
      <c r="O3971" t="s">
        <v>51</v>
      </c>
      <c r="P3971" t="s">
        <v>51</v>
      </c>
      <c r="Q3971" t="s">
        <v>51</v>
      </c>
      <c r="R3971" t="s">
        <v>51</v>
      </c>
      <c r="S3971">
        <v>2024455005</v>
      </c>
      <c r="T3971" t="s">
        <v>51</v>
      </c>
      <c r="U3971" t="s">
        <v>51</v>
      </c>
      <c r="V3971">
        <v>952024457001</v>
      </c>
      <c r="Y3971" t="s">
        <v>18239</v>
      </c>
      <c r="Z3971">
        <v>8</v>
      </c>
      <c r="AE3971" t="s">
        <v>51</v>
      </c>
      <c r="AF3971" t="s">
        <v>143</v>
      </c>
      <c r="AI3971">
        <v>1</v>
      </c>
      <c r="AJ3971">
        <v>0</v>
      </c>
      <c r="AL3971">
        <v>1</v>
      </c>
      <c r="AM3971">
        <v>0</v>
      </c>
      <c r="AN3971">
        <v>0</v>
      </c>
      <c r="AO3971" t="s">
        <v>51</v>
      </c>
      <c r="AP3971" t="s">
        <v>51</v>
      </c>
      <c r="AQ3971" t="s">
        <v>51</v>
      </c>
      <c r="AR3971" t="s">
        <v>51</v>
      </c>
      <c r="AS3971" t="s">
        <v>51</v>
      </c>
      <c r="AT3971" t="s">
        <v>51</v>
      </c>
      <c r="AU3971" t="s">
        <v>58</v>
      </c>
      <c r="AV3971" t="s">
        <v>51</v>
      </c>
      <c r="AW3971" t="s">
        <v>18240</v>
      </c>
      <c r="AX3971" s="1">
        <v>40229.646246180557</v>
      </c>
      <c r="AY3971" s="1">
        <v>40254.462399074073</v>
      </c>
    </row>
    <row r="3972" spans="1:51" x14ac:dyDescent="0.35">
      <c r="A3972">
        <v>179</v>
      </c>
      <c r="B3972">
        <v>0</v>
      </c>
      <c r="C3972" t="s">
        <v>51</v>
      </c>
      <c r="D3972" t="s">
        <v>52</v>
      </c>
      <c r="E3972" t="s">
        <v>51</v>
      </c>
      <c r="F3972" t="s">
        <v>51</v>
      </c>
      <c r="G3972" t="s">
        <v>18241</v>
      </c>
      <c r="H3972" t="s">
        <v>18242</v>
      </c>
      <c r="I3972" t="s">
        <v>56</v>
      </c>
      <c r="J3972" t="s">
        <v>338</v>
      </c>
      <c r="K3972" t="s">
        <v>62</v>
      </c>
      <c r="L3972" t="s">
        <v>62</v>
      </c>
      <c r="N3972" t="s">
        <v>14787</v>
      </c>
      <c r="O3972" t="s">
        <v>56</v>
      </c>
      <c r="S3972" t="s">
        <v>18243</v>
      </c>
      <c r="U3972" t="s">
        <v>57</v>
      </c>
      <c r="V3972" t="s">
        <v>18244</v>
      </c>
      <c r="Y3972" t="s">
        <v>18245</v>
      </c>
      <c r="Z3972">
        <v>8</v>
      </c>
      <c r="AA3972">
        <v>29</v>
      </c>
      <c r="AE3972" t="s">
        <v>5602</v>
      </c>
      <c r="AF3972" t="s">
        <v>77</v>
      </c>
      <c r="AG3972" t="s">
        <v>11889</v>
      </c>
      <c r="AH3972" t="s">
        <v>5602</v>
      </c>
      <c r="AI3972">
        <v>0</v>
      </c>
      <c r="AJ3972">
        <v>0</v>
      </c>
      <c r="AL3972">
        <v>0</v>
      </c>
      <c r="AM3972">
        <v>0</v>
      </c>
      <c r="AN3972">
        <v>0</v>
      </c>
      <c r="AO3972" t="s">
        <v>51</v>
      </c>
      <c r="AP3972" t="s">
        <v>51</v>
      </c>
      <c r="AQ3972" t="s">
        <v>51</v>
      </c>
      <c r="AR3972" t="s">
        <v>51</v>
      </c>
      <c r="AS3972" t="s">
        <v>51</v>
      </c>
      <c r="AT3972" t="s">
        <v>51</v>
      </c>
      <c r="AU3972" t="s">
        <v>58</v>
      </c>
      <c r="AV3972" t="s">
        <v>51</v>
      </c>
      <c r="AW3972" t="s">
        <v>196</v>
      </c>
      <c r="AX3972" s="1">
        <v>40229.646246180557</v>
      </c>
      <c r="AY3972" s="1">
        <v>43846.643398113425</v>
      </c>
    </row>
    <row r="3973" spans="1:51" x14ac:dyDescent="0.35">
      <c r="A3973">
        <v>178</v>
      </c>
      <c r="B3973">
        <v>0</v>
      </c>
      <c r="C3973" t="s">
        <v>51</v>
      </c>
      <c r="D3973" t="s">
        <v>52</v>
      </c>
      <c r="E3973" t="s">
        <v>51</v>
      </c>
      <c r="F3973" t="s">
        <v>51</v>
      </c>
      <c r="G3973" t="s">
        <v>18246</v>
      </c>
      <c r="H3973" t="s">
        <v>18247</v>
      </c>
      <c r="I3973" t="s">
        <v>56</v>
      </c>
      <c r="J3973" t="s">
        <v>18248</v>
      </c>
      <c r="K3973" t="s">
        <v>62</v>
      </c>
      <c r="L3973">
        <v>782413</v>
      </c>
      <c r="N3973" t="s">
        <v>14787</v>
      </c>
      <c r="S3973" t="s">
        <v>18249</v>
      </c>
      <c r="T3973" t="s">
        <v>51</v>
      </c>
      <c r="U3973" t="s">
        <v>51</v>
      </c>
      <c r="V3973">
        <v>3678245911</v>
      </c>
      <c r="X3973" t="s">
        <v>18250</v>
      </c>
      <c r="Y3973" t="s">
        <v>649</v>
      </c>
      <c r="Z3973">
        <v>8</v>
      </c>
      <c r="AE3973" t="s">
        <v>51</v>
      </c>
      <c r="AF3973" t="s">
        <v>18248</v>
      </c>
      <c r="AI3973">
        <v>0</v>
      </c>
      <c r="AJ3973">
        <v>0</v>
      </c>
      <c r="AL3973">
        <v>0</v>
      </c>
      <c r="AM3973">
        <v>0</v>
      </c>
      <c r="AN3973">
        <v>0</v>
      </c>
      <c r="AO3973" t="s">
        <v>51</v>
      </c>
      <c r="AP3973" t="s">
        <v>51</v>
      </c>
      <c r="AQ3973" t="s">
        <v>51</v>
      </c>
      <c r="AR3973" t="s">
        <v>51</v>
      </c>
      <c r="AS3973" t="s">
        <v>51</v>
      </c>
      <c r="AT3973" t="s">
        <v>51</v>
      </c>
      <c r="AU3973" t="s">
        <v>58</v>
      </c>
      <c r="AV3973" t="s">
        <v>51</v>
      </c>
      <c r="AW3973" t="s">
        <v>8906</v>
      </c>
      <c r="AX3973" s="1">
        <v>40229.646246180557</v>
      </c>
      <c r="AY3973" s="1">
        <v>40667.434670289353</v>
      </c>
    </row>
    <row r="3974" spans="1:51" x14ac:dyDescent="0.35">
      <c r="A3974">
        <v>177</v>
      </c>
      <c r="B3974">
        <v>0</v>
      </c>
      <c r="C3974" t="s">
        <v>51</v>
      </c>
      <c r="D3974" t="s">
        <v>85</v>
      </c>
      <c r="E3974" t="s">
        <v>51</v>
      </c>
      <c r="F3974" t="s">
        <v>51</v>
      </c>
      <c r="G3974" t="s">
        <v>18251</v>
      </c>
      <c r="H3974" t="s">
        <v>18252</v>
      </c>
      <c r="I3974" t="s">
        <v>56</v>
      </c>
      <c r="J3974" t="s">
        <v>143</v>
      </c>
      <c r="K3974" t="s">
        <v>2418</v>
      </c>
      <c r="L3974">
        <v>411002</v>
      </c>
      <c r="M3974" t="s">
        <v>51</v>
      </c>
      <c r="N3974" t="s">
        <v>51</v>
      </c>
      <c r="O3974" t="s">
        <v>51</v>
      </c>
      <c r="P3974" t="s">
        <v>51</v>
      </c>
      <c r="Q3974" t="s">
        <v>51</v>
      </c>
      <c r="R3974" t="s">
        <v>51</v>
      </c>
      <c r="S3974">
        <v>26383473</v>
      </c>
      <c r="T3974" t="s">
        <v>51</v>
      </c>
      <c r="U3974" t="s">
        <v>51</v>
      </c>
      <c r="V3974">
        <v>26383873</v>
      </c>
      <c r="Y3974" t="s">
        <v>18253</v>
      </c>
      <c r="Z3974">
        <v>8</v>
      </c>
      <c r="AE3974" t="s">
        <v>51</v>
      </c>
      <c r="AF3974" t="s">
        <v>143</v>
      </c>
      <c r="AI3974">
        <v>0</v>
      </c>
      <c r="AJ3974">
        <v>0</v>
      </c>
      <c r="AL3974">
        <v>0</v>
      </c>
      <c r="AM3974">
        <v>0</v>
      </c>
      <c r="AN3974">
        <v>0</v>
      </c>
      <c r="AO3974" t="s">
        <v>51</v>
      </c>
      <c r="AP3974" t="s">
        <v>51</v>
      </c>
      <c r="AQ3974" t="s">
        <v>51</v>
      </c>
      <c r="AR3974" t="s">
        <v>51</v>
      </c>
      <c r="AS3974" t="s">
        <v>51</v>
      </c>
      <c r="AT3974" t="s">
        <v>51</v>
      </c>
      <c r="AU3974" t="s">
        <v>58</v>
      </c>
      <c r="AV3974" t="s">
        <v>51</v>
      </c>
      <c r="AW3974" t="s">
        <v>10397</v>
      </c>
      <c r="AX3974" s="1">
        <v>40229.646246180557</v>
      </c>
      <c r="AY3974" s="1">
        <v>40251.523334027777</v>
      </c>
    </row>
    <row r="3975" spans="1:51" x14ac:dyDescent="0.35">
      <c r="A3975">
        <v>175</v>
      </c>
      <c r="B3975">
        <v>47300046</v>
      </c>
      <c r="C3975" t="s">
        <v>51</v>
      </c>
      <c r="D3975" t="s">
        <v>85</v>
      </c>
      <c r="E3975" t="s">
        <v>51</v>
      </c>
      <c r="F3975" t="s">
        <v>51</v>
      </c>
      <c r="G3975" t="s">
        <v>18254</v>
      </c>
      <c r="H3975" t="s">
        <v>18255</v>
      </c>
      <c r="I3975" t="s">
        <v>56</v>
      </c>
      <c r="J3975" t="s">
        <v>143</v>
      </c>
      <c r="L3975" t="s">
        <v>18256</v>
      </c>
      <c r="M3975" t="s">
        <v>51</v>
      </c>
      <c r="N3975" t="s">
        <v>51</v>
      </c>
      <c r="O3975" t="s">
        <v>51</v>
      </c>
      <c r="P3975" t="s">
        <v>51</v>
      </c>
      <c r="Q3975" t="s">
        <v>51</v>
      </c>
      <c r="R3975" t="s">
        <v>51</v>
      </c>
      <c r="S3975">
        <v>26350186</v>
      </c>
      <c r="T3975" t="s">
        <v>51</v>
      </c>
      <c r="U3975" t="s">
        <v>51</v>
      </c>
      <c r="Y3975" t="s">
        <v>17945</v>
      </c>
      <c r="Z3975">
        <v>8</v>
      </c>
      <c r="AA3975" t="s">
        <v>51</v>
      </c>
      <c r="AB3975" t="s">
        <v>51</v>
      </c>
      <c r="AC3975" t="s">
        <v>51</v>
      </c>
      <c r="AD3975" t="s">
        <v>51</v>
      </c>
      <c r="AE3975" t="s">
        <v>51</v>
      </c>
      <c r="AF3975" t="s">
        <v>143</v>
      </c>
      <c r="AG3975" t="s">
        <v>51</v>
      </c>
      <c r="AH3975" t="s">
        <v>51</v>
      </c>
      <c r="AI3975" t="s">
        <v>51</v>
      </c>
      <c r="AJ3975">
        <v>0</v>
      </c>
      <c r="AK3975" t="s">
        <v>51</v>
      </c>
      <c r="AL3975" t="s">
        <v>51</v>
      </c>
      <c r="AM3975">
        <v>0</v>
      </c>
      <c r="AN3975">
        <v>0</v>
      </c>
      <c r="AO3975" t="s">
        <v>51</v>
      </c>
      <c r="AP3975" t="s">
        <v>51</v>
      </c>
      <c r="AQ3975" t="s">
        <v>51</v>
      </c>
      <c r="AR3975" t="s">
        <v>51</v>
      </c>
      <c r="AS3975" t="s">
        <v>51</v>
      </c>
      <c r="AT3975" t="s">
        <v>51</v>
      </c>
      <c r="AU3975" t="s">
        <v>58</v>
      </c>
      <c r="AV3975" t="s">
        <v>51</v>
      </c>
      <c r="AW3975" t="s">
        <v>51</v>
      </c>
      <c r="AX3975" s="1">
        <v>40229.646246180557</v>
      </c>
      <c r="AY3975" s="1">
        <v>40229.646246180557</v>
      </c>
    </row>
    <row r="3976" spans="1:51" x14ac:dyDescent="0.35">
      <c r="A3976">
        <v>174</v>
      </c>
      <c r="B3976">
        <v>0</v>
      </c>
      <c r="C3976" t="s">
        <v>51</v>
      </c>
      <c r="D3976" t="s">
        <v>52</v>
      </c>
      <c r="E3976" t="s">
        <v>51</v>
      </c>
      <c r="F3976" t="s">
        <v>51</v>
      </c>
      <c r="G3976" t="s">
        <v>18257</v>
      </c>
      <c r="H3976" t="s">
        <v>18258</v>
      </c>
      <c r="I3976" t="s">
        <v>56</v>
      </c>
      <c r="J3976" t="s">
        <v>14848</v>
      </c>
      <c r="L3976">
        <v>441501</v>
      </c>
      <c r="O3976" t="s">
        <v>56</v>
      </c>
      <c r="U3976" t="s">
        <v>51</v>
      </c>
      <c r="X3976" t="s">
        <v>51</v>
      </c>
      <c r="Z3976">
        <v>8</v>
      </c>
      <c r="AE3976" t="s">
        <v>51</v>
      </c>
      <c r="AF3976" t="s">
        <v>14848</v>
      </c>
      <c r="AI3976">
        <v>0</v>
      </c>
      <c r="AJ3976">
        <v>0</v>
      </c>
      <c r="AL3976">
        <v>0</v>
      </c>
      <c r="AM3976">
        <v>0</v>
      </c>
      <c r="AN3976">
        <v>0</v>
      </c>
      <c r="AO3976" t="s">
        <v>51</v>
      </c>
      <c r="AP3976" t="s">
        <v>51</v>
      </c>
      <c r="AQ3976" t="s">
        <v>51</v>
      </c>
      <c r="AR3976" t="s">
        <v>51</v>
      </c>
      <c r="AS3976" t="s">
        <v>51</v>
      </c>
      <c r="AT3976" t="s">
        <v>51</v>
      </c>
      <c r="AU3976" t="s">
        <v>58</v>
      </c>
      <c r="AV3976" t="s">
        <v>51</v>
      </c>
      <c r="AW3976" t="s">
        <v>14226</v>
      </c>
      <c r="AX3976" s="1">
        <v>40229.646246180557</v>
      </c>
      <c r="AY3976" s="1">
        <v>41283.521792557869</v>
      </c>
    </row>
    <row r="3977" spans="1:51" x14ac:dyDescent="0.35">
      <c r="A3977">
        <v>173</v>
      </c>
      <c r="B3977">
        <v>0</v>
      </c>
      <c r="C3977" t="s">
        <v>51</v>
      </c>
      <c r="D3977" t="s">
        <v>85</v>
      </c>
      <c r="E3977" t="s">
        <v>51</v>
      </c>
      <c r="F3977" t="s">
        <v>51</v>
      </c>
      <c r="G3977" t="s">
        <v>18259</v>
      </c>
      <c r="H3977" t="s">
        <v>18260</v>
      </c>
      <c r="I3977" t="s">
        <v>4329</v>
      </c>
      <c r="J3977" t="s">
        <v>5419</v>
      </c>
      <c r="L3977">
        <v>0</v>
      </c>
      <c r="T3977" t="s">
        <v>51</v>
      </c>
      <c r="U3977" t="s">
        <v>51</v>
      </c>
      <c r="Z3977">
        <v>13</v>
      </c>
      <c r="AE3977" t="s">
        <v>51</v>
      </c>
      <c r="AF3977" t="s">
        <v>5419</v>
      </c>
      <c r="AI3977">
        <v>0</v>
      </c>
      <c r="AJ3977">
        <v>0</v>
      </c>
      <c r="AL3977">
        <v>0</v>
      </c>
      <c r="AM3977">
        <v>0</v>
      </c>
      <c r="AN3977">
        <v>0</v>
      </c>
      <c r="AO3977" t="s">
        <v>1032</v>
      </c>
      <c r="AP3977" t="s">
        <v>51</v>
      </c>
      <c r="AQ3977" t="s">
        <v>51</v>
      </c>
      <c r="AR3977" t="s">
        <v>51</v>
      </c>
      <c r="AS3977" t="s">
        <v>51</v>
      </c>
      <c r="AT3977" t="s">
        <v>51</v>
      </c>
      <c r="AU3977" t="s">
        <v>58</v>
      </c>
      <c r="AV3977" t="s">
        <v>51</v>
      </c>
      <c r="AW3977" t="s">
        <v>4028</v>
      </c>
      <c r="AX3977" s="1">
        <v>40229.646246180557</v>
      </c>
      <c r="AY3977" s="1">
        <v>41907.608191898151</v>
      </c>
    </row>
    <row r="3978" spans="1:51" x14ac:dyDescent="0.35">
      <c r="A3978">
        <v>172</v>
      </c>
      <c r="B3978">
        <v>47300043</v>
      </c>
      <c r="C3978" t="s">
        <v>51</v>
      </c>
      <c r="D3978" t="s">
        <v>85</v>
      </c>
      <c r="E3978" t="s">
        <v>51</v>
      </c>
      <c r="F3978" t="s">
        <v>51</v>
      </c>
      <c r="G3978" t="s">
        <v>18261</v>
      </c>
      <c r="H3978" t="s">
        <v>18262</v>
      </c>
      <c r="I3978" t="s">
        <v>56</v>
      </c>
      <c r="J3978" t="s">
        <v>143</v>
      </c>
      <c r="L3978">
        <v>400004</v>
      </c>
      <c r="M3978" t="s">
        <v>51</v>
      </c>
      <c r="N3978" t="s">
        <v>51</v>
      </c>
      <c r="O3978" t="s">
        <v>51</v>
      </c>
      <c r="P3978" t="s">
        <v>51</v>
      </c>
      <c r="Q3978" t="s">
        <v>51</v>
      </c>
      <c r="R3978" t="s">
        <v>51</v>
      </c>
      <c r="S3978">
        <v>2267436903</v>
      </c>
      <c r="T3978" t="s">
        <v>51</v>
      </c>
      <c r="U3978" t="s">
        <v>51</v>
      </c>
      <c r="Y3978" t="s">
        <v>18263</v>
      </c>
      <c r="Z3978">
        <v>8</v>
      </c>
      <c r="AA3978" t="s">
        <v>51</v>
      </c>
      <c r="AB3978" t="s">
        <v>51</v>
      </c>
      <c r="AC3978" t="s">
        <v>51</v>
      </c>
      <c r="AD3978" t="s">
        <v>51</v>
      </c>
      <c r="AE3978" t="s">
        <v>51</v>
      </c>
      <c r="AF3978" t="s">
        <v>143</v>
      </c>
      <c r="AG3978" t="s">
        <v>51</v>
      </c>
      <c r="AH3978" t="s">
        <v>51</v>
      </c>
      <c r="AI3978" t="s">
        <v>51</v>
      </c>
      <c r="AJ3978">
        <v>0</v>
      </c>
      <c r="AK3978" t="s">
        <v>51</v>
      </c>
      <c r="AL3978" t="s">
        <v>51</v>
      </c>
      <c r="AM3978">
        <v>0</v>
      </c>
      <c r="AN3978">
        <v>0</v>
      </c>
      <c r="AO3978" t="s">
        <v>51</v>
      </c>
      <c r="AP3978" t="s">
        <v>51</v>
      </c>
      <c r="AQ3978" t="s">
        <v>51</v>
      </c>
      <c r="AR3978" t="s">
        <v>51</v>
      </c>
      <c r="AS3978" t="s">
        <v>51</v>
      </c>
      <c r="AT3978" t="s">
        <v>51</v>
      </c>
      <c r="AU3978" t="s">
        <v>58</v>
      </c>
      <c r="AV3978" t="s">
        <v>51</v>
      </c>
      <c r="AW3978" t="s">
        <v>51</v>
      </c>
      <c r="AX3978" s="1">
        <v>40229.646246180557</v>
      </c>
      <c r="AY3978" s="1">
        <v>40229.646246180557</v>
      </c>
    </row>
    <row r="3979" spans="1:51" x14ac:dyDescent="0.35">
      <c r="A3979">
        <v>171</v>
      </c>
      <c r="B3979">
        <v>0</v>
      </c>
      <c r="C3979" t="s">
        <v>51</v>
      </c>
      <c r="D3979" t="s">
        <v>52</v>
      </c>
      <c r="E3979" t="s">
        <v>51</v>
      </c>
      <c r="F3979" t="s">
        <v>51</v>
      </c>
      <c r="G3979" t="s">
        <v>18264</v>
      </c>
      <c r="H3979" t="s">
        <v>18265</v>
      </c>
      <c r="I3979" t="s">
        <v>56</v>
      </c>
      <c r="J3979" t="s">
        <v>143</v>
      </c>
      <c r="K3979" t="s">
        <v>563</v>
      </c>
      <c r="L3979">
        <v>400059</v>
      </c>
      <c r="N3979" t="s">
        <v>14787</v>
      </c>
      <c r="S3979" t="s">
        <v>18266</v>
      </c>
      <c r="T3979" t="s">
        <v>51</v>
      </c>
      <c r="U3979" t="s">
        <v>51</v>
      </c>
      <c r="V3979">
        <v>2267545301</v>
      </c>
      <c r="Y3979" t="s">
        <v>18267</v>
      </c>
      <c r="Z3979">
        <v>8</v>
      </c>
      <c r="AE3979" t="s">
        <v>51</v>
      </c>
      <c r="AF3979" t="s">
        <v>143</v>
      </c>
      <c r="AI3979">
        <v>0</v>
      </c>
      <c r="AJ3979">
        <v>0</v>
      </c>
      <c r="AL3979">
        <v>0</v>
      </c>
      <c r="AM3979">
        <v>0</v>
      </c>
      <c r="AN3979">
        <v>0</v>
      </c>
      <c r="AO3979" t="s">
        <v>51</v>
      </c>
      <c r="AP3979" t="s">
        <v>51</v>
      </c>
      <c r="AQ3979" t="s">
        <v>51</v>
      </c>
      <c r="AR3979" t="s">
        <v>51</v>
      </c>
      <c r="AS3979" t="s">
        <v>51</v>
      </c>
      <c r="AT3979" t="s">
        <v>51</v>
      </c>
      <c r="AU3979" t="s">
        <v>58</v>
      </c>
      <c r="AV3979" t="s">
        <v>51</v>
      </c>
      <c r="AW3979" t="s">
        <v>8906</v>
      </c>
      <c r="AX3979" s="1">
        <v>40229.646246180557</v>
      </c>
      <c r="AY3979" s="1">
        <v>40883.50144980324</v>
      </c>
    </row>
    <row r="3980" spans="1:51" x14ac:dyDescent="0.35">
      <c r="A3980">
        <v>170</v>
      </c>
      <c r="B3980">
        <v>0</v>
      </c>
      <c r="C3980" t="s">
        <v>51</v>
      </c>
      <c r="D3980" t="s">
        <v>52</v>
      </c>
      <c r="E3980" t="s">
        <v>51</v>
      </c>
      <c r="F3980" t="s">
        <v>51</v>
      </c>
      <c r="G3980" t="s">
        <v>19513</v>
      </c>
      <c r="H3980" t="s">
        <v>18268</v>
      </c>
      <c r="I3980" t="s">
        <v>56</v>
      </c>
      <c r="J3980" t="s">
        <v>77</v>
      </c>
      <c r="K3980" t="s">
        <v>17039</v>
      </c>
      <c r="L3980">
        <v>575030</v>
      </c>
      <c r="M3980" t="s">
        <v>19513</v>
      </c>
      <c r="N3980" t="s">
        <v>18268</v>
      </c>
      <c r="O3980" t="s">
        <v>56</v>
      </c>
      <c r="P3980" t="s">
        <v>77</v>
      </c>
      <c r="Q3980" t="s">
        <v>17039</v>
      </c>
      <c r="R3980">
        <v>575030</v>
      </c>
      <c r="U3980" t="s">
        <v>57</v>
      </c>
      <c r="Z3980">
        <v>8</v>
      </c>
      <c r="AA3980">
        <v>29</v>
      </c>
      <c r="AE3980" t="s">
        <v>13595</v>
      </c>
      <c r="AF3980" t="s">
        <v>77</v>
      </c>
      <c r="AG3980" t="s">
        <v>18269</v>
      </c>
      <c r="AH3980" t="s">
        <v>13595</v>
      </c>
      <c r="AI3980">
        <v>0</v>
      </c>
      <c r="AJ3980">
        <v>0</v>
      </c>
      <c r="AL3980">
        <v>0</v>
      </c>
      <c r="AM3980">
        <v>0</v>
      </c>
      <c r="AN3980">
        <v>0</v>
      </c>
      <c r="AO3980" t="s">
        <v>51</v>
      </c>
      <c r="AP3980" t="s">
        <v>51</v>
      </c>
      <c r="AQ3980" t="s">
        <v>51</v>
      </c>
      <c r="AR3980" t="s">
        <v>51</v>
      </c>
      <c r="AS3980" t="s">
        <v>51</v>
      </c>
      <c r="AT3980" t="s">
        <v>51</v>
      </c>
      <c r="AU3980" t="s">
        <v>58</v>
      </c>
      <c r="AV3980" t="s">
        <v>51</v>
      </c>
      <c r="AW3980" t="s">
        <v>196</v>
      </c>
      <c r="AX3980" s="1">
        <v>40229.646246180557</v>
      </c>
      <c r="AY3980" s="1">
        <v>43861.632371377316</v>
      </c>
    </row>
    <row r="3981" spans="1:51" x14ac:dyDescent="0.35">
      <c r="A3981">
        <v>169</v>
      </c>
      <c r="B3981">
        <v>47300040</v>
      </c>
      <c r="C3981" t="s">
        <v>51</v>
      </c>
      <c r="D3981" t="s">
        <v>52</v>
      </c>
      <c r="E3981" t="s">
        <v>51</v>
      </c>
      <c r="F3981" t="s">
        <v>51</v>
      </c>
      <c r="G3981" t="s">
        <v>18270</v>
      </c>
      <c r="H3981" t="s">
        <v>18271</v>
      </c>
      <c r="I3981" t="s">
        <v>56</v>
      </c>
      <c r="J3981" t="s">
        <v>2694</v>
      </c>
      <c r="L3981">
        <v>382213</v>
      </c>
      <c r="M3981" t="s">
        <v>51</v>
      </c>
      <c r="N3981" t="s">
        <v>51</v>
      </c>
      <c r="O3981" t="s">
        <v>51</v>
      </c>
      <c r="P3981" t="s">
        <v>51</v>
      </c>
      <c r="Q3981" t="s">
        <v>51</v>
      </c>
      <c r="R3981" t="s">
        <v>51</v>
      </c>
      <c r="T3981" t="s">
        <v>51</v>
      </c>
      <c r="U3981" t="s">
        <v>51</v>
      </c>
      <c r="Y3981" t="s">
        <v>17945</v>
      </c>
      <c r="Z3981">
        <v>8</v>
      </c>
      <c r="AA3981" t="s">
        <v>51</v>
      </c>
      <c r="AB3981" t="s">
        <v>51</v>
      </c>
      <c r="AC3981" t="s">
        <v>51</v>
      </c>
      <c r="AD3981" t="s">
        <v>51</v>
      </c>
      <c r="AE3981" t="s">
        <v>51</v>
      </c>
      <c r="AF3981" t="s">
        <v>2694</v>
      </c>
      <c r="AG3981" t="s">
        <v>51</v>
      </c>
      <c r="AH3981" t="s">
        <v>51</v>
      </c>
      <c r="AI3981" t="s">
        <v>51</v>
      </c>
      <c r="AJ3981">
        <v>0</v>
      </c>
      <c r="AK3981" t="s">
        <v>51</v>
      </c>
      <c r="AL3981" t="s">
        <v>51</v>
      </c>
      <c r="AM3981">
        <v>0</v>
      </c>
      <c r="AN3981">
        <v>0</v>
      </c>
      <c r="AO3981" t="s">
        <v>51</v>
      </c>
      <c r="AP3981" t="s">
        <v>51</v>
      </c>
      <c r="AQ3981" t="s">
        <v>51</v>
      </c>
      <c r="AR3981" t="s">
        <v>51</v>
      </c>
      <c r="AS3981" t="s">
        <v>51</v>
      </c>
      <c r="AT3981" t="s">
        <v>51</v>
      </c>
      <c r="AU3981" t="s">
        <v>58</v>
      </c>
      <c r="AV3981" t="s">
        <v>51</v>
      </c>
      <c r="AW3981" t="s">
        <v>51</v>
      </c>
      <c r="AX3981" s="1">
        <v>40229.646246180557</v>
      </c>
      <c r="AY3981" s="1">
        <v>40229.646246180557</v>
      </c>
    </row>
    <row r="3982" spans="1:51" x14ac:dyDescent="0.35">
      <c r="A3982">
        <v>168</v>
      </c>
      <c r="B3982">
        <v>0</v>
      </c>
      <c r="C3982" t="s">
        <v>51</v>
      </c>
      <c r="D3982" t="s">
        <v>52</v>
      </c>
      <c r="E3982" t="s">
        <v>51</v>
      </c>
      <c r="F3982" t="s">
        <v>51</v>
      </c>
      <c r="G3982" t="s">
        <v>18272</v>
      </c>
      <c r="H3982" t="s">
        <v>18273</v>
      </c>
      <c r="I3982" t="s">
        <v>6002</v>
      </c>
      <c r="J3982" t="s">
        <v>13817</v>
      </c>
      <c r="K3982" t="s">
        <v>62</v>
      </c>
      <c r="L3982" t="s">
        <v>62</v>
      </c>
      <c r="N3982" t="s">
        <v>14787</v>
      </c>
      <c r="T3982" t="s">
        <v>51</v>
      </c>
      <c r="U3982" t="s">
        <v>51</v>
      </c>
      <c r="Z3982">
        <v>2</v>
      </c>
      <c r="AE3982" t="s">
        <v>51</v>
      </c>
      <c r="AF3982" t="s">
        <v>13817</v>
      </c>
      <c r="AI3982">
        <v>0</v>
      </c>
      <c r="AJ3982">
        <v>0</v>
      </c>
      <c r="AL3982">
        <v>0</v>
      </c>
      <c r="AM3982">
        <v>0</v>
      </c>
      <c r="AN3982">
        <v>0</v>
      </c>
      <c r="AO3982" t="s">
        <v>51</v>
      </c>
      <c r="AP3982" t="s">
        <v>51</v>
      </c>
      <c r="AQ3982" t="s">
        <v>51</v>
      </c>
      <c r="AR3982" t="s">
        <v>51</v>
      </c>
      <c r="AS3982" t="s">
        <v>51</v>
      </c>
      <c r="AT3982" t="s">
        <v>51</v>
      </c>
      <c r="AU3982" t="s">
        <v>58</v>
      </c>
      <c r="AV3982" t="s">
        <v>51</v>
      </c>
      <c r="AW3982" t="s">
        <v>8906</v>
      </c>
      <c r="AX3982" s="1">
        <v>40229.646246180557</v>
      </c>
      <c r="AY3982" s="1">
        <v>40763.537753124998</v>
      </c>
    </row>
    <row r="3983" spans="1:51" x14ac:dyDescent="0.35">
      <c r="A3983">
        <v>166</v>
      </c>
      <c r="B3983">
        <v>0</v>
      </c>
      <c r="C3983" t="s">
        <v>51</v>
      </c>
      <c r="D3983" t="s">
        <v>85</v>
      </c>
      <c r="E3983" t="s">
        <v>51</v>
      </c>
      <c r="F3983" t="s">
        <v>51</v>
      </c>
      <c r="G3983" t="s">
        <v>18274</v>
      </c>
      <c r="H3983" t="s">
        <v>18275</v>
      </c>
      <c r="I3983" t="s">
        <v>56</v>
      </c>
      <c r="J3983" t="s">
        <v>12495</v>
      </c>
      <c r="L3983">
        <v>400004</v>
      </c>
      <c r="S3983">
        <v>66394180</v>
      </c>
      <c r="T3983" t="s">
        <v>51</v>
      </c>
      <c r="U3983" t="s">
        <v>51</v>
      </c>
      <c r="V3983">
        <v>22426182</v>
      </c>
      <c r="Y3983" t="s">
        <v>18276</v>
      </c>
      <c r="Z3983">
        <v>8</v>
      </c>
      <c r="AE3983" t="s">
        <v>51</v>
      </c>
      <c r="AF3983" t="s">
        <v>12495</v>
      </c>
      <c r="AI3983">
        <v>0</v>
      </c>
      <c r="AL3983">
        <v>0</v>
      </c>
      <c r="AM3983">
        <v>0</v>
      </c>
      <c r="AN3983">
        <v>0</v>
      </c>
      <c r="AO3983" t="s">
        <v>4181</v>
      </c>
      <c r="AP3983" t="s">
        <v>51</v>
      </c>
      <c r="AQ3983" t="s">
        <v>51</v>
      </c>
      <c r="AR3983" t="s">
        <v>51</v>
      </c>
      <c r="AS3983" t="s">
        <v>51</v>
      </c>
      <c r="AT3983" t="s">
        <v>51</v>
      </c>
      <c r="AU3983" t="s">
        <v>58</v>
      </c>
      <c r="AV3983" t="s">
        <v>51</v>
      </c>
      <c r="AW3983" t="s">
        <v>4028</v>
      </c>
      <c r="AX3983" s="1">
        <v>40229.646246180557</v>
      </c>
      <c r="AY3983" s="1">
        <v>41823.56126678241</v>
      </c>
    </row>
    <row r="3984" spans="1:51" x14ac:dyDescent="0.35">
      <c r="A3984">
        <v>165</v>
      </c>
      <c r="B3984">
        <v>0</v>
      </c>
      <c r="C3984" t="s">
        <v>51</v>
      </c>
      <c r="D3984" t="s">
        <v>52</v>
      </c>
      <c r="E3984" t="s">
        <v>51</v>
      </c>
      <c r="F3984" t="s">
        <v>51</v>
      </c>
      <c r="G3984" t="s">
        <v>18277</v>
      </c>
      <c r="H3984" t="s">
        <v>18278</v>
      </c>
      <c r="I3984" t="s">
        <v>56</v>
      </c>
      <c r="J3984" t="s">
        <v>3259</v>
      </c>
      <c r="K3984" t="s">
        <v>62</v>
      </c>
      <c r="L3984" t="s">
        <v>62</v>
      </c>
      <c r="N3984" t="s">
        <v>14787</v>
      </c>
      <c r="O3984" t="s">
        <v>56</v>
      </c>
      <c r="S3984" t="s">
        <v>9048</v>
      </c>
      <c r="U3984" t="s">
        <v>202</v>
      </c>
      <c r="V3984" t="s">
        <v>18279</v>
      </c>
      <c r="W3984">
        <v>9251040245</v>
      </c>
      <c r="Y3984" t="s">
        <v>18280</v>
      </c>
      <c r="Z3984">
        <v>8</v>
      </c>
      <c r="AA3984">
        <v>8</v>
      </c>
      <c r="AB3984" t="s">
        <v>62</v>
      </c>
      <c r="AC3984" t="s">
        <v>62</v>
      </c>
      <c r="AD3984" t="s">
        <v>1316</v>
      </c>
      <c r="AE3984" t="s">
        <v>18281</v>
      </c>
      <c r="AF3984" t="s">
        <v>3259</v>
      </c>
      <c r="AG3984" t="s">
        <v>796</v>
      </c>
      <c r="AH3984" t="s">
        <v>18281</v>
      </c>
      <c r="AI3984">
        <v>0</v>
      </c>
      <c r="AJ3984">
        <v>0</v>
      </c>
      <c r="AL3984">
        <v>0</v>
      </c>
      <c r="AM3984">
        <v>0</v>
      </c>
      <c r="AN3984">
        <v>0</v>
      </c>
      <c r="AO3984" t="s">
        <v>51</v>
      </c>
      <c r="AP3984" t="s">
        <v>51</v>
      </c>
      <c r="AQ3984" t="s">
        <v>51</v>
      </c>
      <c r="AR3984" t="s">
        <v>51</v>
      </c>
      <c r="AS3984" t="s">
        <v>51</v>
      </c>
      <c r="AT3984" t="s">
        <v>51</v>
      </c>
      <c r="AU3984" t="s">
        <v>58</v>
      </c>
      <c r="AV3984" t="s">
        <v>51</v>
      </c>
      <c r="AW3984" t="s">
        <v>196</v>
      </c>
      <c r="AX3984" s="1">
        <v>40229.646246180557</v>
      </c>
      <c r="AY3984" s="1">
        <v>44592.477936377312</v>
      </c>
    </row>
    <row r="3985" spans="1:51" x14ac:dyDescent="0.35">
      <c r="A3985">
        <v>164</v>
      </c>
      <c r="B3985">
        <v>0</v>
      </c>
      <c r="C3985" t="s">
        <v>51</v>
      </c>
      <c r="D3985" t="s">
        <v>52</v>
      </c>
      <c r="E3985" t="s">
        <v>51</v>
      </c>
      <c r="F3985" t="s">
        <v>51</v>
      </c>
      <c r="G3985" t="s">
        <v>18282</v>
      </c>
      <c r="H3985" t="s">
        <v>18283</v>
      </c>
      <c r="I3985" t="s">
        <v>56</v>
      </c>
      <c r="J3985" t="s">
        <v>15170</v>
      </c>
      <c r="L3985">
        <v>311001</v>
      </c>
      <c r="S3985" t="s">
        <v>18284</v>
      </c>
      <c r="U3985" t="s">
        <v>51</v>
      </c>
      <c r="X3985" t="s">
        <v>51</v>
      </c>
      <c r="Y3985" t="s">
        <v>18285</v>
      </c>
      <c r="Z3985">
        <v>8</v>
      </c>
      <c r="AE3985" t="s">
        <v>51</v>
      </c>
      <c r="AF3985" t="s">
        <v>15170</v>
      </c>
      <c r="AI3985">
        <v>0</v>
      </c>
      <c r="AJ3985">
        <v>0</v>
      </c>
      <c r="AL3985">
        <v>0</v>
      </c>
      <c r="AM3985">
        <v>0</v>
      </c>
      <c r="AN3985">
        <v>0</v>
      </c>
      <c r="AO3985" t="s">
        <v>51</v>
      </c>
      <c r="AP3985" t="s">
        <v>51</v>
      </c>
      <c r="AQ3985" t="s">
        <v>51</v>
      </c>
      <c r="AR3985" t="s">
        <v>51</v>
      </c>
      <c r="AS3985" t="s">
        <v>51</v>
      </c>
      <c r="AT3985" t="s">
        <v>51</v>
      </c>
      <c r="AU3985" t="s">
        <v>58</v>
      </c>
      <c r="AV3985" t="s">
        <v>51</v>
      </c>
      <c r="AW3985" t="s">
        <v>14226</v>
      </c>
      <c r="AX3985" s="1">
        <v>40229.646246180557</v>
      </c>
      <c r="AY3985" s="1">
        <v>41283.518467905094</v>
      </c>
    </row>
    <row r="3986" spans="1:51" x14ac:dyDescent="0.35">
      <c r="A3986">
        <v>163</v>
      </c>
      <c r="B3986">
        <v>47300034</v>
      </c>
      <c r="C3986" t="s">
        <v>51</v>
      </c>
      <c r="D3986" t="s">
        <v>85</v>
      </c>
      <c r="E3986" t="s">
        <v>51</v>
      </c>
      <c r="F3986" t="s">
        <v>51</v>
      </c>
      <c r="G3986" t="s">
        <v>17848</v>
      </c>
      <c r="H3986" t="s">
        <v>18286</v>
      </c>
      <c r="I3986" t="s">
        <v>56</v>
      </c>
      <c r="J3986" t="s">
        <v>143</v>
      </c>
      <c r="L3986">
        <v>411048</v>
      </c>
      <c r="M3986" t="s">
        <v>51</v>
      </c>
      <c r="N3986" t="s">
        <v>51</v>
      </c>
      <c r="O3986" t="s">
        <v>51</v>
      </c>
      <c r="P3986" t="s">
        <v>51</v>
      </c>
      <c r="Q3986" t="s">
        <v>51</v>
      </c>
      <c r="R3986" t="s">
        <v>51</v>
      </c>
      <c r="T3986" t="s">
        <v>51</v>
      </c>
      <c r="U3986" t="s">
        <v>51</v>
      </c>
      <c r="Y3986" t="s">
        <v>17945</v>
      </c>
      <c r="Z3986">
        <v>8</v>
      </c>
      <c r="AA3986" t="s">
        <v>51</v>
      </c>
      <c r="AB3986" t="s">
        <v>51</v>
      </c>
      <c r="AC3986" t="s">
        <v>51</v>
      </c>
      <c r="AD3986" t="s">
        <v>51</v>
      </c>
      <c r="AE3986" t="s">
        <v>51</v>
      </c>
      <c r="AF3986" t="s">
        <v>143</v>
      </c>
      <c r="AG3986" t="s">
        <v>51</v>
      </c>
      <c r="AH3986" t="s">
        <v>51</v>
      </c>
      <c r="AI3986" t="s">
        <v>51</v>
      </c>
      <c r="AJ3986">
        <v>0</v>
      </c>
      <c r="AK3986" t="s">
        <v>51</v>
      </c>
      <c r="AL3986" t="s">
        <v>51</v>
      </c>
      <c r="AM3986">
        <v>0</v>
      </c>
      <c r="AN3986">
        <v>0</v>
      </c>
      <c r="AO3986" t="s">
        <v>51</v>
      </c>
      <c r="AP3986" t="s">
        <v>51</v>
      </c>
      <c r="AQ3986" t="s">
        <v>51</v>
      </c>
      <c r="AR3986" t="s">
        <v>51</v>
      </c>
      <c r="AS3986" t="s">
        <v>51</v>
      </c>
      <c r="AT3986" t="s">
        <v>51</v>
      </c>
      <c r="AU3986" t="s">
        <v>58</v>
      </c>
      <c r="AV3986" t="s">
        <v>51</v>
      </c>
      <c r="AW3986" t="s">
        <v>51</v>
      </c>
      <c r="AX3986" s="1">
        <v>40229.646246180557</v>
      </c>
      <c r="AY3986" s="1">
        <v>40229.646246180557</v>
      </c>
    </row>
    <row r="3987" spans="1:51" x14ac:dyDescent="0.35">
      <c r="A3987">
        <v>162</v>
      </c>
      <c r="B3987">
        <v>0</v>
      </c>
      <c r="C3987" t="s">
        <v>51</v>
      </c>
      <c r="D3987" t="s">
        <v>85</v>
      </c>
      <c r="E3987" t="s">
        <v>51</v>
      </c>
      <c r="F3987" t="s">
        <v>51</v>
      </c>
      <c r="G3987" t="s">
        <v>18287</v>
      </c>
      <c r="H3987" t="s">
        <v>18288</v>
      </c>
      <c r="I3987" t="s">
        <v>18762</v>
      </c>
      <c r="J3987" t="s">
        <v>18289</v>
      </c>
      <c r="K3987" t="s">
        <v>18290</v>
      </c>
      <c r="L3987">
        <v>8876</v>
      </c>
      <c r="N3987" t="s">
        <v>14787</v>
      </c>
      <c r="S3987" t="s">
        <v>18291</v>
      </c>
      <c r="T3987" t="s">
        <v>51</v>
      </c>
      <c r="U3987" t="s">
        <v>51</v>
      </c>
      <c r="V3987" t="s">
        <v>18292</v>
      </c>
      <c r="Y3987" t="s">
        <v>18293</v>
      </c>
      <c r="Z3987">
        <v>2</v>
      </c>
      <c r="AE3987" t="s">
        <v>51</v>
      </c>
      <c r="AF3987" t="s">
        <v>18289</v>
      </c>
      <c r="AI3987">
        <v>0</v>
      </c>
      <c r="AJ3987">
        <v>0</v>
      </c>
      <c r="AL3987">
        <v>0</v>
      </c>
      <c r="AM3987">
        <v>0</v>
      </c>
      <c r="AN3987">
        <v>0</v>
      </c>
      <c r="AO3987" t="s">
        <v>51</v>
      </c>
      <c r="AP3987" t="s">
        <v>51</v>
      </c>
      <c r="AQ3987" t="s">
        <v>51</v>
      </c>
      <c r="AR3987" t="s">
        <v>51</v>
      </c>
      <c r="AS3987" t="s">
        <v>51</v>
      </c>
      <c r="AT3987" t="s">
        <v>51</v>
      </c>
      <c r="AU3987" t="s">
        <v>58</v>
      </c>
      <c r="AV3987" t="s">
        <v>51</v>
      </c>
      <c r="AW3987" t="s">
        <v>8671</v>
      </c>
      <c r="AX3987" s="1">
        <v>40229.646246180557</v>
      </c>
      <c r="AY3987" s="1">
        <v>40882.643298229166</v>
      </c>
    </row>
    <row r="3988" spans="1:51" x14ac:dyDescent="0.35">
      <c r="A3988">
        <v>161</v>
      </c>
      <c r="B3988">
        <v>47300032</v>
      </c>
      <c r="C3988" t="s">
        <v>51</v>
      </c>
      <c r="D3988" t="s">
        <v>85</v>
      </c>
      <c r="E3988" t="s">
        <v>51</v>
      </c>
      <c r="F3988" t="s">
        <v>51</v>
      </c>
      <c r="G3988" t="s">
        <v>18294</v>
      </c>
      <c r="H3988" t="s">
        <v>18295</v>
      </c>
      <c r="I3988" t="s">
        <v>56</v>
      </c>
      <c r="J3988" t="s">
        <v>143</v>
      </c>
      <c r="L3988" t="s">
        <v>18256</v>
      </c>
      <c r="M3988" t="s">
        <v>51</v>
      </c>
      <c r="N3988" t="s">
        <v>51</v>
      </c>
      <c r="O3988" t="s">
        <v>51</v>
      </c>
      <c r="P3988" t="s">
        <v>51</v>
      </c>
      <c r="Q3988" t="s">
        <v>51</v>
      </c>
      <c r="R3988" t="s">
        <v>51</v>
      </c>
      <c r="S3988">
        <v>2024470447</v>
      </c>
      <c r="T3988" t="s">
        <v>51</v>
      </c>
      <c r="U3988" t="s">
        <v>51</v>
      </c>
      <c r="Y3988" t="s">
        <v>17945</v>
      </c>
      <c r="Z3988">
        <v>8</v>
      </c>
      <c r="AA3988" t="s">
        <v>51</v>
      </c>
      <c r="AB3988" t="s">
        <v>51</v>
      </c>
      <c r="AC3988" t="s">
        <v>51</v>
      </c>
      <c r="AD3988" t="s">
        <v>51</v>
      </c>
      <c r="AE3988" t="s">
        <v>51</v>
      </c>
      <c r="AF3988" t="s">
        <v>143</v>
      </c>
      <c r="AG3988" t="s">
        <v>51</v>
      </c>
      <c r="AH3988" t="s">
        <v>51</v>
      </c>
      <c r="AI3988" t="s">
        <v>51</v>
      </c>
      <c r="AJ3988">
        <v>0</v>
      </c>
      <c r="AK3988" t="s">
        <v>51</v>
      </c>
      <c r="AL3988" t="s">
        <v>51</v>
      </c>
      <c r="AM3988">
        <v>0</v>
      </c>
      <c r="AN3988">
        <v>0</v>
      </c>
      <c r="AO3988" t="s">
        <v>51</v>
      </c>
      <c r="AP3988" t="s">
        <v>51</v>
      </c>
      <c r="AQ3988" t="s">
        <v>51</v>
      </c>
      <c r="AR3988" t="s">
        <v>51</v>
      </c>
      <c r="AS3988" t="s">
        <v>51</v>
      </c>
      <c r="AT3988" t="s">
        <v>51</v>
      </c>
      <c r="AU3988" t="s">
        <v>58</v>
      </c>
      <c r="AV3988" t="s">
        <v>51</v>
      </c>
      <c r="AW3988" t="s">
        <v>51</v>
      </c>
      <c r="AX3988" s="1">
        <v>40229.646246180557</v>
      </c>
      <c r="AY3988" s="1">
        <v>40229.646246180557</v>
      </c>
    </row>
    <row r="3989" spans="1:51" x14ac:dyDescent="0.35">
      <c r="A3989">
        <v>160</v>
      </c>
      <c r="B3989">
        <v>0</v>
      </c>
      <c r="C3989" t="s">
        <v>51</v>
      </c>
      <c r="D3989" t="s">
        <v>85</v>
      </c>
      <c r="E3989">
        <v>0</v>
      </c>
      <c r="G3989" t="s">
        <v>18296</v>
      </c>
      <c r="H3989" t="s">
        <v>18297</v>
      </c>
      <c r="I3989" t="s">
        <v>56</v>
      </c>
      <c r="K3989" t="s">
        <v>1903</v>
      </c>
      <c r="L3989">
        <v>4110002</v>
      </c>
      <c r="S3989">
        <v>2026352901</v>
      </c>
      <c r="T3989" t="s">
        <v>51</v>
      </c>
      <c r="U3989" t="s">
        <v>51</v>
      </c>
      <c r="V3989">
        <v>2026332519</v>
      </c>
      <c r="Y3989" t="s">
        <v>18298</v>
      </c>
      <c r="Z3989">
        <v>8</v>
      </c>
      <c r="AE3989" t="s">
        <v>51</v>
      </c>
      <c r="AF3989" t="s">
        <v>51</v>
      </c>
      <c r="AI3989">
        <v>0</v>
      </c>
      <c r="AJ3989">
        <v>0</v>
      </c>
      <c r="AL3989">
        <v>0</v>
      </c>
      <c r="AM3989">
        <v>0</v>
      </c>
      <c r="AN3989">
        <v>0</v>
      </c>
      <c r="AO3989" t="s">
        <v>18299</v>
      </c>
      <c r="AU3989" t="s">
        <v>58</v>
      </c>
      <c r="AV3989" t="s">
        <v>51</v>
      </c>
      <c r="AW3989" t="s">
        <v>91</v>
      </c>
      <c r="AX3989" s="1">
        <v>40229.646246180557</v>
      </c>
      <c r="AY3989" s="1">
        <v>45859.66636033565</v>
      </c>
    </row>
    <row r="3990" spans="1:51" x14ac:dyDescent="0.35">
      <c r="A3990">
        <v>159</v>
      </c>
      <c r="B3990">
        <v>0</v>
      </c>
      <c r="C3990" t="s">
        <v>51</v>
      </c>
      <c r="D3990" t="s">
        <v>52</v>
      </c>
      <c r="E3990" t="s">
        <v>51</v>
      </c>
      <c r="F3990" t="s">
        <v>51</v>
      </c>
      <c r="G3990" t="s">
        <v>18300</v>
      </c>
      <c r="H3990" t="s">
        <v>18301</v>
      </c>
      <c r="I3990" t="s">
        <v>56</v>
      </c>
      <c r="J3990" t="s">
        <v>573</v>
      </c>
      <c r="L3990">
        <v>641105</v>
      </c>
      <c r="O3990" t="s">
        <v>56</v>
      </c>
      <c r="U3990" t="s">
        <v>202</v>
      </c>
      <c r="Y3990" t="s">
        <v>18302</v>
      </c>
      <c r="Z3990">
        <v>8</v>
      </c>
      <c r="AA3990">
        <v>33</v>
      </c>
      <c r="AD3990" t="s">
        <v>14511</v>
      </c>
      <c r="AE3990" t="s">
        <v>18303</v>
      </c>
      <c r="AF3990" t="s">
        <v>573</v>
      </c>
      <c r="AG3990" t="s">
        <v>18304</v>
      </c>
      <c r="AH3990" t="s">
        <v>18303</v>
      </c>
      <c r="AI3990">
        <v>0</v>
      </c>
      <c r="AJ3990">
        <v>0</v>
      </c>
      <c r="AL3990">
        <v>0</v>
      </c>
      <c r="AM3990">
        <v>0</v>
      </c>
      <c r="AN3990">
        <v>0</v>
      </c>
      <c r="AO3990" t="s">
        <v>51</v>
      </c>
      <c r="AP3990" t="s">
        <v>51</v>
      </c>
      <c r="AQ3990" t="s">
        <v>51</v>
      </c>
      <c r="AR3990" t="s">
        <v>51</v>
      </c>
      <c r="AS3990" t="s">
        <v>51</v>
      </c>
      <c r="AT3990" t="s">
        <v>51</v>
      </c>
      <c r="AU3990" t="s">
        <v>58</v>
      </c>
      <c r="AV3990" t="s">
        <v>51</v>
      </c>
      <c r="AW3990" t="s">
        <v>196</v>
      </c>
      <c r="AX3990" s="1">
        <v>40229.646246180557</v>
      </c>
      <c r="AY3990" s="1">
        <v>43810.595897222222</v>
      </c>
    </row>
    <row r="3991" spans="1:51" x14ac:dyDescent="0.35">
      <c r="A3991">
        <v>158</v>
      </c>
      <c r="B3991">
        <v>47300029</v>
      </c>
      <c r="C3991" t="s">
        <v>51</v>
      </c>
      <c r="D3991" t="s">
        <v>52</v>
      </c>
      <c r="E3991" t="s">
        <v>51</v>
      </c>
      <c r="F3991" t="s">
        <v>51</v>
      </c>
      <c r="G3991" t="s">
        <v>18305</v>
      </c>
      <c r="H3991" t="s">
        <v>18306</v>
      </c>
      <c r="I3991" t="s">
        <v>56</v>
      </c>
      <c r="J3991" t="s">
        <v>18307</v>
      </c>
      <c r="L3991">
        <v>403722</v>
      </c>
      <c r="M3991" t="s">
        <v>51</v>
      </c>
      <c r="N3991" t="s">
        <v>51</v>
      </c>
      <c r="O3991" t="s">
        <v>51</v>
      </c>
      <c r="P3991" t="s">
        <v>51</v>
      </c>
      <c r="Q3991" t="s">
        <v>51</v>
      </c>
      <c r="R3991" t="s">
        <v>51</v>
      </c>
      <c r="S3991" t="s">
        <v>18308</v>
      </c>
      <c r="T3991" t="s">
        <v>51</v>
      </c>
      <c r="U3991" t="s">
        <v>51</v>
      </c>
      <c r="Y3991" t="s">
        <v>17945</v>
      </c>
      <c r="Z3991">
        <v>8</v>
      </c>
      <c r="AA3991" t="s">
        <v>51</v>
      </c>
      <c r="AB3991" t="s">
        <v>51</v>
      </c>
      <c r="AC3991" t="s">
        <v>51</v>
      </c>
      <c r="AD3991" t="s">
        <v>51</v>
      </c>
      <c r="AE3991" t="s">
        <v>51</v>
      </c>
      <c r="AF3991" t="s">
        <v>18307</v>
      </c>
      <c r="AG3991" t="s">
        <v>51</v>
      </c>
      <c r="AH3991" t="s">
        <v>51</v>
      </c>
      <c r="AI3991" t="s">
        <v>51</v>
      </c>
      <c r="AJ3991">
        <v>0</v>
      </c>
      <c r="AK3991" t="s">
        <v>51</v>
      </c>
      <c r="AL3991" t="s">
        <v>51</v>
      </c>
      <c r="AM3991">
        <v>0</v>
      </c>
      <c r="AN3991">
        <v>0</v>
      </c>
      <c r="AO3991" t="s">
        <v>51</v>
      </c>
      <c r="AP3991" t="s">
        <v>51</v>
      </c>
      <c r="AQ3991" t="s">
        <v>51</v>
      </c>
      <c r="AR3991" t="s">
        <v>51</v>
      </c>
      <c r="AS3991" t="s">
        <v>51</v>
      </c>
      <c r="AT3991" t="s">
        <v>51</v>
      </c>
      <c r="AU3991" t="s">
        <v>58</v>
      </c>
      <c r="AV3991" t="s">
        <v>51</v>
      </c>
      <c r="AW3991" t="s">
        <v>51</v>
      </c>
      <c r="AX3991" s="1">
        <v>40229.646246180557</v>
      </c>
      <c r="AY3991" s="1">
        <v>40229.646246180557</v>
      </c>
    </row>
    <row r="3992" spans="1:51" x14ac:dyDescent="0.35">
      <c r="A3992">
        <v>157</v>
      </c>
      <c r="B3992">
        <v>0</v>
      </c>
      <c r="C3992" t="s">
        <v>51</v>
      </c>
      <c r="D3992" t="s">
        <v>85</v>
      </c>
      <c r="E3992">
        <v>0</v>
      </c>
      <c r="G3992" t="s">
        <v>18309</v>
      </c>
      <c r="H3992" t="s">
        <v>18310</v>
      </c>
      <c r="I3992" t="s">
        <v>56</v>
      </c>
      <c r="K3992" t="s">
        <v>563</v>
      </c>
      <c r="L3992">
        <v>400701</v>
      </c>
      <c r="S3992" t="s">
        <v>18311</v>
      </c>
      <c r="T3992" t="s">
        <v>51</v>
      </c>
      <c r="U3992" t="s">
        <v>51</v>
      </c>
      <c r="V3992">
        <v>2225491408</v>
      </c>
      <c r="Y3992" t="s">
        <v>18312</v>
      </c>
      <c r="Z3992">
        <v>8</v>
      </c>
      <c r="AA3992" t="s">
        <v>18313</v>
      </c>
      <c r="AB3992" t="s">
        <v>18314</v>
      </c>
      <c r="AC3992" t="s">
        <v>18315</v>
      </c>
      <c r="AD3992" t="s">
        <v>18316</v>
      </c>
      <c r="AE3992" t="s">
        <v>51</v>
      </c>
      <c r="AG3992" t="s">
        <v>18317</v>
      </c>
      <c r="AH3992" t="s">
        <v>18318</v>
      </c>
      <c r="AI3992">
        <v>0</v>
      </c>
      <c r="AJ3992">
        <v>0</v>
      </c>
      <c r="AL3992">
        <v>0</v>
      </c>
      <c r="AM3992">
        <v>0</v>
      </c>
      <c r="AN3992">
        <v>1</v>
      </c>
      <c r="AO3992" t="s">
        <v>12606</v>
      </c>
      <c r="AU3992" t="s">
        <v>58</v>
      </c>
      <c r="AV3992" t="s">
        <v>51</v>
      </c>
      <c r="AW3992" t="s">
        <v>84</v>
      </c>
      <c r="AX3992" s="1">
        <v>40229.646246180557</v>
      </c>
      <c r="AY3992" s="1">
        <v>44131.550750115741</v>
      </c>
    </row>
    <row r="3993" spans="1:51" x14ac:dyDescent="0.35">
      <c r="A3993">
        <v>156</v>
      </c>
      <c r="B3993">
        <v>0</v>
      </c>
      <c r="C3993" t="s">
        <v>51</v>
      </c>
      <c r="D3993" t="s">
        <v>85</v>
      </c>
      <c r="E3993">
        <v>3</v>
      </c>
      <c r="F3993" t="s">
        <v>1049</v>
      </c>
      <c r="G3993" t="s">
        <v>18319</v>
      </c>
      <c r="H3993" t="s">
        <v>18320</v>
      </c>
      <c r="I3993" t="s">
        <v>56</v>
      </c>
      <c r="K3993" t="s">
        <v>62</v>
      </c>
      <c r="L3993">
        <v>4110001</v>
      </c>
      <c r="S3993">
        <v>2026332173</v>
      </c>
      <c r="T3993" t="s">
        <v>51</v>
      </c>
      <c r="U3993" t="s">
        <v>51</v>
      </c>
      <c r="V3993" t="s">
        <v>18321</v>
      </c>
      <c r="W3993" t="s">
        <v>18322</v>
      </c>
      <c r="Y3993" t="s">
        <v>18323</v>
      </c>
      <c r="Z3993">
        <v>8</v>
      </c>
      <c r="AD3993" t="s">
        <v>18324</v>
      </c>
      <c r="AE3993" t="s">
        <v>51</v>
      </c>
      <c r="AF3993" t="s">
        <v>51</v>
      </c>
      <c r="AG3993" t="s">
        <v>18325</v>
      </c>
      <c r="AH3993" t="s">
        <v>18326</v>
      </c>
      <c r="AI3993">
        <v>0</v>
      </c>
      <c r="AJ3993">
        <v>0</v>
      </c>
      <c r="AL3993">
        <v>0</v>
      </c>
      <c r="AM3993">
        <v>0</v>
      </c>
      <c r="AN3993">
        <v>0</v>
      </c>
      <c r="AO3993" t="s">
        <v>1032</v>
      </c>
      <c r="AU3993" t="s">
        <v>58</v>
      </c>
      <c r="AV3993" t="s">
        <v>51</v>
      </c>
      <c r="AW3993" t="s">
        <v>1668</v>
      </c>
      <c r="AX3993" s="1">
        <v>40229.646246180557</v>
      </c>
      <c r="AY3993" s="1">
        <v>45677.704077314818</v>
      </c>
    </row>
    <row r="3994" spans="1:51" x14ac:dyDescent="0.35">
      <c r="A3994">
        <v>155</v>
      </c>
      <c r="B3994">
        <v>0</v>
      </c>
      <c r="C3994" t="s">
        <v>51</v>
      </c>
      <c r="D3994" t="s">
        <v>52</v>
      </c>
      <c r="E3994" t="s">
        <v>51</v>
      </c>
      <c r="F3994" t="s">
        <v>51</v>
      </c>
      <c r="G3994" t="s">
        <v>18327</v>
      </c>
      <c r="H3994" t="s">
        <v>18328</v>
      </c>
      <c r="I3994" t="s">
        <v>56</v>
      </c>
      <c r="J3994" t="s">
        <v>138</v>
      </c>
      <c r="K3994" t="s">
        <v>7435</v>
      </c>
      <c r="L3994">
        <v>392130</v>
      </c>
      <c r="M3994" t="s">
        <v>18327</v>
      </c>
      <c r="N3994" t="s">
        <v>18328</v>
      </c>
      <c r="O3994" t="s">
        <v>56</v>
      </c>
      <c r="P3994" t="s">
        <v>138</v>
      </c>
      <c r="Q3994" t="s">
        <v>7435</v>
      </c>
      <c r="R3994">
        <v>392130</v>
      </c>
      <c r="U3994" t="s">
        <v>202</v>
      </c>
      <c r="Z3994">
        <v>8</v>
      </c>
      <c r="AA3994">
        <v>24</v>
      </c>
      <c r="AE3994" t="s">
        <v>7435</v>
      </c>
      <c r="AF3994" t="s">
        <v>407</v>
      </c>
      <c r="AG3994" t="s">
        <v>1313</v>
      </c>
      <c r="AH3994" t="s">
        <v>7435</v>
      </c>
      <c r="AI3994">
        <v>0</v>
      </c>
      <c r="AJ3994">
        <v>0</v>
      </c>
      <c r="AL3994">
        <v>0</v>
      </c>
      <c r="AM3994">
        <v>0</v>
      </c>
      <c r="AN3994">
        <v>0</v>
      </c>
      <c r="AO3994" t="s">
        <v>51</v>
      </c>
      <c r="AP3994" t="s">
        <v>51</v>
      </c>
      <c r="AQ3994" t="s">
        <v>51</v>
      </c>
      <c r="AR3994" t="s">
        <v>51</v>
      </c>
      <c r="AS3994" t="s">
        <v>51</v>
      </c>
      <c r="AT3994" t="s">
        <v>51</v>
      </c>
      <c r="AU3994" t="s">
        <v>58</v>
      </c>
      <c r="AV3994" t="s">
        <v>51</v>
      </c>
      <c r="AW3994" t="s">
        <v>196</v>
      </c>
      <c r="AX3994" s="1">
        <v>40229.646246180557</v>
      </c>
      <c r="AY3994" s="1">
        <v>44113.689264039349</v>
      </c>
    </row>
    <row r="3995" spans="1:51" x14ac:dyDescent="0.35">
      <c r="A3995">
        <v>153</v>
      </c>
      <c r="B3995">
        <v>47300024</v>
      </c>
      <c r="C3995" t="s">
        <v>51</v>
      </c>
      <c r="D3995" t="s">
        <v>52</v>
      </c>
      <c r="E3995" t="s">
        <v>51</v>
      </c>
      <c r="F3995" t="s">
        <v>51</v>
      </c>
      <c r="G3995" t="s">
        <v>18329</v>
      </c>
      <c r="H3995" t="s">
        <v>18330</v>
      </c>
      <c r="I3995" t="s">
        <v>56</v>
      </c>
      <c r="J3995" t="s">
        <v>18331</v>
      </c>
      <c r="L3995">
        <v>312622</v>
      </c>
      <c r="M3995" t="s">
        <v>51</v>
      </c>
      <c r="N3995" t="s">
        <v>51</v>
      </c>
      <c r="O3995" t="s">
        <v>51</v>
      </c>
      <c r="P3995" t="s">
        <v>51</v>
      </c>
      <c r="Q3995" t="s">
        <v>51</v>
      </c>
      <c r="R3995" t="s">
        <v>51</v>
      </c>
      <c r="T3995" t="s">
        <v>51</v>
      </c>
      <c r="U3995" t="s">
        <v>51</v>
      </c>
      <c r="Y3995" t="s">
        <v>17945</v>
      </c>
      <c r="Z3995">
        <v>8</v>
      </c>
      <c r="AA3995" t="s">
        <v>51</v>
      </c>
      <c r="AB3995" t="s">
        <v>51</v>
      </c>
      <c r="AC3995" t="s">
        <v>51</v>
      </c>
      <c r="AD3995" t="s">
        <v>51</v>
      </c>
      <c r="AE3995" t="s">
        <v>51</v>
      </c>
      <c r="AF3995" t="s">
        <v>18331</v>
      </c>
      <c r="AG3995" t="s">
        <v>51</v>
      </c>
      <c r="AH3995" t="s">
        <v>51</v>
      </c>
      <c r="AI3995" t="s">
        <v>51</v>
      </c>
      <c r="AJ3995">
        <v>0</v>
      </c>
      <c r="AK3995" t="s">
        <v>51</v>
      </c>
      <c r="AL3995" t="s">
        <v>51</v>
      </c>
      <c r="AM3995">
        <v>0</v>
      </c>
      <c r="AN3995">
        <v>0</v>
      </c>
      <c r="AO3995" t="s">
        <v>51</v>
      </c>
      <c r="AP3995" t="s">
        <v>51</v>
      </c>
      <c r="AQ3995" t="s">
        <v>51</v>
      </c>
      <c r="AR3995" t="s">
        <v>51</v>
      </c>
      <c r="AS3995" t="s">
        <v>51</v>
      </c>
      <c r="AT3995" t="s">
        <v>51</v>
      </c>
      <c r="AU3995" t="s">
        <v>58</v>
      </c>
      <c r="AV3995" t="s">
        <v>51</v>
      </c>
      <c r="AW3995" t="s">
        <v>51</v>
      </c>
      <c r="AX3995" s="1">
        <v>40229.646246180557</v>
      </c>
      <c r="AY3995" s="1">
        <v>40229.646246180557</v>
      </c>
    </row>
    <row r="3996" spans="1:51" x14ac:dyDescent="0.35">
      <c r="A3996">
        <v>152</v>
      </c>
      <c r="B3996">
        <v>0</v>
      </c>
      <c r="C3996" t="s">
        <v>51</v>
      </c>
      <c r="D3996" t="s">
        <v>52</v>
      </c>
      <c r="E3996" t="s">
        <v>51</v>
      </c>
      <c r="F3996" t="s">
        <v>51</v>
      </c>
      <c r="G3996" t="s">
        <v>18332</v>
      </c>
      <c r="H3996" t="s">
        <v>18333</v>
      </c>
      <c r="I3996" t="s">
        <v>56</v>
      </c>
      <c r="J3996" t="s">
        <v>15309</v>
      </c>
      <c r="L3996">
        <v>530011</v>
      </c>
      <c r="O3996" t="s">
        <v>416</v>
      </c>
      <c r="S3996">
        <v>2895000</v>
      </c>
      <c r="U3996" t="s">
        <v>51</v>
      </c>
      <c r="X3996" t="s">
        <v>51</v>
      </c>
      <c r="Z3996">
        <v>8</v>
      </c>
      <c r="AE3996" t="s">
        <v>51</v>
      </c>
      <c r="AF3996" t="s">
        <v>15309</v>
      </c>
      <c r="AI3996">
        <v>0</v>
      </c>
      <c r="AJ3996">
        <v>0</v>
      </c>
      <c r="AL3996">
        <v>0</v>
      </c>
      <c r="AM3996">
        <v>0</v>
      </c>
      <c r="AN3996">
        <v>0</v>
      </c>
      <c r="AO3996" t="s">
        <v>51</v>
      </c>
      <c r="AP3996" t="s">
        <v>51</v>
      </c>
      <c r="AQ3996" t="s">
        <v>51</v>
      </c>
      <c r="AR3996" t="s">
        <v>51</v>
      </c>
      <c r="AS3996" t="s">
        <v>51</v>
      </c>
      <c r="AT3996" t="s">
        <v>51</v>
      </c>
      <c r="AU3996" t="s">
        <v>58</v>
      </c>
      <c r="AV3996" t="s">
        <v>51</v>
      </c>
      <c r="AW3996" t="s">
        <v>14226</v>
      </c>
      <c r="AX3996" s="1">
        <v>40229.646246180557</v>
      </c>
      <c r="AY3996" s="1">
        <v>41261.627326273148</v>
      </c>
    </row>
    <row r="3997" spans="1:51" x14ac:dyDescent="0.35">
      <c r="A3997">
        <v>151</v>
      </c>
      <c r="B3997">
        <v>47300022</v>
      </c>
      <c r="C3997" t="s">
        <v>51</v>
      </c>
      <c r="D3997" t="s">
        <v>52</v>
      </c>
      <c r="E3997" t="s">
        <v>51</v>
      </c>
      <c r="F3997" t="s">
        <v>51</v>
      </c>
      <c r="G3997" t="s">
        <v>19514</v>
      </c>
      <c r="H3997" t="s">
        <v>18334</v>
      </c>
      <c r="I3997" t="s">
        <v>56</v>
      </c>
      <c r="J3997" t="s">
        <v>143</v>
      </c>
      <c r="L3997">
        <v>412216</v>
      </c>
      <c r="M3997" t="s">
        <v>51</v>
      </c>
      <c r="N3997" t="s">
        <v>51</v>
      </c>
      <c r="O3997" t="s">
        <v>51</v>
      </c>
      <c r="P3997" t="s">
        <v>51</v>
      </c>
      <c r="Q3997" t="s">
        <v>51</v>
      </c>
      <c r="R3997" t="s">
        <v>51</v>
      </c>
      <c r="S3997">
        <v>2066039400</v>
      </c>
      <c r="T3997" t="s">
        <v>51</v>
      </c>
      <c r="U3997" t="s">
        <v>51</v>
      </c>
      <c r="V3997">
        <v>2066039500</v>
      </c>
      <c r="Y3997" t="s">
        <v>17945</v>
      </c>
      <c r="Z3997">
        <v>8</v>
      </c>
      <c r="AA3997" t="s">
        <v>51</v>
      </c>
      <c r="AB3997" t="s">
        <v>51</v>
      </c>
      <c r="AC3997" t="s">
        <v>51</v>
      </c>
      <c r="AD3997" t="s">
        <v>51</v>
      </c>
      <c r="AE3997" t="s">
        <v>51</v>
      </c>
      <c r="AF3997" t="s">
        <v>143</v>
      </c>
      <c r="AG3997" t="s">
        <v>51</v>
      </c>
      <c r="AH3997" t="s">
        <v>51</v>
      </c>
      <c r="AI3997" t="s">
        <v>51</v>
      </c>
      <c r="AJ3997">
        <v>0</v>
      </c>
      <c r="AK3997" t="s">
        <v>51</v>
      </c>
      <c r="AL3997" t="s">
        <v>51</v>
      </c>
      <c r="AM3997">
        <v>0</v>
      </c>
      <c r="AN3997">
        <v>0</v>
      </c>
      <c r="AO3997" t="s">
        <v>51</v>
      </c>
      <c r="AP3997" t="s">
        <v>51</v>
      </c>
      <c r="AQ3997" t="s">
        <v>51</v>
      </c>
      <c r="AR3997" t="s">
        <v>51</v>
      </c>
      <c r="AS3997" t="s">
        <v>51</v>
      </c>
      <c r="AT3997" t="s">
        <v>51</v>
      </c>
      <c r="AU3997" t="s">
        <v>58</v>
      </c>
      <c r="AV3997" t="s">
        <v>51</v>
      </c>
      <c r="AW3997" t="s">
        <v>51</v>
      </c>
      <c r="AX3997" s="1">
        <v>40229.646246180557</v>
      </c>
      <c r="AY3997" s="1">
        <v>40229.646246180557</v>
      </c>
    </row>
    <row r="3998" spans="1:51" x14ac:dyDescent="0.35">
      <c r="A3998">
        <v>150</v>
      </c>
      <c r="B3998">
        <v>47300021</v>
      </c>
      <c r="C3998" t="s">
        <v>51</v>
      </c>
      <c r="D3998" t="s">
        <v>52</v>
      </c>
      <c r="E3998" t="s">
        <v>51</v>
      </c>
      <c r="F3998" t="s">
        <v>51</v>
      </c>
      <c r="G3998" t="s">
        <v>18335</v>
      </c>
      <c r="H3998" t="s">
        <v>18336</v>
      </c>
      <c r="I3998" t="s">
        <v>56</v>
      </c>
      <c r="J3998" t="s">
        <v>77</v>
      </c>
      <c r="L3998">
        <v>562106</v>
      </c>
      <c r="M3998" t="s">
        <v>51</v>
      </c>
      <c r="N3998" t="s">
        <v>51</v>
      </c>
      <c r="O3998" t="s">
        <v>51</v>
      </c>
      <c r="P3998" t="s">
        <v>51</v>
      </c>
      <c r="Q3998" t="s">
        <v>51</v>
      </c>
      <c r="R3998" t="s">
        <v>51</v>
      </c>
      <c r="S3998">
        <v>8027825881</v>
      </c>
      <c r="T3998" t="s">
        <v>51</v>
      </c>
      <c r="U3998" t="s">
        <v>51</v>
      </c>
      <c r="V3998" t="s">
        <v>18337</v>
      </c>
      <c r="X3998" t="s">
        <v>18338</v>
      </c>
      <c r="Y3998" t="s">
        <v>18339</v>
      </c>
      <c r="Z3998">
        <v>8</v>
      </c>
      <c r="AA3998" t="s">
        <v>51</v>
      </c>
      <c r="AB3998" t="s">
        <v>51</v>
      </c>
      <c r="AC3998" t="s">
        <v>51</v>
      </c>
      <c r="AD3998" t="s">
        <v>51</v>
      </c>
      <c r="AE3998" t="s">
        <v>51</v>
      </c>
      <c r="AF3998" t="s">
        <v>77</v>
      </c>
      <c r="AG3998" t="s">
        <v>51</v>
      </c>
      <c r="AH3998" t="s">
        <v>51</v>
      </c>
      <c r="AI3998" t="s">
        <v>51</v>
      </c>
      <c r="AJ3998">
        <v>0</v>
      </c>
      <c r="AK3998" t="s">
        <v>51</v>
      </c>
      <c r="AL3998" t="s">
        <v>51</v>
      </c>
      <c r="AM3998">
        <v>0</v>
      </c>
      <c r="AN3998">
        <v>0</v>
      </c>
      <c r="AO3998" t="s">
        <v>51</v>
      </c>
      <c r="AP3998" t="s">
        <v>51</v>
      </c>
      <c r="AQ3998" t="s">
        <v>51</v>
      </c>
      <c r="AR3998" t="s">
        <v>51</v>
      </c>
      <c r="AS3998" t="s">
        <v>51</v>
      </c>
      <c r="AT3998" t="s">
        <v>51</v>
      </c>
      <c r="AU3998" t="s">
        <v>58</v>
      </c>
      <c r="AV3998" t="s">
        <v>51</v>
      </c>
      <c r="AW3998" t="s">
        <v>51</v>
      </c>
      <c r="AX3998" s="1">
        <v>40229.646246180557</v>
      </c>
      <c r="AY3998" s="1">
        <v>40229.646246180557</v>
      </c>
    </row>
    <row r="3999" spans="1:51" x14ac:dyDescent="0.35">
      <c r="A3999">
        <v>149</v>
      </c>
      <c r="B3999">
        <v>47300020</v>
      </c>
      <c r="C3999" t="s">
        <v>51</v>
      </c>
      <c r="D3999" t="s">
        <v>52</v>
      </c>
      <c r="E3999" t="s">
        <v>51</v>
      </c>
      <c r="F3999" t="s">
        <v>51</v>
      </c>
      <c r="G3999" t="s">
        <v>18340</v>
      </c>
      <c r="H3999" t="s">
        <v>18341</v>
      </c>
      <c r="I3999" t="s">
        <v>56</v>
      </c>
      <c r="J3999" t="s">
        <v>143</v>
      </c>
      <c r="L3999">
        <v>400093</v>
      </c>
      <c r="M3999" t="s">
        <v>51</v>
      </c>
      <c r="N3999" t="s">
        <v>51</v>
      </c>
      <c r="O3999" t="s">
        <v>51</v>
      </c>
      <c r="P3999" t="s">
        <v>51</v>
      </c>
      <c r="Q3999" t="s">
        <v>51</v>
      </c>
      <c r="R3999" t="s">
        <v>51</v>
      </c>
      <c r="S3999" t="s">
        <v>18342</v>
      </c>
      <c r="T3999" t="s">
        <v>51</v>
      </c>
      <c r="U3999" t="s">
        <v>51</v>
      </c>
      <c r="V3999">
        <v>2228244970</v>
      </c>
      <c r="Y3999" t="s">
        <v>17945</v>
      </c>
      <c r="Z3999">
        <v>8</v>
      </c>
      <c r="AA3999" t="s">
        <v>51</v>
      </c>
      <c r="AB3999" t="s">
        <v>51</v>
      </c>
      <c r="AC3999" t="s">
        <v>51</v>
      </c>
      <c r="AD3999" t="s">
        <v>51</v>
      </c>
      <c r="AE3999" t="s">
        <v>51</v>
      </c>
      <c r="AF3999" t="s">
        <v>143</v>
      </c>
      <c r="AG3999" t="s">
        <v>51</v>
      </c>
      <c r="AH3999" t="s">
        <v>51</v>
      </c>
      <c r="AI3999" t="s">
        <v>51</v>
      </c>
      <c r="AJ3999">
        <v>0</v>
      </c>
      <c r="AK3999" t="s">
        <v>51</v>
      </c>
      <c r="AL3999" t="s">
        <v>51</v>
      </c>
      <c r="AM3999">
        <v>0</v>
      </c>
      <c r="AN3999">
        <v>0</v>
      </c>
      <c r="AO3999" t="s">
        <v>51</v>
      </c>
      <c r="AP3999" t="s">
        <v>51</v>
      </c>
      <c r="AQ3999" t="s">
        <v>51</v>
      </c>
      <c r="AR3999" t="s">
        <v>51</v>
      </c>
      <c r="AS3999" t="s">
        <v>51</v>
      </c>
      <c r="AT3999" t="s">
        <v>51</v>
      </c>
      <c r="AU3999" t="s">
        <v>58</v>
      </c>
      <c r="AV3999" t="s">
        <v>51</v>
      </c>
      <c r="AW3999" t="s">
        <v>51</v>
      </c>
      <c r="AX3999" s="1">
        <v>40229.646246180557</v>
      </c>
      <c r="AY3999" s="1">
        <v>40229.646246180557</v>
      </c>
    </row>
    <row r="4000" spans="1:51" x14ac:dyDescent="0.35">
      <c r="A4000">
        <v>148</v>
      </c>
      <c r="B4000">
        <v>47300019</v>
      </c>
      <c r="C4000" t="s">
        <v>51</v>
      </c>
      <c r="D4000" t="s">
        <v>85</v>
      </c>
      <c r="E4000" t="s">
        <v>51</v>
      </c>
      <c r="F4000" t="s">
        <v>51</v>
      </c>
      <c r="G4000" t="s">
        <v>18343</v>
      </c>
      <c r="H4000" t="s">
        <v>18344</v>
      </c>
      <c r="I4000" t="s">
        <v>56</v>
      </c>
      <c r="J4000" t="s">
        <v>143</v>
      </c>
      <c r="L4000">
        <v>400093</v>
      </c>
      <c r="M4000" t="s">
        <v>51</v>
      </c>
      <c r="N4000" t="s">
        <v>51</v>
      </c>
      <c r="O4000" t="s">
        <v>51</v>
      </c>
      <c r="P4000" t="s">
        <v>51</v>
      </c>
      <c r="Q4000" t="s">
        <v>51</v>
      </c>
      <c r="R4000" t="s">
        <v>51</v>
      </c>
      <c r="S4000" t="s">
        <v>18345</v>
      </c>
      <c r="T4000" t="s">
        <v>51</v>
      </c>
      <c r="U4000" t="s">
        <v>51</v>
      </c>
      <c r="V4000">
        <v>22228367950</v>
      </c>
      <c r="Y4000" t="s">
        <v>18346</v>
      </c>
      <c r="Z4000">
        <v>8</v>
      </c>
      <c r="AA4000" t="s">
        <v>51</v>
      </c>
      <c r="AB4000" t="s">
        <v>51</v>
      </c>
      <c r="AC4000" t="s">
        <v>51</v>
      </c>
      <c r="AD4000" t="s">
        <v>51</v>
      </c>
      <c r="AE4000" t="s">
        <v>51</v>
      </c>
      <c r="AF4000" t="s">
        <v>143</v>
      </c>
      <c r="AG4000" t="s">
        <v>51</v>
      </c>
      <c r="AH4000" t="s">
        <v>51</v>
      </c>
      <c r="AI4000" t="s">
        <v>51</v>
      </c>
      <c r="AJ4000">
        <v>0</v>
      </c>
      <c r="AK4000" t="s">
        <v>51</v>
      </c>
      <c r="AL4000" t="s">
        <v>51</v>
      </c>
      <c r="AM4000">
        <v>0</v>
      </c>
      <c r="AN4000">
        <v>0</v>
      </c>
      <c r="AO4000" t="s">
        <v>51</v>
      </c>
      <c r="AP4000" t="s">
        <v>51</v>
      </c>
      <c r="AQ4000" t="s">
        <v>51</v>
      </c>
      <c r="AR4000" t="s">
        <v>51</v>
      </c>
      <c r="AS4000" t="s">
        <v>51</v>
      </c>
      <c r="AT4000" t="s">
        <v>51</v>
      </c>
      <c r="AU4000" t="s">
        <v>58</v>
      </c>
      <c r="AV4000" t="s">
        <v>51</v>
      </c>
      <c r="AW4000" t="s">
        <v>51</v>
      </c>
      <c r="AX4000" s="1">
        <v>40229.646246180557</v>
      </c>
      <c r="AY4000" s="1">
        <v>40229.646246180557</v>
      </c>
    </row>
    <row r="4001" spans="1:51" x14ac:dyDescent="0.35">
      <c r="A4001">
        <v>147</v>
      </c>
      <c r="B4001">
        <v>0</v>
      </c>
      <c r="C4001" t="s">
        <v>51</v>
      </c>
      <c r="D4001" t="s">
        <v>52</v>
      </c>
      <c r="E4001" t="s">
        <v>51</v>
      </c>
      <c r="F4001" t="s">
        <v>51</v>
      </c>
      <c r="G4001" t="s">
        <v>18347</v>
      </c>
      <c r="H4001" t="s">
        <v>18348</v>
      </c>
      <c r="I4001" t="s">
        <v>3488</v>
      </c>
      <c r="J4001" t="s">
        <v>13817</v>
      </c>
      <c r="K4001" t="s">
        <v>62</v>
      </c>
      <c r="L4001" t="s">
        <v>62</v>
      </c>
      <c r="N4001" t="s">
        <v>18349</v>
      </c>
      <c r="O4001" t="s">
        <v>3488</v>
      </c>
      <c r="R4001" t="s">
        <v>18350</v>
      </c>
      <c r="S4001" t="s">
        <v>18351</v>
      </c>
      <c r="T4001" t="s">
        <v>51</v>
      </c>
      <c r="U4001" t="s">
        <v>51</v>
      </c>
      <c r="V4001" t="s">
        <v>18352</v>
      </c>
      <c r="W4001" t="s">
        <v>62</v>
      </c>
      <c r="Y4001" t="s">
        <v>18353</v>
      </c>
      <c r="Z4001">
        <v>2</v>
      </c>
      <c r="AE4001" t="s">
        <v>51</v>
      </c>
      <c r="AF4001" t="s">
        <v>13817</v>
      </c>
      <c r="AI4001">
        <v>0</v>
      </c>
      <c r="AJ4001">
        <v>0</v>
      </c>
      <c r="AL4001">
        <v>0</v>
      </c>
      <c r="AM4001">
        <v>0</v>
      </c>
      <c r="AN4001">
        <v>0</v>
      </c>
      <c r="AO4001" t="s">
        <v>51</v>
      </c>
      <c r="AP4001" t="s">
        <v>51</v>
      </c>
      <c r="AQ4001" t="s">
        <v>51</v>
      </c>
      <c r="AR4001" t="s">
        <v>51</v>
      </c>
      <c r="AS4001" t="s">
        <v>51</v>
      </c>
      <c r="AT4001" t="s">
        <v>51</v>
      </c>
      <c r="AU4001" t="s">
        <v>58</v>
      </c>
      <c r="AV4001" t="s">
        <v>51</v>
      </c>
      <c r="AW4001" t="s">
        <v>8906</v>
      </c>
      <c r="AX4001" s="1">
        <v>40229.646246180557</v>
      </c>
      <c r="AY4001" s="1">
        <v>40609.667935763886</v>
      </c>
    </row>
    <row r="4002" spans="1:51" x14ac:dyDescent="0.35">
      <c r="A4002">
        <v>146</v>
      </c>
      <c r="B4002">
        <v>47300017</v>
      </c>
      <c r="C4002" t="s">
        <v>51</v>
      </c>
      <c r="D4002" t="s">
        <v>52</v>
      </c>
      <c r="E4002" t="s">
        <v>51</v>
      </c>
      <c r="F4002" t="s">
        <v>51</v>
      </c>
      <c r="G4002" t="s">
        <v>18354</v>
      </c>
      <c r="H4002" t="s">
        <v>18355</v>
      </c>
      <c r="I4002" t="s">
        <v>56</v>
      </c>
      <c r="J4002" t="s">
        <v>2766</v>
      </c>
      <c r="L4002">
        <v>161</v>
      </c>
      <c r="M4002" t="s">
        <v>51</v>
      </c>
      <c r="N4002" t="s">
        <v>51</v>
      </c>
      <c r="O4002" t="s">
        <v>51</v>
      </c>
      <c r="P4002" t="s">
        <v>51</v>
      </c>
      <c r="Q4002" t="s">
        <v>51</v>
      </c>
      <c r="R4002" t="s">
        <v>51</v>
      </c>
      <c r="S4002" t="s">
        <v>18356</v>
      </c>
      <c r="T4002" t="s">
        <v>51</v>
      </c>
      <c r="U4002" t="s">
        <v>51</v>
      </c>
      <c r="Y4002" t="s">
        <v>18357</v>
      </c>
      <c r="Z4002">
        <v>8</v>
      </c>
      <c r="AA4002" t="s">
        <v>51</v>
      </c>
      <c r="AB4002" t="s">
        <v>51</v>
      </c>
      <c r="AC4002" t="s">
        <v>51</v>
      </c>
      <c r="AD4002" t="s">
        <v>51</v>
      </c>
      <c r="AE4002" t="s">
        <v>51</v>
      </c>
      <c r="AF4002" t="s">
        <v>2766</v>
      </c>
      <c r="AG4002" t="s">
        <v>51</v>
      </c>
      <c r="AH4002" t="s">
        <v>51</v>
      </c>
      <c r="AI4002" t="s">
        <v>51</v>
      </c>
      <c r="AJ4002">
        <v>0</v>
      </c>
      <c r="AK4002" t="s">
        <v>51</v>
      </c>
      <c r="AL4002" t="s">
        <v>51</v>
      </c>
      <c r="AM4002">
        <v>0</v>
      </c>
      <c r="AN4002">
        <v>0</v>
      </c>
      <c r="AO4002" t="s">
        <v>51</v>
      </c>
      <c r="AP4002" t="s">
        <v>51</v>
      </c>
      <c r="AQ4002" t="s">
        <v>51</v>
      </c>
      <c r="AR4002" t="s">
        <v>51</v>
      </c>
      <c r="AS4002" t="s">
        <v>51</v>
      </c>
      <c r="AT4002" t="s">
        <v>51</v>
      </c>
      <c r="AU4002" t="s">
        <v>58</v>
      </c>
      <c r="AV4002" t="s">
        <v>51</v>
      </c>
      <c r="AW4002" t="s">
        <v>51</v>
      </c>
      <c r="AX4002" s="1">
        <v>40229.646246180557</v>
      </c>
      <c r="AY4002" s="1">
        <v>40229.646246180557</v>
      </c>
    </row>
    <row r="4003" spans="1:51" x14ac:dyDescent="0.35">
      <c r="A4003">
        <v>145</v>
      </c>
      <c r="B4003">
        <v>0</v>
      </c>
      <c r="C4003" t="s">
        <v>51</v>
      </c>
      <c r="D4003" t="s">
        <v>52</v>
      </c>
      <c r="E4003" t="s">
        <v>51</v>
      </c>
      <c r="F4003" t="s">
        <v>51</v>
      </c>
      <c r="G4003" t="s">
        <v>19515</v>
      </c>
      <c r="H4003" t="s">
        <v>18358</v>
      </c>
      <c r="I4003" t="s">
        <v>56</v>
      </c>
      <c r="J4003" t="s">
        <v>280</v>
      </c>
      <c r="K4003" t="s">
        <v>2418</v>
      </c>
      <c r="L4003">
        <v>411002</v>
      </c>
      <c r="M4003" t="s">
        <v>19515</v>
      </c>
      <c r="N4003" t="s">
        <v>18359</v>
      </c>
      <c r="O4003" t="s">
        <v>62</v>
      </c>
      <c r="S4003" t="s">
        <v>18360</v>
      </c>
      <c r="U4003" t="s">
        <v>202</v>
      </c>
      <c r="V4003" t="s">
        <v>18361</v>
      </c>
      <c r="W4003" t="s">
        <v>62</v>
      </c>
      <c r="X4003" t="s">
        <v>18362</v>
      </c>
      <c r="Y4003" t="s">
        <v>18363</v>
      </c>
      <c r="Z4003">
        <v>8</v>
      </c>
      <c r="AA4003">
        <v>27</v>
      </c>
      <c r="AD4003" t="s">
        <v>818</v>
      </c>
      <c r="AE4003" t="s">
        <v>18364</v>
      </c>
      <c r="AF4003" t="s">
        <v>143</v>
      </c>
      <c r="AG4003" t="s">
        <v>819</v>
      </c>
      <c r="AH4003" t="s">
        <v>18364</v>
      </c>
      <c r="AI4003">
        <v>0</v>
      </c>
      <c r="AJ4003">
        <v>0</v>
      </c>
      <c r="AL4003">
        <v>0</v>
      </c>
      <c r="AM4003">
        <v>0</v>
      </c>
      <c r="AN4003">
        <v>0</v>
      </c>
      <c r="AO4003" t="s">
        <v>51</v>
      </c>
      <c r="AP4003" t="s">
        <v>51</v>
      </c>
      <c r="AQ4003" t="s">
        <v>51</v>
      </c>
      <c r="AR4003" t="s">
        <v>51</v>
      </c>
      <c r="AS4003" t="s">
        <v>51</v>
      </c>
      <c r="AT4003" t="s">
        <v>51</v>
      </c>
      <c r="AU4003" t="s">
        <v>58</v>
      </c>
      <c r="AV4003" t="s">
        <v>51</v>
      </c>
      <c r="AW4003" t="s">
        <v>196</v>
      </c>
      <c r="AX4003" s="1">
        <v>40229.646246180557</v>
      </c>
      <c r="AY4003" s="1">
        <v>44733.423380636574</v>
      </c>
    </row>
    <row r="4004" spans="1:51" x14ac:dyDescent="0.35">
      <c r="A4004">
        <v>144</v>
      </c>
      <c r="B4004">
        <v>47300015</v>
      </c>
      <c r="C4004" t="s">
        <v>51</v>
      </c>
      <c r="D4004" t="s">
        <v>85</v>
      </c>
      <c r="E4004" t="s">
        <v>51</v>
      </c>
      <c r="F4004" t="s">
        <v>51</v>
      </c>
      <c r="G4004" t="s">
        <v>18365</v>
      </c>
      <c r="H4004" t="s">
        <v>18366</v>
      </c>
      <c r="I4004" t="s">
        <v>56</v>
      </c>
      <c r="J4004" t="s">
        <v>143</v>
      </c>
      <c r="L4004">
        <v>411001</v>
      </c>
      <c r="M4004" t="s">
        <v>51</v>
      </c>
      <c r="N4004" t="s">
        <v>51</v>
      </c>
      <c r="O4004" t="s">
        <v>51</v>
      </c>
      <c r="P4004" t="s">
        <v>51</v>
      </c>
      <c r="Q4004" t="s">
        <v>51</v>
      </c>
      <c r="R4004" t="s">
        <v>51</v>
      </c>
      <c r="T4004" t="s">
        <v>51</v>
      </c>
      <c r="U4004" t="s">
        <v>51</v>
      </c>
      <c r="Y4004" t="s">
        <v>18367</v>
      </c>
      <c r="Z4004">
        <v>8</v>
      </c>
      <c r="AA4004" t="s">
        <v>51</v>
      </c>
      <c r="AB4004" t="s">
        <v>51</v>
      </c>
      <c r="AC4004" t="s">
        <v>51</v>
      </c>
      <c r="AD4004" t="s">
        <v>51</v>
      </c>
      <c r="AE4004" t="s">
        <v>51</v>
      </c>
      <c r="AF4004" t="s">
        <v>143</v>
      </c>
      <c r="AG4004" t="s">
        <v>51</v>
      </c>
      <c r="AH4004" t="s">
        <v>51</v>
      </c>
      <c r="AI4004" t="s">
        <v>51</v>
      </c>
      <c r="AJ4004">
        <v>0</v>
      </c>
      <c r="AK4004" t="s">
        <v>51</v>
      </c>
      <c r="AL4004" t="s">
        <v>51</v>
      </c>
      <c r="AM4004">
        <v>0</v>
      </c>
      <c r="AN4004">
        <v>0</v>
      </c>
      <c r="AO4004" t="s">
        <v>51</v>
      </c>
      <c r="AP4004" t="s">
        <v>51</v>
      </c>
      <c r="AQ4004" t="s">
        <v>51</v>
      </c>
      <c r="AR4004" t="s">
        <v>51</v>
      </c>
      <c r="AS4004" t="s">
        <v>51</v>
      </c>
      <c r="AT4004" t="s">
        <v>51</v>
      </c>
      <c r="AU4004" t="s">
        <v>58</v>
      </c>
      <c r="AV4004" t="s">
        <v>51</v>
      </c>
      <c r="AW4004" t="s">
        <v>51</v>
      </c>
      <c r="AX4004" s="1">
        <v>40229.646246180557</v>
      </c>
      <c r="AY4004" s="1">
        <v>40229.646246180557</v>
      </c>
    </row>
    <row r="4005" spans="1:51" x14ac:dyDescent="0.35">
      <c r="A4005">
        <v>142</v>
      </c>
      <c r="B4005">
        <v>0</v>
      </c>
      <c r="C4005" t="s">
        <v>51</v>
      </c>
      <c r="D4005" t="s">
        <v>85</v>
      </c>
      <c r="E4005" t="s">
        <v>51</v>
      </c>
      <c r="F4005" t="s">
        <v>51</v>
      </c>
      <c r="G4005" t="s">
        <v>18368</v>
      </c>
      <c r="H4005" t="s">
        <v>18369</v>
      </c>
      <c r="I4005" t="s">
        <v>18762</v>
      </c>
      <c r="J4005" t="s">
        <v>18370</v>
      </c>
      <c r="K4005" t="s">
        <v>18371</v>
      </c>
      <c r="L4005">
        <v>77381</v>
      </c>
      <c r="N4005" t="s">
        <v>14787</v>
      </c>
      <c r="S4005" t="s">
        <v>18372</v>
      </c>
      <c r="T4005" t="s">
        <v>51</v>
      </c>
      <c r="U4005" t="s">
        <v>51</v>
      </c>
      <c r="V4005">
        <v>2812922860</v>
      </c>
      <c r="X4005" t="s">
        <v>18373</v>
      </c>
      <c r="Y4005" t="s">
        <v>18374</v>
      </c>
      <c r="Z4005">
        <v>2</v>
      </c>
      <c r="AE4005" t="s">
        <v>51</v>
      </c>
      <c r="AF4005" t="s">
        <v>18370</v>
      </c>
      <c r="AI4005">
        <v>0</v>
      </c>
      <c r="AJ4005">
        <v>0</v>
      </c>
      <c r="AL4005">
        <v>0</v>
      </c>
      <c r="AM4005">
        <v>0</v>
      </c>
      <c r="AN4005">
        <v>0</v>
      </c>
      <c r="AO4005" t="s">
        <v>51</v>
      </c>
      <c r="AP4005" t="s">
        <v>51</v>
      </c>
      <c r="AQ4005" t="s">
        <v>51</v>
      </c>
      <c r="AR4005" t="s">
        <v>51</v>
      </c>
      <c r="AS4005" t="s">
        <v>51</v>
      </c>
      <c r="AT4005" t="s">
        <v>51</v>
      </c>
      <c r="AU4005" t="s">
        <v>58</v>
      </c>
      <c r="AV4005" t="s">
        <v>51</v>
      </c>
      <c r="AW4005" t="s">
        <v>84</v>
      </c>
      <c r="AX4005" s="1">
        <v>40229.646246180557</v>
      </c>
      <c r="AY4005" s="1">
        <v>40564.511992905092</v>
      </c>
    </row>
    <row r="4006" spans="1:51" x14ac:dyDescent="0.35">
      <c r="A4006">
        <v>141</v>
      </c>
      <c r="B4006">
        <v>0</v>
      </c>
      <c r="C4006" t="s">
        <v>51</v>
      </c>
      <c r="D4006" t="s">
        <v>85</v>
      </c>
      <c r="E4006">
        <v>0</v>
      </c>
      <c r="G4006" t="s">
        <v>18375</v>
      </c>
      <c r="H4006" t="s">
        <v>18376</v>
      </c>
      <c r="I4006" t="s">
        <v>56</v>
      </c>
      <c r="K4006" t="s">
        <v>1903</v>
      </c>
      <c r="L4006">
        <v>411048</v>
      </c>
      <c r="S4006" t="s">
        <v>18377</v>
      </c>
      <c r="T4006" t="s">
        <v>51</v>
      </c>
      <c r="U4006" t="s">
        <v>51</v>
      </c>
      <c r="V4006" t="s">
        <v>18378</v>
      </c>
      <c r="W4006" t="s">
        <v>62</v>
      </c>
      <c r="Y4006" t="s">
        <v>7026</v>
      </c>
      <c r="Z4006">
        <v>8</v>
      </c>
      <c r="AA4006" t="s">
        <v>62</v>
      </c>
      <c r="AB4006" t="s">
        <v>62</v>
      </c>
      <c r="AC4006" t="s">
        <v>62</v>
      </c>
      <c r="AD4006" t="s">
        <v>62</v>
      </c>
      <c r="AE4006" t="s">
        <v>51</v>
      </c>
      <c r="AF4006" t="s">
        <v>51</v>
      </c>
      <c r="AG4006" t="s">
        <v>62</v>
      </c>
      <c r="AH4006" t="s">
        <v>62</v>
      </c>
      <c r="AI4006">
        <v>0</v>
      </c>
      <c r="AJ4006">
        <v>0</v>
      </c>
      <c r="AL4006">
        <v>0</v>
      </c>
      <c r="AM4006">
        <v>1</v>
      </c>
      <c r="AN4006">
        <v>0</v>
      </c>
      <c r="AO4006" t="s">
        <v>4181</v>
      </c>
      <c r="AU4006" t="s">
        <v>58</v>
      </c>
      <c r="AV4006" t="s">
        <v>51</v>
      </c>
      <c r="AW4006" t="s">
        <v>91</v>
      </c>
      <c r="AX4006" s="1">
        <v>40229.646246180557</v>
      </c>
      <c r="AY4006" s="1">
        <v>45645.687634803238</v>
      </c>
    </row>
    <row r="4007" spans="1:51" x14ac:dyDescent="0.35">
      <c r="A4007">
        <v>140</v>
      </c>
      <c r="B4007">
        <v>0</v>
      </c>
      <c r="C4007" t="s">
        <v>51</v>
      </c>
      <c r="D4007" t="s">
        <v>85</v>
      </c>
      <c r="E4007">
        <v>3</v>
      </c>
      <c r="F4007" t="s">
        <v>1049</v>
      </c>
      <c r="G4007" t="s">
        <v>18379</v>
      </c>
      <c r="H4007" t="s">
        <v>18380</v>
      </c>
      <c r="I4007" t="s">
        <v>56</v>
      </c>
      <c r="K4007" t="s">
        <v>1903</v>
      </c>
      <c r="L4007">
        <v>411034</v>
      </c>
      <c r="S4007" t="s">
        <v>18381</v>
      </c>
      <c r="T4007" t="s">
        <v>51</v>
      </c>
      <c r="U4007" t="s">
        <v>51</v>
      </c>
      <c r="V4007">
        <v>2027111583</v>
      </c>
      <c r="W4007" t="s">
        <v>18382</v>
      </c>
      <c r="X4007" t="s">
        <v>18383</v>
      </c>
      <c r="Y4007" t="s">
        <v>18384</v>
      </c>
      <c r="Z4007">
        <v>8</v>
      </c>
      <c r="AA4007" t="s">
        <v>18385</v>
      </c>
      <c r="AD4007" t="s">
        <v>18386</v>
      </c>
      <c r="AE4007" t="s">
        <v>51</v>
      </c>
      <c r="AG4007" t="s">
        <v>18387</v>
      </c>
      <c r="AH4007" t="s">
        <v>18388</v>
      </c>
      <c r="AI4007">
        <v>0</v>
      </c>
      <c r="AJ4007">
        <v>0</v>
      </c>
      <c r="AL4007">
        <v>0</v>
      </c>
      <c r="AM4007">
        <v>0</v>
      </c>
      <c r="AN4007">
        <v>0</v>
      </c>
      <c r="AO4007" t="s">
        <v>18389</v>
      </c>
      <c r="AP4007" t="s">
        <v>121</v>
      </c>
      <c r="AQ4007" t="s">
        <v>122</v>
      </c>
      <c r="AR4007" t="s">
        <v>123</v>
      </c>
      <c r="AS4007" t="s">
        <v>89</v>
      </c>
      <c r="AT4007" t="s">
        <v>90</v>
      </c>
      <c r="AU4007" t="s">
        <v>58</v>
      </c>
      <c r="AV4007" t="s">
        <v>51</v>
      </c>
      <c r="AW4007" t="s">
        <v>4028</v>
      </c>
      <c r="AX4007" s="1">
        <v>40229.646246180557</v>
      </c>
      <c r="AY4007" s="1">
        <v>44312.492115972222</v>
      </c>
    </row>
    <row r="4008" spans="1:51" x14ac:dyDescent="0.35">
      <c r="A4008">
        <v>139</v>
      </c>
      <c r="B4008">
        <v>0</v>
      </c>
      <c r="C4008" t="s">
        <v>51</v>
      </c>
      <c r="D4008" t="s">
        <v>64</v>
      </c>
      <c r="E4008" t="s">
        <v>51</v>
      </c>
      <c r="F4008" t="s">
        <v>51</v>
      </c>
      <c r="G4008" t="s">
        <v>19516</v>
      </c>
      <c r="H4008" t="s">
        <v>18390</v>
      </c>
      <c r="I4008" t="s">
        <v>56</v>
      </c>
      <c r="J4008" t="s">
        <v>14848</v>
      </c>
      <c r="K4008" t="s">
        <v>1903</v>
      </c>
      <c r="L4008">
        <v>411013</v>
      </c>
      <c r="N4008" t="s">
        <v>14787</v>
      </c>
      <c r="O4008" t="s">
        <v>56</v>
      </c>
      <c r="S4008">
        <v>2066039434</v>
      </c>
      <c r="T4008" t="s">
        <v>51</v>
      </c>
      <c r="U4008" t="s">
        <v>51</v>
      </c>
      <c r="V4008">
        <v>2066039500</v>
      </c>
      <c r="W4008">
        <v>9850057582</v>
      </c>
      <c r="Y4008" t="s">
        <v>18391</v>
      </c>
      <c r="Z4008">
        <v>8</v>
      </c>
      <c r="AA4008" t="s">
        <v>17376</v>
      </c>
      <c r="AE4008" t="s">
        <v>51</v>
      </c>
      <c r="AF4008" t="s">
        <v>14848</v>
      </c>
      <c r="AG4008" t="s">
        <v>17595</v>
      </c>
      <c r="AH4008" t="s">
        <v>16272</v>
      </c>
      <c r="AI4008">
        <v>0</v>
      </c>
      <c r="AJ4008">
        <v>0</v>
      </c>
      <c r="AL4008">
        <v>0</v>
      </c>
      <c r="AM4008">
        <v>0</v>
      </c>
      <c r="AN4008">
        <v>0</v>
      </c>
      <c r="AO4008" t="s">
        <v>51</v>
      </c>
      <c r="AP4008" t="s">
        <v>51</v>
      </c>
      <c r="AQ4008" t="s">
        <v>51</v>
      </c>
      <c r="AR4008" t="s">
        <v>51</v>
      </c>
      <c r="AS4008" t="s">
        <v>51</v>
      </c>
      <c r="AT4008" t="s">
        <v>51</v>
      </c>
      <c r="AU4008" t="s">
        <v>58</v>
      </c>
      <c r="AV4008" t="s">
        <v>51</v>
      </c>
      <c r="AW4008" t="s">
        <v>14226</v>
      </c>
      <c r="AX4008" s="1">
        <v>40229.646246180557</v>
      </c>
      <c r="AY4008" s="1">
        <v>41144.500052280091</v>
      </c>
    </row>
    <row r="4009" spans="1:51" x14ac:dyDescent="0.35">
      <c r="A4009">
        <v>138</v>
      </c>
      <c r="B4009">
        <v>0</v>
      </c>
      <c r="C4009" t="s">
        <v>51</v>
      </c>
      <c r="D4009" t="s">
        <v>52</v>
      </c>
      <c r="E4009" t="s">
        <v>51</v>
      </c>
      <c r="F4009" t="s">
        <v>51</v>
      </c>
      <c r="G4009" t="s">
        <v>19517</v>
      </c>
      <c r="H4009" t="s">
        <v>18392</v>
      </c>
      <c r="I4009" t="s">
        <v>56</v>
      </c>
      <c r="L4009">
        <v>560058</v>
      </c>
      <c r="O4009" t="s">
        <v>56</v>
      </c>
      <c r="S4009" t="s">
        <v>62</v>
      </c>
      <c r="T4009" t="s">
        <v>10321</v>
      </c>
      <c r="U4009" t="s">
        <v>51</v>
      </c>
      <c r="V4009" t="s">
        <v>18393</v>
      </c>
      <c r="W4009" t="s">
        <v>18394</v>
      </c>
      <c r="Y4009" t="s">
        <v>18395</v>
      </c>
      <c r="Z4009">
        <v>8</v>
      </c>
      <c r="AA4009" t="s">
        <v>62</v>
      </c>
      <c r="AB4009" t="s">
        <v>631</v>
      </c>
      <c r="AC4009" t="s">
        <v>62</v>
      </c>
      <c r="AD4009" t="s">
        <v>62</v>
      </c>
      <c r="AG4009" t="s">
        <v>62</v>
      </c>
      <c r="AI4009">
        <v>0</v>
      </c>
      <c r="AJ4009">
        <v>0</v>
      </c>
      <c r="AL4009">
        <v>0</v>
      </c>
      <c r="AM4009">
        <v>0</v>
      </c>
      <c r="AN4009">
        <v>0</v>
      </c>
      <c r="AO4009" t="s">
        <v>51</v>
      </c>
      <c r="AP4009" t="s">
        <v>51</v>
      </c>
      <c r="AQ4009" t="s">
        <v>51</v>
      </c>
      <c r="AR4009" t="s">
        <v>51</v>
      </c>
      <c r="AS4009" t="s">
        <v>51</v>
      </c>
      <c r="AT4009" t="s">
        <v>51</v>
      </c>
      <c r="AU4009" t="s">
        <v>58</v>
      </c>
      <c r="AV4009" t="s">
        <v>51</v>
      </c>
      <c r="AW4009" t="s">
        <v>4707</v>
      </c>
      <c r="AX4009" s="1">
        <v>40229.646246180557</v>
      </c>
      <c r="AY4009" s="1">
        <v>43298.478520370372</v>
      </c>
    </row>
    <row r="4010" spans="1:51" x14ac:dyDescent="0.35">
      <c r="A4010">
        <v>137</v>
      </c>
      <c r="B4010">
        <v>0</v>
      </c>
      <c r="C4010" t="s">
        <v>51</v>
      </c>
      <c r="D4010" t="s">
        <v>64</v>
      </c>
      <c r="E4010" t="s">
        <v>51</v>
      </c>
      <c r="F4010" t="s">
        <v>51</v>
      </c>
      <c r="G4010" t="s">
        <v>19518</v>
      </c>
      <c r="H4010" t="s">
        <v>18396</v>
      </c>
      <c r="I4010" t="s">
        <v>56</v>
      </c>
      <c r="J4010" t="s">
        <v>7770</v>
      </c>
      <c r="K4010" t="s">
        <v>5853</v>
      </c>
      <c r="L4010">
        <v>110020</v>
      </c>
      <c r="N4010" t="s">
        <v>14787</v>
      </c>
      <c r="O4010" t="s">
        <v>416</v>
      </c>
      <c r="U4010" t="s">
        <v>51</v>
      </c>
      <c r="W4010">
        <v>9560199905</v>
      </c>
      <c r="Y4010" t="s">
        <v>18397</v>
      </c>
      <c r="Z4010">
        <v>8</v>
      </c>
      <c r="AA4010">
        <v>7</v>
      </c>
      <c r="AE4010" t="s">
        <v>18398</v>
      </c>
      <c r="AF4010" t="s">
        <v>7770</v>
      </c>
      <c r="AG4010" t="s">
        <v>18399</v>
      </c>
      <c r="AH4010" t="s">
        <v>18398</v>
      </c>
      <c r="AI4010">
        <v>0</v>
      </c>
      <c r="AJ4010">
        <v>0</v>
      </c>
      <c r="AL4010">
        <v>0</v>
      </c>
      <c r="AM4010">
        <v>0</v>
      </c>
      <c r="AN4010">
        <v>0</v>
      </c>
      <c r="AO4010" t="s">
        <v>51</v>
      </c>
      <c r="AP4010" t="s">
        <v>51</v>
      </c>
      <c r="AQ4010" t="s">
        <v>51</v>
      </c>
      <c r="AR4010" t="s">
        <v>51</v>
      </c>
      <c r="AS4010" t="s">
        <v>51</v>
      </c>
      <c r="AT4010" t="s">
        <v>51</v>
      </c>
      <c r="AU4010" t="s">
        <v>58</v>
      </c>
      <c r="AV4010" t="s">
        <v>51</v>
      </c>
      <c r="AW4010" t="s">
        <v>6927</v>
      </c>
      <c r="AX4010" s="1">
        <v>40229.646246180557</v>
      </c>
      <c r="AY4010" s="1">
        <v>43302.503727627314</v>
      </c>
    </row>
    <row r="4011" spans="1:51" x14ac:dyDescent="0.35">
      <c r="A4011">
        <v>135</v>
      </c>
      <c r="B4011">
        <v>47300006</v>
      </c>
      <c r="C4011" t="s">
        <v>51</v>
      </c>
      <c r="D4011" t="s">
        <v>52</v>
      </c>
      <c r="E4011" t="s">
        <v>51</v>
      </c>
      <c r="F4011" t="s">
        <v>51</v>
      </c>
      <c r="G4011" t="s">
        <v>18400</v>
      </c>
      <c r="H4011" t="s">
        <v>18401</v>
      </c>
      <c r="I4011" t="s">
        <v>56</v>
      </c>
      <c r="L4011">
        <v>208001</v>
      </c>
      <c r="M4011" t="s">
        <v>51</v>
      </c>
      <c r="N4011" t="s">
        <v>51</v>
      </c>
      <c r="O4011" t="s">
        <v>51</v>
      </c>
      <c r="P4011" t="s">
        <v>51</v>
      </c>
      <c r="Q4011" t="s">
        <v>51</v>
      </c>
      <c r="R4011" t="s">
        <v>51</v>
      </c>
      <c r="T4011" t="s">
        <v>51</v>
      </c>
      <c r="U4011" t="s">
        <v>51</v>
      </c>
      <c r="Y4011" t="s">
        <v>17945</v>
      </c>
      <c r="Z4011">
        <v>8</v>
      </c>
      <c r="AA4011" t="s">
        <v>51</v>
      </c>
      <c r="AB4011" t="s">
        <v>51</v>
      </c>
      <c r="AC4011" t="s">
        <v>51</v>
      </c>
      <c r="AD4011" t="s">
        <v>51</v>
      </c>
      <c r="AE4011" t="s">
        <v>51</v>
      </c>
      <c r="AG4011" t="s">
        <v>51</v>
      </c>
      <c r="AH4011" t="s">
        <v>51</v>
      </c>
      <c r="AI4011" t="s">
        <v>51</v>
      </c>
      <c r="AJ4011">
        <v>0</v>
      </c>
      <c r="AK4011" t="s">
        <v>51</v>
      </c>
      <c r="AL4011" t="s">
        <v>51</v>
      </c>
      <c r="AM4011">
        <v>0</v>
      </c>
      <c r="AN4011">
        <v>0</v>
      </c>
      <c r="AO4011" t="s">
        <v>51</v>
      </c>
      <c r="AP4011" t="s">
        <v>51</v>
      </c>
      <c r="AQ4011" t="s">
        <v>51</v>
      </c>
      <c r="AR4011" t="s">
        <v>51</v>
      </c>
      <c r="AS4011" t="s">
        <v>51</v>
      </c>
      <c r="AT4011" t="s">
        <v>51</v>
      </c>
      <c r="AU4011" t="s">
        <v>58</v>
      </c>
      <c r="AV4011" t="s">
        <v>51</v>
      </c>
      <c r="AW4011" t="s">
        <v>51</v>
      </c>
      <c r="AX4011" s="1">
        <v>40229.646246180557</v>
      </c>
      <c r="AY4011" s="1">
        <v>40229.646246180557</v>
      </c>
    </row>
    <row r="4012" spans="1:51" x14ac:dyDescent="0.35">
      <c r="A4012">
        <v>134</v>
      </c>
      <c r="B4012">
        <v>0</v>
      </c>
      <c r="C4012" t="s">
        <v>51</v>
      </c>
      <c r="D4012" t="s">
        <v>64</v>
      </c>
      <c r="E4012" t="s">
        <v>51</v>
      </c>
      <c r="F4012" t="s">
        <v>51</v>
      </c>
      <c r="G4012" t="s">
        <v>18402</v>
      </c>
      <c r="H4012" t="s">
        <v>18403</v>
      </c>
      <c r="I4012" t="s">
        <v>56</v>
      </c>
      <c r="J4012" t="s">
        <v>143</v>
      </c>
      <c r="K4012" t="s">
        <v>16171</v>
      </c>
      <c r="L4012">
        <v>400604</v>
      </c>
      <c r="N4012" t="s">
        <v>14787</v>
      </c>
      <c r="S4012" t="s">
        <v>18404</v>
      </c>
      <c r="T4012" t="s">
        <v>51</v>
      </c>
      <c r="U4012" t="s">
        <v>51</v>
      </c>
      <c r="Z4012">
        <v>8</v>
      </c>
      <c r="AE4012" t="s">
        <v>51</v>
      </c>
      <c r="AF4012" t="s">
        <v>143</v>
      </c>
      <c r="AI4012">
        <v>0</v>
      </c>
      <c r="AJ4012">
        <v>0</v>
      </c>
      <c r="AL4012">
        <v>0</v>
      </c>
      <c r="AM4012">
        <v>0</v>
      </c>
      <c r="AN4012">
        <v>0</v>
      </c>
      <c r="AO4012" t="s">
        <v>51</v>
      </c>
      <c r="AP4012" t="s">
        <v>51</v>
      </c>
      <c r="AQ4012" t="s">
        <v>51</v>
      </c>
      <c r="AR4012" t="s">
        <v>51</v>
      </c>
      <c r="AS4012" t="s">
        <v>51</v>
      </c>
      <c r="AT4012" t="s">
        <v>51</v>
      </c>
      <c r="AU4012" t="s">
        <v>58</v>
      </c>
      <c r="AV4012" t="s">
        <v>51</v>
      </c>
      <c r="AW4012" t="s">
        <v>16002</v>
      </c>
      <c r="AX4012" s="1">
        <v>40229.646246180557</v>
      </c>
      <c r="AY4012" s="1">
        <v>40561.580550312501</v>
      </c>
    </row>
    <row r="4013" spans="1:51" x14ac:dyDescent="0.35">
      <c r="A4013">
        <v>133</v>
      </c>
      <c r="B4013">
        <v>0</v>
      </c>
      <c r="C4013" t="s">
        <v>51</v>
      </c>
      <c r="D4013" t="s">
        <v>64</v>
      </c>
      <c r="E4013" t="s">
        <v>51</v>
      </c>
      <c r="F4013" t="s">
        <v>51</v>
      </c>
      <c r="G4013" t="s">
        <v>18405</v>
      </c>
      <c r="H4013" t="s">
        <v>18406</v>
      </c>
      <c r="I4013" t="s">
        <v>56</v>
      </c>
      <c r="J4013" t="s">
        <v>15917</v>
      </c>
      <c r="K4013" t="s">
        <v>11774</v>
      </c>
      <c r="L4013">
        <v>831005</v>
      </c>
      <c r="N4013" t="s">
        <v>14787</v>
      </c>
      <c r="O4013" t="s">
        <v>416</v>
      </c>
      <c r="S4013" t="s">
        <v>18407</v>
      </c>
      <c r="U4013" t="s">
        <v>51</v>
      </c>
      <c r="X4013" t="s">
        <v>51</v>
      </c>
      <c r="Y4013" t="s">
        <v>17568</v>
      </c>
      <c r="Z4013">
        <v>8</v>
      </c>
      <c r="AE4013" t="s">
        <v>51</v>
      </c>
      <c r="AF4013" t="s">
        <v>15917</v>
      </c>
      <c r="AI4013">
        <v>0</v>
      </c>
      <c r="AJ4013">
        <v>0</v>
      </c>
      <c r="AL4013">
        <v>0</v>
      </c>
      <c r="AM4013">
        <v>0</v>
      </c>
      <c r="AN4013">
        <v>0</v>
      </c>
      <c r="AO4013" t="s">
        <v>51</v>
      </c>
      <c r="AP4013" t="s">
        <v>51</v>
      </c>
      <c r="AQ4013" t="s">
        <v>51</v>
      </c>
      <c r="AR4013" t="s">
        <v>51</v>
      </c>
      <c r="AS4013" t="s">
        <v>51</v>
      </c>
      <c r="AT4013" t="s">
        <v>51</v>
      </c>
      <c r="AU4013" t="s">
        <v>58</v>
      </c>
      <c r="AV4013" t="s">
        <v>51</v>
      </c>
      <c r="AW4013" t="s">
        <v>14226</v>
      </c>
      <c r="AX4013" s="1">
        <v>40229.646246180557</v>
      </c>
      <c r="AY4013" s="1">
        <v>41283.538476238427</v>
      </c>
    </row>
    <row r="4014" spans="1:51" x14ac:dyDescent="0.35">
      <c r="A4014">
        <v>132</v>
      </c>
      <c r="B4014">
        <v>47300003</v>
      </c>
      <c r="C4014" t="s">
        <v>51</v>
      </c>
      <c r="D4014" t="s">
        <v>52</v>
      </c>
      <c r="E4014" t="s">
        <v>51</v>
      </c>
      <c r="F4014" t="s">
        <v>51</v>
      </c>
      <c r="G4014" t="s">
        <v>18408</v>
      </c>
      <c r="H4014" t="s">
        <v>18409</v>
      </c>
      <c r="I4014" t="s">
        <v>56</v>
      </c>
      <c r="J4014" t="s">
        <v>2142</v>
      </c>
      <c r="L4014">
        <v>629023</v>
      </c>
      <c r="M4014" t="s">
        <v>51</v>
      </c>
      <c r="N4014" t="s">
        <v>51</v>
      </c>
      <c r="O4014" t="s">
        <v>51</v>
      </c>
      <c r="P4014" t="s">
        <v>51</v>
      </c>
      <c r="Q4014" t="s">
        <v>51</v>
      </c>
      <c r="R4014" t="s">
        <v>51</v>
      </c>
      <c r="S4014" t="s">
        <v>18410</v>
      </c>
      <c r="T4014" t="s">
        <v>51</v>
      </c>
      <c r="U4014" t="s">
        <v>51</v>
      </c>
      <c r="V4014" t="s">
        <v>18411</v>
      </c>
      <c r="Y4014" t="s">
        <v>18412</v>
      </c>
      <c r="Z4014">
        <v>8</v>
      </c>
      <c r="AA4014" t="s">
        <v>51</v>
      </c>
      <c r="AB4014" t="s">
        <v>51</v>
      </c>
      <c r="AC4014" t="s">
        <v>51</v>
      </c>
      <c r="AD4014" t="s">
        <v>51</v>
      </c>
      <c r="AE4014" t="s">
        <v>51</v>
      </c>
      <c r="AF4014" t="s">
        <v>2142</v>
      </c>
      <c r="AG4014" t="s">
        <v>51</v>
      </c>
      <c r="AH4014" t="s">
        <v>51</v>
      </c>
      <c r="AI4014" t="s">
        <v>51</v>
      </c>
      <c r="AJ4014">
        <v>0</v>
      </c>
      <c r="AK4014" t="s">
        <v>51</v>
      </c>
      <c r="AL4014" t="s">
        <v>51</v>
      </c>
      <c r="AM4014">
        <v>0</v>
      </c>
      <c r="AN4014">
        <v>0</v>
      </c>
      <c r="AO4014" t="s">
        <v>51</v>
      </c>
      <c r="AP4014" t="s">
        <v>51</v>
      </c>
      <c r="AQ4014" t="s">
        <v>51</v>
      </c>
      <c r="AR4014" t="s">
        <v>51</v>
      </c>
      <c r="AS4014" t="s">
        <v>51</v>
      </c>
      <c r="AT4014" t="s">
        <v>51</v>
      </c>
      <c r="AU4014" t="s">
        <v>58</v>
      </c>
      <c r="AV4014" t="s">
        <v>51</v>
      </c>
      <c r="AW4014" t="s">
        <v>51</v>
      </c>
      <c r="AX4014" s="1">
        <v>40229.646246180557</v>
      </c>
      <c r="AY4014" s="1">
        <v>40229.646246180557</v>
      </c>
    </row>
    <row r="4015" spans="1:51" x14ac:dyDescent="0.35">
      <c r="A4015">
        <v>131</v>
      </c>
      <c r="B4015">
        <v>0</v>
      </c>
      <c r="C4015" t="s">
        <v>51</v>
      </c>
      <c r="D4015" t="s">
        <v>85</v>
      </c>
      <c r="E4015" t="s">
        <v>51</v>
      </c>
      <c r="F4015" t="s">
        <v>51</v>
      </c>
      <c r="G4015" t="s">
        <v>18413</v>
      </c>
      <c r="H4015" t="s">
        <v>18414</v>
      </c>
      <c r="I4015" t="s">
        <v>4043</v>
      </c>
      <c r="J4015" t="s">
        <v>18415</v>
      </c>
      <c r="K4015" t="s">
        <v>18416</v>
      </c>
      <c r="L4015">
        <v>79112</v>
      </c>
      <c r="N4015" t="s">
        <v>14787</v>
      </c>
      <c r="S4015">
        <f>49-(0)-7664-5909-68</f>
        <v>-13592</v>
      </c>
      <c r="T4015" t="s">
        <v>51</v>
      </c>
      <c r="U4015" t="s">
        <v>51</v>
      </c>
      <c r="V4015">
        <f>49-(0)-7664-21</f>
        <v>-7636</v>
      </c>
      <c r="Y4015" t="s">
        <v>18417</v>
      </c>
      <c r="Z4015">
        <v>12</v>
      </c>
      <c r="AE4015" t="s">
        <v>51</v>
      </c>
      <c r="AF4015" t="s">
        <v>18415</v>
      </c>
      <c r="AI4015">
        <v>0</v>
      </c>
      <c r="AJ4015">
        <v>0</v>
      </c>
      <c r="AL4015">
        <v>0</v>
      </c>
      <c r="AM4015">
        <v>0</v>
      </c>
      <c r="AN4015">
        <v>0</v>
      </c>
      <c r="AO4015" t="s">
        <v>51</v>
      </c>
      <c r="AP4015" t="s">
        <v>51</v>
      </c>
      <c r="AQ4015" t="s">
        <v>51</v>
      </c>
      <c r="AR4015" t="s">
        <v>51</v>
      </c>
      <c r="AS4015" t="s">
        <v>51</v>
      </c>
      <c r="AT4015" t="s">
        <v>51</v>
      </c>
      <c r="AU4015" t="s">
        <v>58</v>
      </c>
      <c r="AV4015" t="s">
        <v>51</v>
      </c>
      <c r="AW4015" t="s">
        <v>84</v>
      </c>
      <c r="AX4015" s="1">
        <v>40229.646246180557</v>
      </c>
      <c r="AY4015" s="1">
        <v>40567.462216782405</v>
      </c>
    </row>
    <row r="4016" spans="1:51" x14ac:dyDescent="0.35">
      <c r="A4016">
        <v>130</v>
      </c>
      <c r="B4016">
        <v>47300001</v>
      </c>
      <c r="C4016" t="s">
        <v>51</v>
      </c>
      <c r="D4016" t="s">
        <v>52</v>
      </c>
      <c r="E4016" t="s">
        <v>51</v>
      </c>
      <c r="F4016" t="s">
        <v>51</v>
      </c>
      <c r="G4016" t="s">
        <v>18418</v>
      </c>
      <c r="H4016" t="s">
        <v>18419</v>
      </c>
      <c r="I4016" t="s">
        <v>56</v>
      </c>
      <c r="L4016" t="s">
        <v>18256</v>
      </c>
      <c r="M4016" t="s">
        <v>51</v>
      </c>
      <c r="N4016" t="s">
        <v>51</v>
      </c>
      <c r="O4016" t="s">
        <v>51</v>
      </c>
      <c r="P4016" t="s">
        <v>51</v>
      </c>
      <c r="Q4016" t="s">
        <v>51</v>
      </c>
      <c r="R4016" t="s">
        <v>51</v>
      </c>
      <c r="T4016" t="s">
        <v>51</v>
      </c>
      <c r="U4016" t="s">
        <v>51</v>
      </c>
      <c r="Y4016" t="s">
        <v>17945</v>
      </c>
      <c r="Z4016">
        <v>8</v>
      </c>
      <c r="AA4016" t="s">
        <v>51</v>
      </c>
      <c r="AB4016" t="s">
        <v>51</v>
      </c>
      <c r="AC4016" t="s">
        <v>51</v>
      </c>
      <c r="AD4016" t="s">
        <v>51</v>
      </c>
      <c r="AE4016" t="s">
        <v>51</v>
      </c>
      <c r="AG4016" t="s">
        <v>51</v>
      </c>
      <c r="AH4016" t="s">
        <v>51</v>
      </c>
      <c r="AI4016" t="s">
        <v>51</v>
      </c>
      <c r="AJ4016">
        <v>0</v>
      </c>
      <c r="AK4016" t="s">
        <v>51</v>
      </c>
      <c r="AL4016" t="s">
        <v>51</v>
      </c>
      <c r="AM4016">
        <v>0</v>
      </c>
      <c r="AN4016">
        <v>0</v>
      </c>
      <c r="AO4016" t="s">
        <v>51</v>
      </c>
      <c r="AP4016" t="s">
        <v>51</v>
      </c>
      <c r="AQ4016" t="s">
        <v>51</v>
      </c>
      <c r="AR4016" t="s">
        <v>51</v>
      </c>
      <c r="AS4016" t="s">
        <v>51</v>
      </c>
      <c r="AT4016" t="s">
        <v>51</v>
      </c>
      <c r="AU4016" t="s">
        <v>58</v>
      </c>
      <c r="AV4016" t="s">
        <v>51</v>
      </c>
      <c r="AW4016" t="s">
        <v>51</v>
      </c>
      <c r="AX4016" s="1">
        <v>40229.646246180557</v>
      </c>
      <c r="AY4016" s="1">
        <v>40229.646246180557</v>
      </c>
    </row>
    <row r="4017" spans="1:51" x14ac:dyDescent="0.35">
      <c r="A4017">
        <v>128</v>
      </c>
      <c r="B4017">
        <v>0</v>
      </c>
      <c r="C4017" t="s">
        <v>51</v>
      </c>
      <c r="D4017" t="s">
        <v>52</v>
      </c>
      <c r="E4017" t="s">
        <v>51</v>
      </c>
      <c r="F4017" t="s">
        <v>51</v>
      </c>
      <c r="G4017" t="s">
        <v>18420</v>
      </c>
      <c r="H4017" t="s">
        <v>18421</v>
      </c>
      <c r="I4017" t="s">
        <v>17115</v>
      </c>
      <c r="J4017" t="s">
        <v>18422</v>
      </c>
      <c r="K4017" t="s">
        <v>18423</v>
      </c>
      <c r="L4017" t="s">
        <v>62</v>
      </c>
      <c r="M4017" t="s">
        <v>51</v>
      </c>
      <c r="N4017" t="s">
        <v>51</v>
      </c>
      <c r="O4017" t="s">
        <v>51</v>
      </c>
      <c r="P4017" t="s">
        <v>51</v>
      </c>
      <c r="Q4017" t="s">
        <v>51</v>
      </c>
      <c r="R4017" t="s">
        <v>51</v>
      </c>
      <c r="T4017" t="s">
        <v>51</v>
      </c>
      <c r="U4017" t="s">
        <v>51</v>
      </c>
      <c r="Z4017">
        <v>8</v>
      </c>
      <c r="AE4017" t="s">
        <v>51</v>
      </c>
      <c r="AF4017" t="s">
        <v>18422</v>
      </c>
      <c r="AI4017">
        <v>0</v>
      </c>
      <c r="AJ4017">
        <v>0</v>
      </c>
      <c r="AL4017">
        <v>0</v>
      </c>
      <c r="AM4017">
        <v>0</v>
      </c>
      <c r="AN4017">
        <v>0</v>
      </c>
      <c r="AO4017" t="s">
        <v>51</v>
      </c>
      <c r="AP4017" t="s">
        <v>51</v>
      </c>
      <c r="AQ4017" t="s">
        <v>51</v>
      </c>
      <c r="AR4017" t="s">
        <v>51</v>
      </c>
      <c r="AS4017" t="s">
        <v>51</v>
      </c>
      <c r="AT4017" t="s">
        <v>51</v>
      </c>
      <c r="AU4017" t="s">
        <v>58</v>
      </c>
      <c r="AV4017" t="s">
        <v>51</v>
      </c>
      <c r="AW4017" t="s">
        <v>10397</v>
      </c>
      <c r="AX4017" s="1">
        <v>40229.646246180557</v>
      </c>
      <c r="AY4017" s="1">
        <v>40376.443209490739</v>
      </c>
    </row>
    <row r="4018" spans="1:51" x14ac:dyDescent="0.35">
      <c r="A4018">
        <v>127</v>
      </c>
      <c r="B4018">
        <v>43000050</v>
      </c>
      <c r="C4018" t="s">
        <v>51</v>
      </c>
      <c r="D4018" t="s">
        <v>52</v>
      </c>
      <c r="E4018" t="s">
        <v>51</v>
      </c>
      <c r="F4018" t="s">
        <v>51</v>
      </c>
      <c r="G4018" t="s">
        <v>18424</v>
      </c>
      <c r="H4018" t="s">
        <v>18425</v>
      </c>
      <c r="I4018" t="s">
        <v>56</v>
      </c>
      <c r="L4018">
        <v>19053</v>
      </c>
      <c r="M4018" t="s">
        <v>51</v>
      </c>
      <c r="N4018" t="s">
        <v>51</v>
      </c>
      <c r="O4018" t="s">
        <v>51</v>
      </c>
      <c r="P4018" t="s">
        <v>51</v>
      </c>
      <c r="Q4018" t="s">
        <v>51</v>
      </c>
      <c r="R4018" t="s">
        <v>51</v>
      </c>
      <c r="T4018" t="s">
        <v>51</v>
      </c>
      <c r="U4018" t="s">
        <v>51</v>
      </c>
      <c r="Y4018" t="s">
        <v>17945</v>
      </c>
      <c r="Z4018">
        <v>8</v>
      </c>
      <c r="AA4018" t="s">
        <v>51</v>
      </c>
      <c r="AB4018" t="s">
        <v>51</v>
      </c>
      <c r="AC4018" t="s">
        <v>51</v>
      </c>
      <c r="AD4018" t="s">
        <v>51</v>
      </c>
      <c r="AE4018" t="s">
        <v>51</v>
      </c>
      <c r="AG4018" t="s">
        <v>51</v>
      </c>
      <c r="AH4018" t="s">
        <v>51</v>
      </c>
      <c r="AI4018" t="s">
        <v>51</v>
      </c>
      <c r="AJ4018">
        <v>0</v>
      </c>
      <c r="AK4018" t="s">
        <v>51</v>
      </c>
      <c r="AL4018" t="s">
        <v>51</v>
      </c>
      <c r="AM4018">
        <v>0</v>
      </c>
      <c r="AN4018">
        <v>0</v>
      </c>
      <c r="AO4018" t="s">
        <v>51</v>
      </c>
      <c r="AP4018" t="s">
        <v>51</v>
      </c>
      <c r="AQ4018" t="s">
        <v>51</v>
      </c>
      <c r="AR4018" t="s">
        <v>51</v>
      </c>
      <c r="AS4018" t="s">
        <v>51</v>
      </c>
      <c r="AT4018" t="s">
        <v>51</v>
      </c>
      <c r="AU4018" t="s">
        <v>58</v>
      </c>
      <c r="AV4018" t="s">
        <v>51</v>
      </c>
      <c r="AW4018" t="s">
        <v>51</v>
      </c>
      <c r="AX4018" s="1">
        <v>40229.646246180557</v>
      </c>
      <c r="AY4018" s="1">
        <v>40229.646246180557</v>
      </c>
    </row>
    <row r="4019" spans="1:51" x14ac:dyDescent="0.35">
      <c r="A4019">
        <v>126</v>
      </c>
      <c r="B4019">
        <v>0</v>
      </c>
      <c r="C4019" t="s">
        <v>51</v>
      </c>
      <c r="D4019" t="s">
        <v>85</v>
      </c>
      <c r="E4019" t="s">
        <v>51</v>
      </c>
      <c r="F4019" t="s">
        <v>51</v>
      </c>
      <c r="G4019" t="s">
        <v>18426</v>
      </c>
      <c r="H4019" t="s">
        <v>18427</v>
      </c>
      <c r="I4019" t="s">
        <v>56</v>
      </c>
      <c r="J4019" t="s">
        <v>12495</v>
      </c>
      <c r="K4019" t="s">
        <v>1903</v>
      </c>
      <c r="L4019">
        <v>411030</v>
      </c>
      <c r="S4019" t="s">
        <v>18428</v>
      </c>
      <c r="T4019" t="s">
        <v>51</v>
      </c>
      <c r="U4019" t="s">
        <v>51</v>
      </c>
      <c r="V4019">
        <v>2024456784</v>
      </c>
      <c r="W4019">
        <v>9850993594</v>
      </c>
      <c r="Y4019" t="s">
        <v>18429</v>
      </c>
      <c r="Z4019">
        <v>8</v>
      </c>
      <c r="AE4019" t="s">
        <v>51</v>
      </c>
      <c r="AF4019" t="s">
        <v>12495</v>
      </c>
      <c r="AI4019">
        <v>0</v>
      </c>
      <c r="AJ4019">
        <v>0</v>
      </c>
      <c r="AL4019">
        <v>0</v>
      </c>
      <c r="AM4019">
        <v>0</v>
      </c>
      <c r="AN4019">
        <v>0</v>
      </c>
      <c r="AO4019" t="s">
        <v>1651</v>
      </c>
      <c r="AP4019" t="s">
        <v>51</v>
      </c>
      <c r="AQ4019" t="s">
        <v>51</v>
      </c>
      <c r="AR4019" t="s">
        <v>51</v>
      </c>
      <c r="AS4019" t="s">
        <v>51</v>
      </c>
      <c r="AT4019" t="s">
        <v>51</v>
      </c>
      <c r="AU4019" t="s">
        <v>58</v>
      </c>
      <c r="AV4019" t="s">
        <v>51</v>
      </c>
      <c r="AW4019" t="s">
        <v>4028</v>
      </c>
      <c r="AX4019" s="1">
        <v>40229.646246180557</v>
      </c>
      <c r="AY4019" s="1">
        <v>41736.634070057873</v>
      </c>
    </row>
    <row r="4020" spans="1:51" x14ac:dyDescent="0.35">
      <c r="A4020">
        <v>125</v>
      </c>
      <c r="B4020">
        <v>43000048</v>
      </c>
      <c r="C4020" t="s">
        <v>51</v>
      </c>
      <c r="D4020" t="s">
        <v>52</v>
      </c>
      <c r="E4020" t="s">
        <v>51</v>
      </c>
      <c r="F4020" t="s">
        <v>51</v>
      </c>
      <c r="G4020" t="s">
        <v>18430</v>
      </c>
      <c r="H4020" t="s">
        <v>18431</v>
      </c>
      <c r="I4020" t="s">
        <v>56</v>
      </c>
      <c r="J4020" t="s">
        <v>143</v>
      </c>
      <c r="L4020">
        <v>411013</v>
      </c>
      <c r="M4020" t="s">
        <v>51</v>
      </c>
      <c r="N4020" t="s">
        <v>51</v>
      </c>
      <c r="O4020" t="s">
        <v>51</v>
      </c>
      <c r="P4020" t="s">
        <v>51</v>
      </c>
      <c r="Q4020" t="s">
        <v>51</v>
      </c>
      <c r="R4020" t="s">
        <v>51</v>
      </c>
      <c r="T4020" t="s">
        <v>51</v>
      </c>
      <c r="U4020" t="s">
        <v>51</v>
      </c>
      <c r="Y4020" t="s">
        <v>17945</v>
      </c>
      <c r="Z4020">
        <v>8</v>
      </c>
      <c r="AA4020" t="s">
        <v>51</v>
      </c>
      <c r="AB4020" t="s">
        <v>51</v>
      </c>
      <c r="AC4020" t="s">
        <v>51</v>
      </c>
      <c r="AD4020" t="s">
        <v>51</v>
      </c>
      <c r="AE4020" t="s">
        <v>51</v>
      </c>
      <c r="AF4020" t="s">
        <v>143</v>
      </c>
      <c r="AG4020" t="s">
        <v>51</v>
      </c>
      <c r="AH4020" t="s">
        <v>51</v>
      </c>
      <c r="AI4020" t="s">
        <v>51</v>
      </c>
      <c r="AJ4020">
        <v>0</v>
      </c>
      <c r="AK4020" t="s">
        <v>51</v>
      </c>
      <c r="AL4020" t="s">
        <v>51</v>
      </c>
      <c r="AM4020">
        <v>0</v>
      </c>
      <c r="AN4020">
        <v>0</v>
      </c>
      <c r="AO4020" t="s">
        <v>51</v>
      </c>
      <c r="AP4020" t="s">
        <v>51</v>
      </c>
      <c r="AQ4020" t="s">
        <v>51</v>
      </c>
      <c r="AR4020" t="s">
        <v>51</v>
      </c>
      <c r="AS4020" t="s">
        <v>51</v>
      </c>
      <c r="AT4020" t="s">
        <v>51</v>
      </c>
      <c r="AU4020" t="s">
        <v>58</v>
      </c>
      <c r="AV4020" t="s">
        <v>51</v>
      </c>
      <c r="AW4020" t="s">
        <v>51</v>
      </c>
      <c r="AX4020" s="1">
        <v>40229.646246180557</v>
      </c>
      <c r="AY4020" s="1">
        <v>40229.646246180557</v>
      </c>
    </row>
    <row r="4021" spans="1:51" x14ac:dyDescent="0.35">
      <c r="A4021">
        <v>124</v>
      </c>
      <c r="B4021">
        <v>43000047</v>
      </c>
      <c r="C4021" t="s">
        <v>51</v>
      </c>
      <c r="D4021" t="s">
        <v>52</v>
      </c>
      <c r="E4021" t="s">
        <v>51</v>
      </c>
      <c r="F4021" t="s">
        <v>51</v>
      </c>
      <c r="G4021" t="s">
        <v>18432</v>
      </c>
      <c r="H4021" t="s">
        <v>18433</v>
      </c>
      <c r="I4021" t="s">
        <v>56</v>
      </c>
      <c r="J4021" t="s">
        <v>143</v>
      </c>
      <c r="L4021">
        <v>411016</v>
      </c>
      <c r="M4021" t="s">
        <v>51</v>
      </c>
      <c r="N4021" t="s">
        <v>51</v>
      </c>
      <c r="O4021" t="s">
        <v>51</v>
      </c>
      <c r="P4021" t="s">
        <v>51</v>
      </c>
      <c r="Q4021" t="s">
        <v>51</v>
      </c>
      <c r="R4021" t="s">
        <v>51</v>
      </c>
      <c r="T4021" t="s">
        <v>51</v>
      </c>
      <c r="U4021" t="s">
        <v>51</v>
      </c>
      <c r="Y4021" t="s">
        <v>17945</v>
      </c>
      <c r="Z4021">
        <v>8</v>
      </c>
      <c r="AA4021" t="s">
        <v>51</v>
      </c>
      <c r="AB4021" t="s">
        <v>51</v>
      </c>
      <c r="AC4021" t="s">
        <v>51</v>
      </c>
      <c r="AD4021" t="s">
        <v>51</v>
      </c>
      <c r="AE4021" t="s">
        <v>51</v>
      </c>
      <c r="AF4021" t="s">
        <v>143</v>
      </c>
      <c r="AG4021" t="s">
        <v>51</v>
      </c>
      <c r="AH4021" t="s">
        <v>51</v>
      </c>
      <c r="AI4021" t="s">
        <v>51</v>
      </c>
      <c r="AJ4021">
        <v>0</v>
      </c>
      <c r="AK4021" t="s">
        <v>51</v>
      </c>
      <c r="AL4021" t="s">
        <v>51</v>
      </c>
      <c r="AM4021">
        <v>0</v>
      </c>
      <c r="AN4021">
        <v>0</v>
      </c>
      <c r="AO4021" t="s">
        <v>51</v>
      </c>
      <c r="AP4021" t="s">
        <v>51</v>
      </c>
      <c r="AQ4021" t="s">
        <v>51</v>
      </c>
      <c r="AR4021" t="s">
        <v>51</v>
      </c>
      <c r="AS4021" t="s">
        <v>51</v>
      </c>
      <c r="AT4021" t="s">
        <v>51</v>
      </c>
      <c r="AU4021" t="s">
        <v>58</v>
      </c>
      <c r="AV4021" t="s">
        <v>51</v>
      </c>
      <c r="AW4021" t="s">
        <v>51</v>
      </c>
      <c r="AX4021" s="1">
        <v>40229.646246180557</v>
      </c>
      <c r="AY4021" s="1">
        <v>40229.646246180557</v>
      </c>
    </row>
    <row r="4022" spans="1:51" x14ac:dyDescent="0.35">
      <c r="A4022">
        <v>123</v>
      </c>
      <c r="B4022">
        <v>0</v>
      </c>
      <c r="C4022" t="s">
        <v>51</v>
      </c>
      <c r="D4022" t="s">
        <v>52</v>
      </c>
      <c r="E4022" t="s">
        <v>51</v>
      </c>
      <c r="F4022" t="s">
        <v>51</v>
      </c>
      <c r="G4022" t="s">
        <v>19519</v>
      </c>
      <c r="H4022" t="s">
        <v>18434</v>
      </c>
      <c r="I4022" t="s">
        <v>56</v>
      </c>
      <c r="J4022" t="s">
        <v>14866</v>
      </c>
      <c r="L4022">
        <v>110044</v>
      </c>
      <c r="O4022" t="s">
        <v>56</v>
      </c>
      <c r="U4022" t="s">
        <v>51</v>
      </c>
      <c r="X4022" t="s">
        <v>51</v>
      </c>
      <c r="Z4022">
        <v>8</v>
      </c>
      <c r="AE4022" t="s">
        <v>51</v>
      </c>
      <c r="AF4022" t="s">
        <v>14866</v>
      </c>
      <c r="AI4022">
        <v>0</v>
      </c>
      <c r="AJ4022">
        <v>0</v>
      </c>
      <c r="AL4022">
        <v>0</v>
      </c>
      <c r="AM4022">
        <v>0</v>
      </c>
      <c r="AN4022">
        <v>0</v>
      </c>
      <c r="AO4022" t="s">
        <v>51</v>
      </c>
      <c r="AP4022" t="s">
        <v>51</v>
      </c>
      <c r="AQ4022" t="s">
        <v>51</v>
      </c>
      <c r="AR4022" t="s">
        <v>51</v>
      </c>
      <c r="AS4022" t="s">
        <v>51</v>
      </c>
      <c r="AT4022" t="s">
        <v>51</v>
      </c>
      <c r="AU4022" t="s">
        <v>58</v>
      </c>
      <c r="AV4022" t="s">
        <v>51</v>
      </c>
      <c r="AW4022" t="s">
        <v>10883</v>
      </c>
      <c r="AX4022" s="1">
        <v>40229.646246180557</v>
      </c>
      <c r="AY4022" s="1">
        <v>42275.591539849534</v>
      </c>
    </row>
    <row r="4023" spans="1:51" x14ac:dyDescent="0.35">
      <c r="A4023">
        <v>122</v>
      </c>
      <c r="B4023">
        <v>0</v>
      </c>
      <c r="C4023" t="s">
        <v>51</v>
      </c>
      <c r="D4023" t="s">
        <v>52</v>
      </c>
      <c r="E4023" t="s">
        <v>51</v>
      </c>
      <c r="F4023" t="s">
        <v>51</v>
      </c>
      <c r="G4023" t="s">
        <v>19520</v>
      </c>
      <c r="H4023" t="s">
        <v>18435</v>
      </c>
      <c r="I4023" t="s">
        <v>56</v>
      </c>
      <c r="J4023" t="s">
        <v>115</v>
      </c>
      <c r="K4023" t="s">
        <v>56</v>
      </c>
      <c r="L4023" t="s">
        <v>18436</v>
      </c>
      <c r="M4023" t="s">
        <v>19521</v>
      </c>
      <c r="N4023" t="s">
        <v>19522</v>
      </c>
      <c r="O4023" t="s">
        <v>56</v>
      </c>
      <c r="P4023" t="s">
        <v>115</v>
      </c>
      <c r="Q4023" t="s">
        <v>56</v>
      </c>
      <c r="R4023" t="s">
        <v>18436</v>
      </c>
      <c r="S4023">
        <v>9829247433</v>
      </c>
      <c r="U4023" t="s">
        <v>4021</v>
      </c>
      <c r="Z4023">
        <v>8</v>
      </c>
      <c r="AA4023">
        <v>6</v>
      </c>
      <c r="AE4023" t="s">
        <v>4011</v>
      </c>
      <c r="AF4023" t="s">
        <v>115</v>
      </c>
      <c r="AG4023" t="s">
        <v>10592</v>
      </c>
      <c r="AH4023" t="s">
        <v>4011</v>
      </c>
      <c r="AI4023">
        <v>0</v>
      </c>
      <c r="AJ4023">
        <v>0</v>
      </c>
      <c r="AL4023">
        <v>0</v>
      </c>
      <c r="AM4023">
        <v>0</v>
      </c>
      <c r="AN4023">
        <v>0</v>
      </c>
      <c r="AO4023" t="s">
        <v>51</v>
      </c>
      <c r="AP4023" t="s">
        <v>51</v>
      </c>
      <c r="AQ4023" t="s">
        <v>51</v>
      </c>
      <c r="AR4023" t="s">
        <v>51</v>
      </c>
      <c r="AS4023" t="s">
        <v>51</v>
      </c>
      <c r="AT4023" t="s">
        <v>51</v>
      </c>
      <c r="AU4023" t="s">
        <v>58</v>
      </c>
      <c r="AV4023" t="s">
        <v>51</v>
      </c>
      <c r="AW4023" t="s">
        <v>4802</v>
      </c>
      <c r="AX4023" s="1">
        <v>40229.646246180557</v>
      </c>
      <c r="AY4023" s="1">
        <v>44032.629866747688</v>
      </c>
    </row>
    <row r="4024" spans="1:51" x14ac:dyDescent="0.35">
      <c r="A4024">
        <v>121</v>
      </c>
      <c r="B4024">
        <v>43000044</v>
      </c>
      <c r="C4024" t="s">
        <v>51</v>
      </c>
      <c r="D4024" t="s">
        <v>85</v>
      </c>
      <c r="E4024" t="s">
        <v>51</v>
      </c>
      <c r="F4024" t="s">
        <v>51</v>
      </c>
      <c r="G4024" t="s">
        <v>19523</v>
      </c>
      <c r="H4024" t="s">
        <v>18437</v>
      </c>
      <c r="I4024" t="s">
        <v>56</v>
      </c>
      <c r="J4024" t="s">
        <v>18438</v>
      </c>
      <c r="L4024">
        <v>602101</v>
      </c>
      <c r="M4024" t="s">
        <v>51</v>
      </c>
      <c r="N4024" t="s">
        <v>51</v>
      </c>
      <c r="O4024" t="s">
        <v>51</v>
      </c>
      <c r="P4024" t="s">
        <v>51</v>
      </c>
      <c r="Q4024" t="s">
        <v>51</v>
      </c>
      <c r="R4024" t="s">
        <v>51</v>
      </c>
      <c r="T4024" t="s">
        <v>51</v>
      </c>
      <c r="U4024" t="s">
        <v>51</v>
      </c>
      <c r="Y4024" t="s">
        <v>17945</v>
      </c>
      <c r="Z4024">
        <v>8</v>
      </c>
      <c r="AA4024" t="s">
        <v>51</v>
      </c>
      <c r="AB4024" t="s">
        <v>51</v>
      </c>
      <c r="AC4024" t="s">
        <v>51</v>
      </c>
      <c r="AD4024" t="s">
        <v>51</v>
      </c>
      <c r="AE4024" t="s">
        <v>51</v>
      </c>
      <c r="AF4024" t="s">
        <v>18438</v>
      </c>
      <c r="AG4024" t="s">
        <v>51</v>
      </c>
      <c r="AH4024" t="s">
        <v>51</v>
      </c>
      <c r="AI4024" t="s">
        <v>51</v>
      </c>
      <c r="AJ4024">
        <v>0</v>
      </c>
      <c r="AK4024" t="s">
        <v>51</v>
      </c>
      <c r="AL4024" t="s">
        <v>51</v>
      </c>
      <c r="AM4024">
        <v>0</v>
      </c>
      <c r="AN4024">
        <v>0</v>
      </c>
      <c r="AO4024" t="s">
        <v>51</v>
      </c>
      <c r="AP4024" t="s">
        <v>51</v>
      </c>
      <c r="AQ4024" t="s">
        <v>51</v>
      </c>
      <c r="AR4024" t="s">
        <v>51</v>
      </c>
      <c r="AS4024" t="s">
        <v>51</v>
      </c>
      <c r="AT4024" t="s">
        <v>51</v>
      </c>
      <c r="AU4024" t="s">
        <v>58</v>
      </c>
      <c r="AV4024" t="s">
        <v>51</v>
      </c>
      <c r="AW4024" t="s">
        <v>51</v>
      </c>
      <c r="AX4024" s="1">
        <v>40229.646246180557</v>
      </c>
      <c r="AY4024" s="1">
        <v>40229.646246180557</v>
      </c>
    </row>
    <row r="4025" spans="1:51" x14ac:dyDescent="0.35">
      <c r="A4025">
        <v>120</v>
      </c>
      <c r="B4025">
        <v>43000043</v>
      </c>
      <c r="C4025" t="s">
        <v>51</v>
      </c>
      <c r="D4025" t="s">
        <v>85</v>
      </c>
      <c r="E4025" t="s">
        <v>51</v>
      </c>
      <c r="F4025" t="s">
        <v>51</v>
      </c>
      <c r="G4025" t="s">
        <v>18439</v>
      </c>
      <c r="H4025" t="s">
        <v>18440</v>
      </c>
      <c r="I4025" t="s">
        <v>56</v>
      </c>
      <c r="J4025" t="s">
        <v>143</v>
      </c>
      <c r="L4025">
        <v>411048</v>
      </c>
      <c r="M4025" t="s">
        <v>51</v>
      </c>
      <c r="N4025" t="s">
        <v>51</v>
      </c>
      <c r="O4025" t="s">
        <v>51</v>
      </c>
      <c r="P4025" t="s">
        <v>51</v>
      </c>
      <c r="Q4025" t="s">
        <v>51</v>
      </c>
      <c r="R4025" t="s">
        <v>51</v>
      </c>
      <c r="T4025" t="s">
        <v>51</v>
      </c>
      <c r="U4025" t="s">
        <v>51</v>
      </c>
      <c r="Y4025" t="s">
        <v>17945</v>
      </c>
      <c r="Z4025">
        <v>8</v>
      </c>
      <c r="AA4025" t="s">
        <v>51</v>
      </c>
      <c r="AB4025" t="s">
        <v>51</v>
      </c>
      <c r="AC4025" t="s">
        <v>51</v>
      </c>
      <c r="AD4025" t="s">
        <v>51</v>
      </c>
      <c r="AE4025" t="s">
        <v>51</v>
      </c>
      <c r="AF4025" t="s">
        <v>143</v>
      </c>
      <c r="AG4025" t="s">
        <v>51</v>
      </c>
      <c r="AH4025" t="s">
        <v>51</v>
      </c>
      <c r="AI4025" t="s">
        <v>51</v>
      </c>
      <c r="AJ4025">
        <v>0</v>
      </c>
      <c r="AK4025" t="s">
        <v>51</v>
      </c>
      <c r="AL4025" t="s">
        <v>51</v>
      </c>
      <c r="AM4025">
        <v>0</v>
      </c>
      <c r="AN4025">
        <v>0</v>
      </c>
      <c r="AO4025" t="s">
        <v>51</v>
      </c>
      <c r="AP4025" t="s">
        <v>51</v>
      </c>
      <c r="AQ4025" t="s">
        <v>51</v>
      </c>
      <c r="AR4025" t="s">
        <v>51</v>
      </c>
      <c r="AS4025" t="s">
        <v>51</v>
      </c>
      <c r="AT4025" t="s">
        <v>51</v>
      </c>
      <c r="AU4025" t="s">
        <v>58</v>
      </c>
      <c r="AV4025" t="s">
        <v>51</v>
      </c>
      <c r="AW4025" t="s">
        <v>51</v>
      </c>
      <c r="AX4025" s="1">
        <v>40229.646246180557</v>
      </c>
      <c r="AY4025" s="1">
        <v>40229.646246180557</v>
      </c>
    </row>
    <row r="4026" spans="1:51" x14ac:dyDescent="0.35">
      <c r="A4026">
        <v>119</v>
      </c>
      <c r="B4026">
        <v>0</v>
      </c>
      <c r="C4026" t="s">
        <v>51</v>
      </c>
      <c r="D4026" t="s">
        <v>85</v>
      </c>
      <c r="E4026" t="s">
        <v>51</v>
      </c>
      <c r="F4026" t="s">
        <v>51</v>
      </c>
      <c r="G4026" t="s">
        <v>18441</v>
      </c>
      <c r="H4026" t="s">
        <v>18442</v>
      </c>
      <c r="I4026" t="s">
        <v>56</v>
      </c>
      <c r="J4026" t="s">
        <v>16497</v>
      </c>
      <c r="K4026" t="s">
        <v>4511</v>
      </c>
      <c r="L4026">
        <v>160055</v>
      </c>
      <c r="N4026" t="s">
        <v>14787</v>
      </c>
      <c r="T4026" t="s">
        <v>51</v>
      </c>
      <c r="U4026" t="s">
        <v>51</v>
      </c>
      <c r="Z4026">
        <v>2</v>
      </c>
      <c r="AE4026" t="s">
        <v>51</v>
      </c>
      <c r="AF4026" t="s">
        <v>16497</v>
      </c>
      <c r="AI4026">
        <v>0</v>
      </c>
      <c r="AJ4026">
        <v>0</v>
      </c>
      <c r="AL4026">
        <v>0</v>
      </c>
      <c r="AM4026">
        <v>0</v>
      </c>
      <c r="AN4026">
        <v>0</v>
      </c>
      <c r="AO4026" t="s">
        <v>51</v>
      </c>
      <c r="AP4026" t="s">
        <v>51</v>
      </c>
      <c r="AQ4026" t="s">
        <v>51</v>
      </c>
      <c r="AR4026" t="s">
        <v>51</v>
      </c>
      <c r="AS4026" t="s">
        <v>51</v>
      </c>
      <c r="AT4026" t="s">
        <v>51</v>
      </c>
      <c r="AU4026" t="s">
        <v>58</v>
      </c>
      <c r="AV4026" t="s">
        <v>51</v>
      </c>
      <c r="AW4026" t="s">
        <v>11883</v>
      </c>
      <c r="AX4026" s="1">
        <v>40229.646246180557</v>
      </c>
      <c r="AY4026" s="1">
        <v>41057.551038078702</v>
      </c>
    </row>
    <row r="4027" spans="1:51" x14ac:dyDescent="0.35">
      <c r="A4027">
        <v>118</v>
      </c>
      <c r="B4027">
        <v>0</v>
      </c>
      <c r="C4027" t="s">
        <v>51</v>
      </c>
      <c r="D4027" t="s">
        <v>52</v>
      </c>
      <c r="E4027" t="s">
        <v>51</v>
      </c>
      <c r="F4027" t="s">
        <v>51</v>
      </c>
      <c r="G4027" t="s">
        <v>19524</v>
      </c>
      <c r="H4027" t="s">
        <v>19525</v>
      </c>
      <c r="I4027" t="s">
        <v>56</v>
      </c>
      <c r="J4027" t="s">
        <v>13817</v>
      </c>
      <c r="K4027" t="s">
        <v>62</v>
      </c>
      <c r="L4027" t="s">
        <v>62</v>
      </c>
      <c r="N4027" t="s">
        <v>14787</v>
      </c>
      <c r="S4027" t="s">
        <v>18443</v>
      </c>
      <c r="T4027" t="s">
        <v>51</v>
      </c>
      <c r="U4027" t="s">
        <v>51</v>
      </c>
      <c r="Y4027" t="s">
        <v>18444</v>
      </c>
      <c r="Z4027">
        <v>8</v>
      </c>
      <c r="AE4027" t="s">
        <v>51</v>
      </c>
      <c r="AF4027" t="s">
        <v>13817</v>
      </c>
      <c r="AI4027">
        <v>0</v>
      </c>
      <c r="AJ4027">
        <v>0</v>
      </c>
      <c r="AL4027">
        <v>0</v>
      </c>
      <c r="AM4027">
        <v>0</v>
      </c>
      <c r="AN4027">
        <v>0</v>
      </c>
      <c r="AO4027" t="s">
        <v>51</v>
      </c>
      <c r="AP4027" t="s">
        <v>51</v>
      </c>
      <c r="AQ4027" t="s">
        <v>51</v>
      </c>
      <c r="AR4027" t="s">
        <v>51</v>
      </c>
      <c r="AS4027" t="s">
        <v>51</v>
      </c>
      <c r="AT4027" t="s">
        <v>51</v>
      </c>
      <c r="AU4027" t="s">
        <v>58</v>
      </c>
      <c r="AV4027" t="s">
        <v>51</v>
      </c>
      <c r="AW4027" t="s">
        <v>8906</v>
      </c>
      <c r="AX4027" s="1">
        <v>40229.646246180557</v>
      </c>
      <c r="AY4027" s="1">
        <v>40759.652643518515</v>
      </c>
    </row>
    <row r="4028" spans="1:51" x14ac:dyDescent="0.35">
      <c r="A4028">
        <v>117</v>
      </c>
      <c r="B4028">
        <v>43000040</v>
      </c>
      <c r="C4028" t="s">
        <v>51</v>
      </c>
      <c r="D4028" t="s">
        <v>52</v>
      </c>
      <c r="E4028" t="s">
        <v>51</v>
      </c>
      <c r="F4028" t="s">
        <v>51</v>
      </c>
      <c r="G4028" t="s">
        <v>18445</v>
      </c>
      <c r="H4028" t="s">
        <v>18446</v>
      </c>
      <c r="I4028" t="s">
        <v>56</v>
      </c>
      <c r="J4028" t="s">
        <v>5271</v>
      </c>
      <c r="L4028">
        <v>201305</v>
      </c>
      <c r="M4028" t="s">
        <v>51</v>
      </c>
      <c r="N4028" t="s">
        <v>51</v>
      </c>
      <c r="O4028" t="s">
        <v>51</v>
      </c>
      <c r="P4028" t="s">
        <v>51</v>
      </c>
      <c r="Q4028" t="s">
        <v>51</v>
      </c>
      <c r="R4028" t="s">
        <v>51</v>
      </c>
      <c r="S4028" t="s">
        <v>18447</v>
      </c>
      <c r="T4028" t="s">
        <v>51</v>
      </c>
      <c r="U4028" t="s">
        <v>51</v>
      </c>
      <c r="Y4028" t="s">
        <v>18448</v>
      </c>
      <c r="Z4028">
        <v>8</v>
      </c>
      <c r="AA4028" t="s">
        <v>51</v>
      </c>
      <c r="AB4028" t="s">
        <v>51</v>
      </c>
      <c r="AC4028" t="s">
        <v>51</v>
      </c>
      <c r="AD4028" t="s">
        <v>51</v>
      </c>
      <c r="AE4028" t="s">
        <v>51</v>
      </c>
      <c r="AF4028" t="s">
        <v>5271</v>
      </c>
      <c r="AG4028" t="s">
        <v>51</v>
      </c>
      <c r="AH4028" t="s">
        <v>51</v>
      </c>
      <c r="AI4028" t="s">
        <v>51</v>
      </c>
      <c r="AJ4028">
        <v>0</v>
      </c>
      <c r="AK4028" t="s">
        <v>51</v>
      </c>
      <c r="AL4028" t="s">
        <v>51</v>
      </c>
      <c r="AM4028">
        <v>0</v>
      </c>
      <c r="AN4028">
        <v>0</v>
      </c>
      <c r="AO4028" t="s">
        <v>51</v>
      </c>
      <c r="AP4028" t="s">
        <v>51</v>
      </c>
      <c r="AQ4028" t="s">
        <v>51</v>
      </c>
      <c r="AR4028" t="s">
        <v>51</v>
      </c>
      <c r="AS4028" t="s">
        <v>51</v>
      </c>
      <c r="AT4028" t="s">
        <v>51</v>
      </c>
      <c r="AU4028" t="s">
        <v>58</v>
      </c>
      <c r="AV4028" t="s">
        <v>51</v>
      </c>
      <c r="AW4028" t="s">
        <v>51</v>
      </c>
      <c r="AX4028" s="1">
        <v>40229.646246180557</v>
      </c>
      <c r="AY4028" s="1">
        <v>40229.646246180557</v>
      </c>
    </row>
    <row r="4029" spans="1:51" x14ac:dyDescent="0.35">
      <c r="A4029">
        <v>116</v>
      </c>
      <c r="B4029">
        <v>0</v>
      </c>
      <c r="C4029" t="s">
        <v>51</v>
      </c>
      <c r="D4029" t="s">
        <v>64</v>
      </c>
      <c r="E4029" t="s">
        <v>51</v>
      </c>
      <c r="F4029" t="s">
        <v>51</v>
      </c>
      <c r="G4029" t="s">
        <v>18449</v>
      </c>
      <c r="H4029" t="s">
        <v>18450</v>
      </c>
      <c r="I4029" t="s">
        <v>56</v>
      </c>
      <c r="J4029" t="s">
        <v>16428</v>
      </c>
      <c r="K4029" t="s">
        <v>1392</v>
      </c>
      <c r="L4029">
        <v>201301</v>
      </c>
      <c r="N4029" t="s">
        <v>14787</v>
      </c>
      <c r="S4029">
        <v>1202410136</v>
      </c>
      <c r="T4029" t="s">
        <v>51</v>
      </c>
      <c r="U4029" t="s">
        <v>51</v>
      </c>
      <c r="Z4029">
        <v>8</v>
      </c>
      <c r="AE4029" t="s">
        <v>51</v>
      </c>
      <c r="AF4029" t="s">
        <v>16428</v>
      </c>
      <c r="AI4029">
        <v>0</v>
      </c>
      <c r="AJ4029">
        <v>0</v>
      </c>
      <c r="AL4029">
        <v>0</v>
      </c>
      <c r="AM4029">
        <v>0</v>
      </c>
      <c r="AN4029">
        <v>0</v>
      </c>
      <c r="AO4029" t="s">
        <v>51</v>
      </c>
      <c r="AP4029" t="s">
        <v>51</v>
      </c>
      <c r="AQ4029" t="s">
        <v>51</v>
      </c>
      <c r="AR4029" t="s">
        <v>51</v>
      </c>
      <c r="AS4029" t="s">
        <v>51</v>
      </c>
      <c r="AT4029" t="s">
        <v>51</v>
      </c>
      <c r="AU4029" t="s">
        <v>58</v>
      </c>
      <c r="AV4029" t="s">
        <v>51</v>
      </c>
      <c r="AW4029" t="s">
        <v>10397</v>
      </c>
      <c r="AX4029" s="1">
        <v>40229.646246180557</v>
      </c>
      <c r="AY4029" s="1">
        <v>40808.703156944444</v>
      </c>
    </row>
    <row r="4030" spans="1:51" x14ac:dyDescent="0.35">
      <c r="A4030">
        <v>115</v>
      </c>
      <c r="B4030">
        <v>0</v>
      </c>
      <c r="C4030" t="s">
        <v>51</v>
      </c>
      <c r="D4030" t="s">
        <v>52</v>
      </c>
      <c r="E4030" t="s">
        <v>51</v>
      </c>
      <c r="F4030" t="s">
        <v>51</v>
      </c>
      <c r="G4030" t="s">
        <v>18451</v>
      </c>
      <c r="H4030" t="s">
        <v>18452</v>
      </c>
      <c r="I4030" t="s">
        <v>56</v>
      </c>
      <c r="J4030" t="s">
        <v>12495</v>
      </c>
      <c r="K4030" t="s">
        <v>62</v>
      </c>
      <c r="L4030">
        <v>400021</v>
      </c>
      <c r="O4030" t="s">
        <v>56</v>
      </c>
      <c r="S4030" t="s">
        <v>18453</v>
      </c>
      <c r="U4030" t="s">
        <v>51</v>
      </c>
      <c r="X4030" t="s">
        <v>51</v>
      </c>
      <c r="Y4030" t="s">
        <v>18454</v>
      </c>
      <c r="Z4030">
        <v>8</v>
      </c>
      <c r="AE4030" t="s">
        <v>51</v>
      </c>
      <c r="AF4030" t="s">
        <v>12495</v>
      </c>
      <c r="AI4030">
        <v>0</v>
      </c>
      <c r="AJ4030">
        <v>0</v>
      </c>
      <c r="AL4030">
        <v>0</v>
      </c>
      <c r="AM4030">
        <v>0</v>
      </c>
      <c r="AN4030">
        <v>0</v>
      </c>
      <c r="AO4030" t="s">
        <v>51</v>
      </c>
      <c r="AP4030" t="s">
        <v>51</v>
      </c>
      <c r="AQ4030" t="s">
        <v>51</v>
      </c>
      <c r="AR4030" t="s">
        <v>51</v>
      </c>
      <c r="AS4030" t="s">
        <v>51</v>
      </c>
      <c r="AT4030" t="s">
        <v>51</v>
      </c>
      <c r="AU4030" t="s">
        <v>58</v>
      </c>
      <c r="AV4030" t="s">
        <v>51</v>
      </c>
      <c r="AW4030" t="s">
        <v>14226</v>
      </c>
      <c r="AX4030" s="1">
        <v>40229.646246180557</v>
      </c>
      <c r="AY4030" s="1">
        <v>41291.468399537036</v>
      </c>
    </row>
    <row r="4031" spans="1:51" x14ac:dyDescent="0.35">
      <c r="A4031">
        <v>114</v>
      </c>
      <c r="B4031">
        <v>43000037</v>
      </c>
      <c r="C4031" t="s">
        <v>51</v>
      </c>
      <c r="D4031" t="s">
        <v>52</v>
      </c>
      <c r="E4031" t="s">
        <v>51</v>
      </c>
      <c r="F4031" t="s">
        <v>51</v>
      </c>
      <c r="G4031" t="s">
        <v>18455</v>
      </c>
      <c r="H4031" t="s">
        <v>18456</v>
      </c>
      <c r="I4031" t="s">
        <v>56</v>
      </c>
      <c r="J4031" t="s">
        <v>18457</v>
      </c>
      <c r="L4031">
        <v>462046</v>
      </c>
      <c r="M4031" t="s">
        <v>51</v>
      </c>
      <c r="N4031" t="s">
        <v>51</v>
      </c>
      <c r="O4031" t="s">
        <v>51</v>
      </c>
      <c r="P4031" t="s">
        <v>51</v>
      </c>
      <c r="Q4031" t="s">
        <v>51</v>
      </c>
      <c r="R4031" t="s">
        <v>51</v>
      </c>
      <c r="S4031" t="s">
        <v>18458</v>
      </c>
      <c r="T4031" t="s">
        <v>51</v>
      </c>
      <c r="U4031" t="s">
        <v>51</v>
      </c>
      <c r="V4031">
        <v>7480233522</v>
      </c>
      <c r="Y4031" t="s">
        <v>18459</v>
      </c>
      <c r="Z4031">
        <v>8</v>
      </c>
      <c r="AA4031" t="s">
        <v>51</v>
      </c>
      <c r="AB4031" t="s">
        <v>51</v>
      </c>
      <c r="AC4031" t="s">
        <v>51</v>
      </c>
      <c r="AD4031" t="s">
        <v>51</v>
      </c>
      <c r="AE4031" t="s">
        <v>51</v>
      </c>
      <c r="AF4031" t="s">
        <v>18457</v>
      </c>
      <c r="AG4031" t="s">
        <v>51</v>
      </c>
      <c r="AH4031" t="s">
        <v>51</v>
      </c>
      <c r="AI4031" t="s">
        <v>51</v>
      </c>
      <c r="AJ4031">
        <v>0</v>
      </c>
      <c r="AK4031" t="s">
        <v>51</v>
      </c>
      <c r="AL4031" t="s">
        <v>51</v>
      </c>
      <c r="AM4031">
        <v>0</v>
      </c>
      <c r="AN4031">
        <v>0</v>
      </c>
      <c r="AO4031" t="s">
        <v>51</v>
      </c>
      <c r="AP4031" t="s">
        <v>51</v>
      </c>
      <c r="AQ4031" t="s">
        <v>51</v>
      </c>
      <c r="AR4031" t="s">
        <v>51</v>
      </c>
      <c r="AS4031" t="s">
        <v>51</v>
      </c>
      <c r="AT4031" t="s">
        <v>51</v>
      </c>
      <c r="AU4031" t="s">
        <v>58</v>
      </c>
      <c r="AV4031" t="s">
        <v>51</v>
      </c>
      <c r="AW4031" t="s">
        <v>51</v>
      </c>
      <c r="AX4031" s="1">
        <v>40229.646246180557</v>
      </c>
      <c r="AY4031" s="1">
        <v>40229.646246180557</v>
      </c>
    </row>
    <row r="4032" spans="1:51" x14ac:dyDescent="0.35">
      <c r="A4032">
        <v>113</v>
      </c>
      <c r="B4032">
        <v>43000036</v>
      </c>
      <c r="C4032" t="s">
        <v>51</v>
      </c>
      <c r="D4032" t="s">
        <v>52</v>
      </c>
      <c r="E4032" t="s">
        <v>51</v>
      </c>
      <c r="F4032" t="s">
        <v>51</v>
      </c>
      <c r="G4032" t="s">
        <v>18460</v>
      </c>
      <c r="H4032" t="s">
        <v>18461</v>
      </c>
      <c r="I4032" t="s">
        <v>56</v>
      </c>
      <c r="J4032" t="s">
        <v>143</v>
      </c>
      <c r="L4032">
        <v>411011</v>
      </c>
      <c r="M4032" t="s">
        <v>51</v>
      </c>
      <c r="N4032" t="s">
        <v>51</v>
      </c>
      <c r="O4032" t="s">
        <v>51</v>
      </c>
      <c r="P4032" t="s">
        <v>51</v>
      </c>
      <c r="Q4032" t="s">
        <v>51</v>
      </c>
      <c r="R4032" t="s">
        <v>51</v>
      </c>
      <c r="T4032" t="s">
        <v>51</v>
      </c>
      <c r="U4032" t="s">
        <v>51</v>
      </c>
      <c r="Y4032" t="s">
        <v>17945</v>
      </c>
      <c r="Z4032">
        <v>8</v>
      </c>
      <c r="AA4032" t="s">
        <v>51</v>
      </c>
      <c r="AB4032" t="s">
        <v>51</v>
      </c>
      <c r="AC4032" t="s">
        <v>51</v>
      </c>
      <c r="AD4032" t="s">
        <v>51</v>
      </c>
      <c r="AE4032" t="s">
        <v>51</v>
      </c>
      <c r="AF4032" t="s">
        <v>143</v>
      </c>
      <c r="AG4032" t="s">
        <v>51</v>
      </c>
      <c r="AH4032" t="s">
        <v>51</v>
      </c>
      <c r="AI4032" t="s">
        <v>51</v>
      </c>
      <c r="AJ4032">
        <v>0</v>
      </c>
      <c r="AK4032" t="s">
        <v>51</v>
      </c>
      <c r="AL4032" t="s">
        <v>51</v>
      </c>
      <c r="AM4032">
        <v>0</v>
      </c>
      <c r="AN4032">
        <v>0</v>
      </c>
      <c r="AO4032" t="s">
        <v>51</v>
      </c>
      <c r="AP4032" t="s">
        <v>51</v>
      </c>
      <c r="AQ4032" t="s">
        <v>51</v>
      </c>
      <c r="AR4032" t="s">
        <v>51</v>
      </c>
      <c r="AS4032" t="s">
        <v>51</v>
      </c>
      <c r="AT4032" t="s">
        <v>51</v>
      </c>
      <c r="AU4032" t="s">
        <v>58</v>
      </c>
      <c r="AV4032" t="s">
        <v>51</v>
      </c>
      <c r="AW4032" t="s">
        <v>51</v>
      </c>
      <c r="AX4032" s="1">
        <v>40229.646246180557</v>
      </c>
      <c r="AY4032" s="1">
        <v>40229.646246180557</v>
      </c>
    </row>
    <row r="4033" spans="1:51" x14ac:dyDescent="0.35">
      <c r="A4033">
        <v>111</v>
      </c>
      <c r="B4033">
        <v>43000034</v>
      </c>
      <c r="C4033" t="s">
        <v>51</v>
      </c>
      <c r="D4033" t="s">
        <v>52</v>
      </c>
      <c r="E4033" t="s">
        <v>51</v>
      </c>
      <c r="F4033" t="s">
        <v>51</v>
      </c>
      <c r="G4033" t="s">
        <v>18462</v>
      </c>
      <c r="H4033" t="s">
        <v>18463</v>
      </c>
      <c r="I4033" t="s">
        <v>56</v>
      </c>
      <c r="J4033" t="s">
        <v>18464</v>
      </c>
      <c r="L4033">
        <v>400053</v>
      </c>
      <c r="M4033" t="s">
        <v>51</v>
      </c>
      <c r="N4033" t="s">
        <v>51</v>
      </c>
      <c r="O4033" t="s">
        <v>51</v>
      </c>
      <c r="P4033" t="s">
        <v>51</v>
      </c>
      <c r="Q4033" t="s">
        <v>51</v>
      </c>
      <c r="R4033" t="s">
        <v>51</v>
      </c>
      <c r="T4033" t="s">
        <v>51</v>
      </c>
      <c r="U4033" t="s">
        <v>51</v>
      </c>
      <c r="Y4033" t="s">
        <v>18465</v>
      </c>
      <c r="Z4033">
        <v>8</v>
      </c>
      <c r="AA4033" t="s">
        <v>51</v>
      </c>
      <c r="AB4033" t="s">
        <v>51</v>
      </c>
      <c r="AC4033" t="s">
        <v>51</v>
      </c>
      <c r="AD4033" t="s">
        <v>51</v>
      </c>
      <c r="AE4033" t="s">
        <v>51</v>
      </c>
      <c r="AF4033" t="s">
        <v>18464</v>
      </c>
      <c r="AG4033" t="s">
        <v>51</v>
      </c>
      <c r="AH4033" t="s">
        <v>51</v>
      </c>
      <c r="AI4033" t="s">
        <v>51</v>
      </c>
      <c r="AJ4033">
        <v>0</v>
      </c>
      <c r="AK4033" t="s">
        <v>51</v>
      </c>
      <c r="AL4033" t="s">
        <v>51</v>
      </c>
      <c r="AM4033">
        <v>0</v>
      </c>
      <c r="AN4033">
        <v>0</v>
      </c>
      <c r="AO4033" t="s">
        <v>51</v>
      </c>
      <c r="AP4033" t="s">
        <v>51</v>
      </c>
      <c r="AQ4033" t="s">
        <v>51</v>
      </c>
      <c r="AR4033" t="s">
        <v>51</v>
      </c>
      <c r="AS4033" t="s">
        <v>51</v>
      </c>
      <c r="AT4033" t="s">
        <v>51</v>
      </c>
      <c r="AU4033" t="s">
        <v>58</v>
      </c>
      <c r="AV4033" t="s">
        <v>51</v>
      </c>
      <c r="AW4033" t="s">
        <v>51</v>
      </c>
      <c r="AX4033" s="1">
        <v>40229.646246180557</v>
      </c>
      <c r="AY4033" s="1">
        <v>40229.646246180557</v>
      </c>
    </row>
    <row r="4034" spans="1:51" x14ac:dyDescent="0.35">
      <c r="A4034">
        <v>110</v>
      </c>
      <c r="B4034">
        <v>43000033</v>
      </c>
      <c r="C4034" t="s">
        <v>51</v>
      </c>
      <c r="D4034" t="s">
        <v>52</v>
      </c>
      <c r="E4034" t="s">
        <v>51</v>
      </c>
      <c r="F4034" t="s">
        <v>51</v>
      </c>
      <c r="G4034" t="s">
        <v>18466</v>
      </c>
      <c r="H4034" t="s">
        <v>18467</v>
      </c>
      <c r="I4034" t="s">
        <v>56</v>
      </c>
      <c r="J4034" t="s">
        <v>143</v>
      </c>
      <c r="L4034">
        <v>411027</v>
      </c>
      <c r="M4034" t="s">
        <v>51</v>
      </c>
      <c r="N4034" t="s">
        <v>51</v>
      </c>
      <c r="O4034" t="s">
        <v>51</v>
      </c>
      <c r="P4034" t="s">
        <v>51</v>
      </c>
      <c r="Q4034" t="s">
        <v>51</v>
      </c>
      <c r="R4034" t="s">
        <v>51</v>
      </c>
      <c r="T4034" t="s">
        <v>51</v>
      </c>
      <c r="U4034" t="s">
        <v>51</v>
      </c>
      <c r="Y4034" t="s">
        <v>17945</v>
      </c>
      <c r="Z4034">
        <v>8</v>
      </c>
      <c r="AA4034" t="s">
        <v>51</v>
      </c>
      <c r="AB4034" t="s">
        <v>51</v>
      </c>
      <c r="AC4034" t="s">
        <v>51</v>
      </c>
      <c r="AD4034" t="s">
        <v>51</v>
      </c>
      <c r="AE4034" t="s">
        <v>51</v>
      </c>
      <c r="AF4034" t="s">
        <v>143</v>
      </c>
      <c r="AG4034" t="s">
        <v>51</v>
      </c>
      <c r="AH4034" t="s">
        <v>51</v>
      </c>
      <c r="AI4034" t="s">
        <v>51</v>
      </c>
      <c r="AJ4034">
        <v>0</v>
      </c>
      <c r="AK4034" t="s">
        <v>51</v>
      </c>
      <c r="AL4034" t="s">
        <v>51</v>
      </c>
      <c r="AM4034">
        <v>0</v>
      </c>
      <c r="AN4034">
        <v>0</v>
      </c>
      <c r="AO4034" t="s">
        <v>51</v>
      </c>
      <c r="AP4034" t="s">
        <v>51</v>
      </c>
      <c r="AQ4034" t="s">
        <v>51</v>
      </c>
      <c r="AR4034" t="s">
        <v>51</v>
      </c>
      <c r="AS4034" t="s">
        <v>51</v>
      </c>
      <c r="AT4034" t="s">
        <v>51</v>
      </c>
      <c r="AU4034" t="s">
        <v>58</v>
      </c>
      <c r="AV4034" t="s">
        <v>51</v>
      </c>
      <c r="AW4034" t="s">
        <v>51</v>
      </c>
      <c r="AX4034" s="1">
        <v>40229.646246180557</v>
      </c>
      <c r="AY4034" s="1">
        <v>40229.646246180557</v>
      </c>
    </row>
    <row r="4035" spans="1:51" x14ac:dyDescent="0.35">
      <c r="A4035">
        <v>109</v>
      </c>
      <c r="B4035">
        <v>0</v>
      </c>
      <c r="C4035" t="s">
        <v>51</v>
      </c>
      <c r="D4035" t="s">
        <v>52</v>
      </c>
      <c r="E4035" t="s">
        <v>51</v>
      </c>
      <c r="F4035" t="s">
        <v>51</v>
      </c>
      <c r="G4035" t="s">
        <v>18468</v>
      </c>
      <c r="H4035" t="s">
        <v>18469</v>
      </c>
      <c r="I4035" t="s">
        <v>56</v>
      </c>
      <c r="J4035" t="s">
        <v>18470</v>
      </c>
      <c r="K4035" t="s">
        <v>1821</v>
      </c>
      <c r="L4035">
        <v>683501</v>
      </c>
      <c r="M4035" t="s">
        <v>51</v>
      </c>
      <c r="N4035" t="s">
        <v>51</v>
      </c>
      <c r="O4035" t="s">
        <v>51</v>
      </c>
      <c r="P4035" t="s">
        <v>51</v>
      </c>
      <c r="Q4035" t="s">
        <v>51</v>
      </c>
      <c r="R4035" t="s">
        <v>51</v>
      </c>
      <c r="S4035" t="s">
        <v>18471</v>
      </c>
      <c r="T4035" t="s">
        <v>51</v>
      </c>
      <c r="U4035" t="s">
        <v>51</v>
      </c>
      <c r="Y4035" t="s">
        <v>18472</v>
      </c>
      <c r="Z4035">
        <v>8</v>
      </c>
      <c r="AE4035" t="s">
        <v>51</v>
      </c>
      <c r="AF4035" t="s">
        <v>18470</v>
      </c>
      <c r="AI4035">
        <v>0</v>
      </c>
      <c r="AJ4035">
        <v>0</v>
      </c>
      <c r="AL4035">
        <v>0</v>
      </c>
      <c r="AM4035">
        <v>1</v>
      </c>
      <c r="AN4035">
        <v>0</v>
      </c>
      <c r="AO4035" t="s">
        <v>51</v>
      </c>
      <c r="AP4035" t="s">
        <v>51</v>
      </c>
      <c r="AQ4035" t="s">
        <v>51</v>
      </c>
      <c r="AR4035" t="s">
        <v>51</v>
      </c>
      <c r="AS4035" t="s">
        <v>51</v>
      </c>
      <c r="AT4035" t="s">
        <v>51</v>
      </c>
      <c r="AU4035" t="s">
        <v>58</v>
      </c>
      <c r="AV4035" t="s">
        <v>51</v>
      </c>
      <c r="AW4035" t="s">
        <v>17780</v>
      </c>
      <c r="AX4035" s="1">
        <v>40229.646246180557</v>
      </c>
      <c r="AY4035" s="1">
        <v>40256.63639684028</v>
      </c>
    </row>
    <row r="4036" spans="1:51" x14ac:dyDescent="0.35">
      <c r="A4036">
        <v>108</v>
      </c>
      <c r="B4036">
        <v>43000031</v>
      </c>
      <c r="C4036" t="s">
        <v>51</v>
      </c>
      <c r="D4036" t="s">
        <v>52</v>
      </c>
      <c r="E4036" t="s">
        <v>51</v>
      </c>
      <c r="F4036" t="s">
        <v>51</v>
      </c>
      <c r="G4036" t="s">
        <v>19526</v>
      </c>
      <c r="H4036" t="s">
        <v>18473</v>
      </c>
      <c r="I4036" t="s">
        <v>56</v>
      </c>
      <c r="J4036" t="s">
        <v>407</v>
      </c>
      <c r="L4036">
        <v>390007</v>
      </c>
      <c r="M4036" t="s">
        <v>51</v>
      </c>
      <c r="N4036" t="s">
        <v>51</v>
      </c>
      <c r="O4036" t="s">
        <v>51</v>
      </c>
      <c r="P4036" t="s">
        <v>51</v>
      </c>
      <c r="Q4036" t="s">
        <v>51</v>
      </c>
      <c r="R4036" t="s">
        <v>51</v>
      </c>
      <c r="S4036">
        <v>2653056629</v>
      </c>
      <c r="T4036" t="s">
        <v>51</v>
      </c>
      <c r="U4036" t="s">
        <v>51</v>
      </c>
      <c r="X4036" t="s">
        <v>18474</v>
      </c>
      <c r="Y4036" t="s">
        <v>18475</v>
      </c>
      <c r="Z4036">
        <v>8</v>
      </c>
      <c r="AA4036" t="s">
        <v>51</v>
      </c>
      <c r="AB4036" t="s">
        <v>51</v>
      </c>
      <c r="AC4036" t="s">
        <v>51</v>
      </c>
      <c r="AD4036" t="s">
        <v>51</v>
      </c>
      <c r="AE4036" t="s">
        <v>51</v>
      </c>
      <c r="AF4036" t="s">
        <v>407</v>
      </c>
      <c r="AG4036" t="s">
        <v>51</v>
      </c>
      <c r="AH4036" t="s">
        <v>51</v>
      </c>
      <c r="AI4036" t="s">
        <v>51</v>
      </c>
      <c r="AJ4036">
        <v>0</v>
      </c>
      <c r="AK4036" t="s">
        <v>51</v>
      </c>
      <c r="AL4036" t="s">
        <v>51</v>
      </c>
      <c r="AM4036">
        <v>0</v>
      </c>
      <c r="AN4036">
        <v>0</v>
      </c>
      <c r="AO4036" t="s">
        <v>51</v>
      </c>
      <c r="AP4036" t="s">
        <v>51</v>
      </c>
      <c r="AQ4036" t="s">
        <v>51</v>
      </c>
      <c r="AR4036" t="s">
        <v>51</v>
      </c>
      <c r="AS4036" t="s">
        <v>51</v>
      </c>
      <c r="AT4036" t="s">
        <v>51</v>
      </c>
      <c r="AU4036" t="s">
        <v>58</v>
      </c>
      <c r="AV4036" t="s">
        <v>51</v>
      </c>
      <c r="AW4036" t="s">
        <v>51</v>
      </c>
      <c r="AX4036" s="1">
        <v>40229.646246180557</v>
      </c>
      <c r="AY4036" s="1">
        <v>40229.646246180557</v>
      </c>
    </row>
    <row r="4037" spans="1:51" x14ac:dyDescent="0.35">
      <c r="A4037">
        <v>106</v>
      </c>
      <c r="B4037">
        <v>0</v>
      </c>
      <c r="C4037" t="s">
        <v>51</v>
      </c>
      <c r="D4037" t="s">
        <v>52</v>
      </c>
      <c r="E4037" t="s">
        <v>51</v>
      </c>
      <c r="F4037" t="s">
        <v>51</v>
      </c>
      <c r="G4037" t="s">
        <v>18476</v>
      </c>
      <c r="H4037" t="s">
        <v>18477</v>
      </c>
      <c r="I4037" t="s">
        <v>56</v>
      </c>
      <c r="J4037" t="s">
        <v>15191</v>
      </c>
      <c r="K4037" t="s">
        <v>578</v>
      </c>
      <c r="L4037">
        <v>390007</v>
      </c>
      <c r="N4037" t="s">
        <v>14787</v>
      </c>
      <c r="S4037" t="s">
        <v>18478</v>
      </c>
      <c r="T4037" t="s">
        <v>51</v>
      </c>
      <c r="U4037" t="s">
        <v>51</v>
      </c>
      <c r="V4037" t="s">
        <v>18479</v>
      </c>
      <c r="W4037">
        <v>9714901699</v>
      </c>
      <c r="X4037" t="s">
        <v>17491</v>
      </c>
      <c r="Y4037" t="s">
        <v>18480</v>
      </c>
      <c r="Z4037">
        <v>8</v>
      </c>
      <c r="AE4037" t="s">
        <v>51</v>
      </c>
      <c r="AF4037" t="s">
        <v>15191</v>
      </c>
      <c r="AI4037">
        <v>0</v>
      </c>
      <c r="AJ4037">
        <v>0</v>
      </c>
      <c r="AL4037">
        <v>0</v>
      </c>
      <c r="AM4037">
        <v>0</v>
      </c>
      <c r="AN4037">
        <v>0</v>
      </c>
      <c r="AO4037" t="s">
        <v>51</v>
      </c>
      <c r="AP4037" t="s">
        <v>51</v>
      </c>
      <c r="AQ4037" t="s">
        <v>51</v>
      </c>
      <c r="AR4037" t="s">
        <v>51</v>
      </c>
      <c r="AS4037" t="s">
        <v>51</v>
      </c>
      <c r="AT4037" t="s">
        <v>51</v>
      </c>
      <c r="AU4037" t="s">
        <v>58</v>
      </c>
      <c r="AV4037" t="s">
        <v>51</v>
      </c>
      <c r="AW4037" t="s">
        <v>8906</v>
      </c>
      <c r="AX4037" s="1">
        <v>40229.646246180557</v>
      </c>
      <c r="AY4037" s="1">
        <v>40875.62688491898</v>
      </c>
    </row>
    <row r="4038" spans="1:51" x14ac:dyDescent="0.35">
      <c r="A4038">
        <v>105</v>
      </c>
      <c r="B4038">
        <v>43000028</v>
      </c>
      <c r="C4038" t="s">
        <v>51</v>
      </c>
      <c r="D4038" t="s">
        <v>52</v>
      </c>
      <c r="E4038" t="s">
        <v>51</v>
      </c>
      <c r="F4038" t="s">
        <v>51</v>
      </c>
      <c r="G4038" t="s">
        <v>18481</v>
      </c>
      <c r="H4038" t="s">
        <v>18482</v>
      </c>
      <c r="I4038" t="s">
        <v>56</v>
      </c>
      <c r="J4038" t="s">
        <v>18080</v>
      </c>
      <c r="L4038">
        <v>500037</v>
      </c>
      <c r="M4038" t="s">
        <v>51</v>
      </c>
      <c r="N4038" t="s">
        <v>51</v>
      </c>
      <c r="O4038" t="s">
        <v>51</v>
      </c>
      <c r="P4038" t="s">
        <v>51</v>
      </c>
      <c r="Q4038" t="s">
        <v>51</v>
      </c>
      <c r="R4038" t="s">
        <v>51</v>
      </c>
      <c r="S4038" t="s">
        <v>18483</v>
      </c>
      <c r="T4038" t="s">
        <v>51</v>
      </c>
      <c r="U4038" t="s">
        <v>51</v>
      </c>
      <c r="V4038">
        <v>402377528</v>
      </c>
      <c r="X4038">
        <v>0</v>
      </c>
      <c r="Y4038" t="s">
        <v>18484</v>
      </c>
      <c r="Z4038">
        <v>8</v>
      </c>
      <c r="AA4038" t="s">
        <v>51</v>
      </c>
      <c r="AB4038" t="s">
        <v>51</v>
      </c>
      <c r="AC4038" t="s">
        <v>51</v>
      </c>
      <c r="AD4038" t="s">
        <v>51</v>
      </c>
      <c r="AE4038" t="s">
        <v>51</v>
      </c>
      <c r="AF4038" t="s">
        <v>18080</v>
      </c>
      <c r="AG4038" t="s">
        <v>51</v>
      </c>
      <c r="AH4038" t="s">
        <v>51</v>
      </c>
      <c r="AI4038" t="s">
        <v>51</v>
      </c>
      <c r="AJ4038">
        <v>0</v>
      </c>
      <c r="AK4038" t="s">
        <v>51</v>
      </c>
      <c r="AL4038" t="s">
        <v>51</v>
      </c>
      <c r="AM4038">
        <v>0</v>
      </c>
      <c r="AN4038">
        <v>0</v>
      </c>
      <c r="AO4038" t="s">
        <v>51</v>
      </c>
      <c r="AP4038" t="s">
        <v>51</v>
      </c>
      <c r="AQ4038" t="s">
        <v>51</v>
      </c>
      <c r="AR4038" t="s">
        <v>51</v>
      </c>
      <c r="AS4038" t="s">
        <v>51</v>
      </c>
      <c r="AT4038" t="s">
        <v>51</v>
      </c>
      <c r="AU4038" t="s">
        <v>58</v>
      </c>
      <c r="AV4038" t="s">
        <v>51</v>
      </c>
      <c r="AW4038" t="s">
        <v>51</v>
      </c>
      <c r="AX4038" s="1">
        <v>40229.646246180557</v>
      </c>
      <c r="AY4038" s="1">
        <v>40229.646246180557</v>
      </c>
    </row>
    <row r="4039" spans="1:51" x14ac:dyDescent="0.35">
      <c r="A4039">
        <v>103</v>
      </c>
      <c r="B4039">
        <v>43000026</v>
      </c>
      <c r="C4039" t="s">
        <v>51</v>
      </c>
      <c r="D4039" t="s">
        <v>52</v>
      </c>
      <c r="E4039" t="s">
        <v>51</v>
      </c>
      <c r="F4039" t="s">
        <v>51</v>
      </c>
      <c r="G4039" t="s">
        <v>18485</v>
      </c>
      <c r="H4039" t="s">
        <v>18486</v>
      </c>
      <c r="I4039" t="s">
        <v>56</v>
      </c>
      <c r="J4039" t="s">
        <v>18487</v>
      </c>
      <c r="L4039">
        <v>7474</v>
      </c>
      <c r="M4039" t="s">
        <v>51</v>
      </c>
      <c r="N4039" t="s">
        <v>51</v>
      </c>
      <c r="O4039" t="s">
        <v>51</v>
      </c>
      <c r="P4039" t="s">
        <v>51</v>
      </c>
      <c r="Q4039" t="s">
        <v>51</v>
      </c>
      <c r="R4039" t="s">
        <v>51</v>
      </c>
      <c r="T4039" t="s">
        <v>51</v>
      </c>
      <c r="U4039" t="s">
        <v>51</v>
      </c>
      <c r="Y4039">
        <v>452</v>
      </c>
      <c r="Z4039">
        <v>8</v>
      </c>
      <c r="AA4039" t="s">
        <v>51</v>
      </c>
      <c r="AB4039" t="s">
        <v>51</v>
      </c>
      <c r="AC4039" t="s">
        <v>51</v>
      </c>
      <c r="AD4039" t="s">
        <v>51</v>
      </c>
      <c r="AE4039" t="s">
        <v>51</v>
      </c>
      <c r="AF4039" t="s">
        <v>18487</v>
      </c>
      <c r="AG4039" t="s">
        <v>51</v>
      </c>
      <c r="AH4039" t="s">
        <v>51</v>
      </c>
      <c r="AI4039" t="s">
        <v>51</v>
      </c>
      <c r="AJ4039">
        <v>0</v>
      </c>
      <c r="AK4039" t="s">
        <v>51</v>
      </c>
      <c r="AL4039" t="s">
        <v>51</v>
      </c>
      <c r="AM4039">
        <v>0</v>
      </c>
      <c r="AN4039">
        <v>0</v>
      </c>
      <c r="AO4039" t="s">
        <v>51</v>
      </c>
      <c r="AP4039" t="s">
        <v>51</v>
      </c>
      <c r="AQ4039" t="s">
        <v>51</v>
      </c>
      <c r="AR4039" t="s">
        <v>51</v>
      </c>
      <c r="AS4039" t="s">
        <v>51</v>
      </c>
      <c r="AT4039" t="s">
        <v>51</v>
      </c>
      <c r="AU4039" t="s">
        <v>58</v>
      </c>
      <c r="AV4039" t="s">
        <v>51</v>
      </c>
      <c r="AW4039" t="s">
        <v>51</v>
      </c>
      <c r="AX4039" s="1">
        <v>40229.646246180557</v>
      </c>
      <c r="AY4039" s="1">
        <v>40229.646246180557</v>
      </c>
    </row>
    <row r="4040" spans="1:51" x14ac:dyDescent="0.35">
      <c r="A4040">
        <v>102</v>
      </c>
      <c r="B4040">
        <v>0</v>
      </c>
      <c r="C4040" t="s">
        <v>51</v>
      </c>
      <c r="D4040" t="s">
        <v>52</v>
      </c>
      <c r="E4040" t="s">
        <v>51</v>
      </c>
      <c r="F4040" t="s">
        <v>51</v>
      </c>
      <c r="G4040" t="s">
        <v>18488</v>
      </c>
      <c r="H4040" t="s">
        <v>18489</v>
      </c>
      <c r="I4040" t="s">
        <v>56</v>
      </c>
      <c r="J4040" t="s">
        <v>18490</v>
      </c>
      <c r="K4040" t="s">
        <v>18491</v>
      </c>
      <c r="L4040">
        <v>402309</v>
      </c>
      <c r="M4040" t="s">
        <v>51</v>
      </c>
      <c r="N4040" t="s">
        <v>51</v>
      </c>
      <c r="O4040" t="s">
        <v>51</v>
      </c>
      <c r="P4040" t="s">
        <v>51</v>
      </c>
      <c r="Q4040" t="s">
        <v>51</v>
      </c>
      <c r="R4040" t="s">
        <v>51</v>
      </c>
      <c r="S4040">
        <v>231211</v>
      </c>
      <c r="T4040" t="s">
        <v>51</v>
      </c>
      <c r="U4040" t="s">
        <v>51</v>
      </c>
      <c r="Y4040">
        <v>2145</v>
      </c>
      <c r="Z4040">
        <v>8</v>
      </c>
      <c r="AE4040" t="s">
        <v>51</v>
      </c>
      <c r="AF4040" t="s">
        <v>18490</v>
      </c>
      <c r="AI4040">
        <v>0</v>
      </c>
      <c r="AJ4040">
        <v>0</v>
      </c>
      <c r="AL4040">
        <v>0</v>
      </c>
      <c r="AM4040">
        <v>0</v>
      </c>
      <c r="AN4040">
        <v>0</v>
      </c>
      <c r="AO4040" t="s">
        <v>51</v>
      </c>
      <c r="AP4040" t="s">
        <v>51</v>
      </c>
      <c r="AQ4040" t="s">
        <v>51</v>
      </c>
      <c r="AR4040" t="s">
        <v>51</v>
      </c>
      <c r="AS4040" t="s">
        <v>51</v>
      </c>
      <c r="AT4040" t="s">
        <v>51</v>
      </c>
      <c r="AU4040" t="s">
        <v>58</v>
      </c>
      <c r="AV4040" t="s">
        <v>51</v>
      </c>
      <c r="AW4040" t="s">
        <v>17780</v>
      </c>
      <c r="AX4040" s="1">
        <v>40229.646246180557</v>
      </c>
      <c r="AY4040" s="1">
        <v>40285.543163391201</v>
      </c>
    </row>
    <row r="4041" spans="1:51" x14ac:dyDescent="0.35">
      <c r="A4041">
        <v>100</v>
      </c>
      <c r="B4041">
        <v>43000023</v>
      </c>
      <c r="C4041" t="s">
        <v>51</v>
      </c>
      <c r="D4041" t="s">
        <v>52</v>
      </c>
      <c r="E4041" t="s">
        <v>51</v>
      </c>
      <c r="F4041" t="s">
        <v>51</v>
      </c>
      <c r="G4041" t="s">
        <v>18492</v>
      </c>
      <c r="H4041" t="s">
        <v>18493</v>
      </c>
      <c r="I4041" t="s">
        <v>56</v>
      </c>
      <c r="J4041" t="s">
        <v>143</v>
      </c>
      <c r="L4041" t="s">
        <v>18256</v>
      </c>
      <c r="M4041" t="s">
        <v>51</v>
      </c>
      <c r="N4041" t="s">
        <v>51</v>
      </c>
      <c r="O4041" t="s">
        <v>51</v>
      </c>
      <c r="P4041" t="s">
        <v>51</v>
      </c>
      <c r="Q4041" t="s">
        <v>51</v>
      </c>
      <c r="R4041" t="s">
        <v>51</v>
      </c>
      <c r="T4041" t="s">
        <v>51</v>
      </c>
      <c r="U4041" t="s">
        <v>51</v>
      </c>
      <c r="Y4041" t="s">
        <v>17945</v>
      </c>
      <c r="Z4041">
        <v>8</v>
      </c>
      <c r="AA4041" t="s">
        <v>51</v>
      </c>
      <c r="AB4041" t="s">
        <v>51</v>
      </c>
      <c r="AC4041" t="s">
        <v>51</v>
      </c>
      <c r="AD4041" t="s">
        <v>51</v>
      </c>
      <c r="AE4041" t="s">
        <v>51</v>
      </c>
      <c r="AF4041" t="s">
        <v>143</v>
      </c>
      <c r="AG4041" t="s">
        <v>51</v>
      </c>
      <c r="AH4041" t="s">
        <v>51</v>
      </c>
      <c r="AI4041" t="s">
        <v>51</v>
      </c>
      <c r="AJ4041">
        <v>0</v>
      </c>
      <c r="AK4041" t="s">
        <v>51</v>
      </c>
      <c r="AL4041" t="s">
        <v>51</v>
      </c>
      <c r="AM4041">
        <v>0</v>
      </c>
      <c r="AN4041">
        <v>0</v>
      </c>
      <c r="AO4041" t="s">
        <v>51</v>
      </c>
      <c r="AP4041" t="s">
        <v>51</v>
      </c>
      <c r="AQ4041" t="s">
        <v>51</v>
      </c>
      <c r="AR4041" t="s">
        <v>51</v>
      </c>
      <c r="AS4041" t="s">
        <v>51</v>
      </c>
      <c r="AT4041" t="s">
        <v>51</v>
      </c>
      <c r="AU4041" t="s">
        <v>58</v>
      </c>
      <c r="AV4041" t="s">
        <v>51</v>
      </c>
      <c r="AW4041" t="s">
        <v>51</v>
      </c>
      <c r="AX4041" s="1">
        <v>40229.646246180557</v>
      </c>
      <c r="AY4041" s="1">
        <v>40229.646246180557</v>
      </c>
    </row>
    <row r="4042" spans="1:51" x14ac:dyDescent="0.35">
      <c r="A4042">
        <v>99</v>
      </c>
      <c r="B4042">
        <v>43000022</v>
      </c>
      <c r="C4042" t="s">
        <v>51</v>
      </c>
      <c r="D4042" t="s">
        <v>52</v>
      </c>
      <c r="E4042" t="s">
        <v>51</v>
      </c>
      <c r="F4042" t="s">
        <v>51</v>
      </c>
      <c r="G4042" t="s">
        <v>18494</v>
      </c>
      <c r="H4042" t="s">
        <v>18495</v>
      </c>
      <c r="I4042" t="s">
        <v>56</v>
      </c>
      <c r="J4042" t="s">
        <v>143</v>
      </c>
      <c r="L4042">
        <v>400098</v>
      </c>
      <c r="M4042" t="s">
        <v>51</v>
      </c>
      <c r="N4042" t="s">
        <v>51</v>
      </c>
      <c r="O4042" t="s">
        <v>51</v>
      </c>
      <c r="P4042" t="s">
        <v>51</v>
      </c>
      <c r="Q4042" t="s">
        <v>51</v>
      </c>
      <c r="R4042" t="s">
        <v>51</v>
      </c>
      <c r="S4042">
        <v>66916089</v>
      </c>
      <c r="T4042" t="s">
        <v>51</v>
      </c>
      <c r="U4042" t="s">
        <v>51</v>
      </c>
      <c r="V4042">
        <v>66915934</v>
      </c>
      <c r="Y4042">
        <v>22</v>
      </c>
      <c r="Z4042">
        <v>8</v>
      </c>
      <c r="AA4042" t="s">
        <v>51</v>
      </c>
      <c r="AB4042" t="s">
        <v>51</v>
      </c>
      <c r="AC4042" t="s">
        <v>51</v>
      </c>
      <c r="AD4042" t="s">
        <v>51</v>
      </c>
      <c r="AE4042" t="s">
        <v>51</v>
      </c>
      <c r="AF4042" t="s">
        <v>143</v>
      </c>
      <c r="AG4042" t="s">
        <v>51</v>
      </c>
      <c r="AH4042" t="s">
        <v>51</v>
      </c>
      <c r="AI4042" t="s">
        <v>51</v>
      </c>
      <c r="AJ4042">
        <v>0</v>
      </c>
      <c r="AK4042" t="s">
        <v>51</v>
      </c>
      <c r="AL4042" t="s">
        <v>51</v>
      </c>
      <c r="AM4042">
        <v>0</v>
      </c>
      <c r="AN4042">
        <v>0</v>
      </c>
      <c r="AO4042" t="s">
        <v>51</v>
      </c>
      <c r="AP4042" t="s">
        <v>51</v>
      </c>
      <c r="AQ4042" t="s">
        <v>51</v>
      </c>
      <c r="AR4042" t="s">
        <v>51</v>
      </c>
      <c r="AS4042" t="s">
        <v>51</v>
      </c>
      <c r="AT4042" t="s">
        <v>51</v>
      </c>
      <c r="AU4042" t="s">
        <v>58</v>
      </c>
      <c r="AV4042" t="s">
        <v>51</v>
      </c>
      <c r="AW4042" t="s">
        <v>51</v>
      </c>
      <c r="AX4042" s="1">
        <v>40229.646246180557</v>
      </c>
      <c r="AY4042" s="1">
        <v>40229.646246180557</v>
      </c>
    </row>
    <row r="4043" spans="1:51" x14ac:dyDescent="0.35">
      <c r="A4043">
        <v>98</v>
      </c>
      <c r="B4043">
        <v>0</v>
      </c>
      <c r="C4043" t="s">
        <v>51</v>
      </c>
      <c r="D4043" t="s">
        <v>52</v>
      </c>
      <c r="E4043" t="s">
        <v>51</v>
      </c>
      <c r="F4043" t="s">
        <v>51</v>
      </c>
      <c r="G4043" t="s">
        <v>19527</v>
      </c>
      <c r="H4043" t="s">
        <v>19528</v>
      </c>
      <c r="I4043" t="s">
        <v>56</v>
      </c>
      <c r="J4043" t="s">
        <v>14401</v>
      </c>
      <c r="K4043" t="s">
        <v>1392</v>
      </c>
      <c r="L4043" t="s">
        <v>1392</v>
      </c>
      <c r="M4043" t="s">
        <v>19529</v>
      </c>
      <c r="N4043" t="s">
        <v>18496</v>
      </c>
      <c r="O4043" t="s">
        <v>56</v>
      </c>
      <c r="P4043" t="s">
        <v>6717</v>
      </c>
      <c r="Q4043" t="s">
        <v>7736</v>
      </c>
      <c r="R4043">
        <v>431136</v>
      </c>
      <c r="T4043" t="s">
        <v>51</v>
      </c>
      <c r="U4043" t="s">
        <v>51</v>
      </c>
      <c r="Z4043">
        <v>8</v>
      </c>
      <c r="AA4043" t="s">
        <v>18497</v>
      </c>
      <c r="AE4043" t="s">
        <v>51</v>
      </c>
      <c r="AF4043" t="s">
        <v>14401</v>
      </c>
      <c r="AG4043" t="s">
        <v>18498</v>
      </c>
      <c r="AH4043" t="s">
        <v>18499</v>
      </c>
      <c r="AI4043">
        <v>0</v>
      </c>
      <c r="AJ4043">
        <v>0</v>
      </c>
      <c r="AL4043">
        <v>0</v>
      </c>
      <c r="AM4043">
        <v>0</v>
      </c>
      <c r="AN4043">
        <v>0</v>
      </c>
      <c r="AO4043" t="s">
        <v>51</v>
      </c>
      <c r="AP4043" t="s">
        <v>51</v>
      </c>
      <c r="AQ4043" t="s">
        <v>51</v>
      </c>
      <c r="AR4043" t="s">
        <v>51</v>
      </c>
      <c r="AS4043" t="s">
        <v>51</v>
      </c>
      <c r="AT4043" t="s">
        <v>51</v>
      </c>
      <c r="AU4043" t="s">
        <v>58</v>
      </c>
      <c r="AV4043" t="s">
        <v>51</v>
      </c>
      <c r="AW4043" t="s">
        <v>8906</v>
      </c>
      <c r="AX4043" s="1">
        <v>40229.646246180557</v>
      </c>
      <c r="AY4043" s="1">
        <v>40665.722599074077</v>
      </c>
    </row>
    <row r="4044" spans="1:51" x14ac:dyDescent="0.35">
      <c r="A4044">
        <v>95</v>
      </c>
      <c r="B4044">
        <v>0</v>
      </c>
      <c r="C4044" t="s">
        <v>51</v>
      </c>
      <c r="D4044" t="s">
        <v>52</v>
      </c>
      <c r="E4044" t="s">
        <v>51</v>
      </c>
      <c r="F4044" t="s">
        <v>51</v>
      </c>
      <c r="G4044" t="s">
        <v>19530</v>
      </c>
      <c r="H4044" t="s">
        <v>18500</v>
      </c>
      <c r="I4044" t="s">
        <v>56</v>
      </c>
      <c r="J4044" t="s">
        <v>15771</v>
      </c>
      <c r="K4044" t="s">
        <v>4540</v>
      </c>
      <c r="L4044">
        <v>226016</v>
      </c>
      <c r="M4044" t="s">
        <v>51</v>
      </c>
      <c r="N4044" t="s">
        <v>51</v>
      </c>
      <c r="O4044" t="s">
        <v>51</v>
      </c>
      <c r="P4044" t="s">
        <v>51</v>
      </c>
      <c r="Q4044" t="s">
        <v>51</v>
      </c>
      <c r="R4044" t="s">
        <v>51</v>
      </c>
      <c r="S4044">
        <v>4064117</v>
      </c>
      <c r="T4044" t="s">
        <v>51</v>
      </c>
      <c r="U4044" t="s">
        <v>51</v>
      </c>
      <c r="W4044">
        <v>9453605036</v>
      </c>
      <c r="X4044" t="s">
        <v>3167</v>
      </c>
      <c r="Y4044">
        <v>522</v>
      </c>
      <c r="Z4044">
        <v>8</v>
      </c>
      <c r="AE4044" t="s">
        <v>51</v>
      </c>
      <c r="AF4044" t="s">
        <v>15771</v>
      </c>
      <c r="AI4044">
        <v>0</v>
      </c>
      <c r="AJ4044">
        <v>0</v>
      </c>
      <c r="AL4044">
        <v>0</v>
      </c>
      <c r="AM4044">
        <v>0</v>
      </c>
      <c r="AN4044">
        <v>0</v>
      </c>
      <c r="AO4044" t="s">
        <v>51</v>
      </c>
      <c r="AP4044" t="s">
        <v>51</v>
      </c>
      <c r="AQ4044" t="s">
        <v>51</v>
      </c>
      <c r="AR4044" t="s">
        <v>51</v>
      </c>
      <c r="AS4044" t="s">
        <v>51</v>
      </c>
      <c r="AT4044" t="s">
        <v>51</v>
      </c>
      <c r="AU4044" t="s">
        <v>58</v>
      </c>
      <c r="AV4044" t="s">
        <v>51</v>
      </c>
      <c r="AW4044" t="s">
        <v>17780</v>
      </c>
      <c r="AX4044" s="1">
        <v>40229.646246180557</v>
      </c>
      <c r="AY4044" s="1">
        <v>40281.627986805557</v>
      </c>
    </row>
    <row r="4045" spans="1:51" x14ac:dyDescent="0.35">
      <c r="A4045">
        <v>94</v>
      </c>
      <c r="B4045">
        <v>0</v>
      </c>
      <c r="C4045" t="s">
        <v>51</v>
      </c>
      <c r="D4045" t="s">
        <v>85</v>
      </c>
      <c r="E4045" t="s">
        <v>51</v>
      </c>
      <c r="F4045" t="s">
        <v>51</v>
      </c>
      <c r="G4045" t="s">
        <v>3780</v>
      </c>
      <c r="H4045" t="s">
        <v>18501</v>
      </c>
      <c r="I4045" t="s">
        <v>56</v>
      </c>
      <c r="J4045" t="s">
        <v>12495</v>
      </c>
      <c r="L4045">
        <v>411019</v>
      </c>
      <c r="S4045">
        <v>0</v>
      </c>
      <c r="T4045" t="s">
        <v>51</v>
      </c>
      <c r="U4045" t="s">
        <v>51</v>
      </c>
      <c r="V4045">
        <v>0</v>
      </c>
      <c r="X4045">
        <v>0</v>
      </c>
      <c r="Y4045">
        <v>20</v>
      </c>
      <c r="Z4045">
        <v>8</v>
      </c>
      <c r="AE4045" t="s">
        <v>51</v>
      </c>
      <c r="AF4045" t="s">
        <v>12495</v>
      </c>
      <c r="AI4045">
        <v>0</v>
      </c>
      <c r="AJ4045">
        <v>0</v>
      </c>
      <c r="AL4045">
        <v>0</v>
      </c>
      <c r="AM4045">
        <v>0</v>
      </c>
      <c r="AN4045">
        <v>0</v>
      </c>
      <c r="AO4045" t="s">
        <v>51</v>
      </c>
      <c r="AP4045" t="s">
        <v>51</v>
      </c>
      <c r="AQ4045" t="s">
        <v>51</v>
      </c>
      <c r="AR4045" t="s">
        <v>51</v>
      </c>
      <c r="AS4045" t="s">
        <v>51</v>
      </c>
      <c r="AT4045" t="s">
        <v>51</v>
      </c>
      <c r="AU4045" t="s">
        <v>58</v>
      </c>
      <c r="AV4045" t="s">
        <v>51</v>
      </c>
      <c r="AW4045" t="s">
        <v>7390</v>
      </c>
      <c r="AX4045" s="1">
        <v>40229.646246180557</v>
      </c>
      <c r="AY4045" s="1">
        <v>41589.654869872684</v>
      </c>
    </row>
    <row r="4046" spans="1:51" x14ac:dyDescent="0.35">
      <c r="A4046">
        <v>93</v>
      </c>
      <c r="B4046">
        <v>0</v>
      </c>
      <c r="C4046" t="s">
        <v>51</v>
      </c>
      <c r="D4046" t="s">
        <v>64</v>
      </c>
      <c r="E4046" t="s">
        <v>51</v>
      </c>
      <c r="F4046" t="s">
        <v>51</v>
      </c>
      <c r="G4046" t="s">
        <v>18502</v>
      </c>
      <c r="H4046" t="s">
        <v>18503</v>
      </c>
      <c r="I4046" t="s">
        <v>56</v>
      </c>
      <c r="J4046" t="s">
        <v>280</v>
      </c>
      <c r="K4046" t="s">
        <v>5439</v>
      </c>
      <c r="L4046">
        <v>441122</v>
      </c>
      <c r="O4046" t="s">
        <v>56</v>
      </c>
      <c r="S4046" t="s">
        <v>18504</v>
      </c>
      <c r="T4046" t="s">
        <v>18505</v>
      </c>
      <c r="U4046" t="s">
        <v>202</v>
      </c>
      <c r="V4046" t="s">
        <v>18506</v>
      </c>
      <c r="Y4046" t="s">
        <v>18507</v>
      </c>
      <c r="Z4046">
        <v>8</v>
      </c>
      <c r="AA4046">
        <v>27</v>
      </c>
      <c r="AE4046" t="s">
        <v>11871</v>
      </c>
      <c r="AF4046" t="s">
        <v>143</v>
      </c>
      <c r="AG4046" t="s">
        <v>11872</v>
      </c>
      <c r="AH4046" t="s">
        <v>11871</v>
      </c>
      <c r="AI4046">
        <v>0</v>
      </c>
      <c r="AJ4046">
        <v>0</v>
      </c>
      <c r="AL4046">
        <v>0</v>
      </c>
      <c r="AM4046">
        <v>0</v>
      </c>
      <c r="AN4046">
        <v>0</v>
      </c>
      <c r="AO4046" t="s">
        <v>51</v>
      </c>
      <c r="AP4046" t="s">
        <v>51</v>
      </c>
      <c r="AQ4046" t="s">
        <v>51</v>
      </c>
      <c r="AR4046" t="s">
        <v>51</v>
      </c>
      <c r="AS4046" t="s">
        <v>51</v>
      </c>
      <c r="AT4046" t="s">
        <v>51</v>
      </c>
      <c r="AU4046" t="s">
        <v>58</v>
      </c>
      <c r="AV4046" t="s">
        <v>51</v>
      </c>
      <c r="AW4046" t="s">
        <v>6927</v>
      </c>
      <c r="AX4046" s="1">
        <v>40229.646246180557</v>
      </c>
      <c r="AY4046" s="1">
        <v>43552.636783136571</v>
      </c>
    </row>
    <row r="4047" spans="1:51" x14ac:dyDescent="0.35">
      <c r="A4047">
        <v>92</v>
      </c>
      <c r="B4047">
        <v>0</v>
      </c>
      <c r="C4047" t="s">
        <v>51</v>
      </c>
      <c r="D4047" t="s">
        <v>52</v>
      </c>
      <c r="E4047" t="s">
        <v>51</v>
      </c>
      <c r="F4047" t="s">
        <v>51</v>
      </c>
      <c r="G4047" t="s">
        <v>9895</v>
      </c>
      <c r="H4047" t="s">
        <v>18508</v>
      </c>
      <c r="I4047" t="s">
        <v>56</v>
      </c>
      <c r="J4047" t="s">
        <v>18509</v>
      </c>
      <c r="K4047" t="s">
        <v>18510</v>
      </c>
      <c r="L4047">
        <v>500055</v>
      </c>
      <c r="M4047" t="s">
        <v>18511</v>
      </c>
      <c r="N4047" t="s">
        <v>14787</v>
      </c>
      <c r="S4047" t="s">
        <v>18512</v>
      </c>
      <c r="T4047" t="s">
        <v>51</v>
      </c>
      <c r="U4047" t="s">
        <v>51</v>
      </c>
      <c r="V4047">
        <v>23097433</v>
      </c>
      <c r="X4047" t="s">
        <v>19531</v>
      </c>
      <c r="Y4047" t="s">
        <v>9900</v>
      </c>
      <c r="Z4047">
        <v>8</v>
      </c>
      <c r="AA4047" t="s">
        <v>18513</v>
      </c>
      <c r="AE4047" t="s">
        <v>51</v>
      </c>
      <c r="AF4047" t="s">
        <v>18509</v>
      </c>
      <c r="AH4047" t="s">
        <v>18514</v>
      </c>
      <c r="AI4047">
        <v>0</v>
      </c>
      <c r="AJ4047">
        <v>0</v>
      </c>
      <c r="AL4047">
        <v>0</v>
      </c>
      <c r="AM4047">
        <v>0</v>
      </c>
      <c r="AN4047">
        <v>0</v>
      </c>
      <c r="AO4047" t="s">
        <v>51</v>
      </c>
      <c r="AP4047" t="s">
        <v>51</v>
      </c>
      <c r="AQ4047" t="s">
        <v>51</v>
      </c>
      <c r="AR4047" t="s">
        <v>51</v>
      </c>
      <c r="AS4047" t="s">
        <v>51</v>
      </c>
      <c r="AT4047" t="s">
        <v>51</v>
      </c>
      <c r="AU4047" t="s">
        <v>58</v>
      </c>
      <c r="AV4047" t="s">
        <v>51</v>
      </c>
      <c r="AW4047" t="s">
        <v>14226</v>
      </c>
      <c r="AX4047" s="1">
        <v>40229.646246180557</v>
      </c>
      <c r="AY4047" s="1">
        <v>40782.797843402775</v>
      </c>
    </row>
    <row r="4048" spans="1:51" x14ac:dyDescent="0.35">
      <c r="A4048">
        <v>91</v>
      </c>
      <c r="B4048">
        <v>0</v>
      </c>
      <c r="C4048" t="s">
        <v>51</v>
      </c>
      <c r="D4048" t="s">
        <v>52</v>
      </c>
      <c r="E4048" t="s">
        <v>51</v>
      </c>
      <c r="F4048" t="s">
        <v>51</v>
      </c>
      <c r="G4048" t="s">
        <v>18515</v>
      </c>
      <c r="H4048" t="s">
        <v>18516</v>
      </c>
      <c r="I4048" t="s">
        <v>56</v>
      </c>
      <c r="J4048" t="s">
        <v>143</v>
      </c>
      <c r="K4048" t="s">
        <v>563</v>
      </c>
      <c r="L4048">
        <v>400072</v>
      </c>
      <c r="M4048" t="s">
        <v>51</v>
      </c>
      <c r="N4048" t="s">
        <v>51</v>
      </c>
      <c r="O4048" t="s">
        <v>51</v>
      </c>
      <c r="P4048" t="s">
        <v>51</v>
      </c>
      <c r="Q4048" t="s">
        <v>51</v>
      </c>
      <c r="R4048" t="s">
        <v>51</v>
      </c>
      <c r="S4048" t="s">
        <v>18517</v>
      </c>
      <c r="T4048" t="s">
        <v>51</v>
      </c>
      <c r="U4048" t="s">
        <v>51</v>
      </c>
      <c r="V4048">
        <v>67051714</v>
      </c>
      <c r="X4048" t="s">
        <v>3167</v>
      </c>
      <c r="Y4048">
        <v>22</v>
      </c>
      <c r="Z4048">
        <v>8</v>
      </c>
      <c r="AE4048" t="s">
        <v>51</v>
      </c>
      <c r="AF4048" t="s">
        <v>143</v>
      </c>
      <c r="AI4048">
        <v>0</v>
      </c>
      <c r="AJ4048">
        <v>0</v>
      </c>
      <c r="AL4048">
        <v>0</v>
      </c>
      <c r="AM4048">
        <v>0</v>
      </c>
      <c r="AN4048">
        <v>0</v>
      </c>
      <c r="AO4048" t="s">
        <v>51</v>
      </c>
      <c r="AP4048" t="s">
        <v>51</v>
      </c>
      <c r="AQ4048" t="s">
        <v>51</v>
      </c>
      <c r="AR4048" t="s">
        <v>51</v>
      </c>
      <c r="AS4048" t="s">
        <v>51</v>
      </c>
      <c r="AT4048" t="s">
        <v>51</v>
      </c>
      <c r="AU4048" t="s">
        <v>58</v>
      </c>
      <c r="AV4048" t="s">
        <v>51</v>
      </c>
      <c r="AW4048" t="s">
        <v>14226</v>
      </c>
      <c r="AX4048" s="1">
        <v>40229.646246180557</v>
      </c>
      <c r="AY4048" s="1">
        <v>40366.66526021991</v>
      </c>
    </row>
    <row r="4049" spans="1:51" x14ac:dyDescent="0.35">
      <c r="A4049">
        <v>90</v>
      </c>
      <c r="B4049">
        <v>43000013</v>
      </c>
      <c r="C4049" t="s">
        <v>51</v>
      </c>
      <c r="D4049" t="s">
        <v>52</v>
      </c>
      <c r="E4049" t="s">
        <v>51</v>
      </c>
      <c r="F4049" t="s">
        <v>51</v>
      </c>
      <c r="G4049" t="s">
        <v>18518</v>
      </c>
      <c r="H4049" t="s">
        <v>18519</v>
      </c>
      <c r="I4049" t="s">
        <v>56</v>
      </c>
      <c r="J4049" t="s">
        <v>2284</v>
      </c>
      <c r="L4049">
        <v>768234</v>
      </c>
      <c r="M4049" t="s">
        <v>51</v>
      </c>
      <c r="N4049" t="s">
        <v>51</v>
      </c>
      <c r="O4049" t="s">
        <v>51</v>
      </c>
      <c r="P4049" t="s">
        <v>51</v>
      </c>
      <c r="Q4049" t="s">
        <v>51</v>
      </c>
      <c r="R4049" t="s">
        <v>51</v>
      </c>
      <c r="S4049">
        <v>222209</v>
      </c>
      <c r="T4049" t="s">
        <v>51</v>
      </c>
      <c r="U4049" t="s">
        <v>51</v>
      </c>
      <c r="V4049">
        <v>222230</v>
      </c>
      <c r="X4049" t="s">
        <v>3167</v>
      </c>
      <c r="Y4049">
        <v>6645</v>
      </c>
      <c r="Z4049">
        <v>8</v>
      </c>
      <c r="AA4049" t="s">
        <v>51</v>
      </c>
      <c r="AB4049" t="s">
        <v>51</v>
      </c>
      <c r="AC4049" t="s">
        <v>51</v>
      </c>
      <c r="AD4049" t="s">
        <v>51</v>
      </c>
      <c r="AE4049" t="s">
        <v>51</v>
      </c>
      <c r="AF4049" t="s">
        <v>2284</v>
      </c>
      <c r="AG4049" t="s">
        <v>51</v>
      </c>
      <c r="AH4049" t="s">
        <v>51</v>
      </c>
      <c r="AI4049" t="s">
        <v>51</v>
      </c>
      <c r="AJ4049">
        <v>0</v>
      </c>
      <c r="AK4049" t="s">
        <v>51</v>
      </c>
      <c r="AL4049" t="s">
        <v>51</v>
      </c>
      <c r="AM4049">
        <v>0</v>
      </c>
      <c r="AN4049">
        <v>0</v>
      </c>
      <c r="AO4049" t="s">
        <v>51</v>
      </c>
      <c r="AP4049" t="s">
        <v>51</v>
      </c>
      <c r="AQ4049" t="s">
        <v>51</v>
      </c>
      <c r="AR4049" t="s">
        <v>51</v>
      </c>
      <c r="AS4049" t="s">
        <v>51</v>
      </c>
      <c r="AT4049" t="s">
        <v>51</v>
      </c>
      <c r="AU4049" t="s">
        <v>58</v>
      </c>
      <c r="AV4049" t="s">
        <v>51</v>
      </c>
      <c r="AW4049" t="s">
        <v>51</v>
      </c>
      <c r="AX4049" s="1">
        <v>40229.646246180557</v>
      </c>
      <c r="AY4049" s="1">
        <v>40229.646246180557</v>
      </c>
    </row>
    <row r="4050" spans="1:51" x14ac:dyDescent="0.35">
      <c r="A4050">
        <v>89</v>
      </c>
      <c r="B4050">
        <v>0</v>
      </c>
      <c r="C4050" t="s">
        <v>51</v>
      </c>
      <c r="D4050" t="s">
        <v>52</v>
      </c>
      <c r="E4050" t="s">
        <v>51</v>
      </c>
      <c r="F4050" t="s">
        <v>51</v>
      </c>
      <c r="G4050" t="s">
        <v>18520</v>
      </c>
      <c r="H4050" t="s">
        <v>18521</v>
      </c>
      <c r="I4050" t="s">
        <v>56</v>
      </c>
      <c r="J4050" t="s">
        <v>15674</v>
      </c>
      <c r="L4050">
        <v>110002</v>
      </c>
      <c r="O4050" t="s">
        <v>56</v>
      </c>
      <c r="S4050">
        <v>23378816</v>
      </c>
      <c r="U4050" t="s">
        <v>51</v>
      </c>
      <c r="X4050" t="s">
        <v>51</v>
      </c>
      <c r="Y4050">
        <v>11</v>
      </c>
      <c r="Z4050">
        <v>8</v>
      </c>
      <c r="AE4050" t="s">
        <v>51</v>
      </c>
      <c r="AF4050" t="s">
        <v>15674</v>
      </c>
      <c r="AI4050">
        <v>0</v>
      </c>
      <c r="AJ4050">
        <v>0</v>
      </c>
      <c r="AL4050">
        <v>0</v>
      </c>
      <c r="AM4050">
        <v>0</v>
      </c>
      <c r="AN4050">
        <v>0</v>
      </c>
      <c r="AO4050" t="s">
        <v>51</v>
      </c>
      <c r="AP4050" t="s">
        <v>51</v>
      </c>
      <c r="AQ4050" t="s">
        <v>51</v>
      </c>
      <c r="AR4050" t="s">
        <v>51</v>
      </c>
      <c r="AS4050" t="s">
        <v>51</v>
      </c>
      <c r="AT4050" t="s">
        <v>51</v>
      </c>
      <c r="AU4050" t="s">
        <v>58</v>
      </c>
      <c r="AV4050" t="s">
        <v>51</v>
      </c>
      <c r="AW4050" t="s">
        <v>84</v>
      </c>
      <c r="AX4050" s="1">
        <v>40229.646246180557</v>
      </c>
      <c r="AY4050" s="1">
        <v>41375.5685099537</v>
      </c>
    </row>
    <row r="4051" spans="1:51" x14ac:dyDescent="0.35">
      <c r="A4051">
        <v>87</v>
      </c>
      <c r="B4051">
        <v>0</v>
      </c>
      <c r="C4051" t="s">
        <v>51</v>
      </c>
      <c r="D4051" t="s">
        <v>52</v>
      </c>
      <c r="E4051" t="s">
        <v>51</v>
      </c>
      <c r="F4051" t="s">
        <v>51</v>
      </c>
      <c r="G4051" t="s">
        <v>18522</v>
      </c>
      <c r="H4051" t="s">
        <v>18523</v>
      </c>
      <c r="I4051" t="s">
        <v>56</v>
      </c>
      <c r="J4051" t="s">
        <v>138</v>
      </c>
      <c r="K4051" t="s">
        <v>62</v>
      </c>
      <c r="L4051" t="s">
        <v>62</v>
      </c>
      <c r="O4051" t="s">
        <v>56</v>
      </c>
      <c r="S4051" t="s">
        <v>18524</v>
      </c>
      <c r="T4051" t="s">
        <v>18525</v>
      </c>
      <c r="U4051" t="s">
        <v>51</v>
      </c>
      <c r="Y4051" t="s">
        <v>18526</v>
      </c>
      <c r="Z4051">
        <v>8</v>
      </c>
      <c r="AA4051">
        <v>24</v>
      </c>
      <c r="AD4051" t="s">
        <v>993</v>
      </c>
      <c r="AE4051" t="s">
        <v>4466</v>
      </c>
      <c r="AF4051" t="s">
        <v>407</v>
      </c>
      <c r="AG4051" t="s">
        <v>994</v>
      </c>
      <c r="AH4051" t="s">
        <v>4466</v>
      </c>
      <c r="AI4051">
        <v>0</v>
      </c>
      <c r="AJ4051">
        <v>0</v>
      </c>
      <c r="AL4051">
        <v>0</v>
      </c>
      <c r="AM4051">
        <v>0</v>
      </c>
      <c r="AN4051">
        <v>0</v>
      </c>
      <c r="AO4051" t="s">
        <v>51</v>
      </c>
      <c r="AP4051" t="s">
        <v>51</v>
      </c>
      <c r="AQ4051" t="s">
        <v>51</v>
      </c>
      <c r="AR4051" t="s">
        <v>51</v>
      </c>
      <c r="AS4051" t="s">
        <v>51</v>
      </c>
      <c r="AT4051" t="s">
        <v>51</v>
      </c>
      <c r="AU4051" t="s">
        <v>58</v>
      </c>
      <c r="AV4051" t="s">
        <v>51</v>
      </c>
      <c r="AW4051" t="s">
        <v>6927</v>
      </c>
      <c r="AX4051" s="1">
        <v>40229.646246180557</v>
      </c>
      <c r="AY4051" s="1">
        <v>43302.49188587963</v>
      </c>
    </row>
    <row r="4052" spans="1:51" x14ac:dyDescent="0.35">
      <c r="A4052">
        <v>86</v>
      </c>
      <c r="B4052">
        <v>0</v>
      </c>
      <c r="C4052" t="s">
        <v>51</v>
      </c>
      <c r="D4052" t="s">
        <v>52</v>
      </c>
      <c r="E4052" t="s">
        <v>51</v>
      </c>
      <c r="F4052" t="s">
        <v>51</v>
      </c>
      <c r="G4052" t="s">
        <v>13699</v>
      </c>
      <c r="H4052" t="s">
        <v>18527</v>
      </c>
      <c r="I4052" t="s">
        <v>56</v>
      </c>
      <c r="J4052" t="s">
        <v>6525</v>
      </c>
      <c r="K4052" t="s">
        <v>62</v>
      </c>
      <c r="L4052">
        <v>231217</v>
      </c>
      <c r="M4052" t="s">
        <v>13699</v>
      </c>
      <c r="N4052" t="s">
        <v>18527</v>
      </c>
      <c r="O4052" t="s">
        <v>56</v>
      </c>
      <c r="P4052" t="s">
        <v>6525</v>
      </c>
      <c r="Q4052" t="s">
        <v>62</v>
      </c>
      <c r="R4052">
        <v>231217</v>
      </c>
      <c r="U4052" t="s">
        <v>202</v>
      </c>
      <c r="V4052">
        <v>252107</v>
      </c>
      <c r="W4052" t="s">
        <v>18528</v>
      </c>
      <c r="Y4052" t="s">
        <v>18529</v>
      </c>
      <c r="Z4052">
        <v>8</v>
      </c>
      <c r="AA4052">
        <v>9</v>
      </c>
      <c r="AB4052" t="s">
        <v>62</v>
      </c>
      <c r="AC4052" t="s">
        <v>62</v>
      </c>
      <c r="AD4052" t="s">
        <v>13706</v>
      </c>
      <c r="AE4052" t="s">
        <v>2580</v>
      </c>
      <c r="AF4052" t="s">
        <v>6525</v>
      </c>
      <c r="AG4052" t="s">
        <v>13707</v>
      </c>
      <c r="AH4052" t="s">
        <v>2580</v>
      </c>
      <c r="AI4052">
        <v>0</v>
      </c>
      <c r="AJ4052">
        <v>0</v>
      </c>
      <c r="AL4052">
        <v>0</v>
      </c>
      <c r="AM4052">
        <v>0</v>
      </c>
      <c r="AN4052">
        <v>0</v>
      </c>
      <c r="AO4052" t="s">
        <v>51</v>
      </c>
      <c r="AP4052" t="s">
        <v>51</v>
      </c>
      <c r="AQ4052" t="s">
        <v>51</v>
      </c>
      <c r="AR4052" t="s">
        <v>51</v>
      </c>
      <c r="AS4052" t="s">
        <v>51</v>
      </c>
      <c r="AT4052" t="s">
        <v>51</v>
      </c>
      <c r="AU4052" t="s">
        <v>58</v>
      </c>
      <c r="AV4052" t="s">
        <v>51</v>
      </c>
      <c r="AW4052" t="s">
        <v>919</v>
      </c>
      <c r="AX4052" s="1">
        <v>40229.646246180557</v>
      </c>
      <c r="AY4052" s="1">
        <v>45421.451638425926</v>
      </c>
    </row>
    <row r="4053" spans="1:51" x14ac:dyDescent="0.35">
      <c r="A4053">
        <v>85</v>
      </c>
      <c r="B4053">
        <v>0</v>
      </c>
      <c r="C4053" t="s">
        <v>51</v>
      </c>
      <c r="D4053" t="s">
        <v>52</v>
      </c>
      <c r="E4053" t="s">
        <v>51</v>
      </c>
      <c r="F4053" t="s">
        <v>51</v>
      </c>
      <c r="G4053" t="s">
        <v>18530</v>
      </c>
      <c r="H4053" t="s">
        <v>18531</v>
      </c>
      <c r="I4053" t="s">
        <v>56</v>
      </c>
      <c r="J4053" t="s">
        <v>115</v>
      </c>
      <c r="L4053">
        <v>125005</v>
      </c>
      <c r="O4053" t="s">
        <v>56</v>
      </c>
      <c r="S4053">
        <v>222471</v>
      </c>
      <c r="U4053" t="s">
        <v>202</v>
      </c>
      <c r="Y4053">
        <v>1662</v>
      </c>
      <c r="Z4053">
        <v>8</v>
      </c>
      <c r="AA4053">
        <v>6</v>
      </c>
      <c r="AE4053" t="s">
        <v>17008</v>
      </c>
      <c r="AF4053" t="s">
        <v>115</v>
      </c>
      <c r="AG4053" t="s">
        <v>15836</v>
      </c>
      <c r="AH4053" t="s">
        <v>17008</v>
      </c>
      <c r="AI4053">
        <v>0</v>
      </c>
      <c r="AJ4053">
        <v>0</v>
      </c>
      <c r="AL4053">
        <v>0</v>
      </c>
      <c r="AM4053">
        <v>0</v>
      </c>
      <c r="AN4053">
        <v>0</v>
      </c>
      <c r="AO4053" t="s">
        <v>51</v>
      </c>
      <c r="AP4053" t="s">
        <v>51</v>
      </c>
      <c r="AQ4053" t="s">
        <v>51</v>
      </c>
      <c r="AR4053" t="s">
        <v>51</v>
      </c>
      <c r="AS4053" t="s">
        <v>51</v>
      </c>
      <c r="AT4053" t="s">
        <v>51</v>
      </c>
      <c r="AU4053" t="s">
        <v>58</v>
      </c>
      <c r="AV4053" t="s">
        <v>51</v>
      </c>
      <c r="AW4053" t="s">
        <v>196</v>
      </c>
      <c r="AX4053" s="1">
        <v>40229.646246180557</v>
      </c>
      <c r="AY4053" s="1">
        <v>43724.643776851852</v>
      </c>
    </row>
    <row r="4054" spans="1:51" x14ac:dyDescent="0.35">
      <c r="A4054">
        <v>84</v>
      </c>
      <c r="B4054">
        <v>0</v>
      </c>
      <c r="C4054" t="s">
        <v>51</v>
      </c>
      <c r="D4054" t="s">
        <v>52</v>
      </c>
      <c r="E4054" t="s">
        <v>51</v>
      </c>
      <c r="F4054" t="s">
        <v>51</v>
      </c>
      <c r="G4054" t="s">
        <v>18532</v>
      </c>
      <c r="H4054" t="s">
        <v>18533</v>
      </c>
      <c r="I4054" t="s">
        <v>149</v>
      </c>
      <c r="J4054" t="s">
        <v>13817</v>
      </c>
      <c r="K4054" t="s">
        <v>62</v>
      </c>
      <c r="L4054" t="s">
        <v>62</v>
      </c>
      <c r="N4054" t="s">
        <v>14787</v>
      </c>
      <c r="S4054" t="s">
        <v>1392</v>
      </c>
      <c r="T4054" t="s">
        <v>51</v>
      </c>
      <c r="U4054" t="s">
        <v>51</v>
      </c>
      <c r="V4054" t="s">
        <v>62</v>
      </c>
      <c r="X4054" t="s">
        <v>1392</v>
      </c>
      <c r="Y4054" t="s">
        <v>1392</v>
      </c>
      <c r="Z4054">
        <v>8</v>
      </c>
      <c r="AE4054" t="s">
        <v>51</v>
      </c>
      <c r="AF4054" t="s">
        <v>13817</v>
      </c>
      <c r="AI4054">
        <v>0</v>
      </c>
      <c r="AJ4054">
        <v>0</v>
      </c>
      <c r="AL4054">
        <v>0</v>
      </c>
      <c r="AM4054">
        <v>0</v>
      </c>
      <c r="AN4054">
        <v>0</v>
      </c>
      <c r="AO4054" t="s">
        <v>51</v>
      </c>
      <c r="AP4054" t="s">
        <v>51</v>
      </c>
      <c r="AQ4054" t="s">
        <v>51</v>
      </c>
      <c r="AR4054" t="s">
        <v>51</v>
      </c>
      <c r="AS4054" t="s">
        <v>51</v>
      </c>
      <c r="AT4054" t="s">
        <v>51</v>
      </c>
      <c r="AU4054" t="s">
        <v>58</v>
      </c>
      <c r="AV4054" t="s">
        <v>51</v>
      </c>
      <c r="AW4054" t="s">
        <v>8906</v>
      </c>
      <c r="AX4054" s="1">
        <v>40229.646246180557</v>
      </c>
      <c r="AY4054" s="1">
        <v>40766.592372453706</v>
      </c>
    </row>
    <row r="4055" spans="1:51" x14ac:dyDescent="0.35">
      <c r="A4055">
        <v>83</v>
      </c>
      <c r="B4055">
        <v>0</v>
      </c>
      <c r="C4055" t="s">
        <v>51</v>
      </c>
      <c r="D4055" t="s">
        <v>52</v>
      </c>
      <c r="E4055" t="s">
        <v>51</v>
      </c>
      <c r="F4055" t="s">
        <v>51</v>
      </c>
      <c r="G4055" t="s">
        <v>18534</v>
      </c>
      <c r="H4055" t="s">
        <v>18535</v>
      </c>
      <c r="I4055" t="s">
        <v>56</v>
      </c>
      <c r="J4055" t="s">
        <v>115</v>
      </c>
      <c r="K4055" t="s">
        <v>3934</v>
      </c>
      <c r="L4055">
        <v>121001</v>
      </c>
      <c r="O4055" t="s">
        <v>62</v>
      </c>
      <c r="S4055" t="s">
        <v>1392</v>
      </c>
      <c r="Y4055">
        <v>129</v>
      </c>
      <c r="Z4055">
        <v>8</v>
      </c>
      <c r="AF4055" t="s">
        <v>115</v>
      </c>
      <c r="AG4055" t="s">
        <v>1455</v>
      </c>
      <c r="AI4055">
        <v>0</v>
      </c>
      <c r="AJ4055">
        <v>0</v>
      </c>
      <c r="AL4055">
        <v>0</v>
      </c>
      <c r="AM4055">
        <v>0</v>
      </c>
      <c r="AN4055">
        <v>0</v>
      </c>
      <c r="AO4055" t="s">
        <v>51</v>
      </c>
      <c r="AP4055" t="s">
        <v>51</v>
      </c>
      <c r="AQ4055" t="s">
        <v>51</v>
      </c>
      <c r="AR4055" t="s">
        <v>51</v>
      </c>
      <c r="AS4055" t="s">
        <v>51</v>
      </c>
      <c r="AT4055" t="s">
        <v>51</v>
      </c>
      <c r="AU4055" t="s">
        <v>58</v>
      </c>
      <c r="AV4055" t="s">
        <v>51</v>
      </c>
      <c r="AW4055" t="s">
        <v>59</v>
      </c>
      <c r="AX4055" s="1">
        <v>40229.646246180557</v>
      </c>
      <c r="AY4055" s="1">
        <v>45817.455305821757</v>
      </c>
    </row>
    <row r="4056" spans="1:51" x14ac:dyDescent="0.35">
      <c r="A4056">
        <v>81</v>
      </c>
      <c r="B4056">
        <v>0</v>
      </c>
      <c r="C4056" t="s">
        <v>51</v>
      </c>
      <c r="D4056" t="s">
        <v>64</v>
      </c>
      <c r="E4056" t="s">
        <v>51</v>
      </c>
      <c r="F4056" t="s">
        <v>51</v>
      </c>
      <c r="G4056" t="s">
        <v>18536</v>
      </c>
      <c r="H4056" t="s">
        <v>18537</v>
      </c>
      <c r="I4056" t="s">
        <v>56</v>
      </c>
      <c r="J4056" t="s">
        <v>13817</v>
      </c>
      <c r="K4056" t="s">
        <v>18211</v>
      </c>
      <c r="L4056">
        <v>160055</v>
      </c>
      <c r="N4056" t="s">
        <v>14787</v>
      </c>
      <c r="O4056" t="s">
        <v>416</v>
      </c>
      <c r="U4056" t="s">
        <v>51</v>
      </c>
      <c r="X4056" t="s">
        <v>51</v>
      </c>
      <c r="Y4056" t="s">
        <v>17798</v>
      </c>
      <c r="Z4056">
        <v>8</v>
      </c>
      <c r="AE4056" t="s">
        <v>51</v>
      </c>
      <c r="AF4056" t="s">
        <v>13817</v>
      </c>
      <c r="AI4056">
        <v>0</v>
      </c>
      <c r="AJ4056">
        <v>0</v>
      </c>
      <c r="AL4056">
        <v>0</v>
      </c>
      <c r="AM4056">
        <v>0</v>
      </c>
      <c r="AN4056">
        <v>0</v>
      </c>
      <c r="AO4056" t="s">
        <v>51</v>
      </c>
      <c r="AP4056" t="s">
        <v>51</v>
      </c>
      <c r="AQ4056" t="s">
        <v>51</v>
      </c>
      <c r="AR4056" t="s">
        <v>51</v>
      </c>
      <c r="AS4056" t="s">
        <v>51</v>
      </c>
      <c r="AT4056" t="s">
        <v>51</v>
      </c>
      <c r="AU4056" t="s">
        <v>58</v>
      </c>
      <c r="AV4056" t="s">
        <v>51</v>
      </c>
      <c r="AW4056" t="s">
        <v>84</v>
      </c>
      <c r="AX4056" s="1">
        <v>40229.646246180557</v>
      </c>
      <c r="AY4056" s="1">
        <v>41491.534614895834</v>
      </c>
    </row>
    <row r="4057" spans="1:51" x14ac:dyDescent="0.35">
      <c r="A4057">
        <v>79</v>
      </c>
      <c r="B4057">
        <v>43000002</v>
      </c>
      <c r="C4057" t="s">
        <v>51</v>
      </c>
      <c r="D4057" t="s">
        <v>52</v>
      </c>
      <c r="E4057" t="s">
        <v>51</v>
      </c>
      <c r="F4057" t="s">
        <v>51</v>
      </c>
      <c r="G4057" t="s">
        <v>18538</v>
      </c>
      <c r="H4057" t="s">
        <v>18539</v>
      </c>
      <c r="I4057" t="s">
        <v>56</v>
      </c>
      <c r="J4057" t="s">
        <v>2216</v>
      </c>
      <c r="L4057" t="s">
        <v>18256</v>
      </c>
      <c r="M4057" t="s">
        <v>51</v>
      </c>
      <c r="N4057" t="s">
        <v>51</v>
      </c>
      <c r="O4057" t="s">
        <v>51</v>
      </c>
      <c r="P4057" t="s">
        <v>51</v>
      </c>
      <c r="Q4057" t="s">
        <v>51</v>
      </c>
      <c r="R4057" t="s">
        <v>51</v>
      </c>
      <c r="T4057" t="s">
        <v>51</v>
      </c>
      <c r="U4057" t="s">
        <v>51</v>
      </c>
      <c r="W4057" t="s">
        <v>18540</v>
      </c>
      <c r="Y4057" t="s">
        <v>17945</v>
      </c>
      <c r="Z4057">
        <v>8</v>
      </c>
      <c r="AA4057" t="s">
        <v>51</v>
      </c>
      <c r="AB4057" t="s">
        <v>51</v>
      </c>
      <c r="AC4057" t="s">
        <v>51</v>
      </c>
      <c r="AD4057" t="s">
        <v>51</v>
      </c>
      <c r="AE4057" t="s">
        <v>51</v>
      </c>
      <c r="AF4057" t="s">
        <v>2216</v>
      </c>
      <c r="AG4057" t="s">
        <v>51</v>
      </c>
      <c r="AH4057" t="s">
        <v>51</v>
      </c>
      <c r="AI4057" t="s">
        <v>51</v>
      </c>
      <c r="AJ4057">
        <v>0</v>
      </c>
      <c r="AK4057" t="s">
        <v>51</v>
      </c>
      <c r="AL4057" t="s">
        <v>51</v>
      </c>
      <c r="AM4057">
        <v>0</v>
      </c>
      <c r="AN4057">
        <v>0</v>
      </c>
      <c r="AO4057" t="s">
        <v>51</v>
      </c>
      <c r="AP4057" t="s">
        <v>51</v>
      </c>
      <c r="AQ4057" t="s">
        <v>51</v>
      </c>
      <c r="AR4057" t="s">
        <v>51</v>
      </c>
      <c r="AS4057" t="s">
        <v>51</v>
      </c>
      <c r="AT4057" t="s">
        <v>51</v>
      </c>
      <c r="AU4057" t="s">
        <v>58</v>
      </c>
      <c r="AV4057" t="s">
        <v>51</v>
      </c>
      <c r="AW4057" t="s">
        <v>51</v>
      </c>
      <c r="AX4057" s="1">
        <v>40229.646246180557</v>
      </c>
      <c r="AY4057" s="1">
        <v>40229.646246180557</v>
      </c>
    </row>
    <row r="4058" spans="1:51" x14ac:dyDescent="0.35">
      <c r="A4058">
        <v>78</v>
      </c>
      <c r="B4058">
        <v>43000001</v>
      </c>
      <c r="C4058" t="s">
        <v>51</v>
      </c>
      <c r="D4058" t="s">
        <v>52</v>
      </c>
      <c r="E4058" t="s">
        <v>51</v>
      </c>
      <c r="F4058" t="s">
        <v>51</v>
      </c>
      <c r="G4058" t="s">
        <v>18541</v>
      </c>
      <c r="H4058" t="s">
        <v>18542</v>
      </c>
      <c r="I4058" t="s">
        <v>56</v>
      </c>
      <c r="J4058" t="s">
        <v>77</v>
      </c>
      <c r="L4058">
        <v>500029</v>
      </c>
      <c r="M4058" t="s">
        <v>51</v>
      </c>
      <c r="N4058" t="s">
        <v>51</v>
      </c>
      <c r="O4058" t="s">
        <v>51</v>
      </c>
      <c r="P4058" t="s">
        <v>51</v>
      </c>
      <c r="Q4058" t="s">
        <v>51</v>
      </c>
      <c r="R4058" t="s">
        <v>51</v>
      </c>
      <c r="S4058" t="s">
        <v>18543</v>
      </c>
      <c r="T4058" t="s">
        <v>51</v>
      </c>
      <c r="U4058" t="s">
        <v>51</v>
      </c>
      <c r="W4058" t="s">
        <v>18540</v>
      </c>
      <c r="Y4058" t="s">
        <v>17945</v>
      </c>
      <c r="Z4058">
        <v>8</v>
      </c>
      <c r="AA4058" t="s">
        <v>51</v>
      </c>
      <c r="AB4058" t="s">
        <v>51</v>
      </c>
      <c r="AC4058" t="s">
        <v>51</v>
      </c>
      <c r="AD4058" t="s">
        <v>51</v>
      </c>
      <c r="AE4058" t="s">
        <v>51</v>
      </c>
      <c r="AF4058" t="s">
        <v>77</v>
      </c>
      <c r="AG4058" t="s">
        <v>51</v>
      </c>
      <c r="AH4058" t="s">
        <v>51</v>
      </c>
      <c r="AI4058" t="s">
        <v>51</v>
      </c>
      <c r="AJ4058">
        <v>0</v>
      </c>
      <c r="AK4058" t="s">
        <v>51</v>
      </c>
      <c r="AL4058" t="s">
        <v>51</v>
      </c>
      <c r="AM4058">
        <v>0</v>
      </c>
      <c r="AN4058">
        <v>0</v>
      </c>
      <c r="AO4058" t="s">
        <v>51</v>
      </c>
      <c r="AP4058" t="s">
        <v>51</v>
      </c>
      <c r="AQ4058" t="s">
        <v>51</v>
      </c>
      <c r="AR4058" t="s">
        <v>51</v>
      </c>
      <c r="AS4058" t="s">
        <v>51</v>
      </c>
      <c r="AT4058" t="s">
        <v>51</v>
      </c>
      <c r="AU4058" t="s">
        <v>58</v>
      </c>
      <c r="AV4058" t="s">
        <v>51</v>
      </c>
      <c r="AW4058" t="s">
        <v>51</v>
      </c>
      <c r="AX4058" s="1">
        <v>40229.646246180557</v>
      </c>
      <c r="AY4058" s="1">
        <v>40229.646246180557</v>
      </c>
    </row>
    <row r="4059" spans="1:51" x14ac:dyDescent="0.35">
      <c r="A4059">
        <v>77</v>
      </c>
      <c r="B4059">
        <v>0</v>
      </c>
      <c r="C4059" t="s">
        <v>51</v>
      </c>
      <c r="D4059" t="s">
        <v>85</v>
      </c>
      <c r="E4059">
        <v>3</v>
      </c>
      <c r="F4059" t="s">
        <v>1049</v>
      </c>
      <c r="G4059" t="s">
        <v>18544</v>
      </c>
      <c r="H4059" t="s">
        <v>18545</v>
      </c>
      <c r="I4059" t="s">
        <v>56</v>
      </c>
      <c r="K4059" t="s">
        <v>1903</v>
      </c>
      <c r="L4059">
        <v>411048</v>
      </c>
      <c r="S4059" t="s">
        <v>18546</v>
      </c>
      <c r="T4059" t="s">
        <v>51</v>
      </c>
      <c r="U4059" t="s">
        <v>51</v>
      </c>
      <c r="W4059" t="s">
        <v>18547</v>
      </c>
      <c r="Y4059" t="s">
        <v>18548</v>
      </c>
      <c r="Z4059">
        <v>8</v>
      </c>
      <c r="AE4059" t="s">
        <v>51</v>
      </c>
      <c r="AI4059">
        <v>0</v>
      </c>
      <c r="AJ4059">
        <v>0</v>
      </c>
      <c r="AL4059">
        <v>0</v>
      </c>
      <c r="AM4059">
        <v>0</v>
      </c>
      <c r="AN4059">
        <v>0</v>
      </c>
      <c r="AO4059" t="s">
        <v>4181</v>
      </c>
      <c r="AP4059" t="s">
        <v>121</v>
      </c>
      <c r="AQ4059" t="s">
        <v>122</v>
      </c>
      <c r="AR4059" t="s">
        <v>123</v>
      </c>
      <c r="AS4059" t="s">
        <v>89</v>
      </c>
      <c r="AT4059" t="s">
        <v>90</v>
      </c>
      <c r="AU4059" t="s">
        <v>58</v>
      </c>
      <c r="AV4059" t="s">
        <v>51</v>
      </c>
      <c r="AW4059" t="s">
        <v>5181</v>
      </c>
      <c r="AX4059" s="1">
        <v>40229.646246180557</v>
      </c>
      <c r="AY4059" s="1">
        <v>44165.585499074077</v>
      </c>
    </row>
    <row r="4060" spans="1:51" x14ac:dyDescent="0.35">
      <c r="A4060">
        <v>76</v>
      </c>
      <c r="B4060">
        <v>42000007</v>
      </c>
      <c r="C4060" t="s">
        <v>51</v>
      </c>
      <c r="D4060" t="s">
        <v>85</v>
      </c>
      <c r="E4060" t="s">
        <v>51</v>
      </c>
      <c r="F4060" t="s">
        <v>51</v>
      </c>
      <c r="G4060" t="s">
        <v>18549</v>
      </c>
      <c r="H4060" t="s">
        <v>18550</v>
      </c>
      <c r="I4060" t="s">
        <v>56</v>
      </c>
      <c r="J4060" t="s">
        <v>143</v>
      </c>
      <c r="L4060">
        <v>411041</v>
      </c>
      <c r="M4060" t="s">
        <v>51</v>
      </c>
      <c r="N4060" t="s">
        <v>51</v>
      </c>
      <c r="O4060" t="s">
        <v>51</v>
      </c>
      <c r="P4060" t="s">
        <v>51</v>
      </c>
      <c r="Q4060" t="s">
        <v>51</v>
      </c>
      <c r="R4060" t="s">
        <v>51</v>
      </c>
      <c r="S4060" t="s">
        <v>18551</v>
      </c>
      <c r="T4060" t="s">
        <v>51</v>
      </c>
      <c r="U4060" t="s">
        <v>51</v>
      </c>
      <c r="Y4060" t="s">
        <v>17945</v>
      </c>
      <c r="Z4060">
        <v>8</v>
      </c>
      <c r="AA4060" t="s">
        <v>51</v>
      </c>
      <c r="AB4060" t="s">
        <v>51</v>
      </c>
      <c r="AC4060" t="s">
        <v>51</v>
      </c>
      <c r="AD4060" t="s">
        <v>51</v>
      </c>
      <c r="AE4060" t="s">
        <v>51</v>
      </c>
      <c r="AF4060" t="s">
        <v>143</v>
      </c>
      <c r="AG4060" t="s">
        <v>51</v>
      </c>
      <c r="AH4060" t="s">
        <v>51</v>
      </c>
      <c r="AI4060" t="s">
        <v>51</v>
      </c>
      <c r="AJ4060">
        <v>0</v>
      </c>
      <c r="AK4060" t="s">
        <v>51</v>
      </c>
      <c r="AL4060" t="s">
        <v>51</v>
      </c>
      <c r="AM4060">
        <v>0</v>
      </c>
      <c r="AN4060">
        <v>0</v>
      </c>
      <c r="AO4060" t="s">
        <v>51</v>
      </c>
      <c r="AP4060" t="s">
        <v>51</v>
      </c>
      <c r="AQ4060" t="s">
        <v>51</v>
      </c>
      <c r="AR4060" t="s">
        <v>51</v>
      </c>
      <c r="AS4060" t="s">
        <v>51</v>
      </c>
      <c r="AT4060" t="s">
        <v>51</v>
      </c>
      <c r="AU4060" t="s">
        <v>58</v>
      </c>
      <c r="AV4060" t="s">
        <v>51</v>
      </c>
      <c r="AW4060" t="s">
        <v>51</v>
      </c>
      <c r="AX4060" s="1">
        <v>40229.646246180557</v>
      </c>
      <c r="AY4060" s="1">
        <v>40229.646246180557</v>
      </c>
    </row>
    <row r="4061" spans="1:51" x14ac:dyDescent="0.35">
      <c r="A4061">
        <v>75</v>
      </c>
      <c r="B4061">
        <v>0</v>
      </c>
      <c r="C4061" t="s">
        <v>51</v>
      </c>
      <c r="D4061" t="s">
        <v>85</v>
      </c>
      <c r="E4061" t="s">
        <v>51</v>
      </c>
      <c r="F4061" t="s">
        <v>51</v>
      </c>
      <c r="G4061" t="s">
        <v>18552</v>
      </c>
      <c r="H4061" t="s">
        <v>18553</v>
      </c>
      <c r="I4061" t="s">
        <v>56</v>
      </c>
      <c r="J4061" t="s">
        <v>143</v>
      </c>
      <c r="K4061" t="s">
        <v>563</v>
      </c>
      <c r="L4061">
        <v>400058</v>
      </c>
      <c r="N4061" t="s">
        <v>14787</v>
      </c>
      <c r="T4061" t="s">
        <v>51</v>
      </c>
      <c r="U4061" t="s">
        <v>51</v>
      </c>
      <c r="W4061">
        <v>9820026057</v>
      </c>
      <c r="Y4061" t="s">
        <v>18554</v>
      </c>
      <c r="Z4061">
        <v>8</v>
      </c>
      <c r="AE4061" t="s">
        <v>51</v>
      </c>
      <c r="AF4061" t="s">
        <v>143</v>
      </c>
      <c r="AI4061">
        <v>0</v>
      </c>
      <c r="AJ4061">
        <v>0</v>
      </c>
      <c r="AL4061">
        <v>0</v>
      </c>
      <c r="AM4061">
        <v>0</v>
      </c>
      <c r="AN4061">
        <v>0</v>
      </c>
      <c r="AO4061" t="s">
        <v>51</v>
      </c>
      <c r="AP4061" t="s">
        <v>51</v>
      </c>
      <c r="AQ4061" t="s">
        <v>51</v>
      </c>
      <c r="AR4061" t="s">
        <v>51</v>
      </c>
      <c r="AS4061" t="s">
        <v>51</v>
      </c>
      <c r="AT4061" t="s">
        <v>51</v>
      </c>
      <c r="AU4061" t="s">
        <v>58</v>
      </c>
      <c r="AV4061" t="s">
        <v>51</v>
      </c>
      <c r="AW4061" t="s">
        <v>8671</v>
      </c>
      <c r="AX4061" s="1">
        <v>40229.646246180557</v>
      </c>
      <c r="AY4061" s="1">
        <v>40763.662805358799</v>
      </c>
    </row>
    <row r="4062" spans="1:51" x14ac:dyDescent="0.35">
      <c r="A4062">
        <v>74</v>
      </c>
      <c r="B4062">
        <v>0</v>
      </c>
      <c r="C4062" t="s">
        <v>51</v>
      </c>
      <c r="D4062" t="s">
        <v>85</v>
      </c>
      <c r="E4062" t="s">
        <v>51</v>
      </c>
      <c r="F4062" t="s">
        <v>51</v>
      </c>
      <c r="G4062" t="s">
        <v>18555</v>
      </c>
      <c r="H4062" t="s">
        <v>18556</v>
      </c>
      <c r="I4062" t="s">
        <v>56</v>
      </c>
      <c r="K4062" t="s">
        <v>1903</v>
      </c>
      <c r="L4062">
        <v>411037</v>
      </c>
      <c r="S4062" t="s">
        <v>18557</v>
      </c>
      <c r="T4062" t="s">
        <v>51</v>
      </c>
      <c r="U4062" t="s">
        <v>51</v>
      </c>
      <c r="V4062" t="s">
        <v>18557</v>
      </c>
      <c r="W4062">
        <v>9822026537</v>
      </c>
      <c r="Y4062" t="s">
        <v>18558</v>
      </c>
      <c r="Z4062">
        <v>8</v>
      </c>
      <c r="AD4062" t="s">
        <v>18559</v>
      </c>
      <c r="AE4062" t="s">
        <v>51</v>
      </c>
      <c r="AG4062" t="s">
        <v>18560</v>
      </c>
      <c r="AH4062" t="s">
        <v>18561</v>
      </c>
      <c r="AI4062">
        <v>0</v>
      </c>
      <c r="AL4062">
        <v>0</v>
      </c>
      <c r="AM4062">
        <v>0</v>
      </c>
      <c r="AN4062">
        <v>0</v>
      </c>
      <c r="AO4062" t="s">
        <v>4181</v>
      </c>
      <c r="AP4062" t="s">
        <v>51</v>
      </c>
      <c r="AQ4062" t="s">
        <v>51</v>
      </c>
      <c r="AR4062" t="s">
        <v>51</v>
      </c>
      <c r="AS4062" t="s">
        <v>51</v>
      </c>
      <c r="AT4062" t="s">
        <v>51</v>
      </c>
      <c r="AU4062" t="s">
        <v>58</v>
      </c>
      <c r="AV4062" t="s">
        <v>51</v>
      </c>
      <c r="AW4062" t="s">
        <v>4028</v>
      </c>
      <c r="AX4062" s="1">
        <v>40229.646246180557</v>
      </c>
      <c r="AY4062" s="1">
        <v>41831.472686655092</v>
      </c>
    </row>
    <row r="4063" spans="1:51" x14ac:dyDescent="0.35">
      <c r="A4063">
        <v>73</v>
      </c>
      <c r="B4063">
        <v>0</v>
      </c>
      <c r="C4063" t="s">
        <v>51</v>
      </c>
      <c r="D4063" t="s">
        <v>85</v>
      </c>
      <c r="E4063">
        <v>6</v>
      </c>
      <c r="F4063" t="s">
        <v>1545</v>
      </c>
      <c r="G4063" t="s">
        <v>18562</v>
      </c>
      <c r="H4063" t="s">
        <v>18563</v>
      </c>
      <c r="I4063" t="s">
        <v>56</v>
      </c>
      <c r="K4063" t="s">
        <v>578</v>
      </c>
      <c r="L4063">
        <v>390010</v>
      </c>
      <c r="S4063" t="s">
        <v>18564</v>
      </c>
      <c r="T4063" t="s">
        <v>51</v>
      </c>
      <c r="U4063" t="s">
        <v>51</v>
      </c>
      <c r="V4063">
        <v>2652638130</v>
      </c>
      <c r="W4063">
        <v>9764000234</v>
      </c>
      <c r="X4063" t="s">
        <v>18565</v>
      </c>
      <c r="Y4063" t="s">
        <v>18566</v>
      </c>
      <c r="Z4063">
        <v>8</v>
      </c>
      <c r="AE4063" t="s">
        <v>51</v>
      </c>
      <c r="AF4063" t="s">
        <v>51</v>
      </c>
      <c r="AI4063">
        <v>0</v>
      </c>
      <c r="AJ4063">
        <v>0</v>
      </c>
      <c r="AL4063">
        <v>0</v>
      </c>
      <c r="AM4063">
        <v>0</v>
      </c>
      <c r="AN4063">
        <v>0</v>
      </c>
      <c r="AO4063" t="s">
        <v>15528</v>
      </c>
      <c r="AU4063" t="s">
        <v>58</v>
      </c>
      <c r="AV4063" t="s">
        <v>51</v>
      </c>
      <c r="AW4063" t="s">
        <v>4028</v>
      </c>
      <c r="AX4063" s="1">
        <v>40229.646246180557</v>
      </c>
      <c r="AY4063" s="1">
        <v>44424.504933680553</v>
      </c>
    </row>
    <row r="4064" spans="1:51" x14ac:dyDescent="0.35">
      <c r="A4064">
        <v>72</v>
      </c>
      <c r="B4064">
        <v>0</v>
      </c>
      <c r="C4064" t="s">
        <v>51</v>
      </c>
      <c r="D4064" t="s">
        <v>85</v>
      </c>
      <c r="E4064" t="s">
        <v>51</v>
      </c>
      <c r="F4064" t="s">
        <v>51</v>
      </c>
      <c r="G4064" t="s">
        <v>18567</v>
      </c>
      <c r="H4064" t="s">
        <v>18568</v>
      </c>
      <c r="I4064" t="s">
        <v>56</v>
      </c>
      <c r="J4064" t="s">
        <v>12495</v>
      </c>
      <c r="K4064" t="s">
        <v>1903</v>
      </c>
      <c r="L4064">
        <v>411002</v>
      </c>
      <c r="S4064" t="s">
        <v>18569</v>
      </c>
      <c r="T4064" t="s">
        <v>51</v>
      </c>
      <c r="U4064" t="s">
        <v>51</v>
      </c>
      <c r="V4064">
        <v>2026360306</v>
      </c>
      <c r="W4064" t="s">
        <v>18570</v>
      </c>
      <c r="X4064" t="s">
        <v>18571</v>
      </c>
      <c r="Y4064" t="s">
        <v>18572</v>
      </c>
      <c r="Z4064">
        <v>8</v>
      </c>
      <c r="AE4064" t="s">
        <v>51</v>
      </c>
      <c r="AF4064" t="s">
        <v>12495</v>
      </c>
      <c r="AI4064">
        <v>0</v>
      </c>
      <c r="AJ4064">
        <v>0</v>
      </c>
      <c r="AL4064">
        <v>0</v>
      </c>
      <c r="AM4064">
        <v>0</v>
      </c>
      <c r="AN4064">
        <v>0</v>
      </c>
      <c r="AO4064" t="s">
        <v>4181</v>
      </c>
      <c r="AP4064" t="s">
        <v>51</v>
      </c>
      <c r="AQ4064" t="s">
        <v>51</v>
      </c>
      <c r="AR4064" t="s">
        <v>51</v>
      </c>
      <c r="AS4064" t="s">
        <v>51</v>
      </c>
      <c r="AT4064" t="s">
        <v>51</v>
      </c>
      <c r="AU4064" t="s">
        <v>58</v>
      </c>
      <c r="AV4064" t="s">
        <v>51</v>
      </c>
      <c r="AW4064" t="s">
        <v>4028</v>
      </c>
      <c r="AX4064" s="1">
        <v>40229.646246180557</v>
      </c>
      <c r="AY4064" s="1">
        <v>41736.539511111114</v>
      </c>
    </row>
    <row r="4065" spans="1:51" x14ac:dyDescent="0.35">
      <c r="A4065">
        <v>71</v>
      </c>
      <c r="B4065">
        <v>0</v>
      </c>
      <c r="C4065" t="s">
        <v>51</v>
      </c>
      <c r="D4065" t="s">
        <v>85</v>
      </c>
      <c r="E4065" t="s">
        <v>51</v>
      </c>
      <c r="F4065" t="s">
        <v>51</v>
      </c>
      <c r="G4065" t="s">
        <v>18573</v>
      </c>
      <c r="H4065" t="s">
        <v>18574</v>
      </c>
      <c r="I4065" t="s">
        <v>18762</v>
      </c>
      <c r="J4065" t="s">
        <v>5419</v>
      </c>
      <c r="L4065" t="s">
        <v>18575</v>
      </c>
      <c r="S4065">
        <v>6269341545</v>
      </c>
      <c r="T4065" t="s">
        <v>51</v>
      </c>
      <c r="U4065" t="s">
        <v>51</v>
      </c>
      <c r="Y4065" t="s">
        <v>18576</v>
      </c>
      <c r="Z4065">
        <v>2</v>
      </c>
      <c r="AE4065" t="s">
        <v>51</v>
      </c>
      <c r="AF4065" t="s">
        <v>5419</v>
      </c>
      <c r="AI4065">
        <v>0</v>
      </c>
      <c r="AJ4065">
        <v>0</v>
      </c>
      <c r="AL4065">
        <v>0</v>
      </c>
      <c r="AM4065">
        <v>0</v>
      </c>
      <c r="AN4065">
        <v>0</v>
      </c>
      <c r="AO4065" t="s">
        <v>1777</v>
      </c>
      <c r="AP4065" t="s">
        <v>51</v>
      </c>
      <c r="AQ4065" t="s">
        <v>51</v>
      </c>
      <c r="AR4065" t="s">
        <v>51</v>
      </c>
      <c r="AS4065" t="s">
        <v>51</v>
      </c>
      <c r="AT4065" t="s">
        <v>51</v>
      </c>
      <c r="AU4065" t="s">
        <v>58</v>
      </c>
      <c r="AV4065" t="s">
        <v>51</v>
      </c>
      <c r="AW4065" t="s">
        <v>4028</v>
      </c>
      <c r="AX4065" s="1">
        <v>40229.646246180557</v>
      </c>
      <c r="AY4065" s="1">
        <v>42244.714327627313</v>
      </c>
    </row>
    <row r="4066" spans="1:51" x14ac:dyDescent="0.35">
      <c r="A4066">
        <v>68</v>
      </c>
      <c r="B4066">
        <v>0</v>
      </c>
      <c r="C4066" t="s">
        <v>51</v>
      </c>
      <c r="D4066" t="s">
        <v>85</v>
      </c>
      <c r="E4066" t="s">
        <v>51</v>
      </c>
      <c r="F4066" t="s">
        <v>51</v>
      </c>
      <c r="G4066" t="s">
        <v>18577</v>
      </c>
      <c r="H4066" t="s">
        <v>18578</v>
      </c>
      <c r="I4066" t="s">
        <v>56</v>
      </c>
      <c r="J4066" t="s">
        <v>143</v>
      </c>
      <c r="K4066" t="s">
        <v>2418</v>
      </c>
      <c r="L4066">
        <v>411028</v>
      </c>
      <c r="M4066" t="s">
        <v>51</v>
      </c>
      <c r="N4066" t="s">
        <v>51</v>
      </c>
      <c r="O4066" t="s">
        <v>51</v>
      </c>
      <c r="P4066" t="s">
        <v>51</v>
      </c>
      <c r="Q4066" t="s">
        <v>51</v>
      </c>
      <c r="R4066" t="s">
        <v>51</v>
      </c>
      <c r="S4066">
        <v>792098</v>
      </c>
      <c r="T4066" t="s">
        <v>51</v>
      </c>
      <c r="U4066" t="s">
        <v>51</v>
      </c>
      <c r="V4066" t="s">
        <v>62</v>
      </c>
      <c r="W4066" t="s">
        <v>62</v>
      </c>
      <c r="X4066" t="s">
        <v>62</v>
      </c>
      <c r="Y4066" t="s">
        <v>18579</v>
      </c>
      <c r="Z4066">
        <v>8</v>
      </c>
      <c r="AA4066" t="s">
        <v>62</v>
      </c>
      <c r="AB4066" t="s">
        <v>62</v>
      </c>
      <c r="AC4066" t="s">
        <v>62</v>
      </c>
      <c r="AD4066" t="s">
        <v>62</v>
      </c>
      <c r="AE4066" t="s">
        <v>51</v>
      </c>
      <c r="AF4066" t="s">
        <v>143</v>
      </c>
      <c r="AG4066" t="s">
        <v>62</v>
      </c>
      <c r="AH4066" t="s">
        <v>62</v>
      </c>
      <c r="AI4066">
        <v>0</v>
      </c>
      <c r="AJ4066">
        <v>0</v>
      </c>
      <c r="AL4066">
        <v>0</v>
      </c>
      <c r="AM4066">
        <v>0</v>
      </c>
      <c r="AN4066">
        <v>0</v>
      </c>
      <c r="AO4066" t="s">
        <v>51</v>
      </c>
      <c r="AP4066" t="s">
        <v>51</v>
      </c>
      <c r="AQ4066" t="s">
        <v>51</v>
      </c>
      <c r="AR4066" t="s">
        <v>51</v>
      </c>
      <c r="AS4066" t="s">
        <v>51</v>
      </c>
      <c r="AT4066" t="s">
        <v>51</v>
      </c>
      <c r="AU4066" t="s">
        <v>58</v>
      </c>
      <c r="AV4066" t="s">
        <v>51</v>
      </c>
      <c r="AW4066" t="s">
        <v>14226</v>
      </c>
      <c r="AX4066" s="1">
        <v>40229.646246180557</v>
      </c>
      <c r="AY4066" s="1">
        <v>40243.505694791667</v>
      </c>
    </row>
    <row r="4067" spans="1:51" x14ac:dyDescent="0.35">
      <c r="A4067">
        <v>67</v>
      </c>
      <c r="B4067">
        <v>40000637</v>
      </c>
      <c r="C4067" t="s">
        <v>51</v>
      </c>
      <c r="D4067" t="s">
        <v>85</v>
      </c>
      <c r="E4067" t="s">
        <v>51</v>
      </c>
      <c r="F4067" t="s">
        <v>51</v>
      </c>
      <c r="G4067" t="s">
        <v>18580</v>
      </c>
      <c r="H4067" t="s">
        <v>18581</v>
      </c>
      <c r="I4067" t="s">
        <v>56</v>
      </c>
      <c r="J4067" t="s">
        <v>143</v>
      </c>
      <c r="L4067">
        <v>4110</v>
      </c>
      <c r="M4067" t="s">
        <v>51</v>
      </c>
      <c r="N4067" t="s">
        <v>51</v>
      </c>
      <c r="O4067" t="s">
        <v>51</v>
      </c>
      <c r="P4067" t="s">
        <v>51</v>
      </c>
      <c r="Q4067" t="s">
        <v>51</v>
      </c>
      <c r="R4067" t="s">
        <v>51</v>
      </c>
      <c r="T4067" t="s">
        <v>51</v>
      </c>
      <c r="U4067" t="s">
        <v>51</v>
      </c>
      <c r="Y4067" t="s">
        <v>17945</v>
      </c>
      <c r="Z4067">
        <v>8</v>
      </c>
      <c r="AA4067" t="s">
        <v>51</v>
      </c>
      <c r="AB4067" t="s">
        <v>51</v>
      </c>
      <c r="AC4067" t="s">
        <v>51</v>
      </c>
      <c r="AD4067" t="s">
        <v>51</v>
      </c>
      <c r="AE4067" t="s">
        <v>51</v>
      </c>
      <c r="AF4067" t="s">
        <v>143</v>
      </c>
      <c r="AG4067" t="s">
        <v>51</v>
      </c>
      <c r="AH4067" t="s">
        <v>51</v>
      </c>
      <c r="AI4067" t="s">
        <v>51</v>
      </c>
      <c r="AJ4067">
        <v>0</v>
      </c>
      <c r="AK4067" t="s">
        <v>51</v>
      </c>
      <c r="AL4067" t="s">
        <v>51</v>
      </c>
      <c r="AM4067">
        <v>0</v>
      </c>
      <c r="AN4067">
        <v>0</v>
      </c>
      <c r="AO4067" t="s">
        <v>51</v>
      </c>
      <c r="AP4067" t="s">
        <v>51</v>
      </c>
      <c r="AQ4067" t="s">
        <v>51</v>
      </c>
      <c r="AR4067" t="s">
        <v>51</v>
      </c>
      <c r="AS4067" t="s">
        <v>51</v>
      </c>
      <c r="AT4067" t="s">
        <v>51</v>
      </c>
      <c r="AU4067" t="s">
        <v>58</v>
      </c>
      <c r="AV4067" t="s">
        <v>51</v>
      </c>
      <c r="AW4067" t="s">
        <v>51</v>
      </c>
      <c r="AX4067" s="1">
        <v>40229.646246180557</v>
      </c>
      <c r="AY4067" s="1">
        <v>40229.646246180557</v>
      </c>
    </row>
    <row r="4068" spans="1:51" x14ac:dyDescent="0.35">
      <c r="A4068">
        <v>66</v>
      </c>
      <c r="B4068">
        <v>40000636</v>
      </c>
      <c r="C4068" t="s">
        <v>51</v>
      </c>
      <c r="D4068" t="s">
        <v>85</v>
      </c>
      <c r="E4068" t="s">
        <v>51</v>
      </c>
      <c r="F4068" t="s">
        <v>51</v>
      </c>
      <c r="G4068" t="s">
        <v>18582</v>
      </c>
      <c r="H4068" t="s">
        <v>18583</v>
      </c>
      <c r="I4068" t="s">
        <v>56</v>
      </c>
      <c r="J4068" t="s">
        <v>143</v>
      </c>
      <c r="L4068">
        <v>411009</v>
      </c>
      <c r="M4068" t="s">
        <v>51</v>
      </c>
      <c r="N4068" t="s">
        <v>51</v>
      </c>
      <c r="O4068" t="s">
        <v>51</v>
      </c>
      <c r="P4068" t="s">
        <v>51</v>
      </c>
      <c r="Q4068" t="s">
        <v>51</v>
      </c>
      <c r="R4068" t="s">
        <v>51</v>
      </c>
      <c r="T4068" t="s">
        <v>51</v>
      </c>
      <c r="U4068" t="s">
        <v>51</v>
      </c>
      <c r="Y4068" t="s">
        <v>18584</v>
      </c>
      <c r="Z4068">
        <v>8</v>
      </c>
      <c r="AA4068" t="s">
        <v>51</v>
      </c>
      <c r="AB4068" t="s">
        <v>51</v>
      </c>
      <c r="AC4068" t="s">
        <v>51</v>
      </c>
      <c r="AD4068" t="s">
        <v>51</v>
      </c>
      <c r="AE4068" t="s">
        <v>51</v>
      </c>
      <c r="AF4068" t="s">
        <v>143</v>
      </c>
      <c r="AG4068" t="s">
        <v>51</v>
      </c>
      <c r="AH4068" t="s">
        <v>51</v>
      </c>
      <c r="AI4068" t="s">
        <v>51</v>
      </c>
      <c r="AJ4068">
        <v>0</v>
      </c>
      <c r="AK4068" t="s">
        <v>51</v>
      </c>
      <c r="AL4068" t="s">
        <v>51</v>
      </c>
      <c r="AM4068">
        <v>0</v>
      </c>
      <c r="AN4068">
        <v>0</v>
      </c>
      <c r="AO4068" t="s">
        <v>51</v>
      </c>
      <c r="AP4068" t="s">
        <v>51</v>
      </c>
      <c r="AQ4068" t="s">
        <v>51</v>
      </c>
      <c r="AR4068" t="s">
        <v>51</v>
      </c>
      <c r="AS4068" t="s">
        <v>51</v>
      </c>
      <c r="AT4068" t="s">
        <v>51</v>
      </c>
      <c r="AU4068" t="s">
        <v>58</v>
      </c>
      <c r="AV4068" t="s">
        <v>51</v>
      </c>
      <c r="AW4068" t="s">
        <v>51</v>
      </c>
      <c r="AX4068" s="1">
        <v>40229.646246180557</v>
      </c>
      <c r="AY4068" s="1">
        <v>40229.646246180557</v>
      </c>
    </row>
    <row r="4069" spans="1:51" x14ac:dyDescent="0.35">
      <c r="A4069">
        <v>65</v>
      </c>
      <c r="B4069">
        <v>0</v>
      </c>
      <c r="C4069" t="s">
        <v>51</v>
      </c>
      <c r="D4069" t="s">
        <v>85</v>
      </c>
      <c r="E4069" t="s">
        <v>51</v>
      </c>
      <c r="F4069" t="s">
        <v>51</v>
      </c>
      <c r="G4069" t="s">
        <v>18585</v>
      </c>
      <c r="H4069" t="s">
        <v>18586</v>
      </c>
      <c r="I4069" t="s">
        <v>56</v>
      </c>
      <c r="J4069" t="s">
        <v>12495</v>
      </c>
      <c r="K4069" t="s">
        <v>1903</v>
      </c>
      <c r="L4069">
        <v>411028</v>
      </c>
      <c r="S4069">
        <v>26341207</v>
      </c>
      <c r="T4069" t="s">
        <v>51</v>
      </c>
      <c r="U4069" t="s">
        <v>51</v>
      </c>
      <c r="V4069">
        <v>26356521</v>
      </c>
      <c r="W4069" t="s">
        <v>18587</v>
      </c>
      <c r="Y4069" t="s">
        <v>18588</v>
      </c>
      <c r="Z4069">
        <v>8</v>
      </c>
      <c r="AE4069" t="s">
        <v>51</v>
      </c>
      <c r="AF4069" t="s">
        <v>12495</v>
      </c>
      <c r="AI4069">
        <v>0</v>
      </c>
      <c r="AJ4069">
        <v>0</v>
      </c>
      <c r="AL4069">
        <v>0</v>
      </c>
      <c r="AM4069">
        <v>0</v>
      </c>
      <c r="AN4069">
        <v>0</v>
      </c>
      <c r="AO4069" t="s">
        <v>18589</v>
      </c>
      <c r="AP4069" t="s">
        <v>51</v>
      </c>
      <c r="AQ4069" t="s">
        <v>51</v>
      </c>
      <c r="AR4069" t="s">
        <v>51</v>
      </c>
      <c r="AS4069" t="s">
        <v>51</v>
      </c>
      <c r="AT4069" t="s">
        <v>51</v>
      </c>
      <c r="AU4069" t="s">
        <v>58</v>
      </c>
      <c r="AV4069" t="s">
        <v>51</v>
      </c>
      <c r="AW4069" t="s">
        <v>4028</v>
      </c>
      <c r="AX4069" s="1">
        <v>40229.646246180557</v>
      </c>
      <c r="AY4069" s="1">
        <v>41779.700050810185</v>
      </c>
    </row>
    <row r="4070" spans="1:51" x14ac:dyDescent="0.35">
      <c r="A4070">
        <v>64</v>
      </c>
      <c r="B4070">
        <v>40000634</v>
      </c>
      <c r="C4070" t="s">
        <v>51</v>
      </c>
      <c r="D4070" t="s">
        <v>85</v>
      </c>
      <c r="E4070" t="s">
        <v>51</v>
      </c>
      <c r="F4070" t="s">
        <v>51</v>
      </c>
      <c r="G4070" t="s">
        <v>18590</v>
      </c>
      <c r="H4070" t="s">
        <v>18591</v>
      </c>
      <c r="I4070" t="s">
        <v>56</v>
      </c>
      <c r="J4070" t="s">
        <v>143</v>
      </c>
      <c r="L4070">
        <v>411057</v>
      </c>
      <c r="M4070" t="s">
        <v>51</v>
      </c>
      <c r="N4070" t="s">
        <v>51</v>
      </c>
      <c r="O4070" t="s">
        <v>51</v>
      </c>
      <c r="P4070" t="s">
        <v>51</v>
      </c>
      <c r="Q4070" t="s">
        <v>51</v>
      </c>
      <c r="R4070" t="s">
        <v>51</v>
      </c>
      <c r="T4070" t="s">
        <v>51</v>
      </c>
      <c r="U4070" t="s">
        <v>51</v>
      </c>
      <c r="Y4070" t="s">
        <v>17945</v>
      </c>
      <c r="Z4070">
        <v>8</v>
      </c>
      <c r="AA4070" t="s">
        <v>51</v>
      </c>
      <c r="AB4070" t="s">
        <v>51</v>
      </c>
      <c r="AC4070" t="s">
        <v>51</v>
      </c>
      <c r="AD4070" t="s">
        <v>51</v>
      </c>
      <c r="AE4070" t="s">
        <v>51</v>
      </c>
      <c r="AF4070" t="s">
        <v>143</v>
      </c>
      <c r="AG4070" t="s">
        <v>51</v>
      </c>
      <c r="AH4070" t="s">
        <v>51</v>
      </c>
      <c r="AI4070" t="s">
        <v>51</v>
      </c>
      <c r="AJ4070">
        <v>0</v>
      </c>
      <c r="AK4070" t="s">
        <v>51</v>
      </c>
      <c r="AL4070" t="s">
        <v>51</v>
      </c>
      <c r="AM4070">
        <v>0</v>
      </c>
      <c r="AN4070">
        <v>0</v>
      </c>
      <c r="AO4070" t="s">
        <v>51</v>
      </c>
      <c r="AP4070" t="s">
        <v>51</v>
      </c>
      <c r="AQ4070" t="s">
        <v>51</v>
      </c>
      <c r="AR4070" t="s">
        <v>51</v>
      </c>
      <c r="AS4070" t="s">
        <v>51</v>
      </c>
      <c r="AT4070" t="s">
        <v>51</v>
      </c>
      <c r="AU4070" t="s">
        <v>58</v>
      </c>
      <c r="AV4070" t="s">
        <v>51</v>
      </c>
      <c r="AW4070" t="s">
        <v>51</v>
      </c>
      <c r="AX4070" s="1">
        <v>40229.646246180557</v>
      </c>
      <c r="AY4070" s="1">
        <v>40229.646246180557</v>
      </c>
    </row>
    <row r="4071" spans="1:51" x14ac:dyDescent="0.35">
      <c r="A4071">
        <v>62</v>
      </c>
      <c r="B4071">
        <v>40000631</v>
      </c>
      <c r="C4071" t="s">
        <v>51</v>
      </c>
      <c r="D4071" t="s">
        <v>52</v>
      </c>
      <c r="E4071" t="s">
        <v>51</v>
      </c>
      <c r="F4071" t="s">
        <v>51</v>
      </c>
      <c r="G4071" t="s">
        <v>18592</v>
      </c>
      <c r="H4071" t="s">
        <v>18593</v>
      </c>
      <c r="I4071" t="s">
        <v>56</v>
      </c>
      <c r="J4071" t="s">
        <v>5695</v>
      </c>
      <c r="L4071">
        <v>243122</v>
      </c>
      <c r="M4071" t="s">
        <v>51</v>
      </c>
      <c r="N4071" t="s">
        <v>51</v>
      </c>
      <c r="O4071" t="s">
        <v>51</v>
      </c>
      <c r="P4071" t="s">
        <v>51</v>
      </c>
      <c r="Q4071" t="s">
        <v>51</v>
      </c>
      <c r="R4071" t="s">
        <v>51</v>
      </c>
      <c r="S4071">
        <v>9368233119</v>
      </c>
      <c r="T4071" t="s">
        <v>51</v>
      </c>
      <c r="U4071" t="s">
        <v>51</v>
      </c>
      <c r="X4071" t="s">
        <v>62</v>
      </c>
      <c r="Y4071" t="s">
        <v>18594</v>
      </c>
      <c r="Z4071">
        <v>8</v>
      </c>
      <c r="AA4071" t="s">
        <v>51</v>
      </c>
      <c r="AB4071" t="s">
        <v>51</v>
      </c>
      <c r="AC4071" t="s">
        <v>51</v>
      </c>
      <c r="AD4071" t="s">
        <v>51</v>
      </c>
      <c r="AE4071" t="s">
        <v>51</v>
      </c>
      <c r="AF4071" t="s">
        <v>5695</v>
      </c>
      <c r="AG4071" t="s">
        <v>51</v>
      </c>
      <c r="AH4071" t="s">
        <v>51</v>
      </c>
      <c r="AI4071" t="s">
        <v>51</v>
      </c>
      <c r="AJ4071">
        <v>0</v>
      </c>
      <c r="AK4071" t="s">
        <v>51</v>
      </c>
      <c r="AL4071" t="s">
        <v>51</v>
      </c>
      <c r="AM4071">
        <v>0</v>
      </c>
      <c r="AN4071">
        <v>0</v>
      </c>
      <c r="AO4071" t="s">
        <v>51</v>
      </c>
      <c r="AP4071" t="s">
        <v>51</v>
      </c>
      <c r="AQ4071" t="s">
        <v>51</v>
      </c>
      <c r="AR4071" t="s">
        <v>51</v>
      </c>
      <c r="AS4071" t="s">
        <v>51</v>
      </c>
      <c r="AT4071" t="s">
        <v>51</v>
      </c>
      <c r="AU4071" t="s">
        <v>58</v>
      </c>
      <c r="AV4071" t="s">
        <v>51</v>
      </c>
      <c r="AW4071" t="s">
        <v>51</v>
      </c>
      <c r="AX4071" s="1">
        <v>40229.646246180557</v>
      </c>
      <c r="AY4071" s="1">
        <v>40229.646246180557</v>
      </c>
    </row>
    <row r="4072" spans="1:51" x14ac:dyDescent="0.35">
      <c r="A4072">
        <v>61</v>
      </c>
      <c r="B4072">
        <v>0</v>
      </c>
      <c r="C4072" t="s">
        <v>51</v>
      </c>
      <c r="D4072" t="s">
        <v>85</v>
      </c>
      <c r="E4072" t="s">
        <v>51</v>
      </c>
      <c r="F4072" t="s">
        <v>51</v>
      </c>
      <c r="G4072" t="s">
        <v>18595</v>
      </c>
      <c r="H4072" t="s">
        <v>18596</v>
      </c>
      <c r="I4072" t="s">
        <v>56</v>
      </c>
      <c r="J4072" t="s">
        <v>143</v>
      </c>
      <c r="K4072" t="s">
        <v>2254</v>
      </c>
      <c r="L4072">
        <v>4110014</v>
      </c>
      <c r="M4072" t="s">
        <v>51</v>
      </c>
      <c r="N4072" t="s">
        <v>51</v>
      </c>
      <c r="O4072" t="s">
        <v>51</v>
      </c>
      <c r="P4072" t="s">
        <v>51</v>
      </c>
      <c r="Q4072" t="s">
        <v>51</v>
      </c>
      <c r="R4072" t="s">
        <v>51</v>
      </c>
      <c r="S4072">
        <v>26348882</v>
      </c>
      <c r="T4072" t="s">
        <v>51</v>
      </c>
      <c r="U4072" t="s">
        <v>51</v>
      </c>
      <c r="V4072">
        <v>27013117</v>
      </c>
      <c r="W4072">
        <v>9763724712</v>
      </c>
      <c r="X4072" t="s">
        <v>18597</v>
      </c>
      <c r="Y4072" t="s">
        <v>18598</v>
      </c>
      <c r="Z4072">
        <v>8</v>
      </c>
      <c r="AE4072" t="s">
        <v>51</v>
      </c>
      <c r="AF4072" t="s">
        <v>143</v>
      </c>
      <c r="AI4072">
        <v>0</v>
      </c>
      <c r="AJ4072">
        <v>0</v>
      </c>
      <c r="AL4072">
        <v>0</v>
      </c>
      <c r="AM4072">
        <v>0</v>
      </c>
      <c r="AN4072">
        <v>0</v>
      </c>
      <c r="AO4072" t="s">
        <v>51</v>
      </c>
      <c r="AP4072" t="s">
        <v>51</v>
      </c>
      <c r="AQ4072" t="s">
        <v>51</v>
      </c>
      <c r="AR4072" t="s">
        <v>51</v>
      </c>
      <c r="AS4072" t="s">
        <v>51</v>
      </c>
      <c r="AT4072" t="s">
        <v>51</v>
      </c>
      <c r="AU4072" t="s">
        <v>58</v>
      </c>
      <c r="AV4072" t="s">
        <v>51</v>
      </c>
      <c r="AW4072" t="s">
        <v>16002</v>
      </c>
      <c r="AX4072" s="1">
        <v>40229.646246180557</v>
      </c>
      <c r="AY4072" s="1">
        <v>40308.675508680557</v>
      </c>
    </row>
    <row r="4073" spans="1:51" x14ac:dyDescent="0.35">
      <c r="A4073">
        <v>60</v>
      </c>
      <c r="B4073">
        <v>0</v>
      </c>
      <c r="C4073" t="s">
        <v>51</v>
      </c>
      <c r="D4073" t="s">
        <v>85</v>
      </c>
      <c r="E4073" t="s">
        <v>51</v>
      </c>
      <c r="F4073" t="s">
        <v>51</v>
      </c>
      <c r="G4073" t="s">
        <v>18599</v>
      </c>
      <c r="H4073" t="s">
        <v>18600</v>
      </c>
      <c r="I4073" t="s">
        <v>18762</v>
      </c>
      <c r="L4073">
        <v>0</v>
      </c>
      <c r="S4073" t="s">
        <v>18601</v>
      </c>
      <c r="T4073" t="s">
        <v>51</v>
      </c>
      <c r="U4073" t="s">
        <v>51</v>
      </c>
      <c r="V4073">
        <v>5592531090</v>
      </c>
      <c r="X4073" t="s">
        <v>18602</v>
      </c>
      <c r="Y4073" t="s">
        <v>18603</v>
      </c>
      <c r="Z4073">
        <v>2</v>
      </c>
      <c r="AE4073" t="s">
        <v>51</v>
      </c>
      <c r="AI4073">
        <v>0</v>
      </c>
      <c r="AL4073">
        <v>0</v>
      </c>
      <c r="AM4073">
        <v>0</v>
      </c>
      <c r="AN4073">
        <v>0</v>
      </c>
      <c r="AO4073" t="s">
        <v>18604</v>
      </c>
      <c r="AP4073" t="s">
        <v>51</v>
      </c>
      <c r="AQ4073" t="s">
        <v>51</v>
      </c>
      <c r="AR4073" t="s">
        <v>51</v>
      </c>
      <c r="AS4073" t="s">
        <v>51</v>
      </c>
      <c r="AT4073" t="s">
        <v>51</v>
      </c>
      <c r="AU4073" t="s">
        <v>58</v>
      </c>
      <c r="AV4073" t="s">
        <v>51</v>
      </c>
      <c r="AW4073" t="s">
        <v>4028</v>
      </c>
      <c r="AX4073" s="1">
        <v>40229.646246180557</v>
      </c>
      <c r="AY4073" s="1">
        <v>41794.466583912035</v>
      </c>
    </row>
    <row r="4074" spans="1:51" x14ac:dyDescent="0.35">
      <c r="A4074">
        <v>59</v>
      </c>
      <c r="B4074">
        <v>0</v>
      </c>
      <c r="C4074" t="s">
        <v>51</v>
      </c>
      <c r="D4074" t="s">
        <v>85</v>
      </c>
      <c r="E4074" t="s">
        <v>51</v>
      </c>
      <c r="F4074" t="s">
        <v>51</v>
      </c>
      <c r="G4074" t="s">
        <v>18605</v>
      </c>
      <c r="H4074" t="s">
        <v>18606</v>
      </c>
      <c r="I4074" t="s">
        <v>56</v>
      </c>
      <c r="J4074" t="s">
        <v>143</v>
      </c>
      <c r="K4074" t="s">
        <v>563</v>
      </c>
      <c r="L4074">
        <v>400004</v>
      </c>
      <c r="M4074" t="s">
        <v>51</v>
      </c>
      <c r="N4074" t="s">
        <v>51</v>
      </c>
      <c r="O4074" t="s">
        <v>51</v>
      </c>
      <c r="P4074" t="s">
        <v>51</v>
      </c>
      <c r="Q4074" t="s">
        <v>51</v>
      </c>
      <c r="R4074" t="s">
        <v>51</v>
      </c>
      <c r="S4074" t="s">
        <v>18607</v>
      </c>
      <c r="T4074" t="s">
        <v>51</v>
      </c>
      <c r="U4074" t="s">
        <v>51</v>
      </c>
      <c r="X4074" t="s">
        <v>18608</v>
      </c>
      <c r="Y4074" t="s">
        <v>18609</v>
      </c>
      <c r="Z4074">
        <v>8</v>
      </c>
      <c r="AE4074" t="s">
        <v>51</v>
      </c>
      <c r="AF4074" t="s">
        <v>143</v>
      </c>
      <c r="AI4074">
        <v>0</v>
      </c>
      <c r="AJ4074">
        <v>0</v>
      </c>
      <c r="AL4074">
        <v>0</v>
      </c>
      <c r="AM4074">
        <v>0</v>
      </c>
      <c r="AN4074">
        <v>0</v>
      </c>
      <c r="AO4074" t="s">
        <v>51</v>
      </c>
      <c r="AP4074" t="s">
        <v>51</v>
      </c>
      <c r="AQ4074" t="s">
        <v>51</v>
      </c>
      <c r="AR4074" t="s">
        <v>51</v>
      </c>
      <c r="AS4074" t="s">
        <v>51</v>
      </c>
      <c r="AT4074" t="s">
        <v>51</v>
      </c>
      <c r="AU4074" t="s">
        <v>58</v>
      </c>
      <c r="AV4074" t="s">
        <v>51</v>
      </c>
      <c r="AW4074" t="s">
        <v>14226</v>
      </c>
      <c r="AX4074" s="1">
        <v>40229.646246180557</v>
      </c>
      <c r="AY4074" s="1">
        <v>40344.686195601855</v>
      </c>
    </row>
    <row r="4075" spans="1:51" x14ac:dyDescent="0.35">
      <c r="A4075">
        <v>58</v>
      </c>
      <c r="B4075">
        <v>0</v>
      </c>
      <c r="C4075" t="s">
        <v>51</v>
      </c>
      <c r="D4075" t="s">
        <v>85</v>
      </c>
      <c r="E4075">
        <v>0</v>
      </c>
      <c r="G4075" t="s">
        <v>18610</v>
      </c>
      <c r="H4075" t="s">
        <v>18611</v>
      </c>
      <c r="I4075" t="s">
        <v>56</v>
      </c>
      <c r="K4075" t="s">
        <v>1903</v>
      </c>
      <c r="L4075">
        <v>411048</v>
      </c>
      <c r="S4075" t="s">
        <v>18612</v>
      </c>
      <c r="T4075" t="s">
        <v>51</v>
      </c>
      <c r="U4075" t="s">
        <v>51</v>
      </c>
      <c r="V4075">
        <v>26932489</v>
      </c>
      <c r="W4075">
        <v>9822190985</v>
      </c>
      <c r="Y4075" t="s">
        <v>18613</v>
      </c>
      <c r="Z4075">
        <v>8</v>
      </c>
      <c r="AE4075" t="s">
        <v>51</v>
      </c>
      <c r="AF4075" t="s">
        <v>51</v>
      </c>
      <c r="AI4075">
        <v>0</v>
      </c>
      <c r="AJ4075">
        <v>0</v>
      </c>
      <c r="AL4075">
        <v>0</v>
      </c>
      <c r="AM4075">
        <v>0</v>
      </c>
      <c r="AN4075">
        <v>0</v>
      </c>
      <c r="AO4075" t="s">
        <v>120</v>
      </c>
      <c r="AP4075" t="s">
        <v>121</v>
      </c>
      <c r="AQ4075" t="s">
        <v>122</v>
      </c>
      <c r="AS4075" t="s">
        <v>89</v>
      </c>
      <c r="AT4075" t="s">
        <v>90</v>
      </c>
      <c r="AU4075" t="s">
        <v>58</v>
      </c>
      <c r="AV4075" t="s">
        <v>51</v>
      </c>
      <c r="AW4075" t="s">
        <v>91</v>
      </c>
      <c r="AX4075" s="1">
        <v>40229.646246180557</v>
      </c>
      <c r="AY4075" s="1">
        <v>45657.746635416668</v>
      </c>
    </row>
    <row r="4076" spans="1:51" x14ac:dyDescent="0.35">
      <c r="A4076">
        <v>57</v>
      </c>
      <c r="B4076">
        <v>40000626</v>
      </c>
      <c r="C4076" t="s">
        <v>51</v>
      </c>
      <c r="D4076" t="s">
        <v>85</v>
      </c>
      <c r="E4076" t="s">
        <v>51</v>
      </c>
      <c r="F4076" t="s">
        <v>51</v>
      </c>
      <c r="G4076" t="s">
        <v>18614</v>
      </c>
      <c r="H4076" t="s">
        <v>18615</v>
      </c>
      <c r="I4076" t="s">
        <v>56</v>
      </c>
      <c r="J4076" t="s">
        <v>143</v>
      </c>
      <c r="L4076">
        <v>411046</v>
      </c>
      <c r="M4076" t="s">
        <v>51</v>
      </c>
      <c r="N4076" t="s">
        <v>51</v>
      </c>
      <c r="O4076" t="s">
        <v>51</v>
      </c>
      <c r="P4076" t="s">
        <v>51</v>
      </c>
      <c r="Q4076" t="s">
        <v>51</v>
      </c>
      <c r="R4076" t="s">
        <v>51</v>
      </c>
      <c r="S4076">
        <v>24318655</v>
      </c>
      <c r="T4076" t="s">
        <v>51</v>
      </c>
      <c r="U4076" t="s">
        <v>51</v>
      </c>
      <c r="V4076">
        <v>2024319004</v>
      </c>
      <c r="Y4076" t="s">
        <v>18616</v>
      </c>
      <c r="Z4076">
        <v>8</v>
      </c>
      <c r="AA4076" t="s">
        <v>51</v>
      </c>
      <c r="AB4076" t="s">
        <v>51</v>
      </c>
      <c r="AC4076" t="s">
        <v>51</v>
      </c>
      <c r="AD4076" t="s">
        <v>51</v>
      </c>
      <c r="AE4076" t="s">
        <v>51</v>
      </c>
      <c r="AF4076" t="s">
        <v>143</v>
      </c>
      <c r="AG4076" t="s">
        <v>51</v>
      </c>
      <c r="AH4076" t="s">
        <v>51</v>
      </c>
      <c r="AI4076" t="s">
        <v>51</v>
      </c>
      <c r="AJ4076">
        <v>0</v>
      </c>
      <c r="AK4076" t="s">
        <v>51</v>
      </c>
      <c r="AL4076" t="s">
        <v>51</v>
      </c>
      <c r="AM4076">
        <v>0</v>
      </c>
      <c r="AN4076">
        <v>0</v>
      </c>
      <c r="AO4076" t="s">
        <v>51</v>
      </c>
      <c r="AP4076" t="s">
        <v>51</v>
      </c>
      <c r="AQ4076" t="s">
        <v>51</v>
      </c>
      <c r="AR4076" t="s">
        <v>51</v>
      </c>
      <c r="AS4076" t="s">
        <v>51</v>
      </c>
      <c r="AT4076" t="s">
        <v>51</v>
      </c>
      <c r="AU4076" t="s">
        <v>58</v>
      </c>
      <c r="AV4076" t="s">
        <v>51</v>
      </c>
      <c r="AW4076" t="s">
        <v>51</v>
      </c>
      <c r="AX4076" s="1">
        <v>40229.646246180557</v>
      </c>
      <c r="AY4076" s="1">
        <v>40229.646246180557</v>
      </c>
    </row>
    <row r="4077" spans="1:51" x14ac:dyDescent="0.35">
      <c r="A4077">
        <v>56</v>
      </c>
      <c r="B4077">
        <v>40000625</v>
      </c>
      <c r="C4077" t="s">
        <v>51</v>
      </c>
      <c r="D4077" t="s">
        <v>85</v>
      </c>
      <c r="E4077" t="s">
        <v>51</v>
      </c>
      <c r="F4077" t="s">
        <v>51</v>
      </c>
      <c r="G4077" t="s">
        <v>18617</v>
      </c>
      <c r="H4077" t="s">
        <v>18618</v>
      </c>
      <c r="I4077" t="s">
        <v>56</v>
      </c>
      <c r="J4077" t="s">
        <v>134</v>
      </c>
      <c r="L4077">
        <v>500055</v>
      </c>
      <c r="M4077" t="s">
        <v>51</v>
      </c>
      <c r="N4077" t="s">
        <v>51</v>
      </c>
      <c r="O4077" t="s">
        <v>51</v>
      </c>
      <c r="P4077" t="s">
        <v>51</v>
      </c>
      <c r="Q4077" t="s">
        <v>51</v>
      </c>
      <c r="R4077" t="s">
        <v>51</v>
      </c>
      <c r="S4077" t="s">
        <v>18619</v>
      </c>
      <c r="T4077" t="s">
        <v>51</v>
      </c>
      <c r="U4077" t="s">
        <v>51</v>
      </c>
      <c r="Y4077" t="s">
        <v>18620</v>
      </c>
      <c r="Z4077">
        <v>8</v>
      </c>
      <c r="AA4077" t="s">
        <v>51</v>
      </c>
      <c r="AB4077" t="s">
        <v>51</v>
      </c>
      <c r="AC4077" t="s">
        <v>51</v>
      </c>
      <c r="AD4077" t="s">
        <v>51</v>
      </c>
      <c r="AE4077" t="s">
        <v>51</v>
      </c>
      <c r="AF4077" t="s">
        <v>134</v>
      </c>
      <c r="AG4077" t="s">
        <v>51</v>
      </c>
      <c r="AH4077" t="s">
        <v>51</v>
      </c>
      <c r="AI4077" t="s">
        <v>51</v>
      </c>
      <c r="AJ4077">
        <v>0</v>
      </c>
      <c r="AK4077" t="s">
        <v>51</v>
      </c>
      <c r="AL4077" t="s">
        <v>51</v>
      </c>
      <c r="AM4077">
        <v>0</v>
      </c>
      <c r="AN4077">
        <v>0</v>
      </c>
      <c r="AO4077" t="s">
        <v>51</v>
      </c>
      <c r="AP4077" t="s">
        <v>51</v>
      </c>
      <c r="AQ4077" t="s">
        <v>51</v>
      </c>
      <c r="AR4077" t="s">
        <v>51</v>
      </c>
      <c r="AS4077" t="s">
        <v>51</v>
      </c>
      <c r="AT4077" t="s">
        <v>51</v>
      </c>
      <c r="AU4077" t="s">
        <v>58</v>
      </c>
      <c r="AV4077" t="s">
        <v>51</v>
      </c>
      <c r="AW4077" t="s">
        <v>51</v>
      </c>
      <c r="AX4077" s="1">
        <v>40229.646246180557</v>
      </c>
      <c r="AY4077" s="1">
        <v>40229.646246180557</v>
      </c>
    </row>
    <row r="4078" spans="1:51" x14ac:dyDescent="0.35">
      <c r="A4078">
        <v>55</v>
      </c>
      <c r="B4078">
        <v>0</v>
      </c>
      <c r="C4078" t="s">
        <v>51</v>
      </c>
      <c r="D4078" t="s">
        <v>85</v>
      </c>
      <c r="E4078" t="s">
        <v>51</v>
      </c>
      <c r="F4078" t="s">
        <v>51</v>
      </c>
      <c r="G4078" t="s">
        <v>18621</v>
      </c>
      <c r="H4078" t="s">
        <v>18622</v>
      </c>
      <c r="I4078" t="s">
        <v>56</v>
      </c>
      <c r="J4078" t="s">
        <v>143</v>
      </c>
      <c r="K4078" t="s">
        <v>4595</v>
      </c>
      <c r="L4078">
        <v>411016</v>
      </c>
      <c r="M4078" t="s">
        <v>51</v>
      </c>
      <c r="N4078" t="s">
        <v>51</v>
      </c>
      <c r="O4078" t="s">
        <v>51</v>
      </c>
      <c r="P4078" t="s">
        <v>51</v>
      </c>
      <c r="Q4078" t="s">
        <v>51</v>
      </c>
      <c r="R4078" t="s">
        <v>51</v>
      </c>
      <c r="S4078" t="s">
        <v>62</v>
      </c>
      <c r="T4078" t="s">
        <v>51</v>
      </c>
      <c r="U4078" t="s">
        <v>51</v>
      </c>
      <c r="V4078" t="s">
        <v>18623</v>
      </c>
      <c r="W4078">
        <v>9273805229</v>
      </c>
      <c r="X4078" t="s">
        <v>62</v>
      </c>
      <c r="Y4078" t="s">
        <v>18624</v>
      </c>
      <c r="Z4078">
        <v>8</v>
      </c>
      <c r="AA4078" t="s">
        <v>62</v>
      </c>
      <c r="AB4078" t="s">
        <v>62</v>
      </c>
      <c r="AC4078" t="s">
        <v>62</v>
      </c>
      <c r="AD4078" t="s">
        <v>62</v>
      </c>
      <c r="AE4078" t="s">
        <v>51</v>
      </c>
      <c r="AF4078" t="s">
        <v>143</v>
      </c>
      <c r="AG4078" t="s">
        <v>62</v>
      </c>
      <c r="AH4078" t="s">
        <v>62</v>
      </c>
      <c r="AI4078">
        <v>0</v>
      </c>
      <c r="AJ4078">
        <v>0</v>
      </c>
      <c r="AK4078" t="s">
        <v>62</v>
      </c>
      <c r="AL4078">
        <v>0</v>
      </c>
      <c r="AM4078">
        <v>0</v>
      </c>
      <c r="AN4078">
        <v>0</v>
      </c>
      <c r="AO4078" t="s">
        <v>51</v>
      </c>
      <c r="AP4078" t="s">
        <v>51</v>
      </c>
      <c r="AQ4078" t="s">
        <v>51</v>
      </c>
      <c r="AR4078" t="s">
        <v>51</v>
      </c>
      <c r="AS4078" t="s">
        <v>51</v>
      </c>
      <c r="AT4078" t="s">
        <v>51</v>
      </c>
      <c r="AU4078" t="s">
        <v>58</v>
      </c>
      <c r="AV4078" t="s">
        <v>51</v>
      </c>
      <c r="AW4078" t="s">
        <v>10397</v>
      </c>
      <c r="AX4078" s="1">
        <v>40229.646246180557</v>
      </c>
      <c r="AY4078" s="1">
        <v>40234.684315856481</v>
      </c>
    </row>
    <row r="4079" spans="1:51" x14ac:dyDescent="0.35">
      <c r="A4079">
        <v>54</v>
      </c>
      <c r="B4079">
        <v>0</v>
      </c>
      <c r="C4079" t="s">
        <v>51</v>
      </c>
      <c r="D4079" t="s">
        <v>85</v>
      </c>
      <c r="E4079" t="s">
        <v>51</v>
      </c>
      <c r="F4079" t="s">
        <v>51</v>
      </c>
      <c r="G4079" t="s">
        <v>18625</v>
      </c>
      <c r="H4079" t="s">
        <v>18626</v>
      </c>
      <c r="I4079" t="s">
        <v>18762</v>
      </c>
      <c r="J4079" t="s">
        <v>13817</v>
      </c>
      <c r="K4079" t="s">
        <v>18627</v>
      </c>
      <c r="L4079" t="s">
        <v>18628</v>
      </c>
      <c r="S4079" t="s">
        <v>1392</v>
      </c>
      <c r="T4079" t="s">
        <v>51</v>
      </c>
      <c r="U4079" t="s">
        <v>51</v>
      </c>
      <c r="Y4079" t="s">
        <v>18629</v>
      </c>
      <c r="Z4079">
        <v>2</v>
      </c>
      <c r="AE4079" t="s">
        <v>51</v>
      </c>
      <c r="AF4079" t="s">
        <v>13817</v>
      </c>
      <c r="AI4079">
        <v>0</v>
      </c>
      <c r="AJ4079">
        <v>0</v>
      </c>
      <c r="AL4079">
        <v>0</v>
      </c>
      <c r="AM4079">
        <v>0</v>
      </c>
      <c r="AN4079">
        <v>0</v>
      </c>
      <c r="AO4079" t="s">
        <v>1777</v>
      </c>
      <c r="AP4079" t="s">
        <v>51</v>
      </c>
      <c r="AQ4079" t="s">
        <v>51</v>
      </c>
      <c r="AR4079" t="s">
        <v>51</v>
      </c>
      <c r="AS4079" t="s">
        <v>51</v>
      </c>
      <c r="AT4079" t="s">
        <v>51</v>
      </c>
      <c r="AU4079" t="s">
        <v>58</v>
      </c>
      <c r="AV4079" t="s">
        <v>51</v>
      </c>
      <c r="AW4079" t="s">
        <v>4028</v>
      </c>
      <c r="AX4079" s="1">
        <v>40229.646246180557</v>
      </c>
      <c r="AY4079" s="1">
        <v>41738.540107372683</v>
      </c>
    </row>
    <row r="4080" spans="1:51" x14ac:dyDescent="0.35">
      <c r="A4080">
        <v>53</v>
      </c>
      <c r="B4080">
        <v>0</v>
      </c>
      <c r="C4080" t="s">
        <v>51</v>
      </c>
      <c r="D4080" t="s">
        <v>85</v>
      </c>
      <c r="E4080">
        <v>3</v>
      </c>
      <c r="F4080" t="s">
        <v>1049</v>
      </c>
      <c r="G4080" t="s">
        <v>18630</v>
      </c>
      <c r="H4080" t="s">
        <v>18631</v>
      </c>
      <c r="I4080" t="s">
        <v>56</v>
      </c>
      <c r="K4080" t="s">
        <v>563</v>
      </c>
      <c r="L4080">
        <v>400002</v>
      </c>
      <c r="S4080" t="s">
        <v>18632</v>
      </c>
      <c r="T4080" t="s">
        <v>51</v>
      </c>
      <c r="U4080" t="s">
        <v>51</v>
      </c>
      <c r="V4080">
        <v>2223424250</v>
      </c>
      <c r="W4080" t="s">
        <v>18633</v>
      </c>
      <c r="X4080" t="s">
        <v>18634</v>
      </c>
      <c r="Y4080" t="s">
        <v>18635</v>
      </c>
      <c r="Z4080">
        <v>8</v>
      </c>
      <c r="AE4080" t="s">
        <v>51</v>
      </c>
      <c r="AF4080" t="s">
        <v>51</v>
      </c>
      <c r="AI4080">
        <v>0</v>
      </c>
      <c r="AJ4080">
        <v>0</v>
      </c>
      <c r="AL4080">
        <v>0</v>
      </c>
      <c r="AM4080">
        <v>0</v>
      </c>
      <c r="AN4080">
        <v>0</v>
      </c>
      <c r="AO4080" t="s">
        <v>1032</v>
      </c>
      <c r="AU4080" t="s">
        <v>58</v>
      </c>
      <c r="AV4080" t="s">
        <v>51</v>
      </c>
      <c r="AW4080" t="s">
        <v>91</v>
      </c>
      <c r="AX4080" s="1">
        <v>40229.646246180557</v>
      </c>
      <c r="AY4080" s="1">
        <v>45866.742564814813</v>
      </c>
    </row>
    <row r="4081" spans="1:51" x14ac:dyDescent="0.35">
      <c r="A4081">
        <v>52</v>
      </c>
      <c r="B4081">
        <v>0</v>
      </c>
      <c r="C4081" t="s">
        <v>51</v>
      </c>
      <c r="D4081" t="s">
        <v>85</v>
      </c>
      <c r="E4081" t="s">
        <v>51</v>
      </c>
      <c r="F4081" t="s">
        <v>51</v>
      </c>
      <c r="G4081" t="s">
        <v>18636</v>
      </c>
      <c r="H4081" t="s">
        <v>18637</v>
      </c>
      <c r="I4081" t="s">
        <v>56</v>
      </c>
      <c r="J4081" t="s">
        <v>13817</v>
      </c>
      <c r="K4081" t="s">
        <v>1903</v>
      </c>
      <c r="L4081">
        <v>411051</v>
      </c>
      <c r="N4081" t="s">
        <v>14787</v>
      </c>
      <c r="S4081">
        <v>9822024010</v>
      </c>
      <c r="T4081" t="s">
        <v>51</v>
      </c>
      <c r="U4081" t="s">
        <v>51</v>
      </c>
      <c r="W4081">
        <v>9822024010</v>
      </c>
      <c r="Y4081" t="s">
        <v>18638</v>
      </c>
      <c r="Z4081">
        <v>8</v>
      </c>
      <c r="AE4081" t="s">
        <v>51</v>
      </c>
      <c r="AF4081" t="s">
        <v>13817</v>
      </c>
      <c r="AI4081">
        <v>0</v>
      </c>
      <c r="AJ4081">
        <v>0</v>
      </c>
      <c r="AL4081">
        <v>0</v>
      </c>
      <c r="AM4081">
        <v>0</v>
      </c>
      <c r="AN4081">
        <v>0</v>
      </c>
      <c r="AO4081" t="s">
        <v>51</v>
      </c>
      <c r="AP4081" t="s">
        <v>51</v>
      </c>
      <c r="AQ4081" t="s">
        <v>51</v>
      </c>
      <c r="AR4081" t="s">
        <v>51</v>
      </c>
      <c r="AS4081" t="s">
        <v>51</v>
      </c>
      <c r="AT4081" t="s">
        <v>51</v>
      </c>
      <c r="AU4081" t="s">
        <v>58</v>
      </c>
      <c r="AV4081" t="s">
        <v>51</v>
      </c>
      <c r="AW4081" t="s">
        <v>13603</v>
      </c>
      <c r="AX4081" s="1">
        <v>40229.646246180557</v>
      </c>
      <c r="AY4081" s="1">
        <v>41096.502929050926</v>
      </c>
    </row>
    <row r="4082" spans="1:51" x14ac:dyDescent="0.35">
      <c r="A4082">
        <v>51</v>
      </c>
      <c r="B4082">
        <v>0</v>
      </c>
      <c r="C4082" t="s">
        <v>51</v>
      </c>
      <c r="D4082" t="s">
        <v>85</v>
      </c>
      <c r="E4082" t="s">
        <v>51</v>
      </c>
      <c r="F4082" t="s">
        <v>51</v>
      </c>
      <c r="G4082" t="s">
        <v>18639</v>
      </c>
      <c r="H4082" t="s">
        <v>18640</v>
      </c>
      <c r="I4082" t="s">
        <v>56</v>
      </c>
      <c r="J4082" t="s">
        <v>12495</v>
      </c>
      <c r="L4082">
        <v>411018</v>
      </c>
      <c r="S4082">
        <v>64150295</v>
      </c>
      <c r="T4082" t="s">
        <v>51</v>
      </c>
      <c r="U4082" t="s">
        <v>51</v>
      </c>
      <c r="Y4082" t="s">
        <v>18641</v>
      </c>
      <c r="Z4082">
        <v>8</v>
      </c>
      <c r="AE4082" t="s">
        <v>51</v>
      </c>
      <c r="AF4082" t="s">
        <v>12495</v>
      </c>
      <c r="AI4082">
        <v>0</v>
      </c>
      <c r="AJ4082">
        <v>0</v>
      </c>
      <c r="AL4082">
        <v>0</v>
      </c>
      <c r="AM4082">
        <v>0</v>
      </c>
      <c r="AN4082">
        <v>0</v>
      </c>
      <c r="AO4082" t="s">
        <v>586</v>
      </c>
      <c r="AP4082" t="s">
        <v>51</v>
      </c>
      <c r="AQ4082" t="s">
        <v>51</v>
      </c>
      <c r="AR4082" t="s">
        <v>51</v>
      </c>
      <c r="AS4082" t="s">
        <v>51</v>
      </c>
      <c r="AT4082" t="s">
        <v>51</v>
      </c>
      <c r="AU4082" t="s">
        <v>58</v>
      </c>
      <c r="AV4082" t="s">
        <v>51</v>
      </c>
      <c r="AW4082" t="s">
        <v>4028</v>
      </c>
      <c r="AX4082" s="1">
        <v>40229.646246180557</v>
      </c>
      <c r="AY4082" s="1">
        <v>42479.69826484954</v>
      </c>
    </row>
    <row r="4083" spans="1:51" x14ac:dyDescent="0.35">
      <c r="A4083">
        <v>50</v>
      </c>
      <c r="B4083">
        <v>40000619</v>
      </c>
      <c r="C4083" t="s">
        <v>51</v>
      </c>
      <c r="D4083" t="s">
        <v>85</v>
      </c>
      <c r="E4083" t="s">
        <v>51</v>
      </c>
      <c r="F4083" t="s">
        <v>51</v>
      </c>
      <c r="G4083" t="s">
        <v>18642</v>
      </c>
      <c r="H4083" t="s">
        <v>18643</v>
      </c>
      <c r="I4083" t="s">
        <v>56</v>
      </c>
      <c r="J4083" t="s">
        <v>143</v>
      </c>
      <c r="L4083">
        <v>421204</v>
      </c>
      <c r="M4083" t="s">
        <v>51</v>
      </c>
      <c r="N4083" t="s">
        <v>51</v>
      </c>
      <c r="O4083" t="s">
        <v>51</v>
      </c>
      <c r="P4083" t="s">
        <v>51</v>
      </c>
      <c r="Q4083" t="s">
        <v>51</v>
      </c>
      <c r="R4083" t="s">
        <v>51</v>
      </c>
      <c r="S4083" t="s">
        <v>18644</v>
      </c>
      <c r="T4083" t="s">
        <v>51</v>
      </c>
      <c r="U4083" t="s">
        <v>51</v>
      </c>
      <c r="V4083">
        <v>2225491408</v>
      </c>
      <c r="Y4083" t="s">
        <v>17945</v>
      </c>
      <c r="Z4083">
        <v>8</v>
      </c>
      <c r="AA4083" t="s">
        <v>51</v>
      </c>
      <c r="AB4083" t="s">
        <v>51</v>
      </c>
      <c r="AC4083" t="s">
        <v>51</v>
      </c>
      <c r="AD4083" t="s">
        <v>51</v>
      </c>
      <c r="AE4083" t="s">
        <v>51</v>
      </c>
      <c r="AF4083" t="s">
        <v>143</v>
      </c>
      <c r="AG4083" t="s">
        <v>51</v>
      </c>
      <c r="AH4083" t="s">
        <v>51</v>
      </c>
      <c r="AI4083" t="s">
        <v>51</v>
      </c>
      <c r="AJ4083">
        <v>0</v>
      </c>
      <c r="AK4083" t="s">
        <v>51</v>
      </c>
      <c r="AL4083" t="s">
        <v>51</v>
      </c>
      <c r="AM4083">
        <v>0</v>
      </c>
      <c r="AN4083">
        <v>0</v>
      </c>
      <c r="AO4083" t="s">
        <v>51</v>
      </c>
      <c r="AP4083" t="s">
        <v>51</v>
      </c>
      <c r="AQ4083" t="s">
        <v>51</v>
      </c>
      <c r="AR4083" t="s">
        <v>51</v>
      </c>
      <c r="AS4083" t="s">
        <v>51</v>
      </c>
      <c r="AT4083" t="s">
        <v>51</v>
      </c>
      <c r="AU4083" t="s">
        <v>58</v>
      </c>
      <c r="AV4083" t="s">
        <v>51</v>
      </c>
      <c r="AW4083" t="s">
        <v>51</v>
      </c>
      <c r="AX4083" s="1">
        <v>40229.646246180557</v>
      </c>
      <c r="AY4083" s="1">
        <v>40229.646246180557</v>
      </c>
    </row>
    <row r="4084" spans="1:51" x14ac:dyDescent="0.35">
      <c r="A4084">
        <v>49</v>
      </c>
      <c r="B4084">
        <v>0</v>
      </c>
      <c r="C4084" t="s">
        <v>51</v>
      </c>
      <c r="D4084" t="s">
        <v>85</v>
      </c>
      <c r="E4084">
        <v>0</v>
      </c>
      <c r="G4084" t="s">
        <v>18645</v>
      </c>
      <c r="H4084" t="s">
        <v>18646</v>
      </c>
      <c r="I4084" t="s">
        <v>56</v>
      </c>
      <c r="L4084">
        <v>411001</v>
      </c>
      <c r="S4084" t="s">
        <v>18647</v>
      </c>
      <c r="T4084" t="s">
        <v>51</v>
      </c>
      <c r="U4084" t="s">
        <v>51</v>
      </c>
      <c r="V4084">
        <v>1206837800</v>
      </c>
      <c r="W4084" t="s">
        <v>18648</v>
      </c>
      <c r="X4084" t="s">
        <v>18649</v>
      </c>
      <c r="Y4084" t="s">
        <v>18650</v>
      </c>
      <c r="Z4084">
        <v>8</v>
      </c>
      <c r="AE4084" t="s">
        <v>51</v>
      </c>
      <c r="AF4084" t="s">
        <v>51</v>
      </c>
      <c r="AG4084" t="s">
        <v>18651</v>
      </c>
      <c r="AI4084">
        <v>0</v>
      </c>
      <c r="AJ4084">
        <v>0</v>
      </c>
      <c r="AL4084">
        <v>0</v>
      </c>
      <c r="AM4084">
        <v>0</v>
      </c>
      <c r="AN4084">
        <v>0</v>
      </c>
      <c r="AO4084" t="s">
        <v>120</v>
      </c>
      <c r="AU4084" t="s">
        <v>58</v>
      </c>
      <c r="AV4084" t="s">
        <v>51</v>
      </c>
      <c r="AW4084" t="s">
        <v>68</v>
      </c>
      <c r="AX4084" s="1">
        <v>40229.646246180557</v>
      </c>
      <c r="AY4084" s="1">
        <v>45825.548125810186</v>
      </c>
    </row>
    <row r="4085" spans="1:51" x14ac:dyDescent="0.35">
      <c r="A4085">
        <v>48</v>
      </c>
      <c r="B4085">
        <v>40000617</v>
      </c>
      <c r="C4085" t="s">
        <v>51</v>
      </c>
      <c r="D4085" t="s">
        <v>85</v>
      </c>
      <c r="E4085" t="s">
        <v>51</v>
      </c>
      <c r="F4085" t="s">
        <v>51</v>
      </c>
      <c r="G4085" t="s">
        <v>19532</v>
      </c>
      <c r="H4085" t="s">
        <v>18652</v>
      </c>
      <c r="I4085" t="s">
        <v>56</v>
      </c>
      <c r="J4085" t="s">
        <v>18653</v>
      </c>
      <c r="L4085">
        <v>600044</v>
      </c>
      <c r="M4085" t="s">
        <v>51</v>
      </c>
      <c r="N4085" t="s">
        <v>51</v>
      </c>
      <c r="O4085" t="s">
        <v>51</v>
      </c>
      <c r="P4085" t="s">
        <v>51</v>
      </c>
      <c r="Q4085" t="s">
        <v>51</v>
      </c>
      <c r="R4085" t="s">
        <v>51</v>
      </c>
      <c r="S4085" t="s">
        <v>18654</v>
      </c>
      <c r="T4085" t="s">
        <v>51</v>
      </c>
      <c r="U4085" t="s">
        <v>51</v>
      </c>
      <c r="V4085">
        <v>4422236984</v>
      </c>
      <c r="Y4085" t="s">
        <v>17945</v>
      </c>
      <c r="Z4085">
        <v>8</v>
      </c>
      <c r="AA4085" t="s">
        <v>51</v>
      </c>
      <c r="AB4085" t="s">
        <v>51</v>
      </c>
      <c r="AC4085" t="s">
        <v>51</v>
      </c>
      <c r="AD4085" t="s">
        <v>51</v>
      </c>
      <c r="AE4085" t="s">
        <v>51</v>
      </c>
      <c r="AF4085" t="s">
        <v>18653</v>
      </c>
      <c r="AG4085" t="s">
        <v>51</v>
      </c>
      <c r="AH4085" t="s">
        <v>51</v>
      </c>
      <c r="AI4085" t="s">
        <v>51</v>
      </c>
      <c r="AJ4085">
        <v>0</v>
      </c>
      <c r="AK4085" t="s">
        <v>51</v>
      </c>
      <c r="AL4085" t="s">
        <v>51</v>
      </c>
      <c r="AM4085">
        <v>0</v>
      </c>
      <c r="AN4085">
        <v>0</v>
      </c>
      <c r="AO4085" t="s">
        <v>51</v>
      </c>
      <c r="AP4085" t="s">
        <v>51</v>
      </c>
      <c r="AQ4085" t="s">
        <v>51</v>
      </c>
      <c r="AR4085" t="s">
        <v>51</v>
      </c>
      <c r="AS4085" t="s">
        <v>51</v>
      </c>
      <c r="AT4085" t="s">
        <v>51</v>
      </c>
      <c r="AU4085" t="s">
        <v>58</v>
      </c>
      <c r="AV4085" t="s">
        <v>51</v>
      </c>
      <c r="AW4085" t="s">
        <v>51</v>
      </c>
      <c r="AX4085" s="1">
        <v>40229.646246180557</v>
      </c>
      <c r="AY4085" s="1">
        <v>40229.646246180557</v>
      </c>
    </row>
    <row r="4086" spans="1:51" x14ac:dyDescent="0.35">
      <c r="A4086">
        <v>46</v>
      </c>
      <c r="B4086">
        <v>0</v>
      </c>
      <c r="C4086" t="s">
        <v>51</v>
      </c>
      <c r="D4086" t="s">
        <v>85</v>
      </c>
      <c r="E4086" t="s">
        <v>51</v>
      </c>
      <c r="F4086" t="s">
        <v>51</v>
      </c>
      <c r="G4086" t="s">
        <v>18655</v>
      </c>
      <c r="H4086" t="s">
        <v>18656</v>
      </c>
      <c r="I4086" t="s">
        <v>56</v>
      </c>
      <c r="J4086" t="s">
        <v>5419</v>
      </c>
      <c r="K4086" t="s">
        <v>18657</v>
      </c>
      <c r="L4086">
        <v>400709</v>
      </c>
      <c r="S4086" t="s">
        <v>18658</v>
      </c>
      <c r="T4086" t="s">
        <v>51</v>
      </c>
      <c r="U4086" t="s">
        <v>51</v>
      </c>
      <c r="V4086" t="s">
        <v>18659</v>
      </c>
      <c r="Y4086" t="s">
        <v>18660</v>
      </c>
      <c r="Z4086">
        <v>8</v>
      </c>
      <c r="AA4086" t="s">
        <v>18661</v>
      </c>
      <c r="AD4086" t="s">
        <v>18662</v>
      </c>
      <c r="AE4086" t="s">
        <v>51</v>
      </c>
      <c r="AF4086" t="s">
        <v>5419</v>
      </c>
      <c r="AG4086" t="s">
        <v>18663</v>
      </c>
      <c r="AH4086" t="s">
        <v>18663</v>
      </c>
      <c r="AI4086">
        <v>0</v>
      </c>
      <c r="AJ4086">
        <v>0</v>
      </c>
      <c r="AL4086">
        <v>0</v>
      </c>
      <c r="AM4086">
        <v>0</v>
      </c>
      <c r="AN4086">
        <v>0</v>
      </c>
      <c r="AO4086" t="s">
        <v>4181</v>
      </c>
      <c r="AP4086" t="s">
        <v>51</v>
      </c>
      <c r="AQ4086" t="s">
        <v>51</v>
      </c>
      <c r="AR4086" t="s">
        <v>51</v>
      </c>
      <c r="AS4086" t="s">
        <v>51</v>
      </c>
      <c r="AT4086" t="s">
        <v>51</v>
      </c>
      <c r="AU4086" t="s">
        <v>58</v>
      </c>
      <c r="AV4086" t="s">
        <v>51</v>
      </c>
      <c r="AW4086" t="s">
        <v>4028</v>
      </c>
      <c r="AX4086" s="1">
        <v>40229.646246180557</v>
      </c>
      <c r="AY4086" s="1">
        <v>42556.500256863423</v>
      </c>
    </row>
    <row r="4087" spans="1:51" x14ac:dyDescent="0.35">
      <c r="A4087">
        <v>45</v>
      </c>
      <c r="B4087">
        <v>40000614</v>
      </c>
      <c r="C4087" t="s">
        <v>51</v>
      </c>
      <c r="D4087" t="s">
        <v>85</v>
      </c>
      <c r="E4087" t="s">
        <v>51</v>
      </c>
      <c r="F4087" t="s">
        <v>51</v>
      </c>
      <c r="G4087" t="s">
        <v>18664</v>
      </c>
      <c r="H4087" t="s">
        <v>18665</v>
      </c>
      <c r="I4087" t="s">
        <v>56</v>
      </c>
      <c r="J4087" t="s">
        <v>143</v>
      </c>
      <c r="L4087">
        <v>411004</v>
      </c>
      <c r="M4087" t="s">
        <v>51</v>
      </c>
      <c r="N4087" t="s">
        <v>51</v>
      </c>
      <c r="O4087" t="s">
        <v>51</v>
      </c>
      <c r="P4087" t="s">
        <v>51</v>
      </c>
      <c r="Q4087" t="s">
        <v>51</v>
      </c>
      <c r="R4087" t="s">
        <v>51</v>
      </c>
      <c r="S4087" t="s">
        <v>18666</v>
      </c>
      <c r="T4087" t="s">
        <v>51</v>
      </c>
      <c r="U4087" t="s">
        <v>51</v>
      </c>
      <c r="V4087">
        <v>25457685</v>
      </c>
      <c r="X4087" t="s">
        <v>18667</v>
      </c>
      <c r="Y4087" t="s">
        <v>18668</v>
      </c>
      <c r="Z4087">
        <v>8</v>
      </c>
      <c r="AA4087" t="s">
        <v>51</v>
      </c>
      <c r="AB4087" t="s">
        <v>51</v>
      </c>
      <c r="AC4087" t="s">
        <v>51</v>
      </c>
      <c r="AD4087" t="s">
        <v>51</v>
      </c>
      <c r="AE4087" t="s">
        <v>51</v>
      </c>
      <c r="AF4087" t="s">
        <v>143</v>
      </c>
      <c r="AG4087" t="s">
        <v>51</v>
      </c>
      <c r="AH4087" t="s">
        <v>51</v>
      </c>
      <c r="AI4087" t="s">
        <v>51</v>
      </c>
      <c r="AJ4087">
        <v>0</v>
      </c>
      <c r="AK4087" t="s">
        <v>51</v>
      </c>
      <c r="AL4087" t="s">
        <v>51</v>
      </c>
      <c r="AM4087">
        <v>0</v>
      </c>
      <c r="AN4087">
        <v>0</v>
      </c>
      <c r="AO4087" t="s">
        <v>51</v>
      </c>
      <c r="AP4087" t="s">
        <v>51</v>
      </c>
      <c r="AQ4087" t="s">
        <v>51</v>
      </c>
      <c r="AR4087" t="s">
        <v>51</v>
      </c>
      <c r="AS4087" t="s">
        <v>51</v>
      </c>
      <c r="AT4087" t="s">
        <v>51</v>
      </c>
      <c r="AU4087" t="s">
        <v>58</v>
      </c>
      <c r="AV4087" t="s">
        <v>51</v>
      </c>
      <c r="AW4087" t="s">
        <v>51</v>
      </c>
      <c r="AX4087" s="1">
        <v>40229.646246180557</v>
      </c>
      <c r="AY4087" s="1">
        <v>40229.646246180557</v>
      </c>
    </row>
    <row r="4088" spans="1:51" x14ac:dyDescent="0.35">
      <c r="A4088">
        <v>44</v>
      </c>
      <c r="B4088">
        <v>0</v>
      </c>
      <c r="C4088" t="s">
        <v>51</v>
      </c>
      <c r="D4088" t="s">
        <v>85</v>
      </c>
      <c r="E4088" t="s">
        <v>51</v>
      </c>
      <c r="F4088" t="s">
        <v>51</v>
      </c>
      <c r="G4088" t="s">
        <v>18669</v>
      </c>
      <c r="H4088" t="s">
        <v>18670</v>
      </c>
      <c r="I4088" t="s">
        <v>56</v>
      </c>
      <c r="J4088" t="s">
        <v>143</v>
      </c>
      <c r="K4088" t="s">
        <v>563</v>
      </c>
      <c r="L4088">
        <v>400004</v>
      </c>
      <c r="N4088" t="s">
        <v>14787</v>
      </c>
      <c r="S4088" t="s">
        <v>18671</v>
      </c>
      <c r="T4088" t="s">
        <v>51</v>
      </c>
      <c r="U4088" t="s">
        <v>51</v>
      </c>
      <c r="V4088">
        <v>23800437</v>
      </c>
      <c r="W4088" t="s">
        <v>18672</v>
      </c>
      <c r="X4088" t="s">
        <v>18673</v>
      </c>
      <c r="Y4088" t="s">
        <v>18674</v>
      </c>
      <c r="Z4088">
        <v>8</v>
      </c>
      <c r="AE4088" t="s">
        <v>51</v>
      </c>
      <c r="AF4088" t="s">
        <v>143</v>
      </c>
      <c r="AI4088">
        <v>0</v>
      </c>
      <c r="AJ4088">
        <v>0</v>
      </c>
      <c r="AL4088">
        <v>0</v>
      </c>
      <c r="AM4088">
        <v>0</v>
      </c>
      <c r="AN4088">
        <v>0</v>
      </c>
      <c r="AO4088" t="s">
        <v>51</v>
      </c>
      <c r="AP4088" t="s">
        <v>51</v>
      </c>
      <c r="AQ4088" t="s">
        <v>51</v>
      </c>
      <c r="AR4088" t="s">
        <v>51</v>
      </c>
      <c r="AS4088" t="s">
        <v>51</v>
      </c>
      <c r="AT4088" t="s">
        <v>51</v>
      </c>
      <c r="AU4088" t="s">
        <v>58</v>
      </c>
      <c r="AV4088" t="s">
        <v>51</v>
      </c>
      <c r="AW4088" t="s">
        <v>13603</v>
      </c>
      <c r="AX4088" s="1">
        <v>40229.646246180557</v>
      </c>
      <c r="AY4088" s="1">
        <v>40651.40778587963</v>
      </c>
    </row>
    <row r="4089" spans="1:51" x14ac:dyDescent="0.35">
      <c r="A4089">
        <v>43</v>
      </c>
      <c r="B4089">
        <v>40000612</v>
      </c>
      <c r="C4089" t="s">
        <v>51</v>
      </c>
      <c r="D4089" t="s">
        <v>85</v>
      </c>
      <c r="E4089" t="s">
        <v>51</v>
      </c>
      <c r="F4089" t="s">
        <v>51</v>
      </c>
      <c r="G4089" t="s">
        <v>18675</v>
      </c>
      <c r="H4089" t="s">
        <v>18676</v>
      </c>
      <c r="I4089" t="s">
        <v>56</v>
      </c>
      <c r="J4089" t="s">
        <v>143</v>
      </c>
      <c r="L4089">
        <v>400709</v>
      </c>
      <c r="M4089" t="s">
        <v>51</v>
      </c>
      <c r="N4089" t="s">
        <v>51</v>
      </c>
      <c r="O4089" t="s">
        <v>51</v>
      </c>
      <c r="P4089" t="s">
        <v>51</v>
      </c>
      <c r="Q4089" t="s">
        <v>51</v>
      </c>
      <c r="R4089" t="s">
        <v>51</v>
      </c>
      <c r="S4089">
        <v>22</v>
      </c>
      <c r="T4089" t="s">
        <v>51</v>
      </c>
      <c r="U4089" t="s">
        <v>51</v>
      </c>
      <c r="V4089">
        <v>22</v>
      </c>
      <c r="Y4089">
        <v>22</v>
      </c>
      <c r="Z4089">
        <v>8</v>
      </c>
      <c r="AA4089" t="s">
        <v>51</v>
      </c>
      <c r="AB4089" t="s">
        <v>51</v>
      </c>
      <c r="AC4089" t="s">
        <v>51</v>
      </c>
      <c r="AD4089" t="s">
        <v>51</v>
      </c>
      <c r="AE4089" t="s">
        <v>51</v>
      </c>
      <c r="AF4089" t="s">
        <v>143</v>
      </c>
      <c r="AG4089" t="s">
        <v>51</v>
      </c>
      <c r="AH4089" t="s">
        <v>51</v>
      </c>
      <c r="AI4089" t="s">
        <v>51</v>
      </c>
      <c r="AJ4089">
        <v>0</v>
      </c>
      <c r="AK4089" t="s">
        <v>51</v>
      </c>
      <c r="AL4089" t="s">
        <v>51</v>
      </c>
      <c r="AM4089">
        <v>0</v>
      </c>
      <c r="AN4089">
        <v>0</v>
      </c>
      <c r="AO4089" t="s">
        <v>51</v>
      </c>
      <c r="AP4089" t="s">
        <v>51</v>
      </c>
      <c r="AQ4089" t="s">
        <v>51</v>
      </c>
      <c r="AR4089" t="s">
        <v>51</v>
      </c>
      <c r="AS4089" t="s">
        <v>51</v>
      </c>
      <c r="AT4089" t="s">
        <v>51</v>
      </c>
      <c r="AU4089" t="s">
        <v>58</v>
      </c>
      <c r="AV4089" t="s">
        <v>51</v>
      </c>
      <c r="AW4089" t="s">
        <v>51</v>
      </c>
      <c r="AX4089" s="1">
        <v>40229.646246180557</v>
      </c>
      <c r="AY4089" s="1">
        <v>40229.646246180557</v>
      </c>
    </row>
    <row r="4090" spans="1:51" x14ac:dyDescent="0.35">
      <c r="A4090">
        <v>42</v>
      </c>
      <c r="B4090">
        <v>0</v>
      </c>
      <c r="C4090" t="s">
        <v>51</v>
      </c>
      <c r="D4090" t="s">
        <v>85</v>
      </c>
      <c r="E4090" t="s">
        <v>51</v>
      </c>
      <c r="F4090" t="s">
        <v>51</v>
      </c>
      <c r="G4090" t="s">
        <v>18677</v>
      </c>
      <c r="H4090" t="s">
        <v>18678</v>
      </c>
      <c r="I4090" t="s">
        <v>56</v>
      </c>
      <c r="K4090" t="s">
        <v>563</v>
      </c>
      <c r="L4090">
        <v>0</v>
      </c>
      <c r="S4090" t="s">
        <v>18679</v>
      </c>
      <c r="T4090" t="s">
        <v>51</v>
      </c>
      <c r="U4090" t="s">
        <v>51</v>
      </c>
      <c r="V4090">
        <v>222685400</v>
      </c>
      <c r="W4090">
        <v>9821119511</v>
      </c>
      <c r="Y4090" t="s">
        <v>18680</v>
      </c>
      <c r="Z4090">
        <v>8</v>
      </c>
      <c r="AE4090" t="s">
        <v>51</v>
      </c>
      <c r="AI4090">
        <v>0</v>
      </c>
      <c r="AJ4090">
        <v>0</v>
      </c>
      <c r="AL4090">
        <v>0</v>
      </c>
      <c r="AM4090">
        <v>0</v>
      </c>
      <c r="AN4090">
        <v>0</v>
      </c>
      <c r="AO4090" t="s">
        <v>1400</v>
      </c>
      <c r="AP4090" t="s">
        <v>51</v>
      </c>
      <c r="AQ4090" t="s">
        <v>51</v>
      </c>
      <c r="AR4090" t="s">
        <v>51</v>
      </c>
      <c r="AS4090" t="s">
        <v>51</v>
      </c>
      <c r="AT4090" t="s">
        <v>51</v>
      </c>
      <c r="AU4090" t="s">
        <v>58</v>
      </c>
      <c r="AV4090" t="s">
        <v>51</v>
      </c>
      <c r="AW4090" t="s">
        <v>13317</v>
      </c>
      <c r="AX4090" s="1">
        <v>40229.646246180557</v>
      </c>
      <c r="AY4090" s="1">
        <v>41720.699253969906</v>
      </c>
    </row>
    <row r="4091" spans="1:51" x14ac:dyDescent="0.35">
      <c r="A4091">
        <v>41</v>
      </c>
      <c r="B4091">
        <v>0</v>
      </c>
      <c r="C4091" t="s">
        <v>51</v>
      </c>
      <c r="D4091" t="s">
        <v>85</v>
      </c>
      <c r="E4091" t="s">
        <v>51</v>
      </c>
      <c r="F4091" t="s">
        <v>51</v>
      </c>
      <c r="G4091" t="s">
        <v>18681</v>
      </c>
      <c r="H4091" t="s">
        <v>18682</v>
      </c>
      <c r="I4091" t="s">
        <v>56</v>
      </c>
      <c r="J4091" t="s">
        <v>12495</v>
      </c>
      <c r="K4091" t="s">
        <v>1903</v>
      </c>
      <c r="L4091">
        <v>4111030</v>
      </c>
      <c r="S4091">
        <v>24459303</v>
      </c>
      <c r="T4091" t="s">
        <v>51</v>
      </c>
      <c r="U4091" t="s">
        <v>51</v>
      </c>
      <c r="V4091" t="s">
        <v>18683</v>
      </c>
      <c r="W4091">
        <v>9370012871</v>
      </c>
      <c r="Y4091" t="s">
        <v>18684</v>
      </c>
      <c r="Z4091">
        <v>8</v>
      </c>
      <c r="AE4091" t="s">
        <v>51</v>
      </c>
      <c r="AF4091" t="s">
        <v>12495</v>
      </c>
      <c r="AI4091">
        <v>0</v>
      </c>
      <c r="AJ4091">
        <v>0</v>
      </c>
      <c r="AL4091">
        <v>0</v>
      </c>
      <c r="AM4091">
        <v>0</v>
      </c>
      <c r="AN4091">
        <v>0</v>
      </c>
      <c r="AO4091" t="s">
        <v>1651</v>
      </c>
      <c r="AP4091" t="s">
        <v>51</v>
      </c>
      <c r="AQ4091" t="s">
        <v>51</v>
      </c>
      <c r="AR4091" t="s">
        <v>51</v>
      </c>
      <c r="AS4091" t="s">
        <v>51</v>
      </c>
      <c r="AT4091" t="s">
        <v>51</v>
      </c>
      <c r="AU4091" t="s">
        <v>58</v>
      </c>
      <c r="AV4091" t="s">
        <v>51</v>
      </c>
      <c r="AW4091" t="s">
        <v>4028</v>
      </c>
      <c r="AX4091" s="1">
        <v>40229.646246180557</v>
      </c>
      <c r="AY4091" s="1">
        <v>41759.438796793984</v>
      </c>
    </row>
    <row r="4092" spans="1:51" x14ac:dyDescent="0.35">
      <c r="A4092">
        <v>40</v>
      </c>
      <c r="B4092">
        <v>0</v>
      </c>
      <c r="C4092" t="s">
        <v>51</v>
      </c>
      <c r="D4092" t="s">
        <v>85</v>
      </c>
      <c r="E4092">
        <v>3</v>
      </c>
      <c r="F4092" t="s">
        <v>1049</v>
      </c>
      <c r="G4092" t="s">
        <v>18685</v>
      </c>
      <c r="H4092" t="s">
        <v>18686</v>
      </c>
      <c r="I4092" t="s">
        <v>56</v>
      </c>
      <c r="J4092" t="s">
        <v>5419</v>
      </c>
      <c r="K4092" t="s">
        <v>18687</v>
      </c>
      <c r="L4092">
        <v>411002</v>
      </c>
      <c r="S4092">
        <v>66023806</v>
      </c>
      <c r="T4092" t="s">
        <v>51</v>
      </c>
      <c r="U4092" t="s">
        <v>51</v>
      </c>
      <c r="V4092">
        <v>24452827</v>
      </c>
      <c r="W4092">
        <v>9890180621</v>
      </c>
      <c r="Y4092" t="s">
        <v>18688</v>
      </c>
      <c r="Z4092">
        <v>8</v>
      </c>
      <c r="AE4092" t="s">
        <v>51</v>
      </c>
      <c r="AF4092" t="s">
        <v>5419</v>
      </c>
      <c r="AI4092">
        <v>0</v>
      </c>
      <c r="AJ4092">
        <v>0</v>
      </c>
      <c r="AL4092">
        <v>0</v>
      </c>
      <c r="AM4092">
        <v>0</v>
      </c>
      <c r="AN4092">
        <v>0</v>
      </c>
      <c r="AO4092" t="s">
        <v>4181</v>
      </c>
      <c r="AP4092" t="s">
        <v>51</v>
      </c>
      <c r="AQ4092" t="s">
        <v>51</v>
      </c>
      <c r="AR4092" t="s">
        <v>51</v>
      </c>
      <c r="AS4092" t="s">
        <v>51</v>
      </c>
      <c r="AT4092" t="s">
        <v>51</v>
      </c>
      <c r="AU4092" t="s">
        <v>58</v>
      </c>
      <c r="AV4092" t="s">
        <v>51</v>
      </c>
      <c r="AW4092" t="s">
        <v>5181</v>
      </c>
      <c r="AX4092" s="1">
        <v>40229.646246180557</v>
      </c>
      <c r="AY4092" s="1">
        <v>44009.409153969907</v>
      </c>
    </row>
    <row r="4093" spans="1:51" x14ac:dyDescent="0.35">
      <c r="A4093">
        <v>39</v>
      </c>
      <c r="B4093">
        <v>40000607</v>
      </c>
      <c r="C4093" t="s">
        <v>51</v>
      </c>
      <c r="D4093" t="s">
        <v>85</v>
      </c>
      <c r="E4093" t="s">
        <v>51</v>
      </c>
      <c r="F4093" t="s">
        <v>51</v>
      </c>
      <c r="G4093" t="s">
        <v>18689</v>
      </c>
      <c r="H4093" t="s">
        <v>18690</v>
      </c>
      <c r="I4093" t="s">
        <v>56</v>
      </c>
      <c r="J4093" t="s">
        <v>143</v>
      </c>
      <c r="L4093">
        <v>411048</v>
      </c>
      <c r="M4093" t="s">
        <v>51</v>
      </c>
      <c r="N4093" t="s">
        <v>51</v>
      </c>
      <c r="O4093" t="s">
        <v>51</v>
      </c>
      <c r="P4093" t="s">
        <v>51</v>
      </c>
      <c r="Q4093" t="s">
        <v>51</v>
      </c>
      <c r="R4093" t="s">
        <v>51</v>
      </c>
      <c r="S4093">
        <v>24484220</v>
      </c>
      <c r="T4093" t="s">
        <v>51</v>
      </c>
      <c r="U4093" t="s">
        <v>51</v>
      </c>
      <c r="Y4093">
        <v>20</v>
      </c>
      <c r="Z4093">
        <v>8</v>
      </c>
      <c r="AA4093" t="s">
        <v>51</v>
      </c>
      <c r="AB4093" t="s">
        <v>51</v>
      </c>
      <c r="AC4093" t="s">
        <v>51</v>
      </c>
      <c r="AD4093" t="s">
        <v>51</v>
      </c>
      <c r="AE4093" t="s">
        <v>51</v>
      </c>
      <c r="AF4093" t="s">
        <v>143</v>
      </c>
      <c r="AG4093" t="s">
        <v>51</v>
      </c>
      <c r="AH4093" t="s">
        <v>51</v>
      </c>
      <c r="AI4093" t="s">
        <v>51</v>
      </c>
      <c r="AJ4093">
        <v>0</v>
      </c>
      <c r="AK4093" t="s">
        <v>51</v>
      </c>
      <c r="AL4093" t="s">
        <v>51</v>
      </c>
      <c r="AM4093">
        <v>0</v>
      </c>
      <c r="AN4093">
        <v>0</v>
      </c>
      <c r="AO4093" t="s">
        <v>51</v>
      </c>
      <c r="AP4093" t="s">
        <v>51</v>
      </c>
      <c r="AQ4093" t="s">
        <v>51</v>
      </c>
      <c r="AR4093" t="s">
        <v>51</v>
      </c>
      <c r="AS4093" t="s">
        <v>51</v>
      </c>
      <c r="AT4093" t="s">
        <v>51</v>
      </c>
      <c r="AU4093" t="s">
        <v>58</v>
      </c>
      <c r="AV4093" t="s">
        <v>51</v>
      </c>
      <c r="AW4093" t="s">
        <v>51</v>
      </c>
      <c r="AX4093" s="1">
        <v>40229.646246180557</v>
      </c>
      <c r="AY4093" s="1">
        <v>40229.646246180557</v>
      </c>
    </row>
    <row r="4094" spans="1:51" x14ac:dyDescent="0.35">
      <c r="A4094">
        <v>38</v>
      </c>
      <c r="B4094">
        <v>0</v>
      </c>
      <c r="C4094" t="s">
        <v>51</v>
      </c>
      <c r="D4094" t="s">
        <v>85</v>
      </c>
      <c r="E4094" t="s">
        <v>51</v>
      </c>
      <c r="F4094" t="s">
        <v>51</v>
      </c>
      <c r="G4094" t="s">
        <v>18691</v>
      </c>
      <c r="H4094" t="s">
        <v>18692</v>
      </c>
      <c r="I4094" t="s">
        <v>56</v>
      </c>
      <c r="J4094" t="s">
        <v>12495</v>
      </c>
      <c r="K4094" t="s">
        <v>563</v>
      </c>
      <c r="L4094">
        <v>400080</v>
      </c>
      <c r="S4094" t="s">
        <v>18693</v>
      </c>
      <c r="T4094" t="s">
        <v>51</v>
      </c>
      <c r="U4094" t="s">
        <v>51</v>
      </c>
      <c r="V4094">
        <v>9122256141</v>
      </c>
      <c r="W4094">
        <v>9322404287</v>
      </c>
      <c r="Y4094" t="s">
        <v>18694</v>
      </c>
      <c r="Z4094">
        <v>8</v>
      </c>
      <c r="AE4094" t="s">
        <v>51</v>
      </c>
      <c r="AF4094" t="s">
        <v>12495</v>
      </c>
      <c r="AI4094">
        <v>0</v>
      </c>
      <c r="AJ4094">
        <v>0</v>
      </c>
      <c r="AL4094">
        <v>0</v>
      </c>
      <c r="AM4094">
        <v>0</v>
      </c>
      <c r="AN4094">
        <v>0</v>
      </c>
      <c r="AO4094" t="s">
        <v>4181</v>
      </c>
      <c r="AP4094" t="s">
        <v>51</v>
      </c>
      <c r="AQ4094" t="s">
        <v>51</v>
      </c>
      <c r="AR4094" t="s">
        <v>51</v>
      </c>
      <c r="AS4094" t="s">
        <v>51</v>
      </c>
      <c r="AT4094" t="s">
        <v>51</v>
      </c>
      <c r="AU4094" t="s">
        <v>58</v>
      </c>
      <c r="AV4094" t="s">
        <v>51</v>
      </c>
      <c r="AW4094" t="s">
        <v>4028</v>
      </c>
      <c r="AX4094" s="1">
        <v>40229.646246180557</v>
      </c>
      <c r="AY4094" s="1">
        <v>41736.596279976853</v>
      </c>
    </row>
    <row r="4095" spans="1:51" x14ac:dyDescent="0.35">
      <c r="A4095">
        <v>37</v>
      </c>
      <c r="B4095">
        <v>0</v>
      </c>
      <c r="C4095" t="s">
        <v>51</v>
      </c>
      <c r="D4095" t="s">
        <v>85</v>
      </c>
      <c r="E4095">
        <v>3</v>
      </c>
      <c r="F4095" t="s">
        <v>1049</v>
      </c>
      <c r="G4095" t="s">
        <v>18695</v>
      </c>
      <c r="H4095" t="s">
        <v>18696</v>
      </c>
      <c r="I4095" t="s">
        <v>56</v>
      </c>
      <c r="K4095" t="s">
        <v>563</v>
      </c>
      <c r="L4095">
        <v>400007</v>
      </c>
      <c r="S4095" t="s">
        <v>18697</v>
      </c>
      <c r="T4095" t="s">
        <v>51</v>
      </c>
      <c r="U4095" t="s">
        <v>51</v>
      </c>
      <c r="W4095" t="s">
        <v>18698</v>
      </c>
      <c r="Y4095" t="s">
        <v>18699</v>
      </c>
      <c r="Z4095">
        <v>8</v>
      </c>
      <c r="AE4095" t="s">
        <v>51</v>
      </c>
      <c r="AF4095" t="s">
        <v>51</v>
      </c>
      <c r="AI4095">
        <v>0</v>
      </c>
      <c r="AJ4095">
        <v>0</v>
      </c>
      <c r="AL4095">
        <v>0</v>
      </c>
      <c r="AM4095">
        <v>0</v>
      </c>
      <c r="AN4095">
        <v>0</v>
      </c>
      <c r="AO4095" t="s">
        <v>4181</v>
      </c>
      <c r="AP4095" t="s">
        <v>121</v>
      </c>
      <c r="AQ4095" t="s">
        <v>122</v>
      </c>
      <c r="AR4095" t="s">
        <v>123</v>
      </c>
      <c r="AT4095" t="s">
        <v>90</v>
      </c>
      <c r="AU4095" t="s">
        <v>58</v>
      </c>
      <c r="AV4095" t="s">
        <v>51</v>
      </c>
      <c r="AW4095" t="s">
        <v>91</v>
      </c>
      <c r="AX4095" s="1">
        <v>40229.646246180557</v>
      </c>
      <c r="AY4095" s="1">
        <v>45835.780331562499</v>
      </c>
    </row>
    <row r="4096" spans="1:51" x14ac:dyDescent="0.35">
      <c r="A4096">
        <v>36</v>
      </c>
      <c r="B4096">
        <v>0</v>
      </c>
      <c r="C4096" t="s">
        <v>51</v>
      </c>
      <c r="D4096" t="s">
        <v>85</v>
      </c>
      <c r="E4096" t="s">
        <v>51</v>
      </c>
      <c r="F4096" t="s">
        <v>51</v>
      </c>
      <c r="G4096" t="s">
        <v>18700</v>
      </c>
      <c r="H4096" t="s">
        <v>13534</v>
      </c>
      <c r="I4096" t="s">
        <v>56</v>
      </c>
      <c r="J4096" t="s">
        <v>5419</v>
      </c>
      <c r="K4096" t="s">
        <v>1903</v>
      </c>
      <c r="L4096">
        <v>411026</v>
      </c>
      <c r="S4096" t="s">
        <v>13535</v>
      </c>
      <c r="T4096" t="s">
        <v>51</v>
      </c>
      <c r="U4096" t="s">
        <v>51</v>
      </c>
      <c r="V4096">
        <v>27120505</v>
      </c>
      <c r="W4096">
        <v>9371025634</v>
      </c>
      <c r="Y4096" t="s">
        <v>13536</v>
      </c>
      <c r="Z4096">
        <v>8</v>
      </c>
      <c r="AE4096" t="s">
        <v>51</v>
      </c>
      <c r="AF4096" t="s">
        <v>5419</v>
      </c>
      <c r="AI4096">
        <v>0</v>
      </c>
      <c r="AJ4096">
        <v>0</v>
      </c>
      <c r="AL4096">
        <v>0</v>
      </c>
      <c r="AM4096">
        <v>0</v>
      </c>
      <c r="AN4096">
        <v>0</v>
      </c>
      <c r="AO4096" t="s">
        <v>4181</v>
      </c>
      <c r="AP4096" t="s">
        <v>51</v>
      </c>
      <c r="AQ4096" t="s">
        <v>51</v>
      </c>
      <c r="AR4096" t="s">
        <v>51</v>
      </c>
      <c r="AS4096" t="s">
        <v>51</v>
      </c>
      <c r="AT4096" t="s">
        <v>51</v>
      </c>
      <c r="AU4096" t="s">
        <v>58</v>
      </c>
      <c r="AV4096" t="s">
        <v>51</v>
      </c>
      <c r="AW4096" t="s">
        <v>8671</v>
      </c>
      <c r="AX4096" s="1">
        <v>40229.646246180557</v>
      </c>
      <c r="AY4096" s="1">
        <v>43050.478074189814</v>
      </c>
    </row>
    <row r="4097" spans="1:51" x14ac:dyDescent="0.35">
      <c r="A4097">
        <v>35</v>
      </c>
      <c r="B4097">
        <v>40000603</v>
      </c>
      <c r="C4097" t="s">
        <v>51</v>
      </c>
      <c r="D4097" t="s">
        <v>85</v>
      </c>
      <c r="E4097" t="s">
        <v>51</v>
      </c>
      <c r="F4097" t="s">
        <v>51</v>
      </c>
      <c r="G4097" t="s">
        <v>18701</v>
      </c>
      <c r="H4097" t="s">
        <v>18702</v>
      </c>
      <c r="I4097" t="s">
        <v>56</v>
      </c>
      <c r="J4097" t="s">
        <v>143</v>
      </c>
      <c r="L4097">
        <v>400004</v>
      </c>
      <c r="M4097" t="s">
        <v>51</v>
      </c>
      <c r="N4097" t="s">
        <v>51</v>
      </c>
      <c r="O4097" t="s">
        <v>51</v>
      </c>
      <c r="P4097" t="s">
        <v>51</v>
      </c>
      <c r="Q4097" t="s">
        <v>51</v>
      </c>
      <c r="R4097" t="s">
        <v>51</v>
      </c>
      <c r="S4097" t="s">
        <v>18703</v>
      </c>
      <c r="T4097" t="s">
        <v>51</v>
      </c>
      <c r="U4097" t="s">
        <v>51</v>
      </c>
      <c r="V4097">
        <v>23874747</v>
      </c>
      <c r="Y4097">
        <v>22</v>
      </c>
      <c r="Z4097">
        <v>8</v>
      </c>
      <c r="AA4097" t="s">
        <v>51</v>
      </c>
      <c r="AB4097" t="s">
        <v>51</v>
      </c>
      <c r="AC4097" t="s">
        <v>51</v>
      </c>
      <c r="AD4097" t="s">
        <v>51</v>
      </c>
      <c r="AE4097" t="s">
        <v>51</v>
      </c>
      <c r="AF4097" t="s">
        <v>143</v>
      </c>
      <c r="AG4097" t="s">
        <v>51</v>
      </c>
      <c r="AH4097" t="s">
        <v>51</v>
      </c>
      <c r="AI4097" t="s">
        <v>51</v>
      </c>
      <c r="AJ4097">
        <v>0</v>
      </c>
      <c r="AK4097" t="s">
        <v>51</v>
      </c>
      <c r="AL4097" t="s">
        <v>51</v>
      </c>
      <c r="AM4097">
        <v>0</v>
      </c>
      <c r="AN4097">
        <v>0</v>
      </c>
      <c r="AO4097" t="s">
        <v>51</v>
      </c>
      <c r="AP4097" t="s">
        <v>51</v>
      </c>
      <c r="AQ4097" t="s">
        <v>51</v>
      </c>
      <c r="AR4097" t="s">
        <v>51</v>
      </c>
      <c r="AS4097" t="s">
        <v>51</v>
      </c>
      <c r="AT4097" t="s">
        <v>51</v>
      </c>
      <c r="AU4097" t="s">
        <v>58</v>
      </c>
      <c r="AV4097" t="s">
        <v>51</v>
      </c>
      <c r="AW4097" t="s">
        <v>51</v>
      </c>
      <c r="AX4097" s="1">
        <v>40229.646246180557</v>
      </c>
      <c r="AY4097" s="1">
        <v>40229.646246180557</v>
      </c>
    </row>
    <row r="4098" spans="1:51" x14ac:dyDescent="0.35">
      <c r="A4098">
        <v>33</v>
      </c>
      <c r="B4098">
        <v>0</v>
      </c>
      <c r="C4098" t="s">
        <v>51</v>
      </c>
      <c r="D4098" t="s">
        <v>64</v>
      </c>
      <c r="E4098" t="s">
        <v>51</v>
      </c>
      <c r="F4098" t="s">
        <v>51</v>
      </c>
      <c r="G4098" t="s">
        <v>18704</v>
      </c>
      <c r="H4098" t="s">
        <v>18705</v>
      </c>
      <c r="I4098" t="s">
        <v>56</v>
      </c>
      <c r="J4098" t="s">
        <v>14848</v>
      </c>
      <c r="K4098" t="s">
        <v>2418</v>
      </c>
      <c r="L4098" t="s">
        <v>18706</v>
      </c>
      <c r="O4098" t="s">
        <v>56</v>
      </c>
      <c r="S4098">
        <v>66625984</v>
      </c>
      <c r="U4098" t="s">
        <v>51</v>
      </c>
      <c r="V4098">
        <v>66625983</v>
      </c>
      <c r="W4098">
        <v>9372848602</v>
      </c>
      <c r="X4098" t="s">
        <v>51</v>
      </c>
      <c r="Y4098" t="s">
        <v>18707</v>
      </c>
      <c r="Z4098">
        <v>8</v>
      </c>
      <c r="AE4098" t="s">
        <v>51</v>
      </c>
      <c r="AF4098" t="s">
        <v>14848</v>
      </c>
      <c r="AI4098">
        <v>0</v>
      </c>
      <c r="AJ4098">
        <v>0</v>
      </c>
      <c r="AL4098">
        <v>0</v>
      </c>
      <c r="AM4098">
        <v>0</v>
      </c>
      <c r="AN4098">
        <v>0</v>
      </c>
      <c r="AO4098" t="s">
        <v>51</v>
      </c>
      <c r="AP4098" t="s">
        <v>51</v>
      </c>
      <c r="AQ4098" t="s">
        <v>51</v>
      </c>
      <c r="AR4098" t="s">
        <v>51</v>
      </c>
      <c r="AS4098" t="s">
        <v>51</v>
      </c>
      <c r="AT4098" t="s">
        <v>51</v>
      </c>
      <c r="AU4098" t="s">
        <v>58</v>
      </c>
      <c r="AV4098" t="s">
        <v>51</v>
      </c>
      <c r="AW4098" t="s">
        <v>84</v>
      </c>
      <c r="AX4098" s="1">
        <v>40229.646246180557</v>
      </c>
      <c r="AY4098" s="1">
        <v>41375.568203622686</v>
      </c>
    </row>
    <row r="4099" spans="1:51" x14ac:dyDescent="0.35">
      <c r="A4099">
        <v>32</v>
      </c>
      <c r="B4099">
        <v>40000600</v>
      </c>
      <c r="C4099" t="s">
        <v>51</v>
      </c>
      <c r="D4099" t="s">
        <v>85</v>
      </c>
      <c r="E4099" t="s">
        <v>51</v>
      </c>
      <c r="F4099" t="s">
        <v>51</v>
      </c>
      <c r="G4099" t="s">
        <v>19533</v>
      </c>
      <c r="H4099" t="s">
        <v>18708</v>
      </c>
      <c r="I4099" t="s">
        <v>56</v>
      </c>
      <c r="J4099" t="s">
        <v>18709</v>
      </c>
      <c r="L4099">
        <v>560022</v>
      </c>
      <c r="M4099" t="s">
        <v>51</v>
      </c>
      <c r="N4099" t="s">
        <v>51</v>
      </c>
      <c r="O4099" t="s">
        <v>51</v>
      </c>
      <c r="P4099" t="s">
        <v>51</v>
      </c>
      <c r="Q4099" t="s">
        <v>51</v>
      </c>
      <c r="R4099" t="s">
        <v>51</v>
      </c>
      <c r="S4099">
        <v>23370300</v>
      </c>
      <c r="T4099" t="s">
        <v>51</v>
      </c>
      <c r="U4099" t="s">
        <v>51</v>
      </c>
      <c r="V4099">
        <v>23379890</v>
      </c>
      <c r="Y4099">
        <v>80</v>
      </c>
      <c r="Z4099">
        <v>8</v>
      </c>
      <c r="AA4099" t="s">
        <v>51</v>
      </c>
      <c r="AB4099" t="s">
        <v>51</v>
      </c>
      <c r="AC4099" t="s">
        <v>51</v>
      </c>
      <c r="AD4099" t="s">
        <v>51</v>
      </c>
      <c r="AE4099" t="s">
        <v>51</v>
      </c>
      <c r="AF4099" t="s">
        <v>18709</v>
      </c>
      <c r="AG4099" t="s">
        <v>51</v>
      </c>
      <c r="AH4099" t="s">
        <v>51</v>
      </c>
      <c r="AI4099" t="s">
        <v>51</v>
      </c>
      <c r="AJ4099">
        <v>0</v>
      </c>
      <c r="AK4099" t="s">
        <v>51</v>
      </c>
      <c r="AL4099" t="s">
        <v>51</v>
      </c>
      <c r="AM4099">
        <v>0</v>
      </c>
      <c r="AN4099">
        <v>0</v>
      </c>
      <c r="AO4099" t="s">
        <v>51</v>
      </c>
      <c r="AP4099" t="s">
        <v>51</v>
      </c>
      <c r="AQ4099" t="s">
        <v>51</v>
      </c>
      <c r="AR4099" t="s">
        <v>51</v>
      </c>
      <c r="AS4099" t="s">
        <v>51</v>
      </c>
      <c r="AT4099" t="s">
        <v>51</v>
      </c>
      <c r="AU4099" t="s">
        <v>58</v>
      </c>
      <c r="AV4099" t="s">
        <v>51</v>
      </c>
      <c r="AW4099" t="s">
        <v>51</v>
      </c>
      <c r="AX4099" s="1">
        <v>40229.646246180557</v>
      </c>
      <c r="AY4099" s="1">
        <v>40229.646246180557</v>
      </c>
    </row>
    <row r="4100" spans="1:51" x14ac:dyDescent="0.35">
      <c r="A4100">
        <v>31</v>
      </c>
      <c r="B4100">
        <v>40000599</v>
      </c>
      <c r="C4100" t="s">
        <v>51</v>
      </c>
      <c r="D4100" t="s">
        <v>85</v>
      </c>
      <c r="E4100" t="s">
        <v>51</v>
      </c>
      <c r="F4100" t="s">
        <v>51</v>
      </c>
      <c r="G4100" t="s">
        <v>18710</v>
      </c>
      <c r="H4100" t="s">
        <v>18711</v>
      </c>
      <c r="I4100" t="s">
        <v>56</v>
      </c>
      <c r="J4100" t="s">
        <v>143</v>
      </c>
      <c r="L4100">
        <v>411030</v>
      </c>
      <c r="M4100" t="s">
        <v>51</v>
      </c>
      <c r="N4100" t="s">
        <v>51</v>
      </c>
      <c r="O4100" t="s">
        <v>51</v>
      </c>
      <c r="P4100" t="s">
        <v>51</v>
      </c>
      <c r="Q4100" t="s">
        <v>51</v>
      </c>
      <c r="R4100" t="s">
        <v>51</v>
      </c>
      <c r="S4100">
        <v>25380433</v>
      </c>
      <c r="T4100" t="s">
        <v>51</v>
      </c>
      <c r="U4100" t="s">
        <v>51</v>
      </c>
      <c r="Y4100">
        <v>20</v>
      </c>
      <c r="Z4100">
        <v>8</v>
      </c>
      <c r="AA4100" t="s">
        <v>51</v>
      </c>
      <c r="AB4100" t="s">
        <v>51</v>
      </c>
      <c r="AC4100" t="s">
        <v>51</v>
      </c>
      <c r="AD4100" t="s">
        <v>51</v>
      </c>
      <c r="AE4100" t="s">
        <v>51</v>
      </c>
      <c r="AF4100" t="s">
        <v>143</v>
      </c>
      <c r="AG4100" t="s">
        <v>51</v>
      </c>
      <c r="AH4100" t="s">
        <v>51</v>
      </c>
      <c r="AI4100" t="s">
        <v>51</v>
      </c>
      <c r="AJ4100">
        <v>0</v>
      </c>
      <c r="AK4100" t="s">
        <v>51</v>
      </c>
      <c r="AL4100" t="s">
        <v>51</v>
      </c>
      <c r="AM4100">
        <v>0</v>
      </c>
      <c r="AN4100">
        <v>0</v>
      </c>
      <c r="AO4100" t="s">
        <v>51</v>
      </c>
      <c r="AP4100" t="s">
        <v>51</v>
      </c>
      <c r="AQ4100" t="s">
        <v>51</v>
      </c>
      <c r="AR4100" t="s">
        <v>51</v>
      </c>
      <c r="AS4100" t="s">
        <v>51</v>
      </c>
      <c r="AT4100" t="s">
        <v>51</v>
      </c>
      <c r="AU4100" t="s">
        <v>58</v>
      </c>
      <c r="AV4100" t="s">
        <v>51</v>
      </c>
      <c r="AW4100" t="s">
        <v>51</v>
      </c>
      <c r="AX4100" s="1">
        <v>40229.646246180557</v>
      </c>
      <c r="AY4100" s="1">
        <v>40229.646246180557</v>
      </c>
    </row>
    <row r="4101" spans="1:51" x14ac:dyDescent="0.35">
      <c r="A4101">
        <v>30</v>
      </c>
      <c r="B4101">
        <v>0</v>
      </c>
      <c r="C4101" t="s">
        <v>51</v>
      </c>
      <c r="D4101" t="s">
        <v>85</v>
      </c>
      <c r="E4101">
        <v>0</v>
      </c>
      <c r="G4101" t="s">
        <v>18712</v>
      </c>
      <c r="H4101" t="s">
        <v>18713</v>
      </c>
      <c r="I4101" t="s">
        <v>56</v>
      </c>
      <c r="K4101" t="s">
        <v>563</v>
      </c>
      <c r="L4101">
        <v>400004</v>
      </c>
      <c r="S4101" t="s">
        <v>18714</v>
      </c>
      <c r="T4101" t="s">
        <v>51</v>
      </c>
      <c r="U4101" t="s">
        <v>51</v>
      </c>
      <c r="V4101">
        <v>23883357</v>
      </c>
      <c r="X4101" t="s">
        <v>18715</v>
      </c>
      <c r="Y4101" t="s">
        <v>18716</v>
      </c>
      <c r="Z4101">
        <v>8</v>
      </c>
      <c r="AE4101" t="s">
        <v>51</v>
      </c>
      <c r="AI4101">
        <v>0</v>
      </c>
      <c r="AJ4101">
        <v>0</v>
      </c>
      <c r="AL4101">
        <v>0</v>
      </c>
      <c r="AM4101">
        <v>0</v>
      </c>
      <c r="AN4101">
        <v>1</v>
      </c>
      <c r="AO4101" t="s">
        <v>4181</v>
      </c>
      <c r="AU4101" t="s">
        <v>58</v>
      </c>
      <c r="AV4101" t="s">
        <v>51</v>
      </c>
      <c r="AW4101" t="s">
        <v>91</v>
      </c>
      <c r="AX4101" s="1">
        <v>40229.646246180557</v>
      </c>
      <c r="AY4101" s="1">
        <v>44270.689161458336</v>
      </c>
    </row>
    <row r="4102" spans="1:51" x14ac:dyDescent="0.35">
      <c r="A4102">
        <v>29</v>
      </c>
      <c r="B4102">
        <v>0</v>
      </c>
      <c r="C4102" t="s">
        <v>51</v>
      </c>
      <c r="D4102" t="s">
        <v>85</v>
      </c>
      <c r="E4102" t="s">
        <v>51</v>
      </c>
      <c r="F4102" t="s">
        <v>51</v>
      </c>
      <c r="G4102" t="s">
        <v>18717</v>
      </c>
      <c r="H4102" t="s">
        <v>18718</v>
      </c>
      <c r="I4102" t="s">
        <v>56</v>
      </c>
      <c r="J4102" t="s">
        <v>12495</v>
      </c>
      <c r="K4102" t="s">
        <v>1903</v>
      </c>
      <c r="L4102" t="s">
        <v>15063</v>
      </c>
      <c r="S4102" t="s">
        <v>18719</v>
      </c>
      <c r="T4102" t="s">
        <v>51</v>
      </c>
      <c r="U4102" t="s">
        <v>51</v>
      </c>
      <c r="V4102">
        <v>26383873</v>
      </c>
      <c r="Y4102" t="s">
        <v>18720</v>
      </c>
      <c r="Z4102">
        <v>8</v>
      </c>
      <c r="AA4102" t="s">
        <v>18721</v>
      </c>
      <c r="AD4102" t="s">
        <v>18722</v>
      </c>
      <c r="AE4102" t="s">
        <v>51</v>
      </c>
      <c r="AF4102" t="s">
        <v>12495</v>
      </c>
      <c r="AG4102" t="s">
        <v>18723</v>
      </c>
      <c r="AH4102" t="s">
        <v>18724</v>
      </c>
      <c r="AI4102">
        <v>0</v>
      </c>
      <c r="AJ4102">
        <v>0</v>
      </c>
      <c r="AL4102">
        <v>0</v>
      </c>
      <c r="AM4102">
        <v>0</v>
      </c>
      <c r="AN4102">
        <v>0</v>
      </c>
      <c r="AO4102" t="s">
        <v>4181</v>
      </c>
      <c r="AP4102" t="s">
        <v>51</v>
      </c>
      <c r="AQ4102" t="s">
        <v>51</v>
      </c>
      <c r="AR4102" t="s">
        <v>51</v>
      </c>
      <c r="AS4102" t="s">
        <v>51</v>
      </c>
      <c r="AT4102" t="s">
        <v>51</v>
      </c>
      <c r="AU4102" t="s">
        <v>58</v>
      </c>
      <c r="AV4102" t="s">
        <v>51</v>
      </c>
      <c r="AW4102" t="s">
        <v>4028</v>
      </c>
      <c r="AX4102" s="1">
        <v>40229.646246180557</v>
      </c>
      <c r="AY4102" s="1">
        <v>41740.645672534723</v>
      </c>
    </row>
    <row r="4103" spans="1:51" x14ac:dyDescent="0.35">
      <c r="A4103">
        <v>28</v>
      </c>
      <c r="B4103">
        <v>0</v>
      </c>
      <c r="C4103" t="s">
        <v>51</v>
      </c>
      <c r="D4103" t="s">
        <v>85</v>
      </c>
      <c r="E4103" t="s">
        <v>51</v>
      </c>
      <c r="F4103" t="s">
        <v>51</v>
      </c>
      <c r="G4103" t="s">
        <v>18725</v>
      </c>
      <c r="H4103" t="s">
        <v>18726</v>
      </c>
      <c r="I4103" t="s">
        <v>56</v>
      </c>
      <c r="J4103" t="s">
        <v>12495</v>
      </c>
      <c r="K4103" t="s">
        <v>1903</v>
      </c>
      <c r="L4103">
        <v>411002</v>
      </c>
      <c r="S4103" t="s">
        <v>18727</v>
      </c>
      <c r="T4103" t="s">
        <v>51</v>
      </c>
      <c r="U4103" t="s">
        <v>51</v>
      </c>
      <c r="V4103" t="s">
        <v>18728</v>
      </c>
      <c r="W4103">
        <v>9545550062</v>
      </c>
      <c r="Y4103" t="s">
        <v>18729</v>
      </c>
      <c r="Z4103">
        <v>8</v>
      </c>
      <c r="AE4103" t="s">
        <v>51</v>
      </c>
      <c r="AF4103" t="s">
        <v>12495</v>
      </c>
      <c r="AG4103" t="s">
        <v>18730</v>
      </c>
      <c r="AH4103" t="s">
        <v>18731</v>
      </c>
      <c r="AI4103">
        <v>0</v>
      </c>
      <c r="AJ4103">
        <v>0</v>
      </c>
      <c r="AL4103">
        <v>0</v>
      </c>
      <c r="AM4103">
        <v>0</v>
      </c>
      <c r="AN4103">
        <v>0</v>
      </c>
      <c r="AO4103" t="s">
        <v>4181</v>
      </c>
      <c r="AP4103" t="s">
        <v>51</v>
      </c>
      <c r="AQ4103" t="s">
        <v>51</v>
      </c>
      <c r="AR4103" t="s">
        <v>51</v>
      </c>
      <c r="AS4103" t="s">
        <v>51</v>
      </c>
      <c r="AT4103" t="s">
        <v>51</v>
      </c>
      <c r="AU4103" t="s">
        <v>58</v>
      </c>
      <c r="AV4103" t="s">
        <v>51</v>
      </c>
      <c r="AW4103" t="s">
        <v>4028</v>
      </c>
      <c r="AX4103" s="1">
        <v>40229.646246180557</v>
      </c>
      <c r="AY4103" s="1">
        <v>41736.541915624999</v>
      </c>
    </row>
    <row r="4104" spans="1:51" x14ac:dyDescent="0.35">
      <c r="A4104">
        <v>27</v>
      </c>
      <c r="B4104">
        <v>0</v>
      </c>
      <c r="C4104" t="s">
        <v>51</v>
      </c>
      <c r="D4104" t="s">
        <v>85</v>
      </c>
      <c r="E4104" t="s">
        <v>51</v>
      </c>
      <c r="F4104" t="s">
        <v>51</v>
      </c>
      <c r="G4104" t="s">
        <v>18732</v>
      </c>
      <c r="H4104" t="s">
        <v>18733</v>
      </c>
      <c r="I4104" t="s">
        <v>56</v>
      </c>
      <c r="J4104" t="s">
        <v>143</v>
      </c>
      <c r="K4104" t="s">
        <v>1903</v>
      </c>
      <c r="L4104">
        <v>411002</v>
      </c>
      <c r="N4104" t="s">
        <v>14787</v>
      </c>
      <c r="S4104" t="s">
        <v>18719</v>
      </c>
      <c r="T4104" t="s">
        <v>51</v>
      </c>
      <c r="U4104" t="s">
        <v>51</v>
      </c>
      <c r="V4104">
        <v>26383873</v>
      </c>
      <c r="W4104">
        <v>9422361742</v>
      </c>
      <c r="Y4104" t="s">
        <v>18253</v>
      </c>
      <c r="Z4104">
        <v>8</v>
      </c>
      <c r="AE4104" t="s">
        <v>51</v>
      </c>
      <c r="AF4104" t="s">
        <v>143</v>
      </c>
      <c r="AI4104">
        <v>0</v>
      </c>
      <c r="AJ4104">
        <v>0</v>
      </c>
      <c r="AL4104">
        <v>0</v>
      </c>
      <c r="AM4104">
        <v>0</v>
      </c>
      <c r="AN4104">
        <v>0</v>
      </c>
      <c r="AO4104" t="s">
        <v>51</v>
      </c>
      <c r="AP4104" t="s">
        <v>51</v>
      </c>
      <c r="AQ4104" t="s">
        <v>51</v>
      </c>
      <c r="AR4104" t="s">
        <v>51</v>
      </c>
      <c r="AS4104" t="s">
        <v>51</v>
      </c>
      <c r="AT4104" t="s">
        <v>51</v>
      </c>
      <c r="AU4104" t="s">
        <v>58</v>
      </c>
      <c r="AV4104" t="s">
        <v>51</v>
      </c>
      <c r="AW4104" t="s">
        <v>10397</v>
      </c>
      <c r="AX4104" s="1">
        <v>40229.646246180557</v>
      </c>
      <c r="AY4104" s="1">
        <v>40536.466358483798</v>
      </c>
    </row>
    <row r="4105" spans="1:51" x14ac:dyDescent="0.35">
      <c r="A4105">
        <v>25</v>
      </c>
      <c r="B4105">
        <v>0</v>
      </c>
      <c r="C4105" t="s">
        <v>51</v>
      </c>
      <c r="D4105" t="s">
        <v>85</v>
      </c>
      <c r="E4105" t="s">
        <v>51</v>
      </c>
      <c r="F4105" t="s">
        <v>51</v>
      </c>
      <c r="G4105" t="s">
        <v>18734</v>
      </c>
      <c r="H4105" t="s">
        <v>18735</v>
      </c>
      <c r="I4105" t="s">
        <v>56</v>
      </c>
      <c r="J4105" t="s">
        <v>12495</v>
      </c>
      <c r="K4105" t="s">
        <v>563</v>
      </c>
      <c r="L4105">
        <v>400023</v>
      </c>
      <c r="T4105" t="s">
        <v>51</v>
      </c>
      <c r="U4105" t="s">
        <v>51</v>
      </c>
      <c r="V4105">
        <v>2222049381</v>
      </c>
      <c r="Y4105" t="s">
        <v>18736</v>
      </c>
      <c r="Z4105">
        <v>8</v>
      </c>
      <c r="AE4105" t="s">
        <v>51</v>
      </c>
      <c r="AF4105" t="s">
        <v>12495</v>
      </c>
      <c r="AI4105">
        <v>0</v>
      </c>
      <c r="AL4105">
        <v>0</v>
      </c>
      <c r="AM4105">
        <v>0</v>
      </c>
      <c r="AN4105">
        <v>0</v>
      </c>
      <c r="AO4105" t="s">
        <v>586</v>
      </c>
      <c r="AP4105" t="s">
        <v>51</v>
      </c>
      <c r="AQ4105" t="s">
        <v>51</v>
      </c>
      <c r="AR4105" t="s">
        <v>51</v>
      </c>
      <c r="AS4105" t="s">
        <v>51</v>
      </c>
      <c r="AT4105" t="s">
        <v>51</v>
      </c>
      <c r="AU4105" t="s">
        <v>58</v>
      </c>
      <c r="AV4105" t="s">
        <v>51</v>
      </c>
      <c r="AW4105" t="s">
        <v>4028</v>
      </c>
      <c r="AX4105" s="1">
        <v>40229.646246180557</v>
      </c>
      <c r="AY4105" s="1">
        <v>41830.7642346875</v>
      </c>
    </row>
    <row r="4106" spans="1:51" x14ac:dyDescent="0.35">
      <c r="A4106">
        <v>24</v>
      </c>
      <c r="B4106">
        <v>0</v>
      </c>
      <c r="C4106" t="s">
        <v>51</v>
      </c>
      <c r="D4106" t="s">
        <v>85</v>
      </c>
      <c r="E4106">
        <v>3</v>
      </c>
      <c r="F4106" t="s">
        <v>1049</v>
      </c>
      <c r="G4106" t="s">
        <v>18737</v>
      </c>
      <c r="H4106" t="s">
        <v>18738</v>
      </c>
      <c r="I4106" t="s">
        <v>56</v>
      </c>
      <c r="J4106" t="s">
        <v>7201</v>
      </c>
      <c r="K4106" t="s">
        <v>1903</v>
      </c>
      <c r="L4106">
        <v>411002</v>
      </c>
      <c r="S4106">
        <v>24458867</v>
      </c>
      <c r="T4106" t="s">
        <v>51</v>
      </c>
      <c r="U4106" t="s">
        <v>51</v>
      </c>
      <c r="V4106">
        <v>24458482</v>
      </c>
      <c r="X4106" t="s">
        <v>18739</v>
      </c>
      <c r="Y4106" t="s">
        <v>18740</v>
      </c>
      <c r="Z4106">
        <v>8</v>
      </c>
      <c r="AE4106" t="s">
        <v>51</v>
      </c>
      <c r="AF4106" t="s">
        <v>51</v>
      </c>
      <c r="AI4106">
        <v>0</v>
      </c>
      <c r="AJ4106">
        <v>0</v>
      </c>
      <c r="AL4106">
        <v>0</v>
      </c>
      <c r="AM4106">
        <v>0</v>
      </c>
      <c r="AN4106">
        <v>0</v>
      </c>
      <c r="AO4106" t="s">
        <v>120</v>
      </c>
      <c r="AP4106" t="s">
        <v>121</v>
      </c>
      <c r="AQ4106" t="s">
        <v>122</v>
      </c>
      <c r="AR4106" t="s">
        <v>123</v>
      </c>
      <c r="AS4106" t="s">
        <v>89</v>
      </c>
      <c r="AT4106" t="s">
        <v>90</v>
      </c>
      <c r="AU4106" t="s">
        <v>58</v>
      </c>
      <c r="AV4106" t="s">
        <v>51</v>
      </c>
      <c r="AW4106" t="s">
        <v>91</v>
      </c>
      <c r="AX4106" s="1">
        <v>40229.646246180557</v>
      </c>
      <c r="AY4106" s="1">
        <v>45835.77726628472</v>
      </c>
    </row>
    <row r="4107" spans="1:51" x14ac:dyDescent="0.35">
      <c r="A4107">
        <v>23</v>
      </c>
      <c r="B4107">
        <v>0</v>
      </c>
      <c r="C4107" t="s">
        <v>51</v>
      </c>
      <c r="D4107" t="s">
        <v>85</v>
      </c>
      <c r="E4107" t="s">
        <v>51</v>
      </c>
      <c r="F4107" t="s">
        <v>51</v>
      </c>
      <c r="G4107" t="s">
        <v>18741</v>
      </c>
      <c r="H4107" t="s">
        <v>18742</v>
      </c>
      <c r="I4107" t="s">
        <v>56</v>
      </c>
      <c r="J4107" t="s">
        <v>143</v>
      </c>
      <c r="K4107" t="s">
        <v>18743</v>
      </c>
      <c r="L4107">
        <v>411048</v>
      </c>
      <c r="N4107" t="s">
        <v>14787</v>
      </c>
      <c r="T4107" t="s">
        <v>51</v>
      </c>
      <c r="U4107" t="s">
        <v>51</v>
      </c>
      <c r="W4107">
        <v>9763313484</v>
      </c>
      <c r="Y4107" t="s">
        <v>18744</v>
      </c>
      <c r="Z4107">
        <v>8</v>
      </c>
      <c r="AE4107" t="s">
        <v>51</v>
      </c>
      <c r="AF4107" t="s">
        <v>143</v>
      </c>
      <c r="AI4107">
        <v>0</v>
      </c>
      <c r="AJ4107">
        <v>0</v>
      </c>
      <c r="AL4107">
        <v>0</v>
      </c>
      <c r="AM4107">
        <v>0</v>
      </c>
      <c r="AN4107">
        <v>0</v>
      </c>
      <c r="AO4107" t="s">
        <v>51</v>
      </c>
      <c r="AP4107" t="s">
        <v>51</v>
      </c>
      <c r="AQ4107" t="s">
        <v>51</v>
      </c>
      <c r="AR4107" t="s">
        <v>51</v>
      </c>
      <c r="AS4107" t="s">
        <v>51</v>
      </c>
      <c r="AT4107" t="s">
        <v>51</v>
      </c>
      <c r="AU4107" t="s">
        <v>58</v>
      </c>
      <c r="AV4107" t="s">
        <v>51</v>
      </c>
      <c r="AW4107" t="s">
        <v>8671</v>
      </c>
      <c r="AX4107" s="1">
        <v>40229.646246180557</v>
      </c>
      <c r="AY4107" s="1">
        <v>40578.644787500001</v>
      </c>
    </row>
    <row r="4108" spans="1:51" x14ac:dyDescent="0.35">
      <c r="A4108">
        <v>22</v>
      </c>
      <c r="B4108">
        <v>0</v>
      </c>
      <c r="C4108" t="s">
        <v>51</v>
      </c>
      <c r="D4108" t="s">
        <v>85</v>
      </c>
      <c r="E4108" t="s">
        <v>51</v>
      </c>
      <c r="F4108" t="s">
        <v>51</v>
      </c>
      <c r="G4108" t="s">
        <v>18745</v>
      </c>
      <c r="H4108" t="s">
        <v>18746</v>
      </c>
      <c r="I4108" t="s">
        <v>56</v>
      </c>
      <c r="L4108">
        <v>411048</v>
      </c>
      <c r="S4108" t="s">
        <v>18747</v>
      </c>
      <c r="T4108" t="s">
        <v>51</v>
      </c>
      <c r="U4108" t="s">
        <v>51</v>
      </c>
      <c r="V4108" t="s">
        <v>18748</v>
      </c>
      <c r="Y4108" t="s">
        <v>18749</v>
      </c>
      <c r="Z4108">
        <v>8</v>
      </c>
      <c r="AA4108" t="s">
        <v>18750</v>
      </c>
      <c r="AB4108" t="s">
        <v>18751</v>
      </c>
      <c r="AC4108" t="s">
        <v>18752</v>
      </c>
      <c r="AD4108" t="s">
        <v>18753</v>
      </c>
      <c r="AE4108" t="s">
        <v>51</v>
      </c>
      <c r="AG4108" t="s">
        <v>18754</v>
      </c>
      <c r="AH4108" t="s">
        <v>18755</v>
      </c>
      <c r="AI4108">
        <v>0</v>
      </c>
      <c r="AJ4108">
        <v>0</v>
      </c>
      <c r="AL4108">
        <v>0</v>
      </c>
      <c r="AM4108">
        <v>0</v>
      </c>
      <c r="AN4108">
        <v>0</v>
      </c>
      <c r="AO4108" t="s">
        <v>1400</v>
      </c>
      <c r="AP4108" t="s">
        <v>51</v>
      </c>
      <c r="AQ4108" t="s">
        <v>51</v>
      </c>
      <c r="AR4108" t="s">
        <v>51</v>
      </c>
      <c r="AS4108" t="s">
        <v>51</v>
      </c>
      <c r="AT4108" t="s">
        <v>51</v>
      </c>
      <c r="AU4108" t="s">
        <v>58</v>
      </c>
      <c r="AV4108" t="s">
        <v>51</v>
      </c>
      <c r="AW4108" t="s">
        <v>4028</v>
      </c>
      <c r="AX4108" s="1">
        <v>40229.646246180557</v>
      </c>
      <c r="AY4108" s="1">
        <v>41901.651230439813</v>
      </c>
    </row>
    <row r="4109" spans="1:51" x14ac:dyDescent="0.35">
      <c r="A4109">
        <v>21</v>
      </c>
      <c r="B4109">
        <v>0</v>
      </c>
      <c r="C4109" t="s">
        <v>51</v>
      </c>
      <c r="D4109" t="s">
        <v>85</v>
      </c>
      <c r="E4109" t="s">
        <v>51</v>
      </c>
      <c r="F4109" t="s">
        <v>51</v>
      </c>
      <c r="G4109" t="s">
        <v>18756</v>
      </c>
      <c r="H4109" t="s">
        <v>18757</v>
      </c>
      <c r="I4109" t="s">
        <v>56</v>
      </c>
      <c r="J4109" t="s">
        <v>143</v>
      </c>
      <c r="K4109" t="s">
        <v>16897</v>
      </c>
      <c r="L4109">
        <v>411002</v>
      </c>
      <c r="N4109" t="s">
        <v>14787</v>
      </c>
      <c r="S4109">
        <v>26330487</v>
      </c>
      <c r="T4109" t="s">
        <v>51</v>
      </c>
      <c r="U4109" t="s">
        <v>51</v>
      </c>
      <c r="W4109">
        <v>9766311721</v>
      </c>
      <c r="Y4109" t="s">
        <v>18758</v>
      </c>
      <c r="Z4109">
        <v>8</v>
      </c>
      <c r="AE4109" t="s">
        <v>51</v>
      </c>
      <c r="AF4109" t="s">
        <v>143</v>
      </c>
      <c r="AI4109">
        <v>0</v>
      </c>
      <c r="AJ4109">
        <v>0</v>
      </c>
      <c r="AL4109">
        <v>0</v>
      </c>
      <c r="AM4109">
        <v>0</v>
      </c>
      <c r="AN4109">
        <v>0</v>
      </c>
      <c r="AO4109" t="s">
        <v>51</v>
      </c>
      <c r="AP4109" t="s">
        <v>51</v>
      </c>
      <c r="AQ4109" t="s">
        <v>51</v>
      </c>
      <c r="AR4109" t="s">
        <v>51</v>
      </c>
      <c r="AS4109" t="s">
        <v>51</v>
      </c>
      <c r="AT4109" t="s">
        <v>51</v>
      </c>
      <c r="AU4109" t="s">
        <v>58</v>
      </c>
      <c r="AV4109" t="s">
        <v>51</v>
      </c>
      <c r="AW4109" t="s">
        <v>8671</v>
      </c>
      <c r="AX4109" s="1">
        <v>40229.646246180557</v>
      </c>
      <c r="AY4109" s="1">
        <v>40452.68931130787</v>
      </c>
    </row>
    <row r="4110" spans="1:51" x14ac:dyDescent="0.35">
      <c r="A4110">
        <v>18</v>
      </c>
      <c r="B4110">
        <v>0</v>
      </c>
      <c r="C4110" t="s">
        <v>51</v>
      </c>
      <c r="D4110" t="s">
        <v>52</v>
      </c>
      <c r="E4110" t="s">
        <v>51</v>
      </c>
      <c r="F4110" t="s">
        <v>51</v>
      </c>
      <c r="G4110" t="s">
        <v>18759</v>
      </c>
      <c r="H4110" t="s">
        <v>18760</v>
      </c>
      <c r="I4110" t="s">
        <v>56</v>
      </c>
      <c r="J4110" t="s">
        <v>280</v>
      </c>
      <c r="K4110" t="s">
        <v>1903</v>
      </c>
      <c r="L4110">
        <v>411048</v>
      </c>
      <c r="O4110" t="s">
        <v>62</v>
      </c>
      <c r="S4110">
        <v>40091426</v>
      </c>
      <c r="Y4110" t="s">
        <v>18761</v>
      </c>
      <c r="Z4110">
        <v>8</v>
      </c>
      <c r="AI4110">
        <v>0</v>
      </c>
      <c r="AJ4110">
        <v>0</v>
      </c>
      <c r="AL4110">
        <v>0</v>
      </c>
      <c r="AM4110">
        <v>0</v>
      </c>
      <c r="AN4110">
        <v>0</v>
      </c>
      <c r="AO4110" t="s">
        <v>51</v>
      </c>
      <c r="AP4110" t="s">
        <v>51</v>
      </c>
      <c r="AQ4110" t="s">
        <v>51</v>
      </c>
      <c r="AR4110" t="s">
        <v>51</v>
      </c>
      <c r="AS4110" t="s">
        <v>51</v>
      </c>
      <c r="AT4110" t="s">
        <v>51</v>
      </c>
      <c r="AU4110" t="s">
        <v>58</v>
      </c>
      <c r="AV4110" t="s">
        <v>51</v>
      </c>
      <c r="AW4110" t="s">
        <v>6927</v>
      </c>
      <c r="AX4110" s="1">
        <v>40229.646246180557</v>
      </c>
      <c r="AY4110" s="1">
        <v>43465.770910266205</v>
      </c>
    </row>
  </sheetData>
  <autoFilter ref="A2:AY4110" xr:uid="{96123C56-F8DE-47C1-8A4E-0D86EAD184B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2026-03-26T10:37:45Z</dcterms:modified>
</cp:coreProperties>
</file>