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7" i="1" l="1"/>
  <c r="D17" i="1"/>
  <c r="E10" i="1"/>
  <c r="D10" i="1"/>
  <c r="C17" i="1"/>
  <c r="E16" i="1"/>
  <c r="E15" i="1"/>
  <c r="F12" i="1"/>
  <c r="F11" i="1"/>
  <c r="E14" i="1"/>
  <c r="D14" i="1"/>
  <c r="E6" i="1"/>
  <c r="D6" i="1"/>
  <c r="E13" i="1"/>
  <c r="D13" i="1"/>
  <c r="D12" i="1"/>
  <c r="D11" i="1"/>
  <c r="D9" i="1"/>
  <c r="E8" i="1"/>
  <c r="D8" i="1"/>
  <c r="E7" i="1"/>
  <c r="D7" i="1"/>
  <c r="D3" i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<sst xmlns="http://schemas.openxmlformats.org/spreadsheetml/2006/main" count="51" uniqueCount="39">
  <si>
    <t>Descrição</t>
  </si>
  <si>
    <t>Fornecedor</t>
  </si>
  <si>
    <t>Ano 2011 (R$)</t>
  </si>
  <si>
    <t>Ano 2012</t>
  </si>
  <si>
    <t>Ano 2013</t>
  </si>
  <si>
    <t>Despesas de viagens</t>
  </si>
  <si>
    <t>Diversos</t>
  </si>
  <si>
    <t>Energia</t>
  </si>
  <si>
    <t>Light</t>
  </si>
  <si>
    <t>Observações</t>
  </si>
  <si>
    <t>Licenças de Software</t>
  </si>
  <si>
    <t>Red Hat</t>
  </si>
  <si>
    <t>Licenças de Software Backup</t>
  </si>
  <si>
    <t>Licenças de Banco de Dados</t>
  </si>
  <si>
    <t>Manutenção Per Call</t>
  </si>
  <si>
    <t>Manutenção de Rede</t>
  </si>
  <si>
    <t>Manutenção de Backup</t>
  </si>
  <si>
    <t>Manutenção de Servidores</t>
  </si>
  <si>
    <t>Manutenção de Storage</t>
  </si>
  <si>
    <t>Serviços de Outsourcing</t>
  </si>
  <si>
    <t>Treinamentos</t>
  </si>
  <si>
    <t>Manutenção de Hardware</t>
  </si>
  <si>
    <t>NFe</t>
  </si>
  <si>
    <t>Manutenção de Software</t>
  </si>
  <si>
    <t>Manutenção ETL / BI</t>
  </si>
  <si>
    <t>Oracle</t>
  </si>
  <si>
    <t>IBM</t>
  </si>
  <si>
    <t>Cisco</t>
  </si>
  <si>
    <t>EMC</t>
  </si>
  <si>
    <t>TIVIT</t>
  </si>
  <si>
    <t>Item 3. Redução de 20% no total de licenças Oracle -20% de 250.000 = 200.000</t>
  </si>
  <si>
    <t>Item 5. No ano de 2012 ocorre um CAPEX (está fora desse quadro) de 1.200.000 que gerará uma redução de 100% no OPEX de Backup, Outsourcing e Storage.
Considere que todos os itens  listados no tópico 4 foram abarcados pelo projeto em 100%.</t>
  </si>
  <si>
    <r>
      <t xml:space="preserve">Item 4. No ano de 2011 a empresa incorreu em um investimento (CAPEX) de 500.000 na compra do </t>
    </r>
    <r>
      <rPr>
        <b/>
        <sz val="11"/>
        <color theme="1"/>
        <rFont val="Calibri"/>
        <family val="2"/>
        <scheme val="minor"/>
      </rPr>
      <t>software</t>
    </r>
    <r>
      <rPr>
        <sz val="11"/>
        <color theme="1"/>
        <rFont val="Calibri"/>
        <family val="2"/>
        <scheme val="minor"/>
      </rPr>
      <t xml:space="preserve"> de ETL/BI. Na apostila, slide 125 existe o custo médio de manutenção (OPEX) de software e hardware. SW = 22% e HW = 19%. Nesse caso, 22% de 500.000 = 110.000,00</t>
    </r>
  </si>
  <si>
    <r>
      <t xml:space="preserve">Item 6. No ano de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 xml:space="preserve"> a empresa incorreu em um investimento (CAPEX) de 500.000 na compra do </t>
    </r>
    <r>
      <rPr>
        <b/>
        <sz val="11"/>
        <color theme="1"/>
        <rFont val="Calibri"/>
        <family val="2"/>
        <scheme val="minor"/>
      </rPr>
      <t>hardware</t>
    </r>
    <r>
      <rPr>
        <sz val="11"/>
        <color theme="1"/>
        <rFont val="Calibri"/>
        <family val="2"/>
        <scheme val="minor"/>
      </rPr>
      <t xml:space="preserve"> de NFe. Na apostila, slide 125 existe o custo médio de manutenção (OPEX) de software e hardware. SW = 22% e HW = 19%. Nesse caso, 19% de 500.000 = 95.000,00</t>
    </r>
  </si>
  <si>
    <r>
      <t xml:space="preserve">Item 6. No ano de </t>
    </r>
    <r>
      <rPr>
        <b/>
        <sz val="11"/>
        <color theme="1"/>
        <rFont val="Calibri"/>
        <family val="2"/>
        <scheme val="minor"/>
      </rPr>
      <t>2012</t>
    </r>
    <r>
      <rPr>
        <sz val="11"/>
        <color theme="1"/>
        <rFont val="Calibri"/>
        <family val="2"/>
        <scheme val="minor"/>
      </rPr>
      <t xml:space="preserve"> a empresa incorreu em um investimento (CAPEX) de 500.000 na compra do </t>
    </r>
    <r>
      <rPr>
        <b/>
        <sz val="11"/>
        <color theme="1"/>
        <rFont val="Calibri"/>
        <family val="2"/>
        <scheme val="minor"/>
      </rPr>
      <t>software</t>
    </r>
    <r>
      <rPr>
        <sz val="11"/>
        <color theme="1"/>
        <rFont val="Calibri"/>
        <family val="2"/>
        <scheme val="minor"/>
      </rPr>
      <t xml:space="preserve"> de NFe. Na apostila, slide 125 existe o custo médio de manutenção (OPEX) de software e hardware. SW = 22% e HW = 19%. Nesse caso, 22% de 100.000 = 22.000,00</t>
    </r>
  </si>
  <si>
    <t>Total</t>
  </si>
  <si>
    <t>Item 2. Perceba que no contrato de 2011 todos os servidores estão com a SLA de 8x5 NBD (Next Business Day) e você tem 10 servidores que necessitam de uma licença 12h e 15 servidores que necessitam de uma licença 6h.  Como no exercício só especificou a extensão de licença para 24x7 6h, logo você deverá levar todas as 25 SLAs (10 + 15) para uma SLA de 24x7 6h.
A extensão custa R$ 1.000,00 / ano x 25 = R$ 25.000,00</t>
  </si>
  <si>
    <t>Na prova o professor deixa um espaço para você escrever aproveite para informar que você considerou:
Serviços de Outsourcing, Backup e Storage foram 100% abarcados pelo Insourcing + Refresh tecnológico.
Itens não especificados  no enunciado tiveram seus valores propositalmente repetidos</t>
  </si>
  <si>
    <t>Como não há menção sobre essa despesa no enunciado do exercício esses valores são repetidos.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</si>
</sst>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43" fontId="0" fillId="0" borderId="0" xfId="1" applyFont="1"/>
    <xf numFmtId="0" fontId="0" fillId="0" borderId="1" xfId="0" applyBorder="1" applyAlignment="1">
      <alignment vertical="top"/>
    </xf>
    <xf numFmtId="44" fontId="0" fillId="0" borderId="1" xfId="2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44" fontId="2" fillId="2" borderId="1" xfId="2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44" fontId="2" fillId="3" borderId="1" xfId="2" applyFont="1" applyFill="1" applyBorder="1" applyAlignment="1">
      <alignment vertical="top"/>
    </xf>
    <xf numFmtId="0" fontId="0" fillId="0" borderId="0" xfId="0" applyFill="1" applyBorder="1" applyAlignment="1">
      <alignment horizontal="left" vertical="top" wrapText="1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xSplit="2" ySplit="1" topLeftCell="C2" activePane="bottomRight" state="frozenSplit"/>
      <selection activeCellId="1" sqref="A1:B1048576 A1:XFD1"/>
      <selection pane="topRight" activeCell="F1" sqref="F1"/>
      <selection pane="bottomLeft" activeCell="A10" sqref="A10"/>
      <selection pane="bottomRight" activeCell="A19" sqref="A19:F19"/>
    </sheetView>
  </sheetViews>
  <sheetFormatPr defaultRowHeight="15" x14ac:dyDescent="0.25"/>
  <cols>
    <col min="1" max="1" width="26.7109375" bestFit="1" customWidth="1"/>
    <col min="2" max="2" width="11.140625" bestFit="1" customWidth="1"/>
    <col min="3" max="3" width="15.85546875" style="1" bestFit="1" customWidth="1"/>
    <col min="4" max="4" width="16.85546875" style="1" bestFit="1" customWidth="1"/>
    <col min="5" max="5" width="15.85546875" style="1" bestFit="1" customWidth="1"/>
    <col min="6" max="6" width="88.5703125" bestFit="1" customWidth="1"/>
  </cols>
  <sheetData>
    <row r="1" spans="1:6" x14ac:dyDescent="0.2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9</v>
      </c>
    </row>
    <row r="2" spans="1:6" x14ac:dyDescent="0.25">
      <c r="A2" s="3" t="s">
        <v>5</v>
      </c>
      <c r="B2" s="3" t="s">
        <v>6</v>
      </c>
      <c r="C2" s="4">
        <v>25000</v>
      </c>
      <c r="D2" s="4">
        <f>$C2</f>
        <v>25000</v>
      </c>
      <c r="E2" s="4">
        <f>$C2</f>
        <v>25000</v>
      </c>
      <c r="F2" s="3" t="s">
        <v>38</v>
      </c>
    </row>
    <row r="3" spans="1:6" x14ac:dyDescent="0.25">
      <c r="A3" s="3" t="s">
        <v>7</v>
      </c>
      <c r="B3" s="3" t="s">
        <v>8</v>
      </c>
      <c r="C3" s="4">
        <v>120000</v>
      </c>
      <c r="D3" s="4">
        <f t="shared" ref="D3:E9" si="0">$C3</f>
        <v>120000</v>
      </c>
      <c r="E3" s="4">
        <f t="shared" si="0"/>
        <v>120000</v>
      </c>
      <c r="F3" s="3" t="s">
        <v>38</v>
      </c>
    </row>
    <row r="4" spans="1:6" x14ac:dyDescent="0.25">
      <c r="A4" s="3" t="s">
        <v>10</v>
      </c>
      <c r="B4" s="3" t="s">
        <v>11</v>
      </c>
      <c r="C4" s="4">
        <v>30000</v>
      </c>
      <c r="D4" s="4">
        <f t="shared" si="0"/>
        <v>30000</v>
      </c>
      <c r="E4" s="4">
        <f t="shared" si="0"/>
        <v>30000</v>
      </c>
      <c r="F4" s="3" t="s">
        <v>38</v>
      </c>
    </row>
    <row r="5" spans="1:6" x14ac:dyDescent="0.25">
      <c r="A5" s="3" t="s">
        <v>12</v>
      </c>
      <c r="B5" s="3" t="s">
        <v>26</v>
      </c>
      <c r="C5" s="4">
        <v>100000</v>
      </c>
      <c r="D5" s="4">
        <f t="shared" si="0"/>
        <v>100000</v>
      </c>
      <c r="E5" s="4">
        <f t="shared" si="0"/>
        <v>100000</v>
      </c>
      <c r="F5" s="3" t="s">
        <v>38</v>
      </c>
    </row>
    <row r="6" spans="1:6" x14ac:dyDescent="0.25">
      <c r="A6" s="3" t="s">
        <v>13</v>
      </c>
      <c r="B6" s="3" t="s">
        <v>25</v>
      </c>
      <c r="C6" s="4">
        <v>250000</v>
      </c>
      <c r="D6" s="4">
        <f>$C6*(100%-20%)</f>
        <v>200000</v>
      </c>
      <c r="E6" s="4">
        <f>$C6*(100%-20%)</f>
        <v>200000</v>
      </c>
      <c r="F6" s="3" t="s">
        <v>30</v>
      </c>
    </row>
    <row r="7" spans="1:6" x14ac:dyDescent="0.25">
      <c r="A7" s="3" t="s">
        <v>14</v>
      </c>
      <c r="B7" s="3" t="s">
        <v>6</v>
      </c>
      <c r="C7" s="4">
        <v>30000</v>
      </c>
      <c r="D7" s="4">
        <f t="shared" si="0"/>
        <v>30000</v>
      </c>
      <c r="E7" s="4">
        <f t="shared" si="0"/>
        <v>30000</v>
      </c>
      <c r="F7" s="3" t="s">
        <v>38</v>
      </c>
    </row>
    <row r="8" spans="1:6" x14ac:dyDescent="0.25">
      <c r="A8" s="3" t="s">
        <v>15</v>
      </c>
      <c r="B8" s="3" t="s">
        <v>27</v>
      </c>
      <c r="C8" s="4">
        <v>130000</v>
      </c>
      <c r="D8" s="4">
        <f t="shared" si="0"/>
        <v>130000</v>
      </c>
      <c r="E8" s="4">
        <f t="shared" si="0"/>
        <v>130000</v>
      </c>
      <c r="F8" s="3" t="s">
        <v>38</v>
      </c>
    </row>
    <row r="9" spans="1:6" ht="45" x14ac:dyDescent="0.25">
      <c r="A9" s="3" t="s">
        <v>16</v>
      </c>
      <c r="B9" s="3" t="s">
        <v>26</v>
      </c>
      <c r="C9" s="4">
        <v>150000</v>
      </c>
      <c r="D9" s="4">
        <f t="shared" si="0"/>
        <v>150000</v>
      </c>
      <c r="E9" s="4">
        <v>0</v>
      </c>
      <c r="F9" s="5" t="s">
        <v>31</v>
      </c>
    </row>
    <row r="10" spans="1:6" ht="75" x14ac:dyDescent="0.25">
      <c r="A10" s="3" t="s">
        <v>17</v>
      </c>
      <c r="B10" s="3" t="s">
        <v>6</v>
      </c>
      <c r="C10" s="4">
        <v>220000</v>
      </c>
      <c r="D10" s="4">
        <f>(15+10)*1000</f>
        <v>25000</v>
      </c>
      <c r="E10" s="4">
        <f>(15+10)*1000</f>
        <v>25000</v>
      </c>
      <c r="F10" s="5" t="s">
        <v>36</v>
      </c>
    </row>
    <row r="11" spans="1:6" ht="45" x14ac:dyDescent="0.25">
      <c r="A11" s="3" t="s">
        <v>18</v>
      </c>
      <c r="B11" s="3" t="s">
        <v>28</v>
      </c>
      <c r="C11" s="4">
        <v>300000</v>
      </c>
      <c r="D11" s="4">
        <f>C11</f>
        <v>300000</v>
      </c>
      <c r="E11" s="4">
        <v>0</v>
      </c>
      <c r="F11" s="5" t="str">
        <f>F9</f>
        <v>Item 5. No ano de 2012 ocorre um CAPEX (está fora desse quadro) de 1.200.000 que gerará uma redução de 100% no OPEX de Backup, Outsourcing e Storage.
Considere que todos os itens  listados no tópico 4 foram abarcados pelo projeto em 100%.</v>
      </c>
    </row>
    <row r="12" spans="1:6" x14ac:dyDescent="0.25">
      <c r="A12" s="3" t="s">
        <v>19</v>
      </c>
      <c r="B12" s="3" t="s">
        <v>29</v>
      </c>
      <c r="C12" s="4">
        <v>1000000</v>
      </c>
      <c r="D12" s="4">
        <f>C12</f>
        <v>1000000</v>
      </c>
      <c r="E12" s="4">
        <v>0</v>
      </c>
      <c r="F12" s="5" t="str">
        <f>F9</f>
        <v>Item 5. No ano de 2012 ocorre um CAPEX (está fora desse quadro) de 1.200.000 que gerará uma redução de 100% no OPEX de Backup, Outsourcing e Storage.
Considere que todos os itens  listados no tópico 4 foram abarcados pelo projeto em 100%.</v>
      </c>
    </row>
    <row r="13" spans="1:6" x14ac:dyDescent="0.25">
      <c r="A13" s="3" t="s">
        <v>20</v>
      </c>
      <c r="B13" s="3" t="s">
        <v>6</v>
      </c>
      <c r="C13" s="4">
        <v>20000</v>
      </c>
      <c r="D13" s="4">
        <f t="shared" ref="D13:E13" si="1">$C13</f>
        <v>20000</v>
      </c>
      <c r="E13" s="4">
        <f t="shared" si="1"/>
        <v>20000</v>
      </c>
      <c r="F13" s="3" t="s">
        <v>38</v>
      </c>
    </row>
    <row r="14" spans="1:6" ht="45" x14ac:dyDescent="0.25">
      <c r="A14" s="3" t="s">
        <v>24</v>
      </c>
      <c r="B14" s="3" t="s">
        <v>25</v>
      </c>
      <c r="C14" s="4">
        <v>0</v>
      </c>
      <c r="D14" s="4">
        <f>500000*22%</f>
        <v>110000</v>
      </c>
      <c r="E14" s="4">
        <f>500000*22%</f>
        <v>110000</v>
      </c>
      <c r="F14" s="5" t="s">
        <v>32</v>
      </c>
    </row>
    <row r="15" spans="1:6" ht="45" x14ac:dyDescent="0.25">
      <c r="A15" s="3" t="s">
        <v>21</v>
      </c>
      <c r="B15" s="3" t="s">
        <v>22</v>
      </c>
      <c r="C15" s="4">
        <v>0</v>
      </c>
      <c r="D15" s="4">
        <v>0</v>
      </c>
      <c r="E15" s="4">
        <f>500000*19%</f>
        <v>95000</v>
      </c>
      <c r="F15" s="5" t="s">
        <v>33</v>
      </c>
    </row>
    <row r="16" spans="1:6" ht="45" x14ac:dyDescent="0.25">
      <c r="A16" s="3" t="s">
        <v>23</v>
      </c>
      <c r="B16" s="3" t="s">
        <v>22</v>
      </c>
      <c r="C16" s="4">
        <v>0</v>
      </c>
      <c r="D16" s="4">
        <v>0</v>
      </c>
      <c r="E16" s="4">
        <f>100000*22%</f>
        <v>22000</v>
      </c>
      <c r="F16" s="5" t="s">
        <v>34</v>
      </c>
    </row>
    <row r="17" spans="1:6" x14ac:dyDescent="0.25">
      <c r="A17" s="8" t="s">
        <v>35</v>
      </c>
      <c r="B17" s="8"/>
      <c r="C17" s="9">
        <f>SUM(C2:C16)</f>
        <v>2375000</v>
      </c>
      <c r="D17" s="9">
        <f>SUM(D2:D16)</f>
        <v>2240000</v>
      </c>
      <c r="E17" s="9">
        <f>SUM(E2:E16)</f>
        <v>907000</v>
      </c>
      <c r="F17" s="8"/>
    </row>
    <row r="19" spans="1:6" ht="83.25" customHeight="1" x14ac:dyDescent="0.25">
      <c r="A19" s="10" t="s">
        <v>37</v>
      </c>
      <c r="B19" s="10"/>
      <c r="C19" s="10"/>
      <c r="D19" s="10"/>
      <c r="E19" s="10"/>
      <c r="F19" s="10"/>
    </row>
    <row r="21" spans="1:6" x14ac:dyDescent="0.25">
      <c r="D21" s="2"/>
    </row>
  </sheetData>
  <mergeCells count="1">
    <mergeCell ref="A19:F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6:E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avelino</dc:creator>
  <cp:lastModifiedBy>avelino</cp:lastModifiedBy>
  <dcterms:created xsi:type="dcterms:W3CDTF">2012-08-07T02:03:32Z</dcterms:created>
  <dcterms:modified xsi:type="dcterms:W3CDTF">2012-08-07T03:07:21Z</dcterms:modified>
</cp:coreProperties>
</file>