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erson\Documents\CSDT-2\"/>
    </mc:Choice>
  </mc:AlternateContent>
  <xr:revisionPtr revIDLastSave="0" documentId="8_{A6271D31-F06A-4AD6-A109-E0813B362830}" xr6:coauthVersionLast="47" xr6:coauthVersionMax="47" xr10:uidLastSave="{00000000-0000-0000-0000-000000000000}"/>
  <bookViews>
    <workbookView xWindow="-120" yWindow="-120" windowWidth="29040" windowHeight="15720" xr2:uid="{289563E4-914B-4C39-83BE-9B274E94FD55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1" i="1" l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O197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O105" i="1"/>
  <c r="N105" i="1"/>
  <c r="N104" i="1"/>
  <c r="N103" i="1"/>
  <c r="N102" i="1"/>
  <c r="O101" i="1"/>
  <c r="N101" i="1"/>
  <c r="N100" i="1"/>
  <c r="N99" i="1"/>
  <c r="N98" i="1"/>
  <c r="N97" i="1"/>
  <c r="N96" i="1"/>
  <c r="N95" i="1"/>
  <c r="O94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O77" i="1"/>
  <c r="N77" i="1"/>
  <c r="N76" i="1"/>
  <c r="O75" i="1"/>
  <c r="N75" i="1"/>
  <c r="N74" i="1"/>
  <c r="N73" i="1"/>
  <c r="N72" i="1"/>
  <c r="N71" i="1"/>
  <c r="N70" i="1"/>
  <c r="N69" i="1"/>
  <c r="N68" i="1"/>
  <c r="N67" i="1"/>
  <c r="O66" i="1"/>
  <c r="N66" i="1"/>
  <c r="N65" i="1"/>
  <c r="N64" i="1"/>
  <c r="N63" i="1"/>
  <c r="O62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O48" i="1"/>
  <c r="N48" i="1"/>
  <c r="N47" i="1"/>
  <c r="N46" i="1"/>
  <c r="O45" i="1"/>
  <c r="N45" i="1"/>
  <c r="N44" i="1"/>
  <c r="O43" i="1"/>
  <c r="N43" i="1"/>
  <c r="N42" i="1"/>
  <c r="O41" i="1"/>
  <c r="N41" i="1"/>
  <c r="N40" i="1"/>
  <c r="O39" i="1"/>
  <c r="N39" i="1"/>
  <c r="O38" i="1"/>
  <c r="N38" i="1"/>
  <c r="O37" i="1"/>
  <c r="N37" i="1"/>
  <c r="O36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O22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N3" i="1"/>
  <c r="A3" i="1"/>
  <c r="N2" i="1"/>
  <c r="A64" i="1" l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63" i="1"/>
</calcChain>
</file>

<file path=xl/sharedStrings.xml><?xml version="1.0" encoding="utf-8"?>
<sst xmlns="http://schemas.openxmlformats.org/spreadsheetml/2006/main" count="1171" uniqueCount="832">
  <si>
    <t>SQ</t>
  </si>
  <si>
    <t>NOME  DA  UNIDADE ESCOLAR</t>
  </si>
  <si>
    <t>INEP</t>
  </si>
  <si>
    <t>DISTRITO</t>
  </si>
  <si>
    <t>ENDEREÇO / TELEFONE ESCOLA</t>
  </si>
  <si>
    <t>DIRETOR / VICE-DIRETOR</t>
  </si>
  <si>
    <t>CELULAR</t>
  </si>
  <si>
    <t>NOTEBOOK</t>
  </si>
  <si>
    <t>LB</t>
  </si>
  <si>
    <t>DIREÇÃO</t>
  </si>
  <si>
    <t>SECRET.</t>
  </si>
  <si>
    <t>QTD-PC LOCADO</t>
  </si>
  <si>
    <t>OUTROS</t>
  </si>
  <si>
    <t>TOTAL</t>
  </si>
  <si>
    <t>ALUNOS</t>
  </si>
  <si>
    <t>IMP</t>
  </si>
  <si>
    <t>INTERNET (EC - RB)</t>
  </si>
  <si>
    <t>ANEXO (Creche) JOÃO DE OLIVEIRA: IGREJA METODISTA  CENTRAL DE DUQUE DE CAXIAS</t>
  </si>
  <si>
    <t>-</t>
  </si>
  <si>
    <t>Avenida Presidente Kennedy, 2273 - Centro
CEP: 25010.002</t>
  </si>
  <si>
    <t/>
  </si>
  <si>
    <t>RB</t>
  </si>
  <si>
    <t>ANEXO (E.M.Mauro de Castro)</t>
  </si>
  <si>
    <t>Travessa Aracati s/nº- Ao lado do nº 100
Parque Proletário - Jardim Granacho</t>
  </si>
  <si>
    <t>Naise Martins
Tatiana Eliza G. de Carvalho da Silva
(Vice-Diretora temporária)</t>
  </si>
  <si>
    <t xml:space="preserve">99964-0976
99534-9214
</t>
  </si>
  <si>
    <t>EC / RB</t>
  </si>
  <si>
    <t>ANEXO (Escola) MARIA CLARA MACHADO: IGREJA CRISTÃ EVANGÉLICA RENOVADA MINISTÉRIO BOAS NOVAS</t>
  </si>
  <si>
    <t>Rua Marechal Dantas Barreto Lt.01 Qd.47 - Pantanal
CEP; 25040-560</t>
  </si>
  <si>
    <t>Natalina Vera Castilho de Farias</t>
  </si>
  <si>
    <t>99414-7667</t>
  </si>
  <si>
    <t>ANEXO : NÍSIA VILELA FERNANDES - CIEP 201 AARÃO STEINBRUCH</t>
  </si>
  <si>
    <t>Avenida Presidente Kennedy, 1511 - Centro.
CEP: 25030-001</t>
  </si>
  <si>
    <t xml:space="preserve">Marcio Sampaio de Andrade
</t>
  </si>
  <si>
    <t>99622-8963</t>
  </si>
  <si>
    <t>ANEXO: BAIRRO CALIFÓRNIA - IGREJA METODISTA DO PILAR</t>
  </si>
  <si>
    <t>Rua Senhor dos Passos, 03 - Pilar
CEP: 25233-223</t>
  </si>
  <si>
    <t>XXXXXX</t>
  </si>
  <si>
    <t>ANEXO: CRECHE e PRÉ-ESCOLA MUNICIPAL PROFª MARÍLIA DA SILVA SIQUEIRA</t>
  </si>
  <si>
    <r>
      <rPr>
        <sz val="10"/>
        <color theme="1"/>
        <rFont val="Times"/>
        <charset val="134"/>
      </rPr>
      <t xml:space="preserve">Estrada de Xerém, nº 27b - Xerém   
CEP: 25245-390
</t>
    </r>
    <r>
      <rPr>
        <b/>
        <sz val="10"/>
        <color theme="1"/>
        <rFont val="Times"/>
        <charset val="134"/>
      </rPr>
      <t>Tel: 2679-1095 - TP: 2679-2329</t>
    </r>
  </si>
  <si>
    <t>Alzira Vargas de Oliveira Gasparelli</t>
  </si>
  <si>
    <t>99121-6153</t>
  </si>
  <si>
    <t>ANEXO: CRECHE JESUÍNA: CIEP 404 CLARICE LISPECTOR</t>
  </si>
  <si>
    <t>Rua Leontina Meziot s/nº - Pilar
Cep: 25233-090</t>
  </si>
  <si>
    <t>ANEXO: EM CIDADE DOS MENINOS</t>
  </si>
  <si>
    <r>
      <rPr>
        <sz val="11"/>
        <color theme="1"/>
        <rFont val="Aptos Narrow"/>
        <family val="2"/>
        <scheme val="minor"/>
      </rPr>
      <t xml:space="preserve">Rua São Luiz, 21 - Pilar 
CEP:25235-150
</t>
    </r>
    <r>
      <rPr>
        <b/>
        <sz val="10"/>
        <color rgb="FF000000"/>
        <rFont val="Aptos Narrow"/>
        <charset val="134"/>
        <scheme val="minor"/>
      </rPr>
      <t xml:space="preserve">Tel: 2777-4155
</t>
    </r>
  </si>
  <si>
    <t>Rita de Cassia da Costa Miguel
Jackson Eduardo da Silva</t>
  </si>
  <si>
    <t xml:space="preserve">98104-9795
98196-2442
</t>
  </si>
  <si>
    <t>ANEXO: GANDUR ASSED - CIEP 350 TULIO ROBERTO QUINTILIANO CARDOSO</t>
  </si>
  <si>
    <r>
      <rPr>
        <sz val="11"/>
        <color theme="1"/>
        <rFont val="Aptos Narrow"/>
        <family val="2"/>
        <scheme val="minor"/>
      </rPr>
      <t xml:space="preserve">Rua 01, nº 02 - km 0 - Rodovia Washington Luis - 
Parque das Missões - CEP: 25086-450
</t>
    </r>
    <r>
      <rPr>
        <b/>
        <sz val="10"/>
        <color rgb="FF000000"/>
        <rFont val="Aptos Narrow"/>
        <charset val="134"/>
        <scheme val="minor"/>
      </rPr>
      <t>Tel: 2290-7874  -  Tel: 3105-5335</t>
    </r>
  </si>
  <si>
    <t xml:space="preserve">Adriana Toledo Coelho Cavalcante
Priscilla da Silva Frazão
</t>
  </si>
  <si>
    <t xml:space="preserve">99145-0763 97161-9126
99246-8688
</t>
  </si>
  <si>
    <t>CCAIC - AMAPÁ</t>
  </si>
  <si>
    <r>
      <rPr>
        <sz val="10"/>
        <color theme="1"/>
        <rFont val="Times"/>
        <charset val="134"/>
      </rPr>
      <t xml:space="preserve">Rua Dalila, nº 8 A - Amapá 
CEP: 25235-460
</t>
    </r>
    <r>
      <rPr>
        <b/>
        <sz val="10"/>
        <color theme="1"/>
        <rFont val="Times"/>
        <charset val="134"/>
      </rPr>
      <t>Tel: 3659-6605</t>
    </r>
  </si>
  <si>
    <t>Rosane Capistrano Maximo Ferreira</t>
  </si>
  <si>
    <t>98608-8892
99609-0569</t>
  </si>
  <si>
    <t>CCAIC - CAMPOS ELÍSEOS  (PARALISADA)</t>
  </si>
  <si>
    <t>XXXXXXXXXXXXX</t>
  </si>
  <si>
    <t>CCAIC - JARDIM ANHANGÁ</t>
  </si>
  <si>
    <r>
      <rPr>
        <sz val="10"/>
        <color theme="1"/>
        <rFont val="Times"/>
        <charset val="134"/>
      </rPr>
      <t xml:space="preserve">Rua  Avenida Amaro Martins, 22- Jardim Anhangá
CEP: 25264-530
</t>
    </r>
    <r>
      <rPr>
        <b/>
        <sz val="10"/>
        <color theme="1"/>
        <rFont val="Times"/>
        <charset val="134"/>
      </rPr>
      <t>Tel: 2654-9243  -   TP: 3667-1402</t>
    </r>
  </si>
  <si>
    <t xml:space="preserve">Mariane Guedes Xavier
</t>
  </si>
  <si>
    <t>98437-6251</t>
  </si>
  <si>
    <t>CCAIC - JARDIM GRAMACHO</t>
  </si>
  <si>
    <r>
      <rPr>
        <sz val="10"/>
        <color theme="1"/>
        <rFont val="Times"/>
        <charset val="134"/>
      </rPr>
      <t xml:space="preserve">Rua Paracatu, Lt 48 Qd 84 Jardim Gramacho 
CEP: 25055-110
</t>
    </r>
    <r>
      <rPr>
        <b/>
        <sz val="10"/>
        <color theme="1"/>
        <rFont val="Times"/>
        <charset val="134"/>
      </rPr>
      <t>Tel: 2671-1558</t>
    </r>
  </si>
  <si>
    <t>Danielle Nascimento da Silva</t>
  </si>
  <si>
    <t>96754-3059</t>
  </si>
  <si>
    <t>EC / RB / FUST</t>
  </si>
  <si>
    <t>CCAIC - OLAVO BILAC</t>
  </si>
  <si>
    <r>
      <rPr>
        <sz val="10"/>
        <color theme="1"/>
        <rFont val="Times"/>
        <charset val="134"/>
      </rPr>
      <t xml:space="preserve">Rua Leverge, nº 193 - Olavo Bilac - CEP: 25036-190
</t>
    </r>
    <r>
      <rPr>
        <b/>
        <sz val="10"/>
        <color theme="1"/>
        <rFont val="Times"/>
        <charset val="134"/>
      </rPr>
      <t>Tel: 2772-5404</t>
    </r>
  </si>
  <si>
    <t>Jacqueline Lemos Barboza</t>
  </si>
  <si>
    <t>98891-9227</t>
  </si>
  <si>
    <t>CCAIC - PARQUE MUÍSA</t>
  </si>
  <si>
    <r>
      <rPr>
        <sz val="10"/>
        <color theme="1"/>
        <rFont val="Times"/>
        <charset val="134"/>
      </rPr>
      <t xml:space="preserve">Av Presidente Kennedy, s/n.º - São Bento (FEUDUC) 
CEP: 25230-030
</t>
    </r>
    <r>
      <rPr>
        <b/>
        <sz val="10"/>
        <color theme="1"/>
        <rFont val="Times"/>
        <charset val="134"/>
      </rPr>
      <t>Tel:  2699-3184</t>
    </r>
  </si>
  <si>
    <t>Patrcia Caitano da Silva</t>
  </si>
  <si>
    <t>98624-6575</t>
  </si>
  <si>
    <t>CCAIC - XERÉM</t>
  </si>
  <si>
    <r>
      <rPr>
        <sz val="10"/>
        <color theme="1"/>
        <rFont val="Times"/>
        <charset val="134"/>
      </rPr>
      <t xml:space="preserve">Rua Enéias Rias Frutuoso, nº 134 - Pedreira - Xerém 
CEP: 25245-410
</t>
    </r>
    <r>
      <rPr>
        <b/>
        <sz val="10"/>
        <color theme="1"/>
        <rFont val="Times"/>
        <charset val="134"/>
      </rPr>
      <t>Tel: 3658-5262</t>
    </r>
  </si>
  <si>
    <t xml:space="preserve">Liliane Guarino Amorim
</t>
  </si>
  <si>
    <t>98504-0529</t>
  </si>
  <si>
    <t>CEPEMHED</t>
  </si>
  <si>
    <t>Rua General Mitre, 587- Jardim 25 de Agosto</t>
  </si>
  <si>
    <t>Marcia Montilio
Thays Rosalin</t>
  </si>
  <si>
    <t xml:space="preserve">96886-3325
96431-3334
 </t>
  </si>
  <si>
    <t>CIEP 031 LIRIO DO LAGUNA - ANEXO: EM ANA DE SOUZA HERDY</t>
  </si>
  <si>
    <r>
      <rPr>
        <sz val="10"/>
        <color theme="1"/>
        <rFont val="Times"/>
        <charset val="134"/>
      </rPr>
      <t xml:space="preserve">Rua Tenente José Nilson Teixeira da Silva
CEP: 25011-300
</t>
    </r>
    <r>
      <rPr>
        <b/>
        <sz val="10"/>
        <color theme="1"/>
        <rFont val="Times"/>
        <charset val="134"/>
      </rPr>
      <t>Tel: xxxxxxxx</t>
    </r>
  </si>
  <si>
    <t>Luana Lopes Martins de Lima</t>
  </si>
  <si>
    <t>97658-0914</t>
  </si>
  <si>
    <t>CIEP BRIZOLÃO MUNICICPALIZADO 405 - MINISTRO SANTIAGO DANTAS</t>
  </si>
  <si>
    <r>
      <rPr>
        <sz val="10"/>
        <color theme="1"/>
        <rFont val="Times"/>
        <charset val="134"/>
      </rPr>
      <t xml:space="preserve">Rua Primeiro de Maio, nº 159 – Itatiaia  
CEP: 25070-440
</t>
    </r>
    <r>
      <rPr>
        <b/>
        <sz val="10"/>
        <color theme="1"/>
        <rFont val="Times"/>
        <charset val="134"/>
      </rPr>
      <t>Tel: 2671-2386</t>
    </r>
  </si>
  <si>
    <t xml:space="preserve">Anne Alessandra de Andrade e Silva
Melissa Brito Reis Almeida
</t>
  </si>
  <si>
    <t xml:space="preserve">97913-2078
97628-3591
</t>
  </si>
  <si>
    <t>CIEP BRIZOLÃO MUNICIPALIZADO 015 - HENRIQUE DE SOUZA FILHO - HENFIL</t>
  </si>
  <si>
    <r>
      <rPr>
        <sz val="10"/>
        <color theme="1"/>
        <rFont val="Times"/>
        <charset val="134"/>
      </rPr>
      <t xml:space="preserve">Av 31 de Março, nº 88 - Pq. Paulista 
CEP: 25261-000
</t>
    </r>
    <r>
      <rPr>
        <b/>
        <sz val="10"/>
        <color theme="1"/>
        <rFont val="Times"/>
        <charset val="134"/>
      </rPr>
      <t>Tel: 2775-9315 - 2675-3038</t>
    </r>
  </si>
  <si>
    <t>Marcus Paulo Silva de Lima
Irimar Lino Ferreira</t>
  </si>
  <si>
    <t xml:space="preserve">98801-3666
98454-8076
</t>
  </si>
  <si>
    <t>CIEP BRIZOLÃO MUNICIPALIZADO 097 - CARLOS CHAGAS</t>
  </si>
  <si>
    <r>
      <rPr>
        <sz val="10"/>
        <color theme="1"/>
        <rFont val="Times"/>
        <charset val="134"/>
      </rPr>
      <t xml:space="preserve">Av. República do Paraguai, s/nº  - Sarapuí  
CEP: 25050-100
</t>
    </r>
    <r>
      <rPr>
        <b/>
        <sz val="10"/>
        <color theme="1"/>
        <rFont val="Times"/>
        <charset val="134"/>
      </rPr>
      <t>Tel: 3658-1905</t>
    </r>
  </si>
  <si>
    <t>Marli Viana
Flávia Cristina Oliveira de Almeida</t>
  </si>
  <si>
    <t>96472-6875
99106-2414</t>
  </si>
  <si>
    <t>CIEP BRIZOLÃO MUNICIPALIZADO 120 - MONTEIRO LOBATO</t>
  </si>
  <si>
    <r>
      <rPr>
        <sz val="10"/>
        <color theme="1"/>
        <rFont val="Times"/>
        <charset val="134"/>
      </rPr>
      <t xml:space="preserve">Rod. Washington Luiz, km 18,5 - São Judas Tadeu
 CEP: 25253-590
</t>
    </r>
    <r>
      <rPr>
        <b/>
        <sz val="10"/>
        <color theme="1"/>
        <rFont val="Times"/>
        <charset val="134"/>
      </rPr>
      <t>Tel: 3656-9030 (não funciona)</t>
    </r>
  </si>
  <si>
    <t>Fernando Luís Vieira
Catia Cristina Melo da Fonseca</t>
  </si>
  <si>
    <t xml:space="preserve">96421-8042
99143-4398
</t>
  </si>
  <si>
    <t>CIEP BRIZOLÃO MUNICIPALIZADO 220 - YOLANDA BORGES</t>
  </si>
  <si>
    <r>
      <rPr>
        <sz val="10"/>
        <color theme="1"/>
        <rFont val="Times"/>
        <charset val="134"/>
      </rPr>
      <t xml:space="preserve">Av.Feliciano de Castilho, s/nº - Chácara Rio- Petrópolis
CEP : 25231-250
</t>
    </r>
    <r>
      <rPr>
        <b/>
        <sz val="10"/>
        <color theme="1"/>
        <rFont val="Times"/>
        <charset val="134"/>
      </rPr>
      <t>Tel.3654-2111</t>
    </r>
    <r>
      <rPr>
        <sz val="10"/>
        <color theme="1"/>
        <rFont val="Times"/>
        <charset val="134"/>
      </rPr>
      <t xml:space="preserve">
</t>
    </r>
  </si>
  <si>
    <t xml:space="preserve">Isadora Alves Guerra/
</t>
  </si>
  <si>
    <t xml:space="preserve">98665-4205
</t>
  </si>
  <si>
    <t>CIEP BRIZOLÃO MUNICIPALIZADO 227 - PROCÓPIO FERREIRA</t>
  </si>
  <si>
    <r>
      <rPr>
        <sz val="10"/>
        <color theme="1"/>
        <rFont val="Times"/>
        <charset val="134"/>
      </rPr>
      <t xml:space="preserve">Avenida A, s/nº - Nova Campinas     
CEP: 25268-010
</t>
    </r>
    <r>
      <rPr>
        <b/>
        <sz val="10"/>
        <color theme="1"/>
        <rFont val="Times"/>
        <charset val="134"/>
      </rPr>
      <t>Tel: 3653-7114  -  Tel: 2675-0950</t>
    </r>
  </si>
  <si>
    <t>Elaine Torres da Silva
Werbert Augusto Coutinho</t>
  </si>
  <si>
    <t>98181-1367
98538-7002</t>
  </si>
  <si>
    <t>CIEP BRIZOLÃO MUNICIPALIZADO 318 - PAULO MENDES CAMPOS</t>
  </si>
  <si>
    <r>
      <rPr>
        <sz val="10"/>
        <color theme="1"/>
        <rFont val="Times"/>
        <charset val="134"/>
      </rPr>
      <t xml:space="preserve">Av Presidente Rosenvelt, s/nº - Saracuruna 
 CEP: 25212-970
</t>
    </r>
    <r>
      <rPr>
        <b/>
        <sz val="10"/>
        <color theme="1"/>
        <rFont val="Times"/>
        <charset val="134"/>
      </rPr>
      <t>Tel:  2773-3773 -  TP:  2777-9002</t>
    </r>
  </si>
  <si>
    <t>Renata Bersot Manhães</t>
  </si>
  <si>
    <t xml:space="preserve">98100-0267
</t>
  </si>
  <si>
    <t>CIEP BRIZOLÃO MUNICIPALIZADO 319 - ODUVALDO VIANA FILHO</t>
  </si>
  <si>
    <r>
      <rPr>
        <sz val="10"/>
        <color theme="1"/>
        <rFont val="Times"/>
        <charset val="134"/>
      </rPr>
      <t xml:space="preserve">Av Anhangá, s/nº - Jardim Anhangá 
CEP: 25264-350
</t>
    </r>
    <r>
      <rPr>
        <b/>
        <sz val="10"/>
        <color theme="1"/>
        <rFont val="Times"/>
        <charset val="134"/>
      </rPr>
      <t>Tel: 3656-0583 - TP:  2650-9000</t>
    </r>
  </si>
  <si>
    <t>Katia de Araújo Chagas
Marilei Lima Dias Messias</t>
  </si>
  <si>
    <t xml:space="preserve">
96865-6243
98734-4777
</t>
  </si>
  <si>
    <t>CIEP BRIZOLÃO MUNICIPALIZADO 328 - MARIE CURIE</t>
  </si>
  <si>
    <r>
      <rPr>
        <sz val="10"/>
        <color theme="1"/>
        <rFont val="Times"/>
        <charset val="134"/>
      </rPr>
      <t xml:space="preserve">Rua Sergipe, s/nº - Chácara Arcampo - Vila Mª Helena  
CEP: 25221-030
</t>
    </r>
    <r>
      <rPr>
        <b/>
        <sz val="10"/>
        <color theme="1"/>
        <rFont val="Times"/>
        <charset val="134"/>
      </rPr>
      <t>Tel: 2778-5889</t>
    </r>
  </si>
  <si>
    <t>Rosa Paula Rosa Cunha</t>
  </si>
  <si>
    <t>99314-2112</t>
  </si>
  <si>
    <t>CIEP BRIZOLÃO MUNICIPALIZADO 330 -MARIA DA GLORIA CORREA LEMOS</t>
  </si>
  <si>
    <r>
      <rPr>
        <sz val="10"/>
        <color theme="1"/>
        <rFont val="Times"/>
        <charset val="134"/>
      </rPr>
      <t xml:space="preserve">Av Automóvel Club, km 56 - Sta.Lúcia 
CEP: 25272-030
</t>
    </r>
    <r>
      <rPr>
        <b/>
        <sz val="10"/>
        <color theme="1"/>
        <rFont val="Times"/>
        <charset val="134"/>
      </rPr>
      <t>Tel: 3650-3890 - TP:  2787-4701</t>
    </r>
  </si>
  <si>
    <t>Cleide da Silva Carvalho</t>
  </si>
  <si>
    <t>98727-2789</t>
  </si>
  <si>
    <t>CIEP BRIZOLÃO MUNICIPALIZADO 338 - CÉLIA RABELO</t>
  </si>
  <si>
    <r>
      <rPr>
        <sz val="10"/>
        <color theme="1"/>
        <rFont val="Times"/>
        <charset val="134"/>
      </rPr>
      <t xml:space="preserve">Rua Enéas Frutuoso, s/nº - Xerém (Pça. da Pedreira)
CEP: 25245-410
</t>
    </r>
    <r>
      <rPr>
        <b/>
        <sz val="10"/>
        <color theme="1"/>
        <rFont val="Times"/>
        <charset val="134"/>
      </rPr>
      <t>Tel: 3653-8250</t>
    </r>
  </si>
  <si>
    <t>Viviane Rosana P. da Costa
Maria Bernardete Araújo</t>
  </si>
  <si>
    <t>96676-3001
99658-9312</t>
  </si>
  <si>
    <t>CIEP BRIZOLÃO MUNICIPALIZADO 407 - NEUSA GOULART BRIZOLA</t>
  </si>
  <si>
    <r>
      <rPr>
        <sz val="10"/>
        <color theme="1"/>
        <rFont val="Times"/>
        <charset val="134"/>
      </rPr>
      <t xml:space="preserve">Rua Real da Estrela, s/nº - Parada Angélica 
CEP: 25272-230
</t>
    </r>
    <r>
      <rPr>
        <b/>
        <sz val="10"/>
        <color theme="1"/>
        <rFont val="Times"/>
        <charset val="134"/>
      </rPr>
      <t>Tel: 3661-6555</t>
    </r>
  </si>
  <si>
    <t>Samyra Harb Lisboa
Silvania Lourosa Cortês Ferraz</t>
  </si>
  <si>
    <t>98517-0984
99828-7211</t>
  </si>
  <si>
    <t>CRECHE  E PRÉ -ESCOLA MUNICIPAL AYRTON SENNA</t>
  </si>
  <si>
    <r>
      <rPr>
        <sz val="10"/>
        <color theme="1"/>
        <rFont val="Times"/>
        <charset val="134"/>
      </rPr>
      <t xml:space="preserve">Rua C, Qd B, nº 16 - Jardim Primavera 
CEP: 25213-183
</t>
    </r>
    <r>
      <rPr>
        <b/>
        <sz val="10"/>
        <color theme="1"/>
        <rFont val="Times"/>
        <charset val="134"/>
      </rPr>
      <t>Tel:  3655-1408</t>
    </r>
  </si>
  <si>
    <t>Nathalia Nunes Catanhede</t>
  </si>
  <si>
    <t>97158-2370</t>
  </si>
  <si>
    <t>CRECHE e EM BAIRRO TABULEIRO</t>
  </si>
  <si>
    <r>
      <rPr>
        <sz val="10"/>
        <color theme="1"/>
        <rFont val="Times"/>
        <charset val="134"/>
      </rPr>
      <t xml:space="preserve">Estrada do Tabuleiro, s/nº -Tabuleiro 
CEP: 25245-750
</t>
    </r>
    <r>
      <rPr>
        <b/>
        <sz val="10"/>
        <color theme="1"/>
        <rFont val="Times"/>
        <charset val="134"/>
      </rPr>
      <t>Tel:  3767-7557 - TP: 3767-7574</t>
    </r>
  </si>
  <si>
    <t>Raquel Bento da Silva</t>
  </si>
  <si>
    <t>99419-9555</t>
  </si>
  <si>
    <t>CRECHE e EM BENÍZIO JOSÉ DA SILVA</t>
  </si>
  <si>
    <r>
      <rPr>
        <sz val="10"/>
        <color theme="1"/>
        <rFont val="Times"/>
        <charset val="134"/>
      </rPr>
      <t xml:space="preserve">Rua da Mina, s/nº - Pq. Senhor do Bonfim - 
CEP: 25025-050
</t>
    </r>
    <r>
      <rPr>
        <b/>
        <sz val="10"/>
        <color theme="1"/>
        <rFont val="Times"/>
        <charset val="134"/>
      </rPr>
      <t>Tel: 2674-8652</t>
    </r>
  </si>
  <si>
    <t>Andreia Costa da Silva de Oliveira</t>
  </si>
  <si>
    <t>99963-0104</t>
  </si>
  <si>
    <t>CRECHE E EM DONA LEDA GRANJA VICTER</t>
  </si>
  <si>
    <r>
      <rPr>
        <sz val="10"/>
        <color theme="1"/>
        <rFont val="Times"/>
        <charset val="134"/>
      </rPr>
      <t xml:space="preserve">Avenida A , s/nº - Nova Campinas </t>
    </r>
    <r>
      <rPr>
        <b/>
        <sz val="10"/>
        <color theme="1"/>
        <rFont val="Times"/>
        <charset val="134"/>
      </rPr>
      <t xml:space="preserve">
</t>
    </r>
    <r>
      <rPr>
        <sz val="10"/>
        <color theme="1"/>
        <rFont val="Times"/>
        <charset val="134"/>
      </rPr>
      <t xml:space="preserve">CEP :25268-220
</t>
    </r>
  </si>
  <si>
    <t>Ilma Gonçalves da Silva</t>
  </si>
  <si>
    <t>97541-8820</t>
  </si>
  <si>
    <t>CRECHE e EM DR. ÁLVARO ALBERTO</t>
  </si>
  <si>
    <r>
      <rPr>
        <sz val="10"/>
        <color theme="1"/>
        <rFont val="Times"/>
        <charset val="134"/>
      </rPr>
      <t xml:space="preserve">Rua Deputado Romeiro Junior, nº 273 - Centro
 CEP: 25010-100
</t>
    </r>
    <r>
      <rPr>
        <b/>
        <sz val="10"/>
        <color theme="1"/>
        <rFont val="Times"/>
        <charset val="134"/>
      </rPr>
      <t>Tel: 2674-2659</t>
    </r>
  </si>
  <si>
    <t>Rita de Cassia Ferreira Coutinho Anapurus</t>
  </si>
  <si>
    <t>98854-6564</t>
  </si>
  <si>
    <t>CRECHE e EM POETISA CECÍLIA 
MEIRELES</t>
  </si>
  <si>
    <r>
      <rPr>
        <sz val="10"/>
        <color theme="1"/>
        <rFont val="Times"/>
        <charset val="134"/>
      </rPr>
      <t xml:space="preserve">Av: Republica do Paraguai, nº 120 - Sarapuí 
CEP: 25050-100
</t>
    </r>
    <r>
      <rPr>
        <b/>
        <sz val="10"/>
        <color theme="1"/>
        <rFont val="Times"/>
        <charset val="134"/>
      </rPr>
      <t>Tel: 3774-6708</t>
    </r>
  </si>
  <si>
    <t xml:space="preserve">
Sandra Regina Monteiro
Sinai BomcompanheVieira</t>
  </si>
  <si>
    <t>99685-2524
99269-5644</t>
  </si>
  <si>
    <t>CRECHE e ESCOLA MUNICIPAL PARTEIRA ODETE MARIA DE OLIVEIRA</t>
  </si>
  <si>
    <r>
      <rPr>
        <sz val="10"/>
        <color theme="1"/>
        <rFont val="Times"/>
        <charset val="134"/>
      </rPr>
      <t xml:space="preserve">Rua Aristides Caire, s/nº -  Jardim Olavo Bilac  
 CEP:  25035-170
</t>
    </r>
    <r>
      <rPr>
        <b/>
        <sz val="10"/>
        <color theme="1"/>
        <rFont val="Times"/>
        <charset val="134"/>
      </rPr>
      <t>Tel: 3658-1613</t>
    </r>
  </si>
  <si>
    <t>Ana Paula dos Santos Bandeira</t>
  </si>
  <si>
    <t>96401-9766</t>
  </si>
  <si>
    <t>CRECHE E ESCOLA MUNICIPAL PROFª LAURA D'AQUINO LONGO</t>
  </si>
  <si>
    <r>
      <rPr>
        <sz val="10"/>
        <color theme="1"/>
        <rFont val="Times"/>
        <charset val="134"/>
      </rPr>
      <t xml:space="preserve">Rua Curusá, s/nº - Olavo Bilac 
CEP: 25036-300
</t>
    </r>
    <r>
      <rPr>
        <b/>
        <sz val="10"/>
        <color theme="1"/>
        <rFont val="Times"/>
        <charset val="134"/>
      </rPr>
      <t>Tel: 3777-4623</t>
    </r>
  </si>
  <si>
    <t>Maria Angelina de Sequeiros da Silva</t>
  </si>
  <si>
    <t>96425-2737</t>
  </si>
  <si>
    <t>CRECHE E PRÉ - ESCOLA MUNICIPAL LAURA MENEZES 
DE FREITAS LIMA</t>
  </si>
  <si>
    <r>
      <rPr>
        <sz val="10"/>
        <color theme="1"/>
        <rFont val="Times"/>
        <charset val="134"/>
      </rPr>
      <t xml:space="preserve">R. Mariz e Barros, nº 205 - Jardim 25 de Agosto  
CEP: 25050-050
</t>
    </r>
    <r>
      <rPr>
        <b/>
        <sz val="10"/>
        <color theme="1"/>
        <rFont val="Times"/>
        <charset val="134"/>
      </rPr>
      <t>Tel: 2653-6465</t>
    </r>
  </si>
  <si>
    <t>Tatiane Chagas Lemos</t>
  </si>
  <si>
    <t>97519-8505</t>
  </si>
  <si>
    <t>CRECHE e PRÉ - ESCOLA MUNICIPAL MARIA JOSÉ DA CONCEIÇÃO</t>
  </si>
  <si>
    <r>
      <rPr>
        <sz val="10"/>
        <color theme="1"/>
        <rFont val="Times"/>
        <charset val="134"/>
      </rPr>
      <t xml:space="preserve">Rua Viçosa s/nº - Vila Leopoldina - Jardim Leal
 CEP: 25035-330  
</t>
    </r>
    <r>
      <rPr>
        <b/>
        <sz val="10"/>
        <color theme="1"/>
        <rFont val="Times"/>
        <charset val="134"/>
      </rPr>
      <t>Tel: 3774-0927</t>
    </r>
  </si>
  <si>
    <t>Luciana Barbosa Fernandes</t>
  </si>
  <si>
    <t>98507-9872</t>
  </si>
  <si>
    <t xml:space="preserve">CRECHE E PRÉ - ESCOLA MUNICIPAL VEREADOR JOSÉ CARLOS 
TEODORO 
</t>
  </si>
  <si>
    <r>
      <rPr>
        <sz val="10"/>
        <color theme="1"/>
        <rFont val="Times"/>
        <charset val="134"/>
      </rPr>
      <t xml:space="preserve">Av Presidente Roosevelt, s/nº - Pq Independência - Saracuruna
CEP: 25212-290
</t>
    </r>
    <r>
      <rPr>
        <b/>
        <sz val="10"/>
        <color theme="1"/>
        <rFont val="Times"/>
        <charset val="134"/>
      </rPr>
      <t>Tel: 2678-5472</t>
    </r>
  </si>
  <si>
    <t>Fatima Aurora da Conceição Correia</t>
  </si>
  <si>
    <t>99650-0417</t>
  </si>
  <si>
    <t>CRECHE E PRÉ- ESC MUNICIPAL COMUNITÁRIA SÃO SEBASTIÃO</t>
  </si>
  <si>
    <r>
      <rPr>
        <sz val="10"/>
        <color theme="1"/>
        <rFont val="Times"/>
        <charset val="134"/>
      </rPr>
      <t xml:space="preserve">Av. Expedicionário José Amaro, nº 1353 - 
Vila S Luiz -  CEP: 25065-090
</t>
    </r>
    <r>
      <rPr>
        <b/>
        <sz val="10"/>
        <color theme="1"/>
        <rFont val="Times"/>
        <charset val="134"/>
      </rPr>
      <t>Tel: 2783-8368  -   TP: 2650-0552</t>
    </r>
  </si>
  <si>
    <t>Rosimeri Ribeiro</t>
  </si>
  <si>
    <t>96848-3104</t>
  </si>
  <si>
    <t xml:space="preserve">CRECHE E PRÉ- ESC MUNICIPAL PROFº JOÃO DE OLIVEIRA
</t>
  </si>
  <si>
    <r>
      <rPr>
        <sz val="10"/>
        <color theme="1"/>
        <rFont val="Times"/>
        <charset val="134"/>
      </rPr>
      <t xml:space="preserve">Rua Manoel Vieira, s/nº - Centenário  
 CEP: 25020-210
</t>
    </r>
    <r>
      <rPr>
        <b/>
        <sz val="10"/>
        <color theme="1"/>
        <rFont val="Times"/>
        <charset val="134"/>
      </rPr>
      <t>Tel: 2674-7177  -  TP: 2672-0255</t>
    </r>
  </si>
  <si>
    <t>Débora Guedes dos Anjos</t>
  </si>
  <si>
    <t>99979-7283</t>
  </si>
  <si>
    <t>CRECHE E PRÉ -ESCOLA MUNICIPAL PEQUENO GUERREIRO</t>
  </si>
  <si>
    <t xml:space="preserve">Rua Primeiro de Maio, nº 1099 – Itatiaia  
CEP: 
Tel: </t>
  </si>
  <si>
    <t>Patricia Coelho Dias</t>
  </si>
  <si>
    <t>96479-7291</t>
  </si>
  <si>
    <t>CRECHE E PRÉ- ESCOLA MUNICIPAL PROFª ROSA ANGÉLICA FONSECA DE OLIVEIRA</t>
  </si>
  <si>
    <r>
      <rPr>
        <sz val="10"/>
        <color theme="1"/>
        <rFont val="Times"/>
        <charset val="134"/>
      </rPr>
      <t xml:space="preserve">Rua da Fortuna, nº 73 - Pilar 
CEP: 25231-250
</t>
    </r>
    <r>
      <rPr>
        <b/>
        <sz val="10"/>
        <color theme="1"/>
        <rFont val="Times"/>
        <charset val="134"/>
      </rPr>
      <t xml:space="preserve">Tel: 2773-0918 </t>
    </r>
  </si>
  <si>
    <t>Patricia Cristina Porto Castro</t>
  </si>
  <si>
    <t>98777-2011</t>
  </si>
  <si>
    <t>CRECHE e PRE-ESC MUNICIPAL ELISA MATHIAS DE ARAÚJO</t>
  </si>
  <si>
    <r>
      <rPr>
        <sz val="10"/>
        <color theme="1"/>
        <rFont val="Times"/>
        <charset val="134"/>
      </rPr>
      <t xml:space="preserve">Rua Paulo Biar, s/nº - Parque Felicidade 
 CEP: 25080-420
</t>
    </r>
    <r>
      <rPr>
        <b/>
        <sz val="10"/>
        <color theme="1"/>
        <rFont val="Times"/>
        <charset val="134"/>
      </rPr>
      <t>Tel: 2759-7590</t>
    </r>
  </si>
  <si>
    <t>Diego Tavares do Nascimento</t>
  </si>
  <si>
    <t>98719-9835</t>
  </si>
  <si>
    <t>CRECHE E PRÉ-ESC MUNICIPAL GANDUR ASSED</t>
  </si>
  <si>
    <r>
      <rPr>
        <sz val="10"/>
        <color theme="1"/>
        <rFont val="Times"/>
        <charset val="134"/>
      </rPr>
      <t xml:space="preserve">Rua 01, nº 02 - km 0 - Rodovia Washington Luis - 
Parque das Missões - CEP: 25086-450
</t>
    </r>
    <r>
      <rPr>
        <b/>
        <sz val="10"/>
        <color theme="1"/>
        <rFont val="Times"/>
        <charset val="134"/>
      </rPr>
      <t>Tel: 2290-7874  -  Tel: 3105-5335</t>
    </r>
  </si>
  <si>
    <t>CRECHE e PRÉ-ESC MUNICIPAL PROFª ARMANDA ÁLVARO ALBERTO</t>
  </si>
  <si>
    <r>
      <rPr>
        <sz val="10"/>
        <color theme="1"/>
        <rFont val="Times"/>
        <charset val="134"/>
      </rPr>
      <t xml:space="preserve">Avenida  A, Qd 93 - Nova Campinas 
CEP: 25268-010
</t>
    </r>
    <r>
      <rPr>
        <b/>
        <sz val="10"/>
        <color theme="1"/>
        <rFont val="Times"/>
        <charset val="134"/>
      </rPr>
      <t>Tel:  2654-7861  -  TP: 3653-7651</t>
    </r>
  </si>
  <si>
    <t>Rosemary Costa Pereira Alves</t>
  </si>
  <si>
    <t>96846-3232</t>
  </si>
  <si>
    <t>CRECHE e PRÉ-ESC MUNICIPAL UBALDINA 
ALVES DA SILVA</t>
  </si>
  <si>
    <r>
      <rPr>
        <sz val="10"/>
        <color theme="1"/>
        <rFont val="Times"/>
        <charset val="134"/>
      </rPr>
      <t xml:space="preserve">Av. Pistóia, Lt 70 Qd 16 - Jardim Gramacho  
CEP: 25055-252
</t>
    </r>
    <r>
      <rPr>
        <b/>
        <sz val="10"/>
        <color theme="1"/>
        <rFont val="Times"/>
        <charset val="134"/>
      </rPr>
      <t>Tel: 3774-0612</t>
    </r>
  </si>
  <si>
    <t>Leide Jane Silva de Almeida</t>
  </si>
  <si>
    <t>96464-7710</t>
  </si>
  <si>
    <t>CRECHE E PRÉ-ESCOLA MUNICIPAL ALBERT SABIN</t>
  </si>
  <si>
    <r>
      <rPr>
        <sz val="10"/>
        <color theme="1"/>
        <rFont val="Times"/>
        <charset val="134"/>
      </rPr>
      <t xml:space="preserve">Rua Almirante Custódio de Melo, Lt 01 - Cangulo 
CEP: 2520-250
</t>
    </r>
    <r>
      <rPr>
        <b/>
        <sz val="10"/>
        <color theme="1"/>
        <rFont val="Times"/>
        <charset val="134"/>
      </rPr>
      <t>Tel: 2777-1979</t>
    </r>
  </si>
  <si>
    <t>Maria Helena dos Santos Simões</t>
  </si>
  <si>
    <t>97194-5241</t>
  </si>
  <si>
    <t>CRECHE E PRÉ-ESCOLA MUNICIPAL DEPUTADO JOSÉ CARLOS COUTINHO</t>
  </si>
  <si>
    <t xml:space="preserve">Rodovia Rio Magé, 14 - Jardim Anhangá
</t>
  </si>
  <si>
    <t>Elaine Cristina Cardoso F. Xavier</t>
  </si>
  <si>
    <t>96403-6804</t>
  </si>
  <si>
    <t>CRECHE E PRÉ-ESCOLA MUNICIPAL JORNALISTA SUSANA NASPOLINI</t>
  </si>
  <si>
    <t xml:space="preserve">Avenida Actura esquina com a rua Quintal - Campos Elisíos
CEP: 25225-216
</t>
  </si>
  <si>
    <t>Claudia Belo da Silva</t>
  </si>
  <si>
    <t xml:space="preserve">97584-7575 </t>
  </si>
  <si>
    <t>CRECHE E PRÉ-ESCOLA MUNICIPAL JOSÉ ATAÍDE DA SILVA</t>
  </si>
  <si>
    <t xml:space="preserve">Avenida Pitágoras - Chácara Rio - Petropólis
Tel:  3654-2064
</t>
  </si>
  <si>
    <t>Rosana Cipriano Lapa</t>
  </si>
  <si>
    <t>99713-7726</t>
  </si>
  <si>
    <t>CRECHE E PRÉ-ESCOLA MUNICIPAL PROFª DALVA LAZARONI
DE MORAES</t>
  </si>
  <si>
    <t>Ruas B,L,V e Delta - Conjunto Vinte e Dois de Abril -Imbariê
CEP: 25271-660</t>
  </si>
  <si>
    <t>Crissia Giglo da Costa</t>
  </si>
  <si>
    <t>96454-2657</t>
  </si>
  <si>
    <t>CRECHE e PRE-ESCOLA MUNICIPAL PROFª MARIA LÚCIA ANDRADE RIBEIRO</t>
  </si>
  <si>
    <r>
      <rPr>
        <sz val="10"/>
        <color theme="1"/>
        <rFont val="Times"/>
        <charset val="134"/>
      </rPr>
      <t xml:space="preserve">Rua Tereza Cristina, s/nº - Figueira 
CEP: 25230-480
</t>
    </r>
    <r>
      <rPr>
        <b/>
        <sz val="10"/>
        <color theme="1"/>
        <rFont val="Times"/>
        <charset val="134"/>
      </rPr>
      <t>Tel:  3656-4581</t>
    </r>
  </si>
  <si>
    <t>Denise Ibiapina de Melo</t>
  </si>
  <si>
    <t>98889-6573</t>
  </si>
  <si>
    <t>CRECHE e PRÉ-ESCOLA MUNICIPAL PROFª MARÍLIA DA SILVA SIQUEIRA</t>
  </si>
  <si>
    <t>CRECHE E PRÉ-ESCOLA MUNICIPAL PROFª ROSALITA DA SILVA NETTO</t>
  </si>
  <si>
    <t>Rua  AQ, Lt 03 Qd 50 - Jardim Anhangá 
CEP: 25264-452</t>
  </si>
  <si>
    <t>Isabela Bolorini Jara</t>
  </si>
  <si>
    <t>99323-2711</t>
  </si>
  <si>
    <t>CRECHE e PRE-ESCOLA MUNICIPAL SEVERINA RAMOS DA SILVA  (PARALISADA)</t>
  </si>
  <si>
    <t>CRECHE MUNICIPAL ABNE MARQUES 
DE ABREU</t>
  </si>
  <si>
    <r>
      <rPr>
        <sz val="10"/>
        <color theme="1"/>
        <rFont val="Times"/>
        <charset val="134"/>
      </rPr>
      <t xml:space="preserve">Rua Boa Viagem, s/nº - Centenário - 
CEP: 25030-300
</t>
    </r>
    <r>
      <rPr>
        <b/>
        <sz val="10"/>
        <color theme="1"/>
        <rFont val="Times"/>
        <charset val="134"/>
      </rPr>
      <t>Tel: 2783-3620   -  TP:  2672-9566</t>
    </r>
  </si>
  <si>
    <t>Milene do Nascimento Moreira</t>
  </si>
  <si>
    <t>97533-7600</t>
  </si>
  <si>
    <t>CRECHE MUNICIPAL FABIO TENÓRIO CAVALCANTI</t>
  </si>
  <si>
    <t>Avenida Gomes Freire - Vila São José</t>
  </si>
  <si>
    <t>Leticia de Souza Gonçalves
(responsável)</t>
  </si>
  <si>
    <t>96417-7921</t>
  </si>
  <si>
    <t>CRECHE MUNICIPAL GRACIESSE LUIZA DA SILVA LOURENÇO</t>
  </si>
  <si>
    <r>
      <rPr>
        <sz val="10"/>
        <color theme="1"/>
        <rFont val="Times"/>
        <charset val="134"/>
      </rPr>
      <t xml:space="preserve">Rua Leandro da Mota, nº 159 - Dr. Laureano  
CEP: 25065-175
</t>
    </r>
    <r>
      <rPr>
        <b/>
        <sz val="10"/>
        <color theme="1"/>
        <rFont val="Times"/>
        <charset val="134"/>
      </rPr>
      <t>Tel: 3651-4955</t>
    </r>
  </si>
  <si>
    <t>Bárbara Silva de Lucena
Elizieth Candido</t>
  </si>
  <si>
    <t>98187-5922
99237-0383</t>
  </si>
  <si>
    <t>CRECHE MUNICIPAL HYDEKEL DE FREITAS LIMA</t>
  </si>
  <si>
    <t>Rua Sargento Belmonte de Oliveira 55 A</t>
  </si>
  <si>
    <t>Jacqueline Lemos Barboza   (Responsável)</t>
  </si>
  <si>
    <t>CRECHE MUNICIPAL IRACY MOREIRA THEODORO</t>
  </si>
  <si>
    <r>
      <rPr>
        <sz val="10"/>
        <color theme="1"/>
        <rFont val="Times"/>
        <charset val="134"/>
      </rPr>
      <t xml:space="preserve">Rua Alcantara, s/nº - Prainha - CEP: 25015-580
</t>
    </r>
    <r>
      <rPr>
        <b/>
        <sz val="10"/>
        <color theme="1"/>
        <rFont val="Times"/>
        <charset val="134"/>
      </rPr>
      <t>Tel: 3777-5189 - TP:  3657-1353</t>
    </r>
  </si>
  <si>
    <t>Michele Siqueira Ribeiro Cominoti</t>
  </si>
  <si>
    <t xml:space="preserve">98703-1311 
</t>
  </si>
  <si>
    <t>CRECHE MUNICIPAL IRMÃ ARNALDA DA  SILVA 
NEVES</t>
  </si>
  <si>
    <r>
      <rPr>
        <sz val="10"/>
        <color theme="1"/>
        <rFont val="Times"/>
        <charset val="134"/>
      </rPr>
      <t xml:space="preserve">Est Cachoeira das Dores, nº 1693, c/ 23, Taquara
 CEP: 25270-000
</t>
    </r>
    <r>
      <rPr>
        <b/>
        <sz val="10"/>
        <color theme="1"/>
        <rFont val="Times"/>
        <charset val="134"/>
      </rPr>
      <t>Tel: 2787-3121</t>
    </r>
  </si>
  <si>
    <t>Luciana Viana de Azevedo</t>
  </si>
  <si>
    <t>98634-7355</t>
  </si>
  <si>
    <t>CRECHE MUNICIPAL LÚCIA DE FATIMA BOMFIM DE CASTRO E SILVA</t>
  </si>
  <si>
    <t>R. Mariz e Barros, nº 594 - Jardim 25 de Agosto  
CEP: 25075-282</t>
  </si>
  <si>
    <t>Marcelo de Jesus Pereira</t>
  </si>
  <si>
    <t>98603-1300</t>
  </si>
  <si>
    <t>CRECHE MUNICIPAL MARLUSE VICENTE DA SILVA</t>
  </si>
  <si>
    <t>Rua Pirangi nº 300, Lote 17, Quadra 42.
Parque Eldorado 
cep: 25240-490</t>
  </si>
  <si>
    <t>Luciane dos Santos Martins
(responsável)</t>
  </si>
  <si>
    <t>97979-6465</t>
  </si>
  <si>
    <t>CRECHE MUNICIPAL MONSENHOR LIBRELLOTO</t>
  </si>
  <si>
    <r>
      <rPr>
        <sz val="10"/>
        <color theme="1"/>
        <rFont val="Times"/>
        <charset val="134"/>
      </rPr>
      <t xml:space="preserve">Rua Y,  s/nº  -  Conj. Residencial 22 de Abril - Imbariê 
CEP: 25271-020
</t>
    </r>
    <r>
      <rPr>
        <b/>
        <sz val="10"/>
        <color theme="1"/>
        <rFont val="Times"/>
        <charset val="134"/>
      </rPr>
      <t>Tel: 2678-4216 - TP: 3650-0927</t>
    </r>
  </si>
  <si>
    <t>Priscila Andrade Malinosky</t>
  </si>
  <si>
    <t>98885-0301</t>
  </si>
  <si>
    <t>CRECHE MUNICIPAL PROFª JESUÍNA 
FÁTIMA DE ANDRADE</t>
  </si>
  <si>
    <r>
      <rPr>
        <sz val="10"/>
        <color theme="1"/>
        <rFont val="Times"/>
        <charset val="134"/>
      </rPr>
      <t xml:space="preserve">Rua São José Lopes, Lotes 1,2 e 6 Quadra F - Pilar
CEP: 25235-010
</t>
    </r>
    <r>
      <rPr>
        <b/>
        <sz val="10"/>
        <color theme="1"/>
        <rFont val="Times"/>
        <charset val="134"/>
      </rPr>
      <t>Tel: 3654-3878</t>
    </r>
  </si>
  <si>
    <t>Fernanda Martins Borges</t>
  </si>
  <si>
    <t>98791-9935</t>
  </si>
  <si>
    <t>CRECHE MUNICIPAL TERESA DE LISIEUX</t>
  </si>
  <si>
    <r>
      <rPr>
        <sz val="10"/>
        <color theme="1"/>
        <rFont val="Times"/>
        <charset val="134"/>
      </rPr>
      <t xml:space="preserve">Rua Itabira, nº 575 - Vila Itamarati 
CEP: 25070-260
</t>
    </r>
    <r>
      <rPr>
        <b/>
        <sz val="10"/>
        <color theme="1"/>
        <rFont val="Times"/>
        <charset val="134"/>
      </rPr>
      <t>Tel: 2653-1230</t>
    </r>
  </si>
  <si>
    <t>Hosana de Oliveira Pessanha da Rocha</t>
  </si>
  <si>
    <t>99731-5353</t>
  </si>
  <si>
    <t>CRECHE MUNICIPAL ZELINA PENIDO DA ROSA</t>
  </si>
  <si>
    <t>Rua Profº. Hélio Rangel s/nº - Jardim Primavera</t>
  </si>
  <si>
    <t>Alexsandra de Rezende Pereira
(responsável)</t>
  </si>
  <si>
    <t>96782-1510</t>
  </si>
  <si>
    <t>CRPH /MUSEU VIVO</t>
  </si>
  <si>
    <r>
      <rPr>
        <sz val="10"/>
        <color theme="1"/>
        <rFont val="Times"/>
        <charset val="134"/>
      </rPr>
      <t xml:space="preserve">R. Benjamin da Rocha Júnior, s/n - São Bento
CEP: 25045-010
</t>
    </r>
    <r>
      <rPr>
        <b/>
        <sz val="10"/>
        <color theme="1"/>
        <rFont val="Times"/>
        <charset val="134"/>
      </rPr>
      <t>Tel: 2653-7681</t>
    </r>
  </si>
  <si>
    <t>Flavia Andreia</t>
  </si>
  <si>
    <t>99486-3450</t>
  </si>
  <si>
    <t>EE MUNICIPALIZADA ALBERTO SANTOS DUMONT</t>
  </si>
  <si>
    <r>
      <rPr>
        <sz val="10"/>
        <color theme="1"/>
        <rFont val="Times"/>
        <charset val="134"/>
      </rPr>
      <t xml:space="preserve">Rua Petrolina, s/nº - Vila Urussaí 
CEP: 25211-010
</t>
    </r>
    <r>
      <rPr>
        <b/>
        <sz val="10"/>
        <color theme="1"/>
        <rFont val="Times"/>
        <charset val="134"/>
      </rPr>
      <t>Tel: 2778-0882</t>
    </r>
  </si>
  <si>
    <t>Renata Veiga da Silva Aguiar</t>
  </si>
  <si>
    <t>98915-1180</t>
  </si>
  <si>
    <t>EE MUNICIPALIZADA BAIRRO CALIFÓRNIA</t>
  </si>
  <si>
    <r>
      <rPr>
        <sz val="10"/>
        <color theme="1"/>
        <rFont val="Times"/>
        <charset val="134"/>
      </rPr>
      <t xml:space="preserve">Rua Telcarin, s/nº - Pilar    
CEP:  25233-260
</t>
    </r>
    <r>
      <rPr>
        <b/>
        <sz val="10"/>
        <color theme="1"/>
        <rFont val="Times"/>
        <charset val="134"/>
      </rPr>
      <t>Tel: 2676-5774</t>
    </r>
  </si>
  <si>
    <t xml:space="preserve">       Ana Paula Rodrigues  da S. de Souza
</t>
  </si>
  <si>
    <t>99491-7099</t>
  </si>
  <si>
    <t xml:space="preserve">EE MUNICIPALIZADA CASTRO ALVES </t>
  </si>
  <si>
    <r>
      <rPr>
        <sz val="10"/>
        <color theme="1"/>
        <rFont val="Times"/>
        <charset val="134"/>
      </rPr>
      <t xml:space="preserve">Rua Guarani, 268 - Vila Guanabara - Pq Felicidade 
CEP: 25080-250
</t>
    </r>
    <r>
      <rPr>
        <b/>
        <sz val="10"/>
        <color theme="1"/>
        <rFont val="Times"/>
        <charset val="134"/>
      </rPr>
      <t>Tel: 3673-6745</t>
    </r>
  </si>
  <si>
    <t>Cláudia Márcia Borges da Silva de Souza</t>
  </si>
  <si>
    <t>96854-3585</t>
  </si>
  <si>
    <t>EE MUNICIPALIZADA GENERAL TIBÚRCIO</t>
  </si>
  <si>
    <r>
      <rPr>
        <sz val="10"/>
        <color theme="1"/>
        <rFont val="Times"/>
        <charset val="134"/>
      </rPr>
      <t xml:space="preserve">Rua Pres Juscelino K. de Oliveira, 4160 - Copacabana
CEP: 25060-190
</t>
    </r>
    <r>
      <rPr>
        <b/>
        <sz val="10"/>
        <color theme="1"/>
        <rFont val="Times"/>
        <charset val="134"/>
      </rPr>
      <t xml:space="preserve">Tel: 2775-4612  </t>
    </r>
  </si>
  <si>
    <t>Renata Carnevale de Souza</t>
  </si>
  <si>
    <t>98466-1375</t>
  </si>
  <si>
    <t>EE MUNICIPALIZADA GUSTAVO ARMBRUST</t>
  </si>
  <si>
    <r>
      <rPr>
        <sz val="10"/>
        <color theme="1"/>
        <rFont val="Times"/>
        <charset val="134"/>
      </rPr>
      <t xml:space="preserve">Praça Otávio Carneiro, Lt 10 Qd 39 - Olavo Bilac
CEP: 25036-460
</t>
    </r>
    <r>
      <rPr>
        <b/>
        <sz val="10"/>
        <color theme="1"/>
        <rFont val="Times"/>
        <charset val="134"/>
      </rPr>
      <t>Tel: 2783-1408</t>
    </r>
  </si>
  <si>
    <t>Isabel Cristina das Dores G. Tibúrcio</t>
  </si>
  <si>
    <t>98727-3144</t>
  </si>
  <si>
    <t>EE MUNICIPALIZADA MANOEL JOAQUIM SALGUEIRO</t>
  </si>
  <si>
    <r>
      <rPr>
        <sz val="10"/>
        <color theme="1"/>
        <rFont val="Times"/>
        <charset val="134"/>
      </rPr>
      <t xml:space="preserve">Rua Tuiuti, 257 - 25 de Agosto 
CEP: 25070-390
</t>
    </r>
    <r>
      <rPr>
        <b/>
        <sz val="10"/>
        <color theme="1"/>
        <rFont val="Times"/>
        <charset val="134"/>
      </rPr>
      <t>Tel: 3653-0682</t>
    </r>
  </si>
  <si>
    <t>Patricia Cavalcante dos Santos Andrade</t>
  </si>
  <si>
    <t>96406-4889</t>
  </si>
  <si>
    <t>EE MUNICIPALIZADA MARECHAL MASCARENHAS DE MORAES</t>
  </si>
  <si>
    <r>
      <rPr>
        <sz val="10"/>
        <color theme="1"/>
        <rFont val="Times"/>
        <charset val="134"/>
      </rPr>
      <t xml:space="preserve">Estrada Belmont, s/nº - Pq. Bom Retiro 
CEP: 25333-540
</t>
    </r>
    <r>
      <rPr>
        <b/>
        <sz val="10"/>
        <color theme="1"/>
        <rFont val="Times"/>
        <charset val="134"/>
      </rPr>
      <t>TP: 2773-3358</t>
    </r>
  </si>
  <si>
    <t>Ana Paula Menezes Andrade</t>
  </si>
  <si>
    <t>97618-1797</t>
  </si>
  <si>
    <t>EE MUNICIPALIZADA OSWALDO CRUZ</t>
  </si>
  <si>
    <r>
      <rPr>
        <sz val="10"/>
        <color theme="1"/>
        <rFont val="Times"/>
        <charset val="134"/>
      </rPr>
      <t xml:space="preserve">Estrada da Covanca, s/nº - Covanca 
CEP: 25055-340
</t>
    </r>
    <r>
      <rPr>
        <b/>
        <sz val="10"/>
        <color theme="1"/>
        <rFont val="Times"/>
        <charset val="134"/>
      </rPr>
      <t>Tel: 2652-3835</t>
    </r>
  </si>
  <si>
    <t>Monica Barboza Guedes</t>
  </si>
  <si>
    <t>97004-0361</t>
  </si>
  <si>
    <t>EE MUNICIPALIZADA PROFª MARIA DE ARAUJO DA SILVA</t>
  </si>
  <si>
    <r>
      <rPr>
        <sz val="10"/>
        <color theme="1"/>
        <rFont val="Times"/>
        <charset val="134"/>
      </rPr>
      <t xml:space="preserve">Rua General Francisco de Lima, s/nº - Taquara 
CEP: 25275-000
</t>
    </r>
    <r>
      <rPr>
        <b/>
        <sz val="10"/>
        <color theme="1"/>
        <rFont val="Times"/>
        <charset val="134"/>
      </rPr>
      <t xml:space="preserve">Tel: 2787-6439 </t>
    </r>
  </si>
  <si>
    <t>Roberta Rosa dos Santos Ribeiro
Jacqueline G. Pereira Campelo</t>
  </si>
  <si>
    <t>98595-2628
98079-9925</t>
  </si>
  <si>
    <t>EE MUNICIPALIZADA PROFª MARIANA NUNES PASSOS</t>
  </si>
  <si>
    <r>
      <rPr>
        <sz val="10"/>
        <color theme="1"/>
        <rFont val="Times"/>
        <charset val="134"/>
      </rPr>
      <t xml:space="preserve">Rua da Felicidade, nº 35 - Barreiros - Xerém  
CEP: 25230-140
</t>
    </r>
    <r>
      <rPr>
        <b/>
        <sz val="10"/>
        <color theme="1"/>
        <rFont val="Times"/>
        <charset val="134"/>
      </rPr>
      <t>Tel: 3658-4873  - Tel: 2654-8806</t>
    </r>
  </si>
  <si>
    <t>Fábia Moreira Silva</t>
  </si>
  <si>
    <t>(24) 98809-6958</t>
  </si>
  <si>
    <t>EE MUNICIPALIZADA SERGIPE</t>
  </si>
  <si>
    <r>
      <rPr>
        <sz val="10"/>
        <color theme="1"/>
        <rFont val="Times"/>
        <charset val="134"/>
      </rPr>
      <t xml:space="preserve">Praça Salustiano Ribeiro de Andrade, nº 22 - Xerém 
CEP: 25245-000
</t>
    </r>
    <r>
      <rPr>
        <b/>
        <sz val="10"/>
        <color theme="1"/>
        <rFont val="Times"/>
        <charset val="134"/>
      </rPr>
      <t>Tel: 2675-8420 - TP: 2679-6002</t>
    </r>
  </si>
  <si>
    <t>Marcia Galarani do Nascimento</t>
  </si>
  <si>
    <t xml:space="preserve"> 98781-2556</t>
  </si>
  <si>
    <t>EE MUNIPALIZADA TANCREDO NEVES</t>
  </si>
  <si>
    <r>
      <rPr>
        <sz val="10"/>
        <color theme="1"/>
        <rFont val="Times"/>
        <charset val="134"/>
      </rPr>
      <t xml:space="preserve">Rua Dr Josias de Freitas, s/nº - Parque Eldorado - 
Santa Cruz da Serra 
CEP: 25240-470
</t>
    </r>
    <r>
      <rPr>
        <b/>
        <sz val="10"/>
        <color theme="1"/>
        <rFont val="Times"/>
        <charset val="134"/>
      </rPr>
      <t>Tel: 3656-8075 - TP: 3650-7301</t>
    </r>
  </si>
  <si>
    <t>Glaucia Seixas de Carvalho
Orlangia da Silva Patti</t>
  </si>
  <si>
    <t xml:space="preserve">96427-1192
97030-9761
</t>
  </si>
  <si>
    <t xml:space="preserve">EM  MARIA DAS GRAÇAS CARDOSO BIGHI
</t>
  </si>
  <si>
    <r>
      <rPr>
        <sz val="10"/>
        <color theme="1"/>
        <rFont val="Times"/>
        <charset val="134"/>
      </rPr>
      <t xml:space="preserve">Rua Barão do Rio Branco, Lt 09 Qd 01 - Saracuruna
CEP: 25212-665
</t>
    </r>
    <r>
      <rPr>
        <b/>
        <sz val="10"/>
        <color theme="1"/>
        <rFont val="Times"/>
        <charset val="134"/>
      </rPr>
      <t>Tel: 2776-3314</t>
    </r>
  </si>
  <si>
    <t xml:space="preserve">Valesca Abdon Dantas
</t>
  </si>
  <si>
    <t xml:space="preserve">96957-6723
</t>
  </si>
  <si>
    <t>EM ALINE GONÇALVES DE LIMA (PARALISADA)</t>
  </si>
  <si>
    <r>
      <rPr>
        <sz val="10"/>
        <color theme="1"/>
        <rFont val="Times"/>
        <charset val="134"/>
      </rPr>
      <t xml:space="preserve">Rua da Assembléia, s/nº - Vila Beira Mar  
CEP: 25085-300
</t>
    </r>
    <r>
      <rPr>
        <b/>
        <sz val="10"/>
        <color theme="1"/>
        <rFont val="Times"/>
        <charset val="134"/>
      </rPr>
      <t>Tel:  2775-0155</t>
    </r>
  </si>
  <si>
    <t>XXXXX</t>
  </si>
  <si>
    <t>EM ALMIRANTE TAMANDARÉ</t>
  </si>
  <si>
    <r>
      <rPr>
        <sz val="10"/>
        <color theme="1"/>
        <rFont val="Times"/>
        <charset val="134"/>
      </rPr>
      <t xml:space="preserve">Av Automóvel Club, km 52 - Jardim Rotsen - Imbariê
 CEP: 25272-660
</t>
    </r>
    <r>
      <rPr>
        <b/>
        <sz val="10"/>
        <color theme="1"/>
        <rFont val="Times"/>
        <charset val="134"/>
      </rPr>
      <t>Tel: 3666-5927</t>
    </r>
  </si>
  <si>
    <t>Rodrigo Rodrigues Abrahão</t>
  </si>
  <si>
    <t>98956-6108</t>
  </si>
  <si>
    <t>EM ANA DE SOUZA HERDY (CIEP  031 LIRIO DO LAGUNA)</t>
  </si>
  <si>
    <t>EM ANA NERY</t>
  </si>
  <si>
    <r>
      <rPr>
        <sz val="10"/>
        <color theme="1"/>
        <rFont val="Times"/>
        <charset val="134"/>
      </rPr>
      <t xml:space="preserve">Rua Porto Seguro, s/nº - Dr. Laureano 
CEP:25050-200
</t>
    </r>
    <r>
      <rPr>
        <b/>
        <sz val="10"/>
        <color theme="1"/>
        <rFont val="Times"/>
        <charset val="134"/>
      </rPr>
      <t>Tel: 2652-7872</t>
    </r>
  </si>
  <si>
    <t xml:space="preserve">Iracema de Lima Aguiar
</t>
  </si>
  <si>
    <t>98254-3344</t>
  </si>
  <si>
    <t>EM ANÍSIO SPÍNOLA TEIXEIRA</t>
  </si>
  <si>
    <r>
      <rPr>
        <sz val="10"/>
        <color theme="1"/>
        <rFont val="Times"/>
        <charset val="134"/>
      </rPr>
      <t xml:space="preserve">Rua Petrópolis, 77 - Corte Oito 
CEP: 25030-060
</t>
    </r>
    <r>
      <rPr>
        <b/>
        <sz val="10"/>
        <color theme="1"/>
        <rFont val="Times"/>
        <charset val="134"/>
      </rPr>
      <t>Tel: 3651-8524  -  TP: 2650-1793</t>
    </r>
  </si>
  <si>
    <t>Patricia Blanco da Fonseca</t>
  </si>
  <si>
    <t>97170-2205</t>
  </si>
  <si>
    <t>EM ANTON DWORSAK</t>
  </si>
  <si>
    <r>
      <rPr>
        <sz val="10"/>
        <color theme="1"/>
        <rFont val="Times"/>
        <charset val="134"/>
      </rPr>
      <t xml:space="preserve">Rua Geraldo Rocha, s/nº  - Jardim Primavera 
CEP: 25213-340
</t>
    </r>
    <r>
      <rPr>
        <b/>
        <sz val="10"/>
        <color theme="1"/>
        <rFont val="Times"/>
        <charset val="134"/>
      </rPr>
      <t>Tel: 3654-6741</t>
    </r>
  </si>
  <si>
    <t xml:space="preserve">Rosangela Martins da Silva
Luciana Sanches Souza da Costa
</t>
  </si>
  <si>
    <t>99857-3134
99476-7626</t>
  </si>
  <si>
    <t>EM BARÃO DA TAQUARA</t>
  </si>
  <si>
    <r>
      <rPr>
        <sz val="10"/>
        <color theme="1"/>
        <rFont val="Times"/>
        <charset val="134"/>
      </rPr>
      <t xml:space="preserve">Praça São Paulo, 119 -  Taquara   
CEP: 25270-000
</t>
    </r>
    <r>
      <rPr>
        <b/>
        <sz val="10"/>
        <color theme="1"/>
        <rFont val="Times"/>
        <charset val="134"/>
      </rPr>
      <t>Tel: 3666-5917</t>
    </r>
  </si>
  <si>
    <t>Alessandra Guedes dos Anjos 
Daniele Gaspari Fernandes</t>
  </si>
  <si>
    <t>98833-3362 
99435-1412</t>
  </si>
  <si>
    <t>EM BARÃO DO AMAPÁ</t>
  </si>
  <si>
    <r>
      <rPr>
        <sz val="10"/>
        <color theme="1"/>
        <rFont val="Times"/>
        <charset val="134"/>
      </rPr>
      <t xml:space="preserve">Rua Dalila, Lt 03 Qd 05 - Amapá - Xerém  
CEP: 25235-460
</t>
    </r>
    <r>
      <rPr>
        <b/>
        <sz val="10"/>
        <color theme="1"/>
        <rFont val="Times"/>
        <charset val="134"/>
      </rPr>
      <t>Tel: 2654-6822</t>
    </r>
  </si>
  <si>
    <t>Marcio Pereira Moraes</t>
  </si>
  <si>
    <t xml:space="preserve">98376-9501
</t>
  </si>
  <si>
    <t>EM BARÃO DO RIO BRANCO</t>
  </si>
  <si>
    <r>
      <rPr>
        <sz val="10"/>
        <color theme="1"/>
        <rFont val="Times"/>
        <charset val="134"/>
      </rPr>
      <t xml:space="preserve">R. Joaquim José Soares, s/nº - Gramacho  
CEP: 25035-180
</t>
    </r>
    <r>
      <rPr>
        <b/>
        <sz val="10"/>
        <color theme="1"/>
        <rFont val="Times"/>
        <charset val="134"/>
      </rPr>
      <t>Tel:  3657-4763</t>
    </r>
  </si>
  <si>
    <t>Danielle Nunes Cruz</t>
  </si>
  <si>
    <t>98426-6990</t>
  </si>
  <si>
    <t>EM BARRO BRANCO</t>
  </si>
  <si>
    <r>
      <rPr>
        <sz val="10"/>
        <color theme="1"/>
        <rFont val="Times"/>
        <charset val="134"/>
      </rPr>
      <t xml:space="preserve">Av Pedro Álvares Cabral, Lt.27 Qd 10 - 
Jardim Barro Branco  
CEP: 25267-120
</t>
    </r>
    <r>
      <rPr>
        <b/>
        <sz val="10"/>
        <color theme="1"/>
        <rFont val="Times"/>
        <charset val="134"/>
      </rPr>
      <t xml:space="preserve">Tel: 3652-8355  </t>
    </r>
  </si>
  <si>
    <t>Mônica Venâncio da Silva Vidal</t>
  </si>
  <si>
    <t>99953-1375</t>
  </si>
  <si>
    <t>EM BOM RETIRO</t>
  </si>
  <si>
    <r>
      <rPr>
        <sz val="10"/>
        <color theme="1"/>
        <rFont val="Times"/>
        <charset val="134"/>
      </rPr>
      <t xml:space="preserve">Praça Felipe de Oliveira, s/nº - Pq. Bom Retiro 
CEP: 25223-770
</t>
    </r>
    <r>
      <rPr>
        <b/>
        <sz val="10"/>
        <color theme="1"/>
        <rFont val="Times"/>
        <charset val="134"/>
      </rPr>
      <t>Tel: xxxxxxxxxxxxxx</t>
    </r>
  </si>
  <si>
    <t>Cristina Augusta Freitas Bento</t>
  </si>
  <si>
    <t>99114-0067</t>
  </si>
  <si>
    <t>EM BRASÍLIA</t>
  </si>
  <si>
    <r>
      <rPr>
        <sz val="10"/>
        <color theme="1"/>
        <rFont val="Times"/>
        <charset val="134"/>
      </rPr>
      <t xml:space="preserve">Rua João Santos Sobrinho, nº 16 - Vila Bonança 
CEP: 25255-480
</t>
    </r>
    <r>
      <rPr>
        <b/>
        <sz val="10"/>
        <color theme="1"/>
        <rFont val="Times"/>
        <charset val="134"/>
      </rPr>
      <t>Tel: 3653-9689</t>
    </r>
  </si>
  <si>
    <t>Fabíola Franco Duarte Barbosa</t>
  </si>
  <si>
    <t>99116-8640</t>
  </si>
  <si>
    <t>EM BRASIL-ITÁLIA</t>
  </si>
  <si>
    <r>
      <rPr>
        <sz val="10"/>
        <color theme="1"/>
        <rFont val="Times"/>
        <charset val="134"/>
      </rPr>
      <t xml:space="preserve">Estrada do Aviário, s/nº - Xerém 
CEP: 25250-410
</t>
    </r>
    <r>
      <rPr>
        <b/>
        <sz val="10"/>
        <color theme="1"/>
        <rFont val="Times"/>
        <charset val="134"/>
      </rPr>
      <t>Tel: não tem</t>
    </r>
  </si>
  <si>
    <t>Viviane Veiga Lippi Silva</t>
  </si>
  <si>
    <t>(24) 98110-7276</t>
  </si>
  <si>
    <t>EM CAMPOS ELÍSEOS</t>
  </si>
  <si>
    <r>
      <rPr>
        <sz val="10"/>
        <color theme="1"/>
        <rFont val="Times"/>
        <charset val="134"/>
      </rPr>
      <t xml:space="preserve">Av. Tiradentes, s/nº, Vila Actura -  Campos Elíseos 
 CEP: 25225-000
</t>
    </r>
    <r>
      <rPr>
        <b/>
        <sz val="10"/>
        <color theme="1"/>
        <rFont val="Times"/>
        <charset val="134"/>
      </rPr>
      <t>Tel: 2773-7267</t>
    </r>
  </si>
  <si>
    <t>Anna Carolina Fialho Rêgo
Marcos Douglas Floriano</t>
  </si>
  <si>
    <t>99994-3549
98775-1964</t>
  </si>
  <si>
    <t>EM CARLOS DRUMMOND DE ANDRADE (PARALISADA)</t>
  </si>
  <si>
    <t>XXXXXXX</t>
  </si>
  <si>
    <t>EM CARLOTA MACHADO</t>
  </si>
  <si>
    <r>
      <rPr>
        <sz val="10"/>
        <color theme="1"/>
        <rFont val="Times"/>
        <charset val="134"/>
      </rPr>
      <t xml:space="preserve">Rua Manuel Vieira, s/nº - Centenário 
 CEP: 25020-210
</t>
    </r>
    <r>
      <rPr>
        <b/>
        <sz val="10"/>
        <color theme="1"/>
        <rFont val="Times"/>
        <charset val="134"/>
      </rPr>
      <t>Tel: 3777-7241   -  TP: 2650-0554</t>
    </r>
  </si>
  <si>
    <t>Aline Leite Marcon Lima
Camila Saint Martin de Oliveira</t>
  </si>
  <si>
    <t>99201-7042
99442-4132</t>
  </si>
  <si>
    <t>EM CASTRO ALVES</t>
  </si>
  <si>
    <r>
      <rPr>
        <sz val="10"/>
        <color theme="1"/>
        <rFont val="Times"/>
        <charset val="134"/>
      </rPr>
      <t xml:space="preserve">Rua Maurícia, Qd 10 - Jardim Olimpo 
CEP: 25255-350
</t>
    </r>
    <r>
      <rPr>
        <b/>
        <sz val="10"/>
        <color theme="1"/>
        <rFont val="Times"/>
        <charset val="134"/>
      </rPr>
      <t>Tel: 3653-9685</t>
    </r>
  </si>
  <si>
    <t>Fabia Celi Duarte do Nascimento</t>
  </si>
  <si>
    <t>99724-1936</t>
  </si>
  <si>
    <t>EM CFN EDUARDO GOMES DE OLIVEIRA</t>
  </si>
  <si>
    <r>
      <rPr>
        <sz val="10"/>
        <color theme="1"/>
        <rFont val="Times"/>
        <charset val="134"/>
      </rPr>
      <t xml:space="preserve">Rua da Lapa, Lts 13/14 - Parada Morabi  
CEP: 25265-180
</t>
    </r>
    <r>
      <rPr>
        <b/>
        <sz val="10"/>
        <color theme="1"/>
        <rFont val="Times"/>
        <charset val="134"/>
      </rPr>
      <t>Tel: 2678-2778 - TP: 3666-2655</t>
    </r>
  </si>
  <si>
    <t>Jardel Rabelo de Almeida
Renata Araujo Tome do Rego</t>
  </si>
  <si>
    <t>98573-2768
98501-2055</t>
  </si>
  <si>
    <t>EM CIDADE DOS MENINOS</t>
  </si>
  <si>
    <r>
      <rPr>
        <sz val="10"/>
        <color theme="1"/>
        <rFont val="Times"/>
        <charset val="134"/>
      </rPr>
      <t xml:space="preserve">Rua São Luiz, 21 - Pilar 
CEP:25235-150
</t>
    </r>
    <r>
      <rPr>
        <b/>
        <sz val="10"/>
        <color theme="1"/>
        <rFont val="Times"/>
        <charset val="134"/>
      </rPr>
      <t xml:space="preserve">Tel: 2777-4155
</t>
    </r>
  </si>
  <si>
    <t>EM CORA CORALINA</t>
  </si>
  <si>
    <r>
      <rPr>
        <sz val="10"/>
        <color theme="1"/>
        <rFont val="Times"/>
        <charset val="134"/>
      </rPr>
      <t xml:space="preserve">Av Darcy Vargas, 21 - Gramacho 
CEP: 25023-250
</t>
    </r>
    <r>
      <rPr>
        <b/>
        <sz val="10"/>
        <color theme="1"/>
        <rFont val="Times"/>
        <charset val="134"/>
      </rPr>
      <t>Tel: 2652-9080   -  Tel: 3666-3075  
TP: 2653-9607</t>
    </r>
  </si>
  <si>
    <t>João Pedro Eduardo do Nascimento</t>
  </si>
  <si>
    <t xml:space="preserve">97296-8908 98638-7640
</t>
  </si>
  <si>
    <t>EM CORAÇÃO DE JESUS</t>
  </si>
  <si>
    <r>
      <rPr>
        <sz val="10"/>
        <color theme="1"/>
        <rFont val="Times"/>
        <charset val="134"/>
      </rPr>
      <t xml:space="preserve">Estrada São Lourenço, km 50 - Mantiquira - Xerém 
CEP: 25243-150
</t>
    </r>
    <r>
      <rPr>
        <b/>
        <sz val="10"/>
        <color theme="1"/>
        <rFont val="Times"/>
        <charset val="134"/>
      </rPr>
      <t>Tel: 2654-8900  -  Tel: 3652-8682</t>
    </r>
  </si>
  <si>
    <t>Elisandra Dias Pereira</t>
  </si>
  <si>
    <t>99397-1288</t>
  </si>
  <si>
    <t>EM CORONEL ELISEU</t>
  </si>
  <si>
    <r>
      <rPr>
        <sz val="10"/>
        <color theme="1"/>
        <rFont val="Times"/>
        <charset val="134"/>
      </rPr>
      <t xml:space="preserve">Rua Antonio Gonçalves Martins, Lt 18 Qd 07 - Parque Comercial
CEP: 25041-270
</t>
    </r>
    <r>
      <rPr>
        <b/>
        <sz val="10"/>
        <color theme="1"/>
        <rFont val="Times"/>
        <charset val="134"/>
      </rPr>
      <t>Tel: 2759-4890 - TP: 2781-0473</t>
    </r>
  </si>
  <si>
    <t>Vânia Lucia dos Santos de Aviz
Silvia Tosta Suzano</t>
  </si>
  <si>
    <t>97010-9924
97109-4273</t>
  </si>
  <si>
    <t>EM DARCY RIBEIRO</t>
  </si>
  <si>
    <r>
      <rPr>
        <sz val="10"/>
        <color theme="1"/>
        <rFont val="Times"/>
        <charset val="134"/>
      </rPr>
      <t xml:space="preserve">Rua Paulo Moreno, 662 - Laguna e Dourados 
CEP: 25011-350
</t>
    </r>
    <r>
      <rPr>
        <b/>
        <sz val="10"/>
        <color theme="1"/>
        <rFont val="Times"/>
        <charset val="134"/>
      </rPr>
      <t xml:space="preserve">Tel: 3652-6474  </t>
    </r>
  </si>
  <si>
    <r>
      <rPr>
        <b/>
        <sz val="12"/>
        <color theme="1"/>
        <rFont val="Times"/>
        <charset val="134"/>
      </rPr>
      <t xml:space="preserve">     </t>
    </r>
    <r>
      <rPr>
        <sz val="12"/>
        <color theme="1"/>
        <rFont val="Times"/>
        <charset val="134"/>
      </rPr>
      <t xml:space="preserve"> Alessandra Cristine Cezar Segura</t>
    </r>
  </si>
  <si>
    <t>99196-1272</t>
  </si>
  <si>
    <t>EM DARCY VARGAS</t>
  </si>
  <si>
    <r>
      <rPr>
        <sz val="10"/>
        <color theme="1"/>
        <rFont val="Times"/>
        <charset val="134"/>
      </rPr>
      <t xml:space="preserve">Rua João Clementino, 817 - V Leopoldina  - Bananal      
CEP:  25036-120
</t>
    </r>
    <r>
      <rPr>
        <b/>
        <sz val="10"/>
        <color theme="1"/>
        <rFont val="Times"/>
        <charset val="134"/>
      </rPr>
      <t>Tel:  3652-6474</t>
    </r>
  </si>
  <si>
    <t xml:space="preserve">Dulcilene Nascimento da Silva
</t>
  </si>
  <si>
    <t>98532-8857</t>
  </si>
  <si>
    <t>EM DR ELY COMBAT</t>
  </si>
  <si>
    <r>
      <rPr>
        <sz val="10"/>
        <color theme="1"/>
        <rFont val="Times"/>
        <charset val="134"/>
      </rPr>
      <t xml:space="preserve">Rua Rio Grande do Sul,  nº 17 - Xerém 
CEP: 25250-080
</t>
    </r>
    <r>
      <rPr>
        <b/>
        <sz val="10"/>
        <color theme="1"/>
        <rFont val="Times"/>
        <charset val="134"/>
      </rPr>
      <t>Tel(s): 3777-1004 -  3777-3112 - 3777-1972</t>
    </r>
  </si>
  <si>
    <t xml:space="preserve">Lucien Viviane Sampaio Diniz
Cintia Mª Parreira de Araújo Soarse
</t>
  </si>
  <si>
    <t xml:space="preserve">99534-7937
98159-2559
</t>
  </si>
  <si>
    <t>EM Dr GASTÃO REIS</t>
  </si>
  <si>
    <r>
      <rPr>
        <sz val="10"/>
        <color theme="1"/>
        <rFont val="Times"/>
        <charset val="134"/>
      </rPr>
      <t xml:space="preserve">Rua Petropólis , 405 - Corte Oito 
CEP 25030-060
</t>
    </r>
    <r>
      <rPr>
        <b/>
        <sz val="10"/>
        <color theme="1"/>
        <rFont val="Times"/>
        <charset val="134"/>
      </rPr>
      <t>Tel: 3652-0018  - TP:  2650-0883</t>
    </r>
  </si>
  <si>
    <t>Alessandra de F. Boaventura Maidana</t>
  </si>
  <si>
    <t>97042-3540</t>
  </si>
  <si>
    <t>EM Dr RICARDO AUGUSTO DE AZEREDO VIANNA</t>
  </si>
  <si>
    <r>
      <rPr>
        <sz val="10"/>
        <color theme="1"/>
        <rFont val="Times"/>
        <charset val="134"/>
      </rPr>
      <t xml:space="preserve">Av Dep. Almeida Franco, Lt 5 Qd 61 - Jd. Olavo Bilac 
CEP: 25025-350
</t>
    </r>
    <r>
      <rPr>
        <b/>
        <sz val="10"/>
        <color theme="1"/>
        <rFont val="Times"/>
        <charset val="134"/>
      </rPr>
      <t>Tel:  2783-4852</t>
    </r>
  </si>
  <si>
    <t>Ana Paula da S. Lage Cavalcante</t>
  </si>
  <si>
    <t>98684-2372</t>
  </si>
  <si>
    <t>EM DR.MANOEL REIS</t>
  </si>
  <si>
    <r>
      <rPr>
        <sz val="10"/>
        <color theme="1"/>
        <rFont val="Times"/>
        <charset val="134"/>
      </rPr>
      <t xml:space="preserve">Rua das Tamarindas, s/nº - Campos Elíseos  
CEP: 25225-000
</t>
    </r>
    <r>
      <rPr>
        <b/>
        <sz val="10"/>
        <color theme="1"/>
        <rFont val="Times"/>
        <charset val="134"/>
      </rPr>
      <t>Tel: 2778-4509 - TP: 2650-5008</t>
    </r>
  </si>
  <si>
    <t>Fabiana Mello da Silva</t>
  </si>
  <si>
    <t>97024-5838</t>
  </si>
  <si>
    <t>EM Dra ZILDA ARNS NEUMANN (PARALISADA)</t>
  </si>
  <si>
    <t>EM EMBAIXADOR OSWALDO ARANHA</t>
  </si>
  <si>
    <r>
      <rPr>
        <sz val="10"/>
        <color theme="1"/>
        <rFont val="Times"/>
        <charset val="134"/>
      </rPr>
      <t xml:space="preserve">R. João Aires, Lt 09 Qd 06 - Xerém 
CEP: 25245-640
</t>
    </r>
    <r>
      <rPr>
        <b/>
        <sz val="10"/>
        <color theme="1"/>
        <rFont val="Times"/>
        <charset val="134"/>
      </rPr>
      <t>Tel: 3777-3805</t>
    </r>
  </si>
  <si>
    <t>Janete Pereira Ferraz</t>
  </si>
  <si>
    <t>98820-1003</t>
  </si>
  <si>
    <t>EM EULINA PINTO DE BARROS</t>
  </si>
  <si>
    <r>
      <rPr>
        <sz val="10"/>
        <color theme="1"/>
        <rFont val="Times"/>
        <charset val="134"/>
      </rPr>
      <t xml:space="preserve">Estrada do Calundú, s/nº - Parque N.Sra. do Carmo 
CEP: 25040-610
</t>
    </r>
    <r>
      <rPr>
        <b/>
        <sz val="10"/>
        <color theme="1"/>
        <rFont val="Times"/>
        <charset val="134"/>
      </rPr>
      <t>Tel:  2781-3461</t>
    </r>
  </si>
  <si>
    <t xml:space="preserve">Alba Valéria de Oliveira Faria
Simone Barbosa Mendes
</t>
  </si>
  <si>
    <t>97318-1946
98587-1029</t>
  </si>
  <si>
    <t>EM EXPEDICIONÁRIO AQUINO DE ARAÚJO</t>
  </si>
  <si>
    <r>
      <rPr>
        <sz val="10"/>
        <color theme="1"/>
        <rFont val="Times"/>
        <charset val="134"/>
      </rPr>
      <t xml:space="preserve">Rua General Manoel Rabelo, 593 - Vila São Luís
CEP: 25065-050
</t>
    </r>
    <r>
      <rPr>
        <b/>
        <sz val="10"/>
        <color theme="1"/>
        <rFont val="Times"/>
        <charset val="134"/>
      </rPr>
      <t>Tel:2771-5591</t>
    </r>
  </si>
  <si>
    <t>Jaqueline Pacheco Olimpio
Carlos Eduardo Bordalo Freire</t>
  </si>
  <si>
    <t>99377-3511 
99546-9700</t>
  </si>
  <si>
    <t>EM FRANCISCO BARBOZA LEITE</t>
  </si>
  <si>
    <r>
      <rPr>
        <sz val="10"/>
        <color theme="1"/>
        <rFont val="Times"/>
        <charset val="134"/>
      </rPr>
      <t xml:space="preserve">Rua Dois, s/nº - Conj. Imbariê III 
CEP: 25270-450
</t>
    </r>
    <r>
      <rPr>
        <b/>
        <sz val="10"/>
        <color theme="1"/>
        <rFont val="Times"/>
        <charset val="134"/>
      </rPr>
      <t>Tel: 3650-3996</t>
    </r>
  </si>
  <si>
    <t>Camile Amélia Moreira</t>
  </si>
  <si>
    <t>96508-6980</t>
  </si>
  <si>
    <t>N</t>
  </si>
  <si>
    <t xml:space="preserve">EM FRANCISCO OSWALDO NEVES DORNELLES </t>
  </si>
  <si>
    <t xml:space="preserve">	3319919</t>
  </si>
  <si>
    <t xml:space="preserve">Rua Maturim, s/nº -Loteamento Jardim São Paulo/Bom Retiro </t>
  </si>
  <si>
    <t>Ana Cristina da Silva de Jesus
(responsável)</t>
  </si>
  <si>
    <t>96464-3049</t>
  </si>
  <si>
    <t>EM GENERAL MOURÃO FILHO</t>
  </si>
  <si>
    <r>
      <rPr>
        <sz val="10"/>
        <color theme="1"/>
        <rFont val="Times"/>
        <charset val="134"/>
      </rPr>
      <t xml:space="preserve">R. Violeta, s/nº - Jd. Anhangá  
CEP: 25468-420
</t>
    </r>
    <r>
      <rPr>
        <b/>
        <sz val="10"/>
        <color theme="1"/>
        <rFont val="Times"/>
        <charset val="134"/>
      </rPr>
      <t>Tel: 3661-1355</t>
    </r>
  </si>
  <si>
    <t xml:space="preserve">André Ferreira da Silva
Rosilani Macedo de Azevedo
</t>
  </si>
  <si>
    <t>97551-4910
98416-7546</t>
  </si>
  <si>
    <t>EM GENERAL SAMPAIO</t>
  </si>
  <si>
    <r>
      <rPr>
        <sz val="10"/>
        <color theme="1"/>
        <rFont val="Times"/>
        <charset val="134"/>
      </rPr>
      <t xml:space="preserve">Rua Pres Juscelino K. de Oliveira, 3374 - Copacabana 
CEP: 25060-190
</t>
    </r>
    <r>
      <rPr>
        <b/>
        <sz val="10"/>
        <color theme="1"/>
        <rFont val="Times"/>
        <charset val="134"/>
      </rPr>
      <t xml:space="preserve">Tel: 3651-9232   - 2031-2113 </t>
    </r>
  </si>
  <si>
    <t>Hiolina Pereira Mendes Veloso
Andreia Lopes de Morais Leitão</t>
  </si>
  <si>
    <t>98082-0958
98933-3130</t>
  </si>
  <si>
    <t>EM GOVERNADOR MÁRIO COVAS JÚNIOR</t>
  </si>
  <si>
    <r>
      <rPr>
        <sz val="10"/>
        <color theme="1"/>
        <rFont val="Times"/>
        <charset val="134"/>
      </rPr>
      <t xml:space="preserve">Av Rio de Janeiro, s/nº  - Cangulo (Saracuruna)
CEP: 25221-060
</t>
    </r>
    <r>
      <rPr>
        <b/>
        <sz val="10"/>
        <color theme="1"/>
        <rFont val="Times"/>
        <charset val="134"/>
      </rPr>
      <t>Tel: 27785566  -  TP: 27784815</t>
    </r>
  </si>
  <si>
    <t>Cintia Ceci Rezende Nicolau</t>
  </si>
  <si>
    <t>98306-9231</t>
  </si>
  <si>
    <t>EM HELENA AGUIAR DE MEDEIROS</t>
  </si>
  <si>
    <r>
      <rPr>
        <sz val="10"/>
        <color theme="1"/>
        <rFont val="Times"/>
        <charset val="134"/>
      </rPr>
      <t xml:space="preserve">Rua Coronel Alberto de Mello, s/nº - Centenário 
CEP: 25030-150
</t>
    </r>
    <r>
      <rPr>
        <b/>
        <sz val="10"/>
        <color theme="1"/>
        <rFont val="Times"/>
        <charset val="134"/>
      </rPr>
      <t>Tel: 3774-3135  -  TP: 2775-8214</t>
    </r>
  </si>
  <si>
    <t>Rachel Cristina T. Neves Borges
Renata da Cunha Pereira</t>
  </si>
  <si>
    <t>97181-8709
97047-3640</t>
  </si>
  <si>
    <t>EM HERMÍNIA CALDAS DA SILVA</t>
  </si>
  <si>
    <r>
      <rPr>
        <sz val="10"/>
        <color theme="1"/>
        <rFont val="Times"/>
        <charset val="134"/>
      </rPr>
      <t xml:space="preserve">Rua Otávio Ascole, s/nº –  Centenário 
CEP: 25030-140
</t>
    </r>
    <r>
      <rPr>
        <b/>
        <sz val="10"/>
        <color theme="1"/>
        <rFont val="Times"/>
        <charset val="134"/>
      </rPr>
      <t>Tel: 3652-2650</t>
    </r>
  </si>
  <si>
    <t>Maria Isabel de Jesus Roque</t>
  </si>
  <si>
    <t>99322-0280</t>
  </si>
  <si>
    <t>EM IMACULADA CONCEIÇÃO</t>
  </si>
  <si>
    <r>
      <rPr>
        <sz val="10"/>
        <color theme="1"/>
        <rFont val="Times"/>
        <charset val="134"/>
      </rPr>
      <t xml:space="preserve">Alameda Paula Liliane, s/nº - Figueira 
CEP: 25230-570
</t>
    </r>
    <r>
      <rPr>
        <b/>
        <sz val="10"/>
        <color theme="1"/>
        <rFont val="Times"/>
        <charset val="134"/>
      </rPr>
      <t>Tel: 2776-4234 - TP: 2650-5351</t>
    </r>
  </si>
  <si>
    <t>Edilea Cruz Correa dos Anjos</t>
  </si>
  <si>
    <t xml:space="preserve">
98298-7842</t>
  </si>
  <si>
    <t>EM INTERCULTURAL MÉXICO - PROFª NILCELINA DOS SANTOS 
FERREIRA</t>
  </si>
  <si>
    <r>
      <rPr>
        <sz val="10"/>
        <color theme="1"/>
        <rFont val="Times"/>
        <charset val="134"/>
      </rPr>
      <t xml:space="preserve">Rua dos Serrados, s/nº - Santa Cruz da Serra 
CEP: 25251-070
</t>
    </r>
    <r>
      <rPr>
        <b/>
        <sz val="10"/>
        <color theme="1"/>
        <rFont val="Times"/>
        <charset val="134"/>
      </rPr>
      <t xml:space="preserve">Tel: 2777-5321 </t>
    </r>
  </si>
  <si>
    <t>Suzana Oliveira de Jesus</t>
  </si>
  <si>
    <t>99655-6325</t>
  </si>
  <si>
    <t>EM ITAMAR FRANCO</t>
  </si>
  <si>
    <t>Rua Dezenove, s/nº - Trevo das Missões</t>
  </si>
  <si>
    <t xml:space="preserve">Liliane da Silva Oliveira Vieira
</t>
  </si>
  <si>
    <t xml:space="preserve">99186-6961
</t>
  </si>
  <si>
    <t>EM JARDIM ANHANGÁ</t>
  </si>
  <si>
    <r>
      <rPr>
        <sz val="10"/>
        <color theme="1"/>
        <rFont val="Times"/>
        <charset val="134"/>
      </rPr>
      <t xml:space="preserve">Rua M, Lt. 32  Qd 59 - Jd. Anhangá 
CEP: 25264-530
</t>
    </r>
    <r>
      <rPr>
        <b/>
        <sz val="10"/>
        <color theme="1"/>
        <rFont val="Times"/>
        <charset val="134"/>
      </rPr>
      <t>Tel: 3650-9628 - TP: 2675-1197</t>
    </r>
  </si>
  <si>
    <t>Adriana Pereira da Silva</t>
  </si>
  <si>
    <t>98164-8800</t>
  </si>
  <si>
    <t>EM JARDIM GRAMACHO</t>
  </si>
  <si>
    <r>
      <rPr>
        <sz val="10"/>
        <color theme="1"/>
        <rFont val="Times"/>
        <charset val="134"/>
      </rPr>
      <t xml:space="preserve">Rua Condeúba, s/nº - Jardim Gramacho  
CEP: 25055-030
</t>
    </r>
    <r>
      <rPr>
        <b/>
        <sz val="10"/>
        <color theme="1"/>
        <rFont val="Times"/>
        <charset val="134"/>
      </rPr>
      <t xml:space="preserve">Tel: 2672-1180  </t>
    </r>
  </si>
  <si>
    <t xml:space="preserve">Jaqueline dos Santos Vicente
Lidia Morais Matassoli
</t>
  </si>
  <si>
    <t>99827-1357
98624-7024</t>
  </si>
  <si>
    <t>EM JAYME FICHMAN</t>
  </si>
  <si>
    <r>
      <rPr>
        <sz val="10"/>
        <color theme="1"/>
        <rFont val="Times"/>
        <charset val="134"/>
      </rPr>
      <t xml:space="preserve">Av Uruguaiana, s/nº - Saracuruna
CEP: 25212-440
</t>
    </r>
    <r>
      <rPr>
        <b/>
        <sz val="10"/>
        <color theme="1"/>
        <rFont val="Times"/>
        <charset val="134"/>
      </rPr>
      <t>Tel:  2678-3589</t>
    </r>
  </si>
  <si>
    <t>Maxsuel Quenil Pimentel Rodrigues</t>
  </si>
  <si>
    <t xml:space="preserve">96592-6737
</t>
  </si>
  <si>
    <t>EM JOAQUIM DA SILVA PEÇANHA</t>
  </si>
  <si>
    <r>
      <rPr>
        <sz val="10"/>
        <color theme="1"/>
        <rFont val="Times"/>
        <charset val="134"/>
      </rPr>
      <t xml:space="preserve">Rua Felisbelo Freire, s/nº - Pq. Beira Mar  
CEP: 25085-485
</t>
    </r>
    <r>
      <rPr>
        <b/>
        <sz val="10"/>
        <color theme="1"/>
        <rFont val="Times"/>
        <charset val="134"/>
      </rPr>
      <t>Tel: 3658-0581  -  TP: 2776-8631</t>
    </r>
  </si>
  <si>
    <t xml:space="preserve">
Vanise de Cassia de A. Dutra Gomes
</t>
  </si>
  <si>
    <t xml:space="preserve">
99111-6120
98248-5775
</t>
  </si>
  <si>
    <t>EM JORNALISTA MOACYR PADILHA</t>
  </si>
  <si>
    <r>
      <rPr>
        <sz val="10"/>
        <color theme="1"/>
        <rFont val="Times"/>
        <charset val="134"/>
      </rPr>
      <t xml:space="preserve">Rua Nadir, s/nº - Vila Maria Helena 
CEP: 25251-560
</t>
    </r>
    <r>
      <rPr>
        <b/>
        <sz val="10"/>
        <color theme="1"/>
        <rFont val="Times"/>
        <charset val="134"/>
      </rPr>
      <t>Tel: 3654-5330 - TP: 3655-2679</t>
    </r>
  </si>
  <si>
    <t>Rosangela Correa Bermute
Anne Caroline de Oliveira P. Santos</t>
  </si>
  <si>
    <t>98733-5602
96463-6092</t>
  </si>
  <si>
    <t>EM JOSÉ CAMILO DOS SANTOS</t>
  </si>
  <si>
    <r>
      <rPr>
        <sz val="10"/>
        <color theme="1"/>
        <rFont val="Times"/>
        <charset val="134"/>
      </rPr>
      <t xml:space="preserve">Av Presidente Kennedy, s/n.º - Vila Rosário  
CEP: 25045-030
</t>
    </r>
    <r>
      <rPr>
        <b/>
        <sz val="10"/>
        <color theme="1"/>
        <rFont val="Times"/>
        <charset val="134"/>
      </rPr>
      <t>Tel: não tem</t>
    </r>
  </si>
  <si>
    <t>Bárbara Conceição S.Rosa Mattos
Monica Lucindo da Silva</t>
  </si>
  <si>
    <t>99446-3933
96944-4586</t>
  </si>
  <si>
    <t>EM JOSÉ MEDEIROS CABRAL</t>
  </si>
  <si>
    <t xml:space="preserve">Rua Ajaré, Lt 12 Qd 112 - Jardim Gramacho 
CEP: 25056-310
Tel: 2673-5460   </t>
  </si>
  <si>
    <t xml:space="preserve">Danyelle Cristina F. Gomes da Silva
Jackeline Araújo Maciel
</t>
  </si>
  <si>
    <t xml:space="preserve">98803-6153 99849-8139
</t>
  </si>
  <si>
    <t>EM LAURENTINA CARDOSO DUARTE</t>
  </si>
  <si>
    <r>
      <rPr>
        <sz val="10"/>
        <color theme="1"/>
        <rFont val="Times"/>
        <charset val="134"/>
      </rPr>
      <t xml:space="preserve">Rua Alberto de Oliveira, Lt 8  Qd 17 - Pq Beira Mar   
CEP: 25085-262
</t>
    </r>
    <r>
      <rPr>
        <b/>
        <sz val="10"/>
        <color theme="1"/>
        <rFont val="Times"/>
        <charset val="134"/>
      </rPr>
      <t>Tel: 2652-3309</t>
    </r>
  </si>
  <si>
    <t>Andrea Berg Teixeira</t>
  </si>
  <si>
    <t>96447-7005</t>
  </si>
  <si>
    <t>EM LENI FERNANDES DO NASCIMENTO</t>
  </si>
  <si>
    <r>
      <rPr>
        <sz val="10"/>
        <color theme="1"/>
        <rFont val="Times"/>
        <charset val="134"/>
      </rPr>
      <t xml:space="preserve">Rua Silvio Caldas , s/nº – Chapéu do Sol - Xerém  
CEP: 25245-790
</t>
    </r>
    <r>
      <rPr>
        <b/>
        <sz val="10"/>
        <color theme="1"/>
        <rFont val="Times"/>
        <charset val="134"/>
      </rPr>
      <t>Tel: 3777-3854  -  Tel: 3777-3986</t>
    </r>
  </si>
  <si>
    <t>Marcia Zamparole de Oliveira</t>
  </si>
  <si>
    <t>98660-0405</t>
  </si>
  <si>
    <t>EM LIONS</t>
  </si>
  <si>
    <r>
      <rPr>
        <sz val="10"/>
        <color theme="1"/>
        <rFont val="Times"/>
        <charset val="134"/>
      </rPr>
      <t xml:space="preserve">Av PresidenteTancredo Neves, 1067 - Vila São Luís
CEP: 25070-090
</t>
    </r>
    <r>
      <rPr>
        <b/>
        <sz val="10"/>
        <color theme="1"/>
        <rFont val="Times"/>
        <charset val="134"/>
      </rPr>
      <t>Tel: 2673-3970  -  TP: 2672-0127</t>
    </r>
  </si>
  <si>
    <t>Roberto Souza Menezes
Eliane de Moares Cannuto Lyrio</t>
  </si>
  <si>
    <t>97926-8484
97452-1642</t>
  </si>
  <si>
    <t>EM LUIZ GAMA BORGES</t>
  </si>
  <si>
    <r>
      <rPr>
        <sz val="10"/>
        <color theme="1"/>
        <rFont val="Times"/>
        <charset val="134"/>
      </rPr>
      <t xml:space="preserve">R. Malherbe, Lt. 01 Qd 90 - Pq. Paulista 
CEP: 25261-440
</t>
    </r>
    <r>
      <rPr>
        <b/>
        <sz val="10"/>
        <color theme="1"/>
        <rFont val="Times"/>
        <charset val="134"/>
      </rPr>
      <t>Tel: 2675-0297 - Tel: 2675-0298</t>
    </r>
  </si>
  <si>
    <t>Felype Lopes Bastos</t>
  </si>
  <si>
    <t xml:space="preserve">
98111-1175
</t>
  </si>
  <si>
    <t>EM MARCÍLIO DIAS</t>
  </si>
  <si>
    <r>
      <rPr>
        <sz val="10"/>
        <color theme="1"/>
        <rFont val="Times"/>
        <charset val="134"/>
      </rPr>
      <t xml:space="preserve">Rua C, s/nº - Parque Independência - Saracuruna  
CEP: 25211-300
</t>
    </r>
    <r>
      <rPr>
        <b/>
        <sz val="10"/>
        <color theme="1"/>
        <rFont val="Times"/>
        <charset val="134"/>
      </rPr>
      <t>Tel: 3676-0995 - TP: 3656-7701</t>
    </r>
  </si>
  <si>
    <t>Dominique H. Barros de Amorim</t>
  </si>
  <si>
    <t>99120-9520</t>
  </si>
  <si>
    <t>EM MÁRCIO FIAT</t>
  </si>
  <si>
    <r>
      <rPr>
        <sz val="10"/>
        <color theme="1"/>
        <rFont val="Times"/>
        <charset val="134"/>
      </rPr>
      <t xml:space="preserve">Rua São Cristóvão, Lt 17 Qd 07 - Parada Angélica
CEP: 25272-292
</t>
    </r>
    <r>
      <rPr>
        <b/>
        <sz val="10"/>
        <color theme="1"/>
        <rFont val="Times"/>
        <charset val="134"/>
      </rPr>
      <t>Tel: 3666-9190 - Tel: 2787-5129</t>
    </r>
  </si>
  <si>
    <t>Ana Cristina Souza de Lima
Joredna Cristina Luiz Vicente</t>
  </si>
  <si>
    <t>98675-8608
98907-2470</t>
  </si>
  <si>
    <t>EM MARECHAL FLORIANO PEIXOTO</t>
  </si>
  <si>
    <r>
      <rPr>
        <sz val="10"/>
        <color theme="1"/>
        <rFont val="Times"/>
        <charset val="134"/>
      </rPr>
      <t xml:space="preserve">Rua David Campista, nº 08 - Parada Angélica 
 CEP: 2527-2540
</t>
    </r>
    <r>
      <rPr>
        <b/>
        <sz val="10"/>
        <color theme="1"/>
        <rFont val="Times"/>
        <charset val="134"/>
      </rPr>
      <t xml:space="preserve">Tel: 97696-6527 </t>
    </r>
  </si>
  <si>
    <t>Simone Martelleto Felipe de Souza
Silvania Maria da Conceição Vieria</t>
  </si>
  <si>
    <t>99731-0125
97420-9685</t>
  </si>
  <si>
    <t>EM MARECHAL MALLET</t>
  </si>
  <si>
    <r>
      <rPr>
        <sz val="10"/>
        <color theme="1"/>
        <rFont val="Times"/>
        <charset val="134"/>
      </rPr>
      <t xml:space="preserve">Rua Carlos Esteves, s/nº - Vl São Luiz                
CEP: 25065-005
</t>
    </r>
    <r>
      <rPr>
        <b/>
        <sz val="10"/>
        <color theme="1"/>
        <rFont val="Times"/>
        <charset val="134"/>
      </rPr>
      <t>Tel: 2782-3623</t>
    </r>
  </si>
  <si>
    <t xml:space="preserve">Claudete de Souza Ramos
</t>
  </si>
  <si>
    <t>99638-2011</t>
  </si>
  <si>
    <t>EM MARIA CLARA MACHADO (DESATIVADA) E M MARIA HELENA TENÓRIO CAVALCANTI</t>
  </si>
  <si>
    <r>
      <rPr>
        <sz val="10"/>
        <color theme="1"/>
        <rFont val="Times"/>
        <charset val="134"/>
      </rPr>
      <t xml:space="preserve">Av Gomes Freire, nº 420 - Pantanal
CEP: 25040-160
</t>
    </r>
    <r>
      <rPr>
        <b/>
        <sz val="10"/>
        <color theme="1"/>
        <rFont val="Times"/>
        <charset val="134"/>
      </rPr>
      <t>Tel: 2699-6413</t>
    </r>
  </si>
  <si>
    <t>Natalina Vera Castilho de Farias
Waleska Lucia de Souza Mussy</t>
  </si>
  <si>
    <t>99414-7667
98671-1015</t>
  </si>
  <si>
    <t>EM MARIA JOSÉ DE OLIVEIRA</t>
  </si>
  <si>
    <r>
      <rPr>
        <sz val="10"/>
        <color theme="1"/>
        <rFont val="Times"/>
        <charset val="134"/>
      </rPr>
      <t xml:space="preserve">Av Henrique Valadares, nº 16 - Pq. Lafaiete  
 CEP: 25010-302
</t>
    </r>
    <r>
      <rPr>
        <b/>
        <sz val="10"/>
        <color theme="1"/>
        <rFont val="Times"/>
        <charset val="134"/>
      </rPr>
      <t>Tel: 2782-6103</t>
    </r>
  </si>
  <si>
    <t>Angélica Fagundes de Oliveira</t>
  </si>
  <si>
    <t>99200-2148</t>
  </si>
  <si>
    <t>EM MARILÂNDIA</t>
  </si>
  <si>
    <r>
      <rPr>
        <sz val="10"/>
        <color theme="1"/>
        <rFont val="Times"/>
        <charset val="134"/>
      </rPr>
      <t xml:space="preserve">Rua Maranhão, nº 90 - Campos Elíseos 
CEP: 25225-590
</t>
    </r>
    <r>
      <rPr>
        <b/>
        <sz val="10"/>
        <color theme="1"/>
        <rFont val="Times"/>
        <charset val="134"/>
      </rPr>
      <t>Tel: 2778-4138</t>
    </r>
  </si>
  <si>
    <t>Renata Barbosa Inacio de Lima</t>
  </si>
  <si>
    <t>96430-0313</t>
  </si>
  <si>
    <t>EM MAURO DE CASTRO</t>
  </si>
  <si>
    <r>
      <rPr>
        <sz val="10"/>
        <color theme="1"/>
        <rFont val="Times"/>
        <charset val="134"/>
      </rPr>
      <t xml:space="preserve">Rua Caramuru, nº 84 - Jardim Gramacho
 CEP: 25055-340
</t>
    </r>
    <r>
      <rPr>
        <b/>
        <sz val="10"/>
        <color theme="1"/>
        <rFont val="Times"/>
        <charset val="134"/>
      </rPr>
      <t>Tel: 3659-0690</t>
    </r>
  </si>
  <si>
    <t>EM MINAS GERAIS</t>
  </si>
  <si>
    <r>
      <rPr>
        <sz val="10"/>
        <color theme="1"/>
        <rFont val="Times"/>
        <charset val="134"/>
      </rPr>
      <t xml:space="preserve">Rua Knauber, s/nº - Pq Fluminense 
CEP: 25046-560
</t>
    </r>
    <r>
      <rPr>
        <b/>
        <sz val="10"/>
        <color theme="1"/>
        <rFont val="Times"/>
        <charset val="134"/>
      </rPr>
      <t>Tel: 3135-3088</t>
    </r>
  </si>
  <si>
    <t>Carla Cristiane Pereira do Nascimento</t>
  </si>
  <si>
    <t>97346-5694</t>
  </si>
  <si>
    <t>EM MONTEIRO LOBATO</t>
  </si>
  <si>
    <r>
      <rPr>
        <sz val="10"/>
        <color theme="1"/>
        <rFont val="Times"/>
        <charset val="134"/>
      </rPr>
      <t xml:space="preserve">R. do Rosário, nº 118 - Campos Elíseos 
CEP: 25255-660
</t>
    </r>
    <r>
      <rPr>
        <b/>
        <sz val="10"/>
        <color theme="1"/>
        <rFont val="Times"/>
        <charset val="134"/>
      </rPr>
      <t>Tel: 2676-2878 - 2776-0312- TP: 2650-5054</t>
    </r>
  </si>
  <si>
    <t>José Luis Gomes Pereira
Daniele Silva de Oliveira</t>
  </si>
  <si>
    <t>98695-4718
98881-6244</t>
  </si>
  <si>
    <t>EM MONTESE</t>
  </si>
  <si>
    <r>
      <rPr>
        <sz val="10"/>
        <color theme="1"/>
        <rFont val="Times"/>
        <charset val="134"/>
      </rPr>
      <t xml:space="preserve">R. Quatro,  Lt 10 e 14 Qd 23 Vila Canaã 
CEP: 25255-280
</t>
    </r>
    <r>
      <rPr>
        <b/>
        <sz val="10"/>
        <color theme="1"/>
        <rFont val="Times"/>
        <charset val="134"/>
      </rPr>
      <t>Tel: 2654-8913</t>
    </r>
  </si>
  <si>
    <t>Tamara Andrade Carvalho Bitencourt</t>
  </si>
  <si>
    <t>99391-9188</t>
  </si>
  <si>
    <t>EM NÍSIA VILELA FERNANDES</t>
  </si>
  <si>
    <r>
      <rPr>
        <sz val="10"/>
        <color theme="1"/>
        <rFont val="Times"/>
        <charset val="134"/>
      </rPr>
      <t xml:space="preserve">Av Presidente Kennedy, s/nº - São Bento
 CEP: 25045-030
</t>
    </r>
    <r>
      <rPr>
        <b/>
        <sz val="10"/>
        <color theme="1"/>
        <rFont val="Times"/>
        <charset val="134"/>
      </rPr>
      <t>Tel: 3659-1748</t>
    </r>
  </si>
  <si>
    <t>Marcio Sampaio de Andrade
Michael Cristian Soares dos Santos</t>
  </si>
  <si>
    <t>99622-8963
99114-1433</t>
  </si>
  <si>
    <t>EM NOSSA SENHORA APARECIDA</t>
  </si>
  <si>
    <r>
      <rPr>
        <sz val="10"/>
        <color theme="1"/>
        <rFont val="Times"/>
        <charset val="134"/>
      </rPr>
      <t xml:space="preserve">R. São Paulo, s/nº - São Judas Tadeu 
CEP: 25243-050
</t>
    </r>
    <r>
      <rPr>
        <b/>
        <sz val="10"/>
        <color theme="1"/>
        <rFont val="Times"/>
        <charset val="134"/>
      </rPr>
      <t>Tel: 2676-1142</t>
    </r>
  </si>
  <si>
    <t>Esther Carvalho Baleixo</t>
  </si>
  <si>
    <t xml:space="preserve">99617-2927
</t>
  </si>
  <si>
    <t>EM NOSSA SENHORA DO PILAR</t>
  </si>
  <si>
    <r>
      <rPr>
        <sz val="10"/>
        <color theme="1"/>
        <rFont val="Times"/>
        <charset val="134"/>
      </rPr>
      <t xml:space="preserve">Av Nossa Senhora do Pilar, nº 300 - Pilar 
CEP: 25230-270
</t>
    </r>
    <r>
      <rPr>
        <b/>
        <sz val="10"/>
        <color theme="1"/>
        <rFont val="Times"/>
        <charset val="134"/>
      </rPr>
      <t>Tel: 2773-5872</t>
    </r>
  </si>
  <si>
    <t>Ana Vitória dos Santos Siqueira Braga</t>
  </si>
  <si>
    <t>99516-9141</t>
  </si>
  <si>
    <t>EM NOVA CAMPINAS</t>
  </si>
  <si>
    <r>
      <rPr>
        <sz val="10"/>
        <color theme="1"/>
        <rFont val="Times"/>
        <charset val="134"/>
      </rPr>
      <t xml:space="preserve">Rua B,  Lts 17 a  23,   Qd 12  - Nova Campinas 
CEP: 25271-020
</t>
    </r>
    <r>
      <rPr>
        <b/>
        <sz val="10"/>
        <color theme="1"/>
        <rFont val="Times"/>
        <charset val="134"/>
      </rPr>
      <t>Tel: 3652-6875 - Tel: 3652-8995</t>
    </r>
  </si>
  <si>
    <t>Paulo José Assumpção dos Santos
Jonas Viana Pimenta</t>
  </si>
  <si>
    <t xml:space="preserve">99299-1975
99295-9751
</t>
  </si>
  <si>
    <t>EM OLINDA BONTURI BOLSONARO</t>
  </si>
  <si>
    <t>Av: General Nelson Mauro, 159
 Parque Uruguaiana - Saracuruna</t>
  </si>
  <si>
    <t>Karen Guimarães da Silva
Aline da Silva Dias</t>
  </si>
  <si>
    <t>97642-0588
98677-7741</t>
  </si>
  <si>
    <t>EM PARQUE CAPIVARI</t>
  </si>
  <si>
    <r>
      <t xml:space="preserve">Av Marquês de Barbacena, Lts 18/19 Qd 03 Parque Capivari CEP: 25124-230
</t>
    </r>
    <r>
      <rPr>
        <b/>
        <sz val="10"/>
        <color theme="1"/>
        <rFont val="Times"/>
        <charset val="134"/>
      </rPr>
      <t>Tel: 2676-3539</t>
    </r>
  </si>
  <si>
    <t>Valeria Vieira Alves
Magna de Oliveira Pinto</t>
  </si>
  <si>
    <t xml:space="preserve">98406-1793
99501-2051
</t>
  </si>
  <si>
    <t>EM PASTOR ERNANI BATISTA DE LIMA</t>
  </si>
  <si>
    <r>
      <rPr>
        <sz val="10"/>
        <color theme="1"/>
        <rFont val="Times"/>
        <charset val="134"/>
      </rPr>
      <t xml:space="preserve">Rua Antônio Guedes, nº 1999- Santo Antônio - Xerém 
CEP: 25253-550
</t>
    </r>
    <r>
      <rPr>
        <b/>
        <sz val="10"/>
        <color theme="1"/>
        <rFont val="Times"/>
        <charset val="134"/>
      </rPr>
      <t>Tel: 2678-3842</t>
    </r>
  </si>
  <si>
    <t>Maria Julia de Oliveira de Almeida</t>
  </si>
  <si>
    <t>98853-1994</t>
  </si>
  <si>
    <t>EM PAULO ROBERTO DE MORAES 
LOUREIRO</t>
  </si>
  <si>
    <r>
      <rPr>
        <sz val="10"/>
        <color theme="1"/>
        <rFont val="Times"/>
        <charset val="134"/>
      </rPr>
      <t xml:space="preserve">Av Presidente Kennedy, s/n.º - São Bento (FEUDUC) 
CEP: 25230-030
</t>
    </r>
    <r>
      <rPr>
        <b/>
        <sz val="10"/>
        <color theme="1"/>
        <rFont val="Times"/>
        <charset val="134"/>
      </rPr>
      <t>Tel: 3135-0924</t>
    </r>
  </si>
  <si>
    <t>Andreia Soares da Silva
Mellyna Agostinho Nunes</t>
  </si>
  <si>
    <t>97002-1545
96461-6418</t>
  </si>
  <si>
    <t>EM PAULO RODRIGUES PEREIRA</t>
  </si>
  <si>
    <r>
      <rPr>
        <sz val="10"/>
        <color theme="1"/>
        <rFont val="Times"/>
        <charset val="134"/>
      </rPr>
      <t xml:space="preserve">Rua Voltaire, Lt 13  Qd 67 - Imbariê 
CEP: 25275-300
</t>
    </r>
    <r>
      <rPr>
        <b/>
        <sz val="10"/>
        <color theme="1"/>
        <rFont val="Times"/>
        <charset val="134"/>
      </rPr>
      <t>Tel: 2787-1689</t>
    </r>
  </si>
  <si>
    <t>Isalina Costa Pereira</t>
  </si>
  <si>
    <t>96484-1632</t>
  </si>
  <si>
    <t>EM PEDRO PAULO DA SILVA</t>
  </si>
  <si>
    <r>
      <rPr>
        <sz val="10"/>
        <color theme="1"/>
        <rFont val="Times"/>
        <charset val="134"/>
      </rPr>
      <t xml:space="preserve">Rua 20, Lt. 12, Qd. 23 - Santa Cruz da Serra 
CEP: 25260-220
</t>
    </r>
    <r>
      <rPr>
        <b/>
        <sz val="10"/>
        <color theme="1"/>
        <rFont val="Times"/>
        <charset val="134"/>
      </rPr>
      <t>Tel: 3658-7379 - Tel: 3658-7751</t>
    </r>
  </si>
  <si>
    <t>Rosangela de Faria da Silva</t>
  </si>
  <si>
    <t>96473-8119</t>
  </si>
  <si>
    <t>EM PEDRO RODRIGUES DO CARMO</t>
  </si>
  <si>
    <r>
      <rPr>
        <sz val="10"/>
        <color theme="1"/>
        <rFont val="Times"/>
        <charset val="134"/>
      </rPr>
      <t xml:space="preserve">Rua Dom Pedro I, s/n.º  - Cangulo - Saracuruna  
CEP: 25220-650
</t>
    </r>
    <r>
      <rPr>
        <b/>
        <sz val="10"/>
        <color theme="1"/>
        <rFont val="Times"/>
        <charset val="134"/>
      </rPr>
      <t>Tel: 2677-0495</t>
    </r>
  </si>
  <si>
    <t xml:space="preserve">Izabel Christina de Sales
Glória Maria Ferreira
</t>
  </si>
  <si>
    <t>96426-2593
99694-4113</t>
  </si>
  <si>
    <t>EM PRESIDENTE COSTA E SILVA</t>
  </si>
  <si>
    <r>
      <rPr>
        <sz val="10"/>
        <color theme="1"/>
        <rFont val="Times"/>
        <charset val="134"/>
      </rPr>
      <t xml:space="preserve">Estr. São Lourenço, nº 112 - Capivari 
CEP: 25243-150
</t>
    </r>
    <r>
      <rPr>
        <b/>
        <sz val="10"/>
        <color theme="1"/>
        <rFont val="Times"/>
        <charset val="134"/>
      </rPr>
      <t>Tel: 3656-3616 - TP: 2676-5820</t>
    </r>
  </si>
  <si>
    <t>Ana Cristina de A. Coelho Hornero
Maria Célia Sobral Raymundo</t>
  </si>
  <si>
    <t>98636-1806
98256-3441</t>
  </si>
  <si>
    <t>EM PRESIDENTE VARGAS</t>
  </si>
  <si>
    <r>
      <rPr>
        <sz val="10"/>
        <color theme="1"/>
        <rFont val="Times"/>
        <charset val="134"/>
      </rPr>
      <t xml:space="preserve">Est. do Rio Paty, nº 5003 - Faz. São Lourenço 
 Xerém    
CEP: 25245-000
</t>
    </r>
    <r>
      <rPr>
        <b/>
        <sz val="10"/>
        <color theme="1"/>
        <rFont val="Times"/>
        <charset val="134"/>
      </rPr>
      <t>Tel: Não tem</t>
    </r>
  </si>
  <si>
    <t xml:space="preserve">Maristela Freire Gadelha B. da Cruz
</t>
  </si>
  <si>
    <t>97931-5610</t>
  </si>
  <si>
    <t>EM PROF ALBERTO RIBEIRO VASCONCELLOS</t>
  </si>
  <si>
    <r>
      <rPr>
        <sz val="10"/>
        <color theme="1"/>
        <rFont val="Times"/>
        <charset val="134"/>
      </rPr>
      <t xml:space="preserve">Av Pres. Kennedy, nº 7778 - São Bento 
CEP: 25040-000
</t>
    </r>
    <r>
      <rPr>
        <b/>
        <sz val="10"/>
        <color theme="1"/>
        <rFont val="Times"/>
        <charset val="134"/>
      </rPr>
      <t>Tel: 3135-4856  - Tel: 26994426</t>
    </r>
  </si>
  <si>
    <t>Carla Maria Alves Simplicio</t>
  </si>
  <si>
    <t>99040-2664</t>
  </si>
  <si>
    <t>EM PROF JAIR ALVES DE FREITAS</t>
  </si>
  <si>
    <r>
      <rPr>
        <sz val="10"/>
        <color theme="1"/>
        <rFont val="Times"/>
        <charset val="134"/>
      </rPr>
      <t xml:space="preserve">Rua Rocha Pita, s/nº - Prainha 
CEP: 25015-655
</t>
    </r>
    <r>
      <rPr>
        <b/>
        <sz val="10"/>
        <color theme="1"/>
        <rFont val="Times"/>
        <charset val="134"/>
      </rPr>
      <t>Tel: 3657-6827</t>
    </r>
  </si>
  <si>
    <t>Julio Cezar Rodrigues Reis</t>
  </si>
  <si>
    <t>97565-1960</t>
  </si>
  <si>
    <t>EM PROF JOÃO FAUSTINO DE FRANÇA SOBRINHO</t>
  </si>
  <si>
    <r>
      <rPr>
        <sz val="10"/>
        <color theme="1"/>
        <rFont val="Times"/>
        <charset val="134"/>
      </rPr>
      <t xml:space="preserve">Rua Rio de Janeiro, nº 113 - Santa Cruz da Serra
 CEP: 25240-170
</t>
    </r>
    <r>
      <rPr>
        <b/>
        <sz val="10"/>
        <color theme="1"/>
        <rFont val="Times"/>
        <charset val="134"/>
      </rPr>
      <t>Tel: 3656-8452</t>
    </r>
  </si>
  <si>
    <t xml:space="preserve">Fabio Rodrigues Milion Simony de Oliveira Sampaioi
</t>
  </si>
  <si>
    <t xml:space="preserve">
98435-2582
99816-1790</t>
  </si>
  <si>
    <t>EM PROF JOSÉ DE SOUZA HERDY</t>
  </si>
  <si>
    <r>
      <rPr>
        <sz val="10"/>
        <color theme="1"/>
        <rFont val="Times"/>
        <charset val="134"/>
      </rPr>
      <t xml:space="preserve">Rua Pereira Passos, nº 1000 - Parque Beira Mar 
CEP: 25085-300
</t>
    </r>
    <r>
      <rPr>
        <b/>
        <sz val="10"/>
        <color theme="1"/>
        <rFont val="Times"/>
        <charset val="134"/>
      </rPr>
      <t>Tel: 3774-3558</t>
    </r>
  </si>
  <si>
    <t xml:space="preserve">Luciana Corrêa Santopietro </t>
  </si>
  <si>
    <t>97147-4433</t>
  </si>
  <si>
    <t>EM PROF MOTTA SOBRINHO</t>
  </si>
  <si>
    <r>
      <rPr>
        <sz val="10"/>
        <color theme="1"/>
        <rFont val="Times"/>
        <charset val="134"/>
      </rPr>
      <t xml:space="preserve">Rua Paraná, nº 739 - Paulicéia 
CEP: 25071-000
</t>
    </r>
    <r>
      <rPr>
        <b/>
        <sz val="10"/>
        <color theme="1"/>
        <rFont val="Times"/>
        <charset val="134"/>
      </rPr>
      <t>Tel:  2652-5768  -  TP:  2771-8605</t>
    </r>
  </si>
  <si>
    <t>Maria de Fatima Bocafoli Zanon</t>
  </si>
  <si>
    <t>99801-4532</t>
  </si>
  <si>
    <t>EM PROF ONERES NUNES OLIVEIRA</t>
  </si>
  <si>
    <r>
      <rPr>
        <sz val="10"/>
        <color theme="1"/>
        <rFont val="Times"/>
        <charset val="134"/>
      </rPr>
      <t xml:space="preserve">Rua Barbosa Araújo, nº 265 - Parque Felicidade  
CEP: 25080-140
</t>
    </r>
    <r>
      <rPr>
        <b/>
        <sz val="10"/>
        <color theme="1"/>
        <rFont val="Times"/>
        <charset val="134"/>
      </rPr>
      <t>Tel: 2671-7326  -  TP:  2775-8583</t>
    </r>
  </si>
  <si>
    <t>Alexandre de Jesus Pereira</t>
  </si>
  <si>
    <t>99427-4552</t>
  </si>
  <si>
    <t>EM PROF PAULO FREIRE</t>
  </si>
  <si>
    <r>
      <rPr>
        <sz val="10"/>
        <color theme="1"/>
        <rFont val="Times"/>
        <charset val="134"/>
      </rPr>
      <t xml:space="preserve">Rua José de Azevedo, nº 156 - Parque Fluminense 
CEP: 25045-290
</t>
    </r>
    <r>
      <rPr>
        <b/>
        <sz val="10"/>
        <color theme="1"/>
        <rFont val="Times"/>
        <charset val="134"/>
      </rPr>
      <t>Tel: 3134-0242</t>
    </r>
  </si>
  <si>
    <t>Julia Maria Machado dos Santos</t>
  </si>
  <si>
    <t>98804-4385</t>
  </si>
  <si>
    <t>EM PROF RAUL DE OLIVEIRA</t>
  </si>
  <si>
    <r>
      <rPr>
        <sz val="10"/>
        <color theme="1"/>
        <rFont val="Times"/>
        <charset val="134"/>
      </rPr>
      <t xml:space="preserve">Rua Mato Grosso, nº 60 - Santa Cruz da Serra 
CEP: 25450-220
</t>
    </r>
    <r>
      <rPr>
        <b/>
        <sz val="10"/>
        <color theme="1"/>
        <rFont val="Times"/>
        <charset val="134"/>
      </rPr>
      <t>Tel: 3656-8316</t>
    </r>
  </si>
  <si>
    <t>Marcia Campos Ribeiro</t>
  </si>
  <si>
    <t>99509-1540</t>
  </si>
  <si>
    <t>EM PROF ROMEU MENEZES DOS SANTOS</t>
  </si>
  <si>
    <r>
      <rPr>
        <sz val="10"/>
        <color theme="1"/>
        <rFont val="Times"/>
        <charset val="134"/>
      </rPr>
      <t xml:space="preserve">Rua José Luiz Rodrigues Calazans, nº 355 -
 Laguna e Dourados 
CEP: 25011-320
</t>
    </r>
    <r>
      <rPr>
        <b/>
        <sz val="10"/>
        <color theme="1"/>
        <rFont val="Times"/>
        <charset val="134"/>
      </rPr>
      <t>Tel: 2771-5893  -    TP: 2650-1449</t>
    </r>
  </si>
  <si>
    <t>Ana Cristina Firmino da Conceição
Marisa Conrado Pereira</t>
  </si>
  <si>
    <t>97621-4340
97590-9758</t>
  </si>
  <si>
    <t>EM PROF VILMAR BASTOS FURTADO</t>
  </si>
  <si>
    <r>
      <rPr>
        <sz val="10"/>
        <color theme="1"/>
        <rFont val="Times"/>
        <charset val="134"/>
      </rPr>
      <t xml:space="preserve">Rua João Raimundo lts 15/16, Qd 76 - Parque Cpmercial
CEP: 25230-610
</t>
    </r>
    <r>
      <rPr>
        <b/>
        <sz val="10"/>
        <color theme="1"/>
        <rFont val="Times"/>
        <charset val="134"/>
      </rPr>
      <t>Tel:2778-4654</t>
    </r>
  </si>
  <si>
    <t>Tatiana da Silva Anjos</t>
  </si>
  <si>
    <t>97972-7152</t>
  </si>
  <si>
    <t>EM PROF WALTER RUSSO DE SOUZA</t>
  </si>
  <si>
    <r>
      <rPr>
        <sz val="10"/>
        <color theme="1"/>
        <rFont val="Times"/>
        <charset val="134"/>
      </rPr>
      <t xml:space="preserve">Estrada Velha do Pilar, nº 50 - Figueira  
CEP: 25230-610
</t>
    </r>
    <r>
      <rPr>
        <b/>
        <sz val="10"/>
        <color theme="1"/>
        <rFont val="Times"/>
        <charset val="134"/>
      </rPr>
      <t>Tel:  2778-4654</t>
    </r>
  </si>
  <si>
    <t xml:space="preserve">Claudia Cunha de Oliveira Ignácio
Marcia Regina Meireles
</t>
  </si>
  <si>
    <t xml:space="preserve">97029-8487
99392-2005
</t>
  </si>
  <si>
    <t>EM PROFª AILA SALDANHA DO COUTO</t>
  </si>
  <si>
    <r>
      <rPr>
        <sz val="10"/>
        <color theme="1"/>
        <rFont val="Times"/>
        <charset val="134"/>
      </rPr>
      <t xml:space="preserve">Rua Ibiinga, Lts 23/24 -Xerém
cep: 25250-310
</t>
    </r>
    <r>
      <rPr>
        <b/>
        <sz val="10"/>
        <color theme="1"/>
        <rFont val="Times"/>
        <charset val="134"/>
      </rPr>
      <t>Tel: 3658-4294/ 2654-8251</t>
    </r>
  </si>
  <si>
    <t>Rachel Bellizzzi Ignez Santana</t>
  </si>
  <si>
    <t>97402-7272</t>
  </si>
  <si>
    <t>EM PROFª AMÉLIA CÂMARA DOS SANTOS</t>
  </si>
  <si>
    <r>
      <rPr>
        <sz val="10"/>
        <color theme="1"/>
        <rFont val="Times"/>
        <charset val="134"/>
      </rPr>
      <t xml:space="preserve">Rua Cearense nº 8  - Pilar 
CEP: 25233-400
</t>
    </r>
    <r>
      <rPr>
        <b/>
        <sz val="10"/>
        <color theme="1"/>
        <rFont val="Times"/>
        <charset val="134"/>
      </rPr>
      <t>Tel: 3656-3092 / 21 99584-4674</t>
    </r>
  </si>
  <si>
    <t>Andreia Machado Pestana Maia</t>
  </si>
  <si>
    <t>98111-1388</t>
  </si>
  <si>
    <t>EM PROFª CARMEM CORRÊA DE CARVALHO REIS BRAZ</t>
  </si>
  <si>
    <r>
      <rPr>
        <sz val="10"/>
        <color theme="1"/>
        <rFont val="Times"/>
        <charset val="134"/>
      </rPr>
      <t xml:space="preserve">Av Coronel Sisson, s/nº - Imbariê 
CEP: 25266-000
</t>
    </r>
    <r>
      <rPr>
        <b/>
        <sz val="10"/>
        <color theme="1"/>
        <rFont val="Times"/>
        <charset val="134"/>
      </rPr>
      <t>Tel: 2678-1291</t>
    </r>
  </si>
  <si>
    <t>Bruna medina Melo
Luciene Cabral da Silva de Sousa</t>
  </si>
  <si>
    <t>99286-8007
96976-8703</t>
  </si>
  <si>
    <t>EM PROFª CARMEN LÚCIA RESENDE 
ALVIM DA SILVA</t>
  </si>
  <si>
    <r>
      <rPr>
        <sz val="10"/>
        <color theme="1"/>
        <rFont val="Times"/>
        <charset val="134"/>
      </rPr>
      <t xml:space="preserve">Rua Projetada, nº 3 -Lt 7 Qd 44 - Sta Cruz da Serra 
CEP: 25255-220
</t>
    </r>
    <r>
      <rPr>
        <b/>
        <sz val="10"/>
        <color theme="1"/>
        <rFont val="Times"/>
        <charset val="134"/>
      </rPr>
      <t>Tel: 2675-8086</t>
    </r>
  </si>
  <si>
    <t>Patricia Portela de Assis</t>
  </si>
  <si>
    <t>98872-7989</t>
  </si>
  <si>
    <t>EM PROFª DALVA BORGES DA CUNHA</t>
  </si>
  <si>
    <r>
      <rPr>
        <sz val="10"/>
        <color theme="1"/>
        <rFont val="Times"/>
        <charset val="134"/>
      </rPr>
      <t xml:space="preserve">Av Automóvel Club, Lt 23 Qd 35 - km 53  Taquara
CEP: 25070-189
</t>
    </r>
    <r>
      <rPr>
        <b/>
        <sz val="10"/>
        <color theme="1"/>
        <rFont val="Times"/>
        <charset val="134"/>
      </rPr>
      <t>Tel: 2787-6189</t>
    </r>
  </si>
  <si>
    <t>Regina Celia Almeida do Santos</t>
  </si>
  <si>
    <t>97679-6357</t>
  </si>
  <si>
    <t>EM PROFª DULCE TRINDADE BRAGA</t>
  </si>
  <si>
    <r>
      <rPr>
        <sz val="10"/>
        <color theme="1"/>
        <rFont val="Times"/>
        <charset val="134"/>
      </rPr>
      <t xml:space="preserve">Av. Hélio de Oliveira, s/nº - Jdim Anhangá
CEP: 25264-350
</t>
    </r>
    <r>
      <rPr>
        <b/>
        <sz val="10"/>
        <color theme="1"/>
        <rFont val="Times"/>
        <charset val="134"/>
      </rPr>
      <t>Tel: 2678-2529</t>
    </r>
  </si>
  <si>
    <t>Katia Regina Santiago
Aline Correa N. Gomes da Silva</t>
  </si>
  <si>
    <t>98110-7727
98126-2940</t>
  </si>
  <si>
    <t>EM PROFª ELISABETH LOPES CABRAL</t>
  </si>
  <si>
    <r>
      <rPr>
        <sz val="10"/>
        <color theme="1"/>
        <rFont val="Times"/>
        <charset val="134"/>
      </rPr>
      <t xml:space="preserve">Av. Gal Carlos Marciano de Medeiros, s/n  - S. Bento
CEP: 25045-660
</t>
    </r>
    <r>
      <rPr>
        <b/>
        <sz val="10"/>
        <color theme="1"/>
        <rFont val="Times"/>
        <charset val="134"/>
      </rPr>
      <t>Tel: 3135-0477</t>
    </r>
  </si>
  <si>
    <t>Alethea de Souza Figueiredo</t>
  </si>
  <si>
    <t>98090-7962</t>
  </si>
  <si>
    <t>EM PROFª HILDA DO CARMO SIQUEIRA</t>
  </si>
  <si>
    <r>
      <rPr>
        <sz val="10"/>
        <color theme="1"/>
        <rFont val="Times"/>
        <charset val="134"/>
      </rPr>
      <t xml:space="preserve">Rua Campos, nº 55 - Bar dos Cavaleiros  
CEP: 25015-420
</t>
    </r>
    <r>
      <rPr>
        <b/>
        <sz val="10"/>
        <color theme="1"/>
        <rFont val="Times"/>
        <charset val="134"/>
      </rPr>
      <t xml:space="preserve">Tel:  2674-1649  </t>
    </r>
  </si>
  <si>
    <t>Graciana Serafim</t>
  </si>
  <si>
    <t>96594-8533</t>
  </si>
  <si>
    <t>EM PROFª OLGA TEIXEIRA DE OLIVEIRA</t>
  </si>
  <si>
    <r>
      <rPr>
        <sz val="10"/>
        <color theme="1"/>
        <rFont val="Times"/>
        <charset val="134"/>
      </rPr>
      <t xml:space="preserve">Rua Maria Luiza Reis, 155 - Engenho do Porto 
CEP: 25015-045
</t>
    </r>
    <r>
      <rPr>
        <b/>
        <sz val="10"/>
        <color theme="1"/>
        <rFont val="Times"/>
        <charset val="134"/>
      </rPr>
      <t>Tel: 2771-1565  - Tel: 2782-7016</t>
    </r>
  </si>
  <si>
    <t>José André Alves de Castro
Jadir de Oliveira Balthar</t>
  </si>
  <si>
    <t>99944-1635
99958-3517</t>
  </si>
  <si>
    <t>EM PROFª SÔNIA REGINA SCUDESE DESSEMONE PINTO</t>
  </si>
  <si>
    <r>
      <rPr>
        <sz val="10"/>
        <color theme="1"/>
        <rFont val="Times"/>
        <charset val="134"/>
      </rPr>
      <t xml:space="preserve">Rua Visconde de Inhaúnha, Qd 43 Lt 25 - Pilar 
CEP: 25230-180
</t>
    </r>
    <r>
      <rPr>
        <b/>
        <sz val="10"/>
        <color theme="1"/>
        <rFont val="Times"/>
        <charset val="134"/>
      </rPr>
      <t>Tel: 2776-6547</t>
    </r>
  </si>
  <si>
    <t>Maria Alessandra Batista Targino</t>
  </si>
  <si>
    <t>96435-1423</t>
  </si>
  <si>
    <t>EM PROFª ZILLA JUNGER DA SILVA</t>
  </si>
  <si>
    <r>
      <rPr>
        <sz val="10"/>
        <color theme="1"/>
        <rFont val="Times"/>
        <charset val="134"/>
      </rPr>
      <t xml:space="preserve">Av Winston Churchill, 434 - Senhor do Bonfim 
CEP: 25025-237
</t>
    </r>
    <r>
      <rPr>
        <b/>
        <sz val="10"/>
        <color theme="1"/>
        <rFont val="Times"/>
        <charset val="134"/>
      </rPr>
      <t>Tel: 2673-5100  -  TP: 2775-8366</t>
    </r>
  </si>
  <si>
    <t>Helena Silva Viana
Emanuelle Avelino Vila Flor Pedro</t>
  </si>
  <si>
    <t>99742-5416
96835-7575</t>
  </si>
  <si>
    <t>EM REGINA CELI  DA  SILVA  CERDEIRA</t>
  </si>
  <si>
    <r>
      <rPr>
        <sz val="10"/>
        <color theme="1"/>
        <rFont val="Times"/>
        <charset val="134"/>
      </rPr>
      <t xml:space="preserve">Av Primavera, nº 10 - Qd 20/22 - Jardim Primavera
CEP: 25215-250
</t>
    </r>
    <r>
      <rPr>
        <b/>
        <sz val="10"/>
        <color theme="1"/>
        <rFont val="Times"/>
        <charset val="134"/>
      </rPr>
      <t>Tel: 2773-0013</t>
    </r>
  </si>
  <si>
    <t>Mario Junior da Silva Martins</t>
  </si>
  <si>
    <t>99077-9685</t>
  </si>
  <si>
    <t>EM ROBERTO WEGUELIN DE ABREU</t>
  </si>
  <si>
    <r>
      <rPr>
        <sz val="10"/>
        <color theme="1"/>
        <rFont val="Times"/>
        <charset val="134"/>
      </rPr>
      <t xml:space="preserve">Rua M nº 179, Jardim Imbariê
 CEP: 25271-540
</t>
    </r>
    <r>
      <rPr>
        <b/>
        <sz val="10"/>
        <color theme="1"/>
        <rFont val="Times"/>
        <charset val="134"/>
      </rPr>
      <t>Tel: 2775-5409</t>
    </r>
  </si>
  <si>
    <t>Robson Rodrigues de Carvalho
Anderson Pereira Guedes</t>
  </si>
  <si>
    <t>98827-7132
98672-8279</t>
  </si>
  <si>
    <t>EM ROTARY</t>
  </si>
  <si>
    <r>
      <rPr>
        <sz val="10"/>
        <color theme="1"/>
        <rFont val="Times"/>
        <charset val="134"/>
      </rPr>
      <t xml:space="preserve">Rua Alagoas, nº 12 - Santa Cruz da Serra 
CEP: 25255-070
</t>
    </r>
    <r>
      <rPr>
        <b/>
        <sz val="10"/>
        <color theme="1"/>
        <rFont val="Times"/>
        <charset val="134"/>
      </rPr>
      <t>Tel: 3658-6964</t>
    </r>
  </si>
  <si>
    <t>Ana Alice Fidelis de Oliveira
Michael Gomes Cardoso</t>
  </si>
  <si>
    <t>99311-0294
95949-4635</t>
  </si>
  <si>
    <t>EM RUY BARBOSA</t>
  </si>
  <si>
    <r>
      <rPr>
        <sz val="10"/>
        <color theme="1"/>
        <rFont val="Times"/>
        <charset val="134"/>
      </rPr>
      <t xml:space="preserve">Av Rio Branco, 20 - Gramacho 
CEP: 25235-245
</t>
    </r>
    <r>
      <rPr>
        <b/>
        <sz val="10"/>
        <color theme="1"/>
        <rFont val="Times"/>
        <charset val="134"/>
      </rPr>
      <t>Tel: 3653-5034</t>
    </r>
  </si>
  <si>
    <t>Gefferson Mendes Faria
Jupiara Barbosa Nogueira de Pinho</t>
  </si>
  <si>
    <t xml:space="preserve">96718-4390
98738-3719 </t>
  </si>
  <si>
    <t>EM SANTA LUZIA</t>
  </si>
  <si>
    <r>
      <rPr>
        <sz val="10"/>
        <color theme="1"/>
        <rFont val="Times"/>
        <charset val="134"/>
      </rPr>
      <t xml:space="preserve">Rua Marquês de Lafaiete, nº 70 - Parque Equitativa
CEP: 25260-370
</t>
    </r>
    <r>
      <rPr>
        <b/>
        <sz val="10"/>
        <color theme="1"/>
        <rFont val="Times"/>
        <charset val="134"/>
      </rPr>
      <t>Tel: 3777-1845</t>
    </r>
  </si>
  <si>
    <t>Adriana de Cassia Avelar de Souza</t>
  </si>
  <si>
    <t xml:space="preserve">98995-6336
</t>
  </si>
  <si>
    <t>EM SANTA RITA</t>
  </si>
  <si>
    <r>
      <rPr>
        <sz val="10"/>
        <color theme="1"/>
        <rFont val="Times"/>
        <charset val="134"/>
      </rPr>
      <t xml:space="preserve">Rua Marcio Santos Silva, s/nº, Mantiquira - Xerém
CEP: 25250-410
</t>
    </r>
    <r>
      <rPr>
        <b/>
        <sz val="10"/>
        <color theme="1"/>
        <rFont val="Times"/>
        <charset val="134"/>
      </rPr>
      <t>Tel: 2679-5309</t>
    </r>
  </si>
  <si>
    <t>Eliani Basílio da Costa</t>
  </si>
  <si>
    <t>96430-9966</t>
  </si>
  <si>
    <t>EM SANTA TEREZINHA</t>
  </si>
  <si>
    <r>
      <rPr>
        <sz val="10"/>
        <color theme="1"/>
        <rFont val="Times"/>
        <charset val="134"/>
      </rPr>
      <t xml:space="preserve">R. David de Oliveira, s/nº - Pq. Lafaiete 
CEP: 25025-210
</t>
    </r>
    <r>
      <rPr>
        <b/>
        <sz val="10"/>
        <color theme="1"/>
        <rFont val="Times"/>
        <charset val="134"/>
      </rPr>
      <t>Tel: 2782-7015  / TP: 2775-8606</t>
    </r>
  </si>
  <si>
    <t>Carla dos Santos Maria Aparecida da Conceição Santos</t>
  </si>
  <si>
    <t>96962-1610
99691-7882</t>
  </si>
  <si>
    <t>EM SANTO AGOSTINHO</t>
  </si>
  <si>
    <r>
      <rPr>
        <sz val="10"/>
        <color theme="1"/>
        <rFont val="Times"/>
        <charset val="134"/>
      </rPr>
      <t xml:space="preserve">Rua Dr Osmundo Bezerra Duarte, s/nº - Mantiquira - Xerém 
CEP: 25250-572
</t>
    </r>
    <r>
      <rPr>
        <b/>
        <sz val="10"/>
        <color theme="1"/>
        <rFont val="Times"/>
        <charset val="134"/>
      </rPr>
      <t>Tel: 3777-3551  -  Tel: 2679-3351</t>
    </r>
  </si>
  <si>
    <t>Gabriela Bilheiro Alves
Glaucilene R. dos Santos S.de Oliveira</t>
  </si>
  <si>
    <t>99342-0916
97354-1910</t>
  </si>
  <si>
    <t>EM SANTO AMARO (PARALISADA)</t>
  </si>
  <si>
    <t>EM SANTO IZIDRO</t>
  </si>
  <si>
    <r>
      <rPr>
        <sz val="10"/>
        <color theme="1"/>
        <rFont val="Times"/>
        <charset val="134"/>
      </rPr>
      <t xml:space="preserve">Estrada do Cantão, nº 24 - Xerém 
CEP: 25240-517
</t>
    </r>
    <r>
      <rPr>
        <b/>
        <sz val="10"/>
        <color theme="1"/>
        <rFont val="Times"/>
        <charset val="134"/>
      </rPr>
      <t>Tel: 3658-4411 - TP: 2679-5925</t>
    </r>
  </si>
  <si>
    <t xml:space="preserve">Debora Santos Fontes Pereira </t>
  </si>
  <si>
    <t>99524-9047</t>
  </si>
  <si>
    <t>EM SARGENTO JOÃO DÉLIO DOS SANTOS</t>
  </si>
  <si>
    <r>
      <rPr>
        <sz val="10"/>
        <color theme="1"/>
        <rFont val="Times"/>
        <charset val="134"/>
      </rPr>
      <t xml:space="preserve">Av Brasil, nº 560 - Fazenda Piranema - Xerém  
CEP:25065-170
</t>
    </r>
    <r>
      <rPr>
        <b/>
        <sz val="10"/>
        <color theme="1"/>
        <rFont val="Times"/>
        <charset val="134"/>
      </rPr>
      <t>Tel: 2764-9039</t>
    </r>
  </si>
  <si>
    <t>Cristina Alves de Souza</t>
  </si>
  <si>
    <t>96402-6071</t>
  </si>
  <si>
    <t>EM SENADOR AFONSO ARINOS</t>
  </si>
  <si>
    <r>
      <rPr>
        <sz val="10"/>
        <color theme="1"/>
        <rFont val="Times"/>
        <charset val="134"/>
      </rPr>
      <t xml:space="preserve">Avenida  A,  s/nº - Qd 86 - Nova Campinas 
CEP: 25268-370
</t>
    </r>
    <r>
      <rPr>
        <b/>
        <sz val="10"/>
        <color theme="1"/>
        <rFont val="Times"/>
        <charset val="134"/>
      </rPr>
      <t>Tel: 3650-9747</t>
    </r>
  </si>
  <si>
    <t>Luzia de Souza Silva</t>
  </si>
  <si>
    <t>96893-7385</t>
  </si>
  <si>
    <t>EM SENOR ABRAVANEL SILVIO SANTOS</t>
  </si>
  <si>
    <t>R. Jotão 78 - Jardim Leal</t>
  </si>
  <si>
    <t>Rafael Eller de Araujo
(responsável)</t>
  </si>
  <si>
    <t>99345-1745</t>
  </si>
  <si>
    <t>EM SERGIPE</t>
  </si>
  <si>
    <r>
      <rPr>
        <sz val="10"/>
        <color theme="1"/>
        <rFont val="Times"/>
        <charset val="134"/>
      </rPr>
      <t xml:space="preserve">Rua Laurindo Rabelo, s/nº - Dr. Laureano 
CEP: 25060-220
</t>
    </r>
    <r>
      <rPr>
        <b/>
        <sz val="10"/>
        <color theme="1"/>
        <rFont val="Times"/>
        <charset val="134"/>
      </rPr>
      <t>TP: 3653-5720
       2782-2617</t>
    </r>
  </si>
  <si>
    <t>Silnéia Araújo de Lima Moraes
Marcia Marques Sampaio</t>
  </si>
  <si>
    <t>98168-3236
98047-2624</t>
  </si>
  <si>
    <t>EM SETE DE SETEMBRO</t>
  </si>
  <si>
    <r>
      <rPr>
        <sz val="10"/>
        <color theme="1"/>
        <rFont val="Times"/>
        <charset val="134"/>
      </rPr>
      <t xml:space="preserve">Rua F,  s/nº - Conjunto Nova Esperança - São Bento 
CEP: 25045-000
</t>
    </r>
    <r>
      <rPr>
        <b/>
        <sz val="10"/>
        <color theme="1"/>
        <rFont val="Times"/>
        <charset val="134"/>
      </rPr>
      <t>Tel: 3134-2088</t>
    </r>
  </si>
  <si>
    <t>Elizabeth Siqueira da Cunha</t>
  </si>
  <si>
    <t>98264-6139</t>
  </si>
  <si>
    <t>EM SOLANO TRINDADE</t>
  </si>
  <si>
    <r>
      <rPr>
        <sz val="10"/>
        <color theme="1"/>
        <rFont val="Times"/>
        <charset val="134"/>
      </rPr>
      <t xml:space="preserve">Rua da Felicidade, 3 - Pilar
CEP: 25230-140
</t>
    </r>
    <r>
      <rPr>
        <b/>
        <sz val="10"/>
        <color theme="1"/>
        <rFont val="Times"/>
        <charset val="134"/>
      </rPr>
      <t>Tel: 2773-6610 - TP:  2773-1365</t>
    </r>
  </si>
  <si>
    <t>Lívia Melo de Souza
Joseane Araújo Costa</t>
  </si>
  <si>
    <t>97927-8673
97170-4192</t>
  </si>
  <si>
    <t>EM TODOS OS SANTOS</t>
  </si>
  <si>
    <r>
      <rPr>
        <sz val="10"/>
        <color theme="1"/>
        <rFont val="Times"/>
        <charset val="134"/>
      </rPr>
      <t xml:space="preserve">Rua Exp. Aquino de Araújo, s/nº 
 Engenho do Porto 
</t>
    </r>
    <r>
      <rPr>
        <b/>
        <sz val="10"/>
        <color theme="1"/>
        <rFont val="Times"/>
        <charset val="134"/>
      </rPr>
      <t>Tel: 3657-2352  -  TP: 2775-8390</t>
    </r>
  </si>
  <si>
    <t>Nilcideia Ferreira Dntas da Silva</t>
  </si>
  <si>
    <t>98620-9823</t>
  </si>
  <si>
    <t>EM ULYSSES SILVEIRA GUIMARÃES</t>
  </si>
  <si>
    <t>Rua Almirante Cochrame, s/nº - Imbariê
CEP: 25275-455</t>
  </si>
  <si>
    <t>Andrea Bolorini Jara
Geisilane Silva de Sá</t>
  </si>
  <si>
    <t xml:space="preserve">97032-1985
99523- 5359
</t>
  </si>
  <si>
    <t>EM VILA OPERÁRIA</t>
  </si>
  <si>
    <r>
      <rPr>
        <sz val="10"/>
        <color theme="1"/>
        <rFont val="Times"/>
        <charset val="134"/>
      </rPr>
      <t xml:space="preserve">Rua Badjer da Silveira, 09  - Vila Operária 
CEP: 25080-520
</t>
    </r>
    <r>
      <rPr>
        <b/>
        <sz val="10"/>
        <color theme="1"/>
        <rFont val="Times"/>
        <charset val="134"/>
      </rPr>
      <t>Tel: 3657-1563</t>
    </r>
  </si>
  <si>
    <t>Suyan Trindade Machado</t>
  </si>
  <si>
    <t>97039-9523</t>
  </si>
  <si>
    <t>EM VINTE E UM DE ABRIL</t>
  </si>
  <si>
    <r>
      <rPr>
        <sz val="10"/>
        <color theme="1"/>
        <rFont val="Times"/>
        <charset val="134"/>
      </rPr>
      <t xml:space="preserve">Rua. 21 de Abril,  250 - Vila São Luiz 
CEP: 25065-150
</t>
    </r>
    <r>
      <rPr>
        <b/>
        <sz val="10"/>
        <color theme="1"/>
        <rFont val="Times"/>
        <charset val="134"/>
      </rPr>
      <t>Tel: 2653-7205 - TP: 2672-0431</t>
    </r>
  </si>
  <si>
    <t>Cristiane Barreto de Carvalho</t>
  </si>
  <si>
    <t>99188-5912</t>
  </si>
  <si>
    <t>EM VISCONDE DE ITABORAÍ</t>
  </si>
  <si>
    <r>
      <rPr>
        <sz val="10"/>
        <color theme="1"/>
        <rFont val="Times"/>
        <charset val="134"/>
      </rPr>
      <t xml:space="preserve">Av Nilo Peçanha, 2279  - Bar dos Cavaleiros   
CEP: 25015-001
</t>
    </r>
    <r>
      <rPr>
        <b/>
        <sz val="10"/>
        <color theme="1"/>
        <rFont val="Times"/>
        <charset val="134"/>
      </rPr>
      <t>Tel: 2653-4143 - 2671-6383</t>
    </r>
  </si>
  <si>
    <t>Gilmara Silva de Almeida de Campos
Diana Darc Soares da Silva</t>
  </si>
  <si>
    <t>98240-4141
99817-5955</t>
  </si>
  <si>
    <t>EM WALDEMAR ZVEITER</t>
  </si>
  <si>
    <t>Rua Projetada/Av.Branca Dias - Cangulo</t>
  </si>
  <si>
    <t>Fatima Luiza Fidelis Cabral
(responsável)</t>
  </si>
  <si>
    <t>99285-4601</t>
  </si>
  <si>
    <t>EM WANDA GOMES SOARES</t>
  </si>
  <si>
    <r>
      <rPr>
        <sz val="10"/>
        <color theme="1"/>
        <rFont val="Times"/>
        <charset val="134"/>
      </rPr>
      <t xml:space="preserve">Av Visconde de Itaúna, nº 61 - Jardim Primavera
 CEP: 25214-415
</t>
    </r>
    <r>
      <rPr>
        <b/>
        <sz val="10"/>
        <color theme="1"/>
        <rFont val="Times"/>
        <charset val="134"/>
      </rPr>
      <t>Tel: 27779109 - TP: 26505391</t>
    </r>
  </si>
  <si>
    <t>Luciana Jardim Castro</t>
  </si>
  <si>
    <t>96430-1688</t>
  </si>
  <si>
    <t>EM WILSON DE OLIVEIRA SIMÕES</t>
  </si>
  <si>
    <r>
      <rPr>
        <sz val="10"/>
        <color theme="1"/>
        <rFont val="Times"/>
        <charset val="134"/>
      </rPr>
      <t xml:space="preserve">Rua Pref Braulino Matos Reis, 1410 - Copacabana
CEP: 25060-445
</t>
    </r>
    <r>
      <rPr>
        <b/>
        <sz val="10"/>
        <color theme="1"/>
        <rFont val="Times"/>
        <charset val="134"/>
      </rPr>
      <t xml:space="preserve">Tel:  2672-3450   </t>
    </r>
    <r>
      <rPr>
        <sz val="10"/>
        <color theme="1"/>
        <rFont val="Times"/>
        <charset val="134"/>
      </rPr>
      <t xml:space="preserve"> </t>
    </r>
  </si>
  <si>
    <t xml:space="preserve">
Fernanda Monteiro de Mello
</t>
  </si>
  <si>
    <t xml:space="preserve">
98232-2916 
 </t>
  </si>
  <si>
    <t>EM ZIRALDO ALVES PINTO</t>
  </si>
  <si>
    <t xml:space="preserve">Rua 29 de Março, esquina com 31 de Março, S/Nº nº - Parque Paulista
CEP: 25261-000
</t>
  </si>
  <si>
    <t xml:space="preserve">Fabiana Sant'Anna de Sousa
</t>
  </si>
  <si>
    <t>96707-8096</t>
  </si>
  <si>
    <t>PRÉ - ESCOLA MUNICIPAL ALTO DA BOA VISTA</t>
  </si>
  <si>
    <r>
      <rPr>
        <sz val="10"/>
        <color theme="1"/>
        <rFont val="Times"/>
        <charset val="134"/>
      </rPr>
      <t xml:space="preserve">Rua Leveger, 193 - Olavo Bilac     
CEP: 25036-190
</t>
    </r>
    <r>
      <rPr>
        <b/>
        <sz val="10"/>
        <color theme="1"/>
        <rFont val="Times"/>
        <charset val="134"/>
      </rPr>
      <t>Tel: 2782-4142</t>
    </r>
  </si>
  <si>
    <t>Carla Amaral Cosenza</t>
  </si>
  <si>
    <t>99105-4720</t>
  </si>
  <si>
    <t>PRÉ - ESCOLA MUNICIPAL PROFª MARIA ANGER DIAS GUARINO</t>
  </si>
  <si>
    <r>
      <rPr>
        <sz val="10"/>
        <color theme="1"/>
        <rFont val="Times"/>
        <charset val="134"/>
      </rPr>
      <t xml:space="preserve">Rua Pedro Toledo, nº 09 - Campos Elíseos 
CEP: 25225-430
</t>
    </r>
    <r>
      <rPr>
        <b/>
        <sz val="10"/>
        <color theme="1"/>
        <rFont val="Times"/>
        <charset val="134"/>
      </rPr>
      <t>Tel: 2776-4859</t>
    </r>
  </si>
  <si>
    <t>Danielle Soares do Nascimento</t>
  </si>
  <si>
    <t>99340-7066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</si>
</sst>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theme="2"/>
      <name val="Times"/>
      <charset val="134"/>
    </font>
    <font>
      <b/>
      <sz val="7"/>
      <color theme="2"/>
      <name val="Times"/>
      <charset val="134"/>
    </font>
    <font>
      <b/>
      <sz val="6"/>
      <color theme="2"/>
      <name val="Times"/>
      <charset val="134"/>
    </font>
    <font>
      <b/>
      <sz val="12"/>
      <color theme="1"/>
      <name val="Times"/>
      <charset val="134"/>
    </font>
    <font>
      <sz val="10"/>
      <color theme="1"/>
      <name val="Times"/>
      <charset val="134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Times"/>
      <charset val="134"/>
    </font>
    <font>
      <b/>
      <sz val="10"/>
      <color theme="1"/>
      <name val="Times"/>
      <charset val="134"/>
    </font>
    <font>
      <b/>
      <sz val="10"/>
      <color rgb="FF000000"/>
      <name val="Aptos Narrow"/>
      <charset val="134"/>
      <scheme val="minor"/>
    </font>
    <font>
      <b/>
      <sz val="12"/>
      <color rgb="FFFF0000"/>
      <name val="Times"/>
      <charset val="134"/>
    </font>
    <font>
      <sz val="10"/>
      <color theme="1"/>
      <name val="Times"/>
    </font>
    <font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D8D8D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shrinkToFit="1"/>
    </xf>
    <xf numFmtId="0" fontId="5" fillId="3" borderId="5" xfId="1" applyFont="1" applyFill="1" applyBorder="1" applyAlignment="1">
      <alignment horizontal="left" vertical="center" wrapText="1" shrinkToFit="1"/>
    </xf>
    <xf numFmtId="0" fontId="5" fillId="3" borderId="5" xfId="1" applyFont="1" applyFill="1" applyBorder="1" applyAlignment="1">
      <alignment horizontal="center" vertical="center" shrinkToFit="1"/>
    </xf>
    <xf numFmtId="0" fontId="6" fillId="3" borderId="5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left" vertical="center" wrapText="1" shrinkToFit="1"/>
    </xf>
    <xf numFmtId="0" fontId="5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left" vertical="center" wrapText="1" shrinkToFit="1"/>
    </xf>
    <xf numFmtId="0" fontId="5" fillId="4" borderId="5" xfId="1" applyFont="1" applyFill="1" applyBorder="1" applyAlignment="1">
      <alignment horizontal="left" vertical="center" wrapText="1" shrinkToFit="1"/>
    </xf>
    <xf numFmtId="0" fontId="12" fillId="0" borderId="5" xfId="1" applyFont="1" applyBorder="1" applyAlignment="1">
      <alignment horizontal="left" vertical="center" wrapText="1" shrinkToFit="1"/>
    </xf>
    <xf numFmtId="0" fontId="9" fillId="5" borderId="4" xfId="1" applyFont="1" applyFill="1" applyBorder="1" applyAlignment="1">
      <alignment horizontal="center" vertical="center" shrinkToFit="1"/>
    </xf>
    <xf numFmtId="0" fontId="9" fillId="5" borderId="5" xfId="1" applyFont="1" applyFill="1" applyBorder="1" applyAlignment="1">
      <alignment horizontal="center" vertical="center" wrapText="1" shrinkToFit="1"/>
    </xf>
    <xf numFmtId="0" fontId="13" fillId="6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left" vertical="center" shrinkToFit="1"/>
    </xf>
    <xf numFmtId="0" fontId="5" fillId="0" borderId="5" xfId="1" applyFont="1" applyBorder="1" applyAlignment="1">
      <alignment horizontal="left" vertical="center" shrinkToFit="1"/>
    </xf>
    <xf numFmtId="0" fontId="5" fillId="7" borderId="5" xfId="1" applyFont="1" applyFill="1" applyBorder="1" applyAlignment="1">
      <alignment horizontal="left" vertical="center" wrapText="1" shrinkToFit="1"/>
    </xf>
    <xf numFmtId="0" fontId="14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4" xfId="1" xr:uid="{9D7EB346-662B-4957-89C4-4EF8AF6F8CC2}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0.1.3\csdt-desenvolvimento\PLANILHA%20COMPLETA%20CSDT%2028-08-2025.xlsm" TargetMode="External"/><Relationship Id="rId1" Type="http://schemas.openxmlformats.org/officeDocument/2006/relationships/externalLinkPath" Target="file:///\\10.0.1.3\csdt-desenvolvimento\PLANILHA%20COMPLETA%20CSDT%2028-08-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EXO"/>
      <sheetName val="QTD UEX"/>
      <sheetName val="FUST"/>
      <sheetName val="FUST (2)"/>
      <sheetName val="IMP SEDE"/>
      <sheetName val="IMP-Resíduo"/>
      <sheetName val="TROCA"/>
      <sheetName val="TROCA MODELO"/>
      <sheetName val="Sistema PDDEweb"/>
      <sheetName val="CheckList"/>
      <sheetName val="FILTRO"/>
      <sheetName val="NOTEBOOK"/>
      <sheetName val="ESCOLAS TOTAL"/>
      <sheetName val="ESCOLAS TOTAL (2)"/>
      <sheetName val="IMP S"/>
      <sheetName val="EDUCAR"/>
      <sheetName val="IMP C"/>
      <sheetName val="Entrega de Notebook"/>
      <sheetName val="MEMO"/>
      <sheetName val="Notebook já entregue"/>
      <sheetName val="Equip Escolas Novas"/>
      <sheetName val="Novas Escolas Contempladas"/>
      <sheetName val="Consulta por SERIAL"/>
      <sheetName val="Vinculo"/>
      <sheetName val="ESCOLAS S-LABORATÓRIO C-ESPAÇ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484-1239-4B06-B588-28B7344C3C4E}">
  <dimension ref="A1:Q211"/>
  <sheetViews>
    <sheetView tabSelected="1" topLeftCell="B5" workbookViewId="0">
      <selection activeCell="O17" sqref="O17"/>
    </sheetView>
  </sheetViews>
  <sheetFormatPr defaultRowHeight="15"/>
  <cols>
    <col min="2" max="2" width="64.42578125" customWidth="1"/>
    <col min="5" max="5" width="55.140625" bestFit="1" customWidth="1"/>
    <col min="6" max="6" width="42.140625" bestFit="1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7" t="s">
        <v>16</v>
      </c>
    </row>
    <row r="2" spans="1:17" ht="42" customHeight="1">
      <c r="A2" s="8">
        <v>1</v>
      </c>
      <c r="B2" s="9" t="s">
        <v>17</v>
      </c>
      <c r="C2" s="10" t="s">
        <v>18</v>
      </c>
      <c r="D2" s="10">
        <v>1</v>
      </c>
      <c r="E2" s="11" t="s">
        <v>19</v>
      </c>
      <c r="F2" s="11"/>
      <c r="G2" s="11"/>
      <c r="H2" s="11" t="s">
        <v>18</v>
      </c>
      <c r="I2" s="12" t="s">
        <v>20</v>
      </c>
      <c r="J2" s="12" t="s">
        <v>20</v>
      </c>
      <c r="K2" s="12" t="s">
        <v>20</v>
      </c>
      <c r="L2" s="12" t="s">
        <v>20</v>
      </c>
      <c r="M2" s="12" t="s">
        <v>20</v>
      </c>
      <c r="N2" s="13">
        <f>SUM([1]!Tabela5[[#This Row],[NOTEBOOK]:[OUTROS]])</f>
        <v>0</v>
      </c>
      <c r="O2" s="12" t="s">
        <v>20</v>
      </c>
      <c r="P2" s="12">
        <v>1</v>
      </c>
      <c r="Q2" s="14" t="s">
        <v>21</v>
      </c>
    </row>
    <row r="3" spans="1:17" ht="42" customHeight="1">
      <c r="A3" s="15">
        <f>A2+1</f>
        <v>2</v>
      </c>
      <c r="B3" s="16" t="s">
        <v>22</v>
      </c>
      <c r="C3" s="17">
        <v>0</v>
      </c>
      <c r="D3" s="17">
        <v>1</v>
      </c>
      <c r="E3" s="18" t="s">
        <v>23</v>
      </c>
      <c r="F3" s="18" t="s">
        <v>24</v>
      </c>
      <c r="G3" s="18" t="s">
        <v>25</v>
      </c>
      <c r="H3" s="18" t="s">
        <v>18</v>
      </c>
      <c r="I3" s="19">
        <v>0</v>
      </c>
      <c r="J3" s="19">
        <v>1</v>
      </c>
      <c r="K3" s="19">
        <v>0</v>
      </c>
      <c r="L3" s="19">
        <v>0</v>
      </c>
      <c r="M3" s="19">
        <v>0</v>
      </c>
      <c r="N3" s="20">
        <f>SUM([1]!Tabela5[[#This Row],[NOTEBOOK]:[OUTROS]])</f>
        <v>1</v>
      </c>
      <c r="O3" s="19" t="s">
        <v>18</v>
      </c>
      <c r="P3" s="19">
        <v>1</v>
      </c>
      <c r="Q3" s="21" t="s">
        <v>26</v>
      </c>
    </row>
    <row r="4" spans="1:17" ht="42" customHeight="1">
      <c r="A4" s="8">
        <f t="shared" ref="A4:A66" si="0">A3+1</f>
        <v>3</v>
      </c>
      <c r="B4" s="9" t="s">
        <v>27</v>
      </c>
      <c r="C4" s="10" t="s">
        <v>18</v>
      </c>
      <c r="D4" s="10">
        <v>2</v>
      </c>
      <c r="E4" s="11" t="s">
        <v>28</v>
      </c>
      <c r="F4" s="11" t="s">
        <v>29</v>
      </c>
      <c r="G4" s="11" t="s">
        <v>30</v>
      </c>
      <c r="H4" s="11" t="s">
        <v>18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3">
        <f>SUM([1]!Tabela5[[#This Row],[NOTEBOOK]:[OUTROS]])</f>
        <v>0</v>
      </c>
      <c r="O4" s="12" t="s">
        <v>20</v>
      </c>
      <c r="P4" s="12" t="s">
        <v>20</v>
      </c>
      <c r="Q4" s="14" t="s">
        <v>21</v>
      </c>
    </row>
    <row r="5" spans="1:17" ht="42" customHeight="1">
      <c r="A5" s="15">
        <f t="shared" si="0"/>
        <v>4</v>
      </c>
      <c r="B5" s="16" t="s">
        <v>31</v>
      </c>
      <c r="C5" s="17" t="s">
        <v>18</v>
      </c>
      <c r="D5" s="17">
        <v>2</v>
      </c>
      <c r="E5" s="18" t="s">
        <v>32</v>
      </c>
      <c r="F5" s="18" t="s">
        <v>33</v>
      </c>
      <c r="G5" s="18" t="s">
        <v>34</v>
      </c>
      <c r="H5" s="18" t="s">
        <v>18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20">
        <f>SUM([1]!Tabela5[[#This Row],[NOTEBOOK]:[OUTROS]])</f>
        <v>0</v>
      </c>
      <c r="O5" s="19" t="s">
        <v>20</v>
      </c>
      <c r="P5" s="19" t="s">
        <v>20</v>
      </c>
      <c r="Q5" s="21" t="s">
        <v>21</v>
      </c>
    </row>
    <row r="6" spans="1:17" ht="42" customHeight="1">
      <c r="A6" s="8">
        <f t="shared" si="0"/>
        <v>5</v>
      </c>
      <c r="B6" s="9" t="s">
        <v>35</v>
      </c>
      <c r="C6" s="10" t="s">
        <v>18</v>
      </c>
      <c r="D6" s="10">
        <v>2</v>
      </c>
      <c r="E6" s="11" t="s">
        <v>36</v>
      </c>
      <c r="F6" s="11"/>
      <c r="G6" s="11" t="s">
        <v>37</v>
      </c>
      <c r="H6" s="11" t="s">
        <v>18</v>
      </c>
      <c r="I6" s="12" t="s">
        <v>20</v>
      </c>
      <c r="J6" s="12" t="s">
        <v>20</v>
      </c>
      <c r="K6" s="12" t="s">
        <v>20</v>
      </c>
      <c r="L6" s="12" t="s">
        <v>20</v>
      </c>
      <c r="M6" s="12" t="s">
        <v>20</v>
      </c>
      <c r="N6" s="13">
        <f>SUM([1]!Tabela5[[#This Row],[NOTEBOOK]:[OUTROS]])</f>
        <v>0</v>
      </c>
      <c r="O6" s="12" t="s">
        <v>20</v>
      </c>
      <c r="P6" s="12" t="s">
        <v>20</v>
      </c>
      <c r="Q6" s="14" t="s">
        <v>21</v>
      </c>
    </row>
    <row r="7" spans="1:17" ht="42" customHeight="1">
      <c r="A7" s="15">
        <f t="shared" si="0"/>
        <v>6</v>
      </c>
      <c r="B7" s="16" t="s">
        <v>38</v>
      </c>
      <c r="C7" s="17">
        <v>0</v>
      </c>
      <c r="D7" s="17">
        <v>4</v>
      </c>
      <c r="E7" s="18" t="s">
        <v>39</v>
      </c>
      <c r="F7" s="18" t="s">
        <v>40</v>
      </c>
      <c r="G7" s="18" t="s">
        <v>41</v>
      </c>
      <c r="H7" s="18" t="s">
        <v>18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SUM([1]!Tabela5[[#This Row],[NOTEBOOK]:[OUTROS]])</f>
        <v>0</v>
      </c>
      <c r="O7" s="19"/>
      <c r="P7" s="19">
        <v>0</v>
      </c>
      <c r="Q7" s="21" t="s">
        <v>26</v>
      </c>
    </row>
    <row r="8" spans="1:17" ht="42" customHeight="1">
      <c r="A8" s="8">
        <f t="shared" si="0"/>
        <v>7</v>
      </c>
      <c r="B8" s="9" t="s">
        <v>42</v>
      </c>
      <c r="C8" s="10" t="s">
        <v>18</v>
      </c>
      <c r="D8" s="10">
        <v>2</v>
      </c>
      <c r="E8" s="11" t="s">
        <v>43</v>
      </c>
      <c r="F8" s="11"/>
      <c r="G8" s="11"/>
      <c r="H8" s="11" t="s">
        <v>18</v>
      </c>
      <c r="I8" s="12" t="s">
        <v>20</v>
      </c>
      <c r="J8" s="12" t="s">
        <v>20</v>
      </c>
      <c r="K8" s="12" t="s">
        <v>20</v>
      </c>
      <c r="L8" s="12" t="s">
        <v>20</v>
      </c>
      <c r="M8" s="12" t="s">
        <v>20</v>
      </c>
      <c r="N8" s="13">
        <f>SUM([1]!Tabela5[[#This Row],[NOTEBOOK]:[OUTROS]])</f>
        <v>0</v>
      </c>
      <c r="O8" s="12" t="s">
        <v>20</v>
      </c>
      <c r="P8" s="12" t="s">
        <v>20</v>
      </c>
      <c r="Q8" s="14" t="s">
        <v>21</v>
      </c>
    </row>
    <row r="9" spans="1:17" ht="42" customHeight="1">
      <c r="A9" s="15">
        <f t="shared" si="0"/>
        <v>8</v>
      </c>
      <c r="B9" s="16" t="s">
        <v>44</v>
      </c>
      <c r="C9" s="17">
        <v>0</v>
      </c>
      <c r="D9" s="17">
        <v>2</v>
      </c>
      <c r="E9" s="31" t="s">
        <v>45</v>
      </c>
      <c r="F9" s="18" t="s">
        <v>46</v>
      </c>
      <c r="G9" s="18" t="s">
        <v>47</v>
      </c>
      <c r="H9" s="18"/>
      <c r="I9" s="19"/>
      <c r="J9" s="19"/>
      <c r="K9" s="19"/>
      <c r="L9" s="19"/>
      <c r="M9" s="19"/>
      <c r="N9" s="20">
        <f>SUM([1]!Tabela5[[#This Row],[NOTEBOOK]:[OUTROS]])</f>
        <v>0</v>
      </c>
      <c r="O9" s="19"/>
      <c r="P9" s="19"/>
      <c r="Q9" s="21" t="s">
        <v>21</v>
      </c>
    </row>
    <row r="10" spans="1:17" ht="42" customHeight="1">
      <c r="A10" s="8">
        <f t="shared" si="0"/>
        <v>9</v>
      </c>
      <c r="B10" s="9" t="s">
        <v>48</v>
      </c>
      <c r="C10" s="10">
        <v>0</v>
      </c>
      <c r="D10" s="10">
        <v>1</v>
      </c>
      <c r="E10" s="11" t="s">
        <v>49</v>
      </c>
      <c r="F10" s="11" t="s">
        <v>50</v>
      </c>
      <c r="G10" s="11" t="s">
        <v>51</v>
      </c>
      <c r="H10" s="11">
        <v>0</v>
      </c>
      <c r="I10" s="12">
        <v>0</v>
      </c>
      <c r="J10" s="12">
        <v>0</v>
      </c>
      <c r="K10" s="12">
        <v>0</v>
      </c>
      <c r="L10" s="12">
        <v>0</v>
      </c>
      <c r="M10" s="12"/>
      <c r="N10" s="13">
        <f>SUM([1]!Tabela5[[#This Row],[NOTEBOOK]:[OUTROS]])</f>
        <v>0</v>
      </c>
      <c r="O10" s="12"/>
      <c r="P10" s="12">
        <v>1</v>
      </c>
      <c r="Q10" s="14" t="s">
        <v>26</v>
      </c>
    </row>
    <row r="11" spans="1:17" ht="42" customHeight="1">
      <c r="A11" s="15">
        <f t="shared" si="0"/>
        <v>10</v>
      </c>
      <c r="B11" s="16" t="s">
        <v>52</v>
      </c>
      <c r="C11" s="17">
        <v>33144133</v>
      </c>
      <c r="D11" s="17">
        <v>4</v>
      </c>
      <c r="E11" s="18" t="s">
        <v>53</v>
      </c>
      <c r="F11" s="18" t="s">
        <v>54</v>
      </c>
      <c r="G11" s="18" t="s">
        <v>55</v>
      </c>
      <c r="H11" s="18">
        <v>1</v>
      </c>
      <c r="I11" s="19">
        <v>0</v>
      </c>
      <c r="J11" s="19">
        <v>0</v>
      </c>
      <c r="K11" s="19">
        <v>1</v>
      </c>
      <c r="L11" s="19">
        <v>0</v>
      </c>
      <c r="M11" s="19">
        <v>2</v>
      </c>
      <c r="N11" s="20">
        <f>SUM([1]!Tabela5[[#This Row],[NOTEBOOK]:[OUTROS]])</f>
        <v>4</v>
      </c>
      <c r="O11" s="19">
        <v>87</v>
      </c>
      <c r="P11" s="19">
        <v>1</v>
      </c>
      <c r="Q11" s="21" t="s">
        <v>26</v>
      </c>
    </row>
    <row r="12" spans="1:17" ht="42" customHeight="1">
      <c r="A12" s="8">
        <f t="shared" si="0"/>
        <v>11</v>
      </c>
      <c r="B12" s="22" t="s">
        <v>56</v>
      </c>
      <c r="C12" s="10" t="s">
        <v>18</v>
      </c>
      <c r="D12" s="10">
        <v>2</v>
      </c>
      <c r="E12" s="11" t="s">
        <v>37</v>
      </c>
      <c r="F12" s="11" t="s">
        <v>57</v>
      </c>
      <c r="G12" s="11" t="s">
        <v>37</v>
      </c>
      <c r="H12" s="11" t="s">
        <v>18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3">
        <f>SUM([1]!Tabela5[[#This Row],[NOTEBOOK]:[OUTROS]])</f>
        <v>0</v>
      </c>
      <c r="O12" s="12" t="s">
        <v>20</v>
      </c>
      <c r="P12" s="12">
        <v>0</v>
      </c>
      <c r="Q12" s="14" t="s">
        <v>20</v>
      </c>
    </row>
    <row r="13" spans="1:17" ht="42" customHeight="1">
      <c r="A13" s="15">
        <f t="shared" si="0"/>
        <v>12</v>
      </c>
      <c r="B13" s="16" t="s">
        <v>58</v>
      </c>
      <c r="C13" s="17">
        <v>33151741</v>
      </c>
      <c r="D13" s="17">
        <v>3</v>
      </c>
      <c r="E13" s="18" t="s">
        <v>59</v>
      </c>
      <c r="F13" s="18" t="s">
        <v>60</v>
      </c>
      <c r="G13" s="18" t="s">
        <v>61</v>
      </c>
      <c r="H13" s="18">
        <v>1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20">
        <f>SUM([1]!Tabela5[[#This Row],[NOTEBOOK]:[OUTROS]])</f>
        <v>2</v>
      </c>
      <c r="O13" s="19">
        <v>43</v>
      </c>
      <c r="P13" s="19">
        <v>1</v>
      </c>
      <c r="Q13" s="21" t="s">
        <v>26</v>
      </c>
    </row>
    <row r="14" spans="1:17" ht="42" customHeight="1">
      <c r="A14" s="8">
        <f t="shared" si="0"/>
        <v>13</v>
      </c>
      <c r="B14" s="9" t="s">
        <v>62</v>
      </c>
      <c r="C14" s="10">
        <v>33151733</v>
      </c>
      <c r="D14" s="10">
        <v>1</v>
      </c>
      <c r="E14" s="11" t="s">
        <v>63</v>
      </c>
      <c r="F14" s="11" t="s">
        <v>64</v>
      </c>
      <c r="G14" s="11" t="s">
        <v>65</v>
      </c>
      <c r="H14" s="11">
        <v>1</v>
      </c>
      <c r="I14" s="12">
        <v>0</v>
      </c>
      <c r="J14" s="12">
        <v>0</v>
      </c>
      <c r="K14" s="12">
        <v>1</v>
      </c>
      <c r="L14" s="12">
        <v>0</v>
      </c>
      <c r="M14" s="12">
        <v>1</v>
      </c>
      <c r="N14" s="13">
        <f>SUM([1]!Tabela5[[#This Row],[NOTEBOOK]:[OUTROS]])</f>
        <v>3</v>
      </c>
      <c r="O14" s="12">
        <v>54</v>
      </c>
      <c r="P14" s="12">
        <v>1</v>
      </c>
      <c r="Q14" s="14" t="s">
        <v>66</v>
      </c>
    </row>
    <row r="15" spans="1:17" ht="42" customHeight="1">
      <c r="A15" s="15">
        <f t="shared" si="0"/>
        <v>14</v>
      </c>
      <c r="B15" s="16" t="s">
        <v>67</v>
      </c>
      <c r="C15" s="17">
        <v>33151717</v>
      </c>
      <c r="D15" s="17">
        <v>1</v>
      </c>
      <c r="E15" s="18" t="s">
        <v>68</v>
      </c>
      <c r="F15" s="18" t="s">
        <v>69</v>
      </c>
      <c r="G15" s="18" t="s">
        <v>70</v>
      </c>
      <c r="H15" s="18">
        <v>1</v>
      </c>
      <c r="I15" s="19">
        <v>0</v>
      </c>
      <c r="J15" s="19">
        <v>0</v>
      </c>
      <c r="K15" s="19">
        <v>2</v>
      </c>
      <c r="L15" s="19">
        <v>0</v>
      </c>
      <c r="M15" s="19">
        <v>1</v>
      </c>
      <c r="N15" s="20">
        <f>SUM([1]!Tabela5[[#This Row],[NOTEBOOK]:[OUTROS]])</f>
        <v>4</v>
      </c>
      <c r="O15" s="19">
        <v>103</v>
      </c>
      <c r="P15" s="19">
        <v>1</v>
      </c>
      <c r="Q15" s="21" t="s">
        <v>21</v>
      </c>
    </row>
    <row r="16" spans="1:17" ht="42" customHeight="1">
      <c r="A16" s="8">
        <f t="shared" si="0"/>
        <v>15</v>
      </c>
      <c r="B16" s="9" t="s">
        <v>71</v>
      </c>
      <c r="C16" s="10">
        <v>33151709</v>
      </c>
      <c r="D16" s="10">
        <v>2</v>
      </c>
      <c r="E16" s="11" t="s">
        <v>72</v>
      </c>
      <c r="F16" s="11" t="s">
        <v>73</v>
      </c>
      <c r="G16" s="11" t="s">
        <v>74</v>
      </c>
      <c r="H16" s="11">
        <v>1</v>
      </c>
      <c r="I16" s="12">
        <v>0</v>
      </c>
      <c r="J16" s="12">
        <v>1</v>
      </c>
      <c r="K16" s="12">
        <v>1</v>
      </c>
      <c r="L16" s="12">
        <v>0</v>
      </c>
      <c r="M16" s="12">
        <v>0</v>
      </c>
      <c r="N16" s="13">
        <f>SUM([1]!Tabela5[[#This Row],[NOTEBOOK]:[OUTROS]])</f>
        <v>3</v>
      </c>
      <c r="O16" s="12">
        <v>55</v>
      </c>
      <c r="P16" s="12">
        <v>1</v>
      </c>
      <c r="Q16" s="14" t="s">
        <v>66</v>
      </c>
    </row>
    <row r="17" spans="1:17" ht="42" customHeight="1">
      <c r="A17" s="15">
        <f t="shared" si="0"/>
        <v>16</v>
      </c>
      <c r="B17" s="16" t="s">
        <v>75</v>
      </c>
      <c r="C17" s="17">
        <v>33151725</v>
      </c>
      <c r="D17" s="17">
        <v>4</v>
      </c>
      <c r="E17" s="18" t="s">
        <v>76</v>
      </c>
      <c r="F17" s="18" t="s">
        <v>77</v>
      </c>
      <c r="G17" s="18" t="s">
        <v>78</v>
      </c>
      <c r="H17" s="18">
        <v>1</v>
      </c>
      <c r="I17" s="19">
        <v>0</v>
      </c>
      <c r="J17" s="19">
        <v>0</v>
      </c>
      <c r="K17" s="19">
        <v>1</v>
      </c>
      <c r="L17" s="19">
        <v>0</v>
      </c>
      <c r="M17" s="19">
        <v>1</v>
      </c>
      <c r="N17" s="20">
        <f>SUM([1]!Tabela5[[#This Row],[NOTEBOOK]:[OUTROS]])</f>
        <v>3</v>
      </c>
      <c r="O17" s="19">
        <v>67</v>
      </c>
      <c r="P17" s="19">
        <v>1</v>
      </c>
      <c r="Q17" s="21" t="s">
        <v>26</v>
      </c>
    </row>
    <row r="18" spans="1:17" ht="42" customHeight="1">
      <c r="A18" s="8">
        <f t="shared" si="0"/>
        <v>17</v>
      </c>
      <c r="B18" s="9" t="s">
        <v>79</v>
      </c>
      <c r="C18" s="10">
        <v>0</v>
      </c>
      <c r="D18" s="10">
        <v>1</v>
      </c>
      <c r="E18" s="11" t="s">
        <v>80</v>
      </c>
      <c r="F18" s="11" t="s">
        <v>81</v>
      </c>
      <c r="G18" s="11" t="s">
        <v>82</v>
      </c>
      <c r="H18" s="11" t="s">
        <v>18</v>
      </c>
      <c r="I18" s="12">
        <v>0</v>
      </c>
      <c r="J18" s="12">
        <v>0</v>
      </c>
      <c r="K18" s="12">
        <v>4</v>
      </c>
      <c r="L18" s="12">
        <v>0</v>
      </c>
      <c r="M18" s="12">
        <v>0</v>
      </c>
      <c r="N18" s="13">
        <f>SUM([1]!Tabela5[[#This Row],[NOTEBOOK]:[OUTROS]])</f>
        <v>4</v>
      </c>
      <c r="O18" s="12" t="s">
        <v>18</v>
      </c>
      <c r="P18" s="12">
        <v>0</v>
      </c>
      <c r="Q18" s="14" t="s">
        <v>21</v>
      </c>
    </row>
    <row r="19" spans="1:17" ht="42" customHeight="1">
      <c r="A19" s="15">
        <f t="shared" si="0"/>
        <v>18</v>
      </c>
      <c r="B19" s="16" t="s">
        <v>83</v>
      </c>
      <c r="C19" s="17">
        <v>0</v>
      </c>
      <c r="D19" s="17">
        <v>1</v>
      </c>
      <c r="E19" s="18" t="s">
        <v>84</v>
      </c>
      <c r="F19" s="18" t="s">
        <v>85</v>
      </c>
      <c r="G19" s="18" t="s">
        <v>86</v>
      </c>
      <c r="H19" s="18" t="s">
        <v>18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0">
        <f>SUM([1]!Tabela5[[#This Row],[NOTEBOOK]:[OUTROS]])</f>
        <v>0</v>
      </c>
      <c r="O19" s="19"/>
      <c r="P19" s="19">
        <v>0</v>
      </c>
      <c r="Q19" s="21" t="s">
        <v>26</v>
      </c>
    </row>
    <row r="20" spans="1:17" ht="42" customHeight="1">
      <c r="A20" s="8">
        <f t="shared" si="0"/>
        <v>19</v>
      </c>
      <c r="B20" s="9" t="s">
        <v>87</v>
      </c>
      <c r="C20" s="10">
        <v>33097070</v>
      </c>
      <c r="D20" s="10">
        <v>1</v>
      </c>
      <c r="E20" s="11" t="s">
        <v>88</v>
      </c>
      <c r="F20" s="11" t="s">
        <v>89</v>
      </c>
      <c r="G20" s="11" t="s">
        <v>90</v>
      </c>
      <c r="H20" s="11">
        <v>1</v>
      </c>
      <c r="I20" s="12">
        <v>21</v>
      </c>
      <c r="J20" s="12">
        <v>1</v>
      </c>
      <c r="K20" s="12">
        <v>2</v>
      </c>
      <c r="L20" s="12">
        <v>0</v>
      </c>
      <c r="M20" s="12">
        <v>0</v>
      </c>
      <c r="N20" s="13">
        <f>SUM([1]!Tabela5[[#This Row],[NOTEBOOK]:[OUTROS]])</f>
        <v>25</v>
      </c>
      <c r="O20" s="12">
        <v>602</v>
      </c>
      <c r="P20" s="12">
        <v>2</v>
      </c>
      <c r="Q20" s="14" t="s">
        <v>66</v>
      </c>
    </row>
    <row r="21" spans="1:17" ht="42" customHeight="1">
      <c r="A21" s="15">
        <f t="shared" si="0"/>
        <v>20</v>
      </c>
      <c r="B21" s="16" t="s">
        <v>91</v>
      </c>
      <c r="C21" s="17">
        <v>33050406</v>
      </c>
      <c r="D21" s="17">
        <v>3</v>
      </c>
      <c r="E21" s="18" t="s">
        <v>92</v>
      </c>
      <c r="F21" s="18" t="s">
        <v>93</v>
      </c>
      <c r="G21" s="18" t="s">
        <v>94</v>
      </c>
      <c r="H21" s="18">
        <v>1</v>
      </c>
      <c r="I21" s="19">
        <v>14</v>
      </c>
      <c r="J21" s="19">
        <v>1</v>
      </c>
      <c r="K21" s="19">
        <v>3</v>
      </c>
      <c r="L21" s="19">
        <v>0</v>
      </c>
      <c r="M21" s="19">
        <v>4</v>
      </c>
      <c r="N21" s="20">
        <f>SUM([1]!Tabela5[[#This Row],[NOTEBOOK]:[OUTROS]])</f>
        <v>23</v>
      </c>
      <c r="O21" s="19">
        <v>751</v>
      </c>
      <c r="P21" s="19">
        <v>2</v>
      </c>
      <c r="Q21" s="21" t="s">
        <v>26</v>
      </c>
    </row>
    <row r="22" spans="1:17" ht="42" customHeight="1">
      <c r="A22" s="8">
        <f t="shared" si="0"/>
        <v>21</v>
      </c>
      <c r="B22" s="9" t="s">
        <v>95</v>
      </c>
      <c r="C22" s="10">
        <v>33048290</v>
      </c>
      <c r="D22" s="10">
        <v>1</v>
      </c>
      <c r="E22" s="11" t="s">
        <v>96</v>
      </c>
      <c r="F22" s="11" t="s">
        <v>97</v>
      </c>
      <c r="G22" s="11" t="s">
        <v>98</v>
      </c>
      <c r="H22" s="11">
        <v>1</v>
      </c>
      <c r="I22" s="12">
        <v>0</v>
      </c>
      <c r="J22" s="12">
        <v>0</v>
      </c>
      <c r="K22" s="12">
        <v>2</v>
      </c>
      <c r="L22" s="12">
        <v>0</v>
      </c>
      <c r="M22" s="12">
        <v>7</v>
      </c>
      <c r="N22" s="13">
        <f>SUM([1]!Tabela5[[#This Row],[NOTEBOOK]:[OUTROS]])</f>
        <v>10</v>
      </c>
      <c r="O22" s="12">
        <f>769+48</f>
        <v>817</v>
      </c>
      <c r="P22" s="12">
        <v>2</v>
      </c>
      <c r="Q22" s="14" t="s">
        <v>26</v>
      </c>
    </row>
    <row r="23" spans="1:17" ht="42" customHeight="1">
      <c r="A23" s="15">
        <f t="shared" si="0"/>
        <v>22</v>
      </c>
      <c r="B23" s="16" t="s">
        <v>99</v>
      </c>
      <c r="C23" s="17">
        <v>33049670</v>
      </c>
      <c r="D23" s="17">
        <v>2</v>
      </c>
      <c r="E23" s="18" t="s">
        <v>100</v>
      </c>
      <c r="F23" s="18" t="s">
        <v>101</v>
      </c>
      <c r="G23" s="18" t="s">
        <v>102</v>
      </c>
      <c r="H23" s="18">
        <v>1</v>
      </c>
      <c r="I23" s="19">
        <v>15</v>
      </c>
      <c r="J23" s="19">
        <v>1</v>
      </c>
      <c r="K23" s="19">
        <v>1</v>
      </c>
      <c r="L23" s="19">
        <v>0</v>
      </c>
      <c r="M23" s="19">
        <v>4</v>
      </c>
      <c r="N23" s="20">
        <f>SUM([1]!Tabela5[[#This Row],[NOTEBOOK]:[OUTROS]])</f>
        <v>22</v>
      </c>
      <c r="O23" s="19">
        <v>726</v>
      </c>
      <c r="P23" s="19">
        <v>2</v>
      </c>
      <c r="Q23" s="21" t="s">
        <v>26</v>
      </c>
    </row>
    <row r="24" spans="1:17" ht="42" customHeight="1">
      <c r="A24" s="8">
        <f t="shared" si="0"/>
        <v>23</v>
      </c>
      <c r="B24" s="9" t="s">
        <v>103</v>
      </c>
      <c r="C24" s="10">
        <v>33099251</v>
      </c>
      <c r="D24" s="10">
        <v>2</v>
      </c>
      <c r="E24" s="11" t="s">
        <v>104</v>
      </c>
      <c r="F24" s="11" t="s">
        <v>105</v>
      </c>
      <c r="G24" s="11" t="s">
        <v>106</v>
      </c>
      <c r="H24" s="11">
        <v>1</v>
      </c>
      <c r="I24" s="12">
        <v>0</v>
      </c>
      <c r="J24" s="12">
        <v>1</v>
      </c>
      <c r="K24" s="12">
        <v>2</v>
      </c>
      <c r="L24" s="12">
        <v>0</v>
      </c>
      <c r="M24" s="12">
        <v>3</v>
      </c>
      <c r="N24" s="13">
        <f>SUM([1]!Tabela5[[#This Row],[NOTEBOOK]:[OUTROS]])</f>
        <v>7</v>
      </c>
      <c r="O24" s="12">
        <v>665</v>
      </c>
      <c r="P24" s="12">
        <v>1</v>
      </c>
      <c r="Q24" s="14" t="s">
        <v>26</v>
      </c>
    </row>
    <row r="25" spans="1:17" ht="42" customHeight="1">
      <c r="A25" s="15">
        <f t="shared" si="0"/>
        <v>24</v>
      </c>
      <c r="B25" s="16" t="s">
        <v>107</v>
      </c>
      <c r="C25" s="17">
        <v>33103496</v>
      </c>
      <c r="D25" s="17">
        <v>3</v>
      </c>
      <c r="E25" s="18" t="s">
        <v>108</v>
      </c>
      <c r="F25" s="18" t="s">
        <v>109</v>
      </c>
      <c r="G25" s="18" t="s">
        <v>110</v>
      </c>
      <c r="H25" s="18">
        <v>1</v>
      </c>
      <c r="I25" s="19">
        <v>20</v>
      </c>
      <c r="J25" s="19">
        <v>1</v>
      </c>
      <c r="K25" s="19">
        <v>4</v>
      </c>
      <c r="L25" s="19">
        <v>0</v>
      </c>
      <c r="M25" s="19">
        <v>0</v>
      </c>
      <c r="N25" s="20">
        <f>SUM([1]!Tabela5[[#This Row],[NOTEBOOK]:[OUTROS]])</f>
        <v>26</v>
      </c>
      <c r="O25" s="19">
        <v>925</v>
      </c>
      <c r="P25" s="19">
        <v>2</v>
      </c>
      <c r="Q25" s="21" t="s">
        <v>26</v>
      </c>
    </row>
    <row r="26" spans="1:17" ht="42" customHeight="1">
      <c r="A26" s="8">
        <f t="shared" si="0"/>
        <v>25</v>
      </c>
      <c r="B26" s="9" t="s">
        <v>111</v>
      </c>
      <c r="C26" s="10">
        <v>33099260</v>
      </c>
      <c r="D26" s="10">
        <v>2</v>
      </c>
      <c r="E26" s="11" t="s">
        <v>112</v>
      </c>
      <c r="F26" s="11" t="s">
        <v>113</v>
      </c>
      <c r="G26" s="11" t="s">
        <v>114</v>
      </c>
      <c r="H26" s="11">
        <v>1</v>
      </c>
      <c r="I26" s="12">
        <v>17</v>
      </c>
      <c r="J26" s="12">
        <v>1</v>
      </c>
      <c r="K26" s="12">
        <v>3</v>
      </c>
      <c r="L26" s="12">
        <v>0</v>
      </c>
      <c r="M26" s="12">
        <v>13</v>
      </c>
      <c r="N26" s="13">
        <f>SUM([1]!Tabela5[[#This Row],[NOTEBOOK]:[OUTROS]])</f>
        <v>35</v>
      </c>
      <c r="O26" s="12">
        <v>1452</v>
      </c>
      <c r="P26" s="12">
        <v>3</v>
      </c>
      <c r="Q26" s="14" t="s">
        <v>26</v>
      </c>
    </row>
    <row r="27" spans="1:17" ht="42" customHeight="1">
      <c r="A27" s="15">
        <f t="shared" si="0"/>
        <v>26</v>
      </c>
      <c r="B27" s="23" t="s">
        <v>115</v>
      </c>
      <c r="C27" s="17">
        <v>33101680</v>
      </c>
      <c r="D27" s="17">
        <v>3</v>
      </c>
      <c r="E27" s="18" t="s">
        <v>116</v>
      </c>
      <c r="F27" s="18" t="s">
        <v>117</v>
      </c>
      <c r="G27" s="18" t="s">
        <v>118</v>
      </c>
      <c r="H27" s="18">
        <v>1</v>
      </c>
      <c r="I27" s="19">
        <v>20</v>
      </c>
      <c r="J27" s="19">
        <v>2</v>
      </c>
      <c r="K27" s="19">
        <v>3</v>
      </c>
      <c r="L27" s="19">
        <v>0</v>
      </c>
      <c r="M27" s="19">
        <v>1</v>
      </c>
      <c r="N27" s="20">
        <f>SUM([1]!Tabela5[[#This Row],[NOTEBOOK]:[OUTROS]])</f>
        <v>27</v>
      </c>
      <c r="O27" s="19">
        <v>955</v>
      </c>
      <c r="P27" s="19">
        <v>2</v>
      </c>
      <c r="Q27" s="21" t="s">
        <v>26</v>
      </c>
    </row>
    <row r="28" spans="1:17" ht="42" customHeight="1">
      <c r="A28" s="8">
        <f t="shared" si="0"/>
        <v>27</v>
      </c>
      <c r="B28" s="9" t="s">
        <v>119</v>
      </c>
      <c r="C28" s="10">
        <v>33104999</v>
      </c>
      <c r="D28" s="10">
        <v>2</v>
      </c>
      <c r="E28" s="11" t="s">
        <v>120</v>
      </c>
      <c r="F28" s="11" t="s">
        <v>121</v>
      </c>
      <c r="G28" s="11" t="s">
        <v>122</v>
      </c>
      <c r="H28" s="11">
        <v>1</v>
      </c>
      <c r="I28" s="12">
        <v>8</v>
      </c>
      <c r="J28" s="12">
        <v>2</v>
      </c>
      <c r="K28" s="12">
        <v>4</v>
      </c>
      <c r="L28" s="12">
        <v>0</v>
      </c>
      <c r="M28" s="12">
        <v>0</v>
      </c>
      <c r="N28" s="13">
        <f>SUM([1]!Tabela5[[#This Row],[NOTEBOOK]:[OUTROS]])</f>
        <v>15</v>
      </c>
      <c r="O28" s="12">
        <v>435</v>
      </c>
      <c r="P28" s="12">
        <v>1</v>
      </c>
      <c r="Q28" s="14" t="s">
        <v>26</v>
      </c>
    </row>
    <row r="29" spans="1:17" ht="42" customHeight="1">
      <c r="A29" s="15">
        <f t="shared" si="0"/>
        <v>28</v>
      </c>
      <c r="B29" s="16" t="s">
        <v>123</v>
      </c>
      <c r="C29" s="17">
        <v>33101094</v>
      </c>
      <c r="D29" s="17">
        <v>3</v>
      </c>
      <c r="E29" s="18" t="s">
        <v>124</v>
      </c>
      <c r="F29" s="18" t="s">
        <v>125</v>
      </c>
      <c r="G29" s="18" t="s">
        <v>126</v>
      </c>
      <c r="H29" s="18">
        <v>1</v>
      </c>
      <c r="I29" s="19">
        <v>13</v>
      </c>
      <c r="J29" s="19">
        <v>1</v>
      </c>
      <c r="K29" s="19">
        <v>3</v>
      </c>
      <c r="L29" s="19">
        <v>0</v>
      </c>
      <c r="M29" s="19">
        <v>0</v>
      </c>
      <c r="N29" s="20">
        <f>SUM([1]!Tabela5[[#This Row],[NOTEBOOK]:[OUTROS]])</f>
        <v>18</v>
      </c>
      <c r="O29" s="19">
        <v>842</v>
      </c>
      <c r="P29" s="19">
        <v>1</v>
      </c>
      <c r="Q29" s="21" t="s">
        <v>26</v>
      </c>
    </row>
    <row r="30" spans="1:17" ht="42" customHeight="1">
      <c r="A30" s="8">
        <f t="shared" si="0"/>
        <v>29</v>
      </c>
      <c r="B30" s="9" t="s">
        <v>127</v>
      </c>
      <c r="C30" s="10">
        <v>33099782</v>
      </c>
      <c r="D30" s="10">
        <v>4</v>
      </c>
      <c r="E30" s="11" t="s">
        <v>128</v>
      </c>
      <c r="F30" s="11" t="s">
        <v>129</v>
      </c>
      <c r="G30" s="11" t="s">
        <v>130</v>
      </c>
      <c r="H30" s="11">
        <v>1</v>
      </c>
      <c r="I30" s="12">
        <v>19</v>
      </c>
      <c r="J30" s="12">
        <v>0</v>
      </c>
      <c r="K30" s="12">
        <v>5</v>
      </c>
      <c r="L30" s="12">
        <v>0</v>
      </c>
      <c r="M30" s="12">
        <v>8</v>
      </c>
      <c r="N30" s="13">
        <f>SUM([1]!Tabela5[[#This Row],[NOTEBOOK]:[OUTROS]])</f>
        <v>33</v>
      </c>
      <c r="O30" s="12">
        <v>731</v>
      </c>
      <c r="P30" s="12">
        <v>2</v>
      </c>
      <c r="Q30" s="14" t="s">
        <v>26</v>
      </c>
    </row>
    <row r="31" spans="1:17" ht="42" customHeight="1">
      <c r="A31" s="15">
        <f t="shared" si="0"/>
        <v>30</v>
      </c>
      <c r="B31" s="16" t="s">
        <v>131</v>
      </c>
      <c r="C31" s="17">
        <v>33099170</v>
      </c>
      <c r="D31" s="17">
        <v>3</v>
      </c>
      <c r="E31" s="18" t="s">
        <v>132</v>
      </c>
      <c r="F31" s="18" t="s">
        <v>133</v>
      </c>
      <c r="G31" s="18" t="s">
        <v>134</v>
      </c>
      <c r="H31" s="18">
        <v>1</v>
      </c>
      <c r="I31" s="19">
        <v>0</v>
      </c>
      <c r="J31" s="19">
        <v>1</v>
      </c>
      <c r="K31" s="19">
        <v>1</v>
      </c>
      <c r="L31" s="19">
        <v>0</v>
      </c>
      <c r="M31" s="19">
        <v>0</v>
      </c>
      <c r="N31" s="20">
        <f>SUM([1]!Tabela5[[#This Row],[NOTEBOOK]:[OUTROS]])</f>
        <v>3</v>
      </c>
      <c r="O31" s="19">
        <v>791</v>
      </c>
      <c r="P31" s="19">
        <v>1</v>
      </c>
      <c r="Q31" s="21" t="s">
        <v>26</v>
      </c>
    </row>
    <row r="32" spans="1:17" ht="42" customHeight="1">
      <c r="A32" s="8">
        <f t="shared" si="0"/>
        <v>31</v>
      </c>
      <c r="B32" s="9" t="s">
        <v>135</v>
      </c>
      <c r="C32" s="10">
        <v>33130183</v>
      </c>
      <c r="D32" s="10">
        <v>2</v>
      </c>
      <c r="E32" s="11" t="s">
        <v>136</v>
      </c>
      <c r="F32" s="11" t="s">
        <v>137</v>
      </c>
      <c r="G32" s="11" t="s">
        <v>138</v>
      </c>
      <c r="H32" s="11">
        <v>1</v>
      </c>
      <c r="I32" s="12">
        <v>0</v>
      </c>
      <c r="J32" s="12">
        <v>0</v>
      </c>
      <c r="K32" s="12">
        <v>2</v>
      </c>
      <c r="L32" s="12">
        <v>0</v>
      </c>
      <c r="M32" s="12">
        <v>0</v>
      </c>
      <c r="N32" s="13">
        <f>SUM([1]!Tabela5[[#This Row],[NOTEBOOK]:[OUTROS]])</f>
        <v>3</v>
      </c>
      <c r="O32" s="12">
        <v>82</v>
      </c>
      <c r="P32" s="12">
        <v>1</v>
      </c>
      <c r="Q32" s="14" t="s">
        <v>26</v>
      </c>
    </row>
    <row r="33" spans="1:17" ht="42" customHeight="1">
      <c r="A33" s="15">
        <f t="shared" si="0"/>
        <v>32</v>
      </c>
      <c r="B33" s="16" t="s">
        <v>139</v>
      </c>
      <c r="C33" s="17">
        <v>33051038</v>
      </c>
      <c r="D33" s="17">
        <v>4</v>
      </c>
      <c r="E33" s="18" t="s">
        <v>140</v>
      </c>
      <c r="F33" s="18" t="s">
        <v>141</v>
      </c>
      <c r="G33" s="18" t="s">
        <v>142</v>
      </c>
      <c r="H33" s="18">
        <v>1</v>
      </c>
      <c r="I33" s="19">
        <v>0</v>
      </c>
      <c r="J33" s="19">
        <v>0</v>
      </c>
      <c r="K33" s="19">
        <v>1</v>
      </c>
      <c r="L33" s="19">
        <v>0</v>
      </c>
      <c r="M33" s="19">
        <v>1</v>
      </c>
      <c r="N33" s="20">
        <f>SUM([1]!Tabela5[[#This Row],[NOTEBOOK]:[OUTROS]])</f>
        <v>3</v>
      </c>
      <c r="O33" s="19">
        <v>187</v>
      </c>
      <c r="P33" s="19">
        <v>1</v>
      </c>
      <c r="Q33" s="21" t="s">
        <v>26</v>
      </c>
    </row>
    <row r="34" spans="1:17" ht="42" customHeight="1">
      <c r="A34" s="8">
        <f t="shared" si="0"/>
        <v>33</v>
      </c>
      <c r="B34" s="9" t="s">
        <v>143</v>
      </c>
      <c r="C34" s="10">
        <v>33139741</v>
      </c>
      <c r="D34" s="10">
        <v>1</v>
      </c>
      <c r="E34" s="11" t="s">
        <v>144</v>
      </c>
      <c r="F34" s="11" t="s">
        <v>145</v>
      </c>
      <c r="G34" s="11" t="s">
        <v>146</v>
      </c>
      <c r="H34" s="11">
        <v>1</v>
      </c>
      <c r="I34" s="12">
        <v>0</v>
      </c>
      <c r="J34" s="12">
        <v>1</v>
      </c>
      <c r="K34" s="12">
        <v>1</v>
      </c>
      <c r="L34" s="12">
        <v>0</v>
      </c>
      <c r="M34" s="12">
        <v>0</v>
      </c>
      <c r="N34" s="13">
        <f>SUM([1]!Tabela5[[#This Row],[NOTEBOOK]:[OUTROS]])</f>
        <v>3</v>
      </c>
      <c r="O34" s="12">
        <v>168</v>
      </c>
      <c r="P34" s="12">
        <v>1</v>
      </c>
      <c r="Q34" s="14" t="s">
        <v>26</v>
      </c>
    </row>
    <row r="35" spans="1:17" ht="42" customHeight="1">
      <c r="A35" s="15">
        <f t="shared" si="0"/>
        <v>34</v>
      </c>
      <c r="B35" s="16" t="s">
        <v>147</v>
      </c>
      <c r="C35" s="17">
        <v>33190070</v>
      </c>
      <c r="D35" s="17">
        <v>3</v>
      </c>
      <c r="E35" s="18" t="s">
        <v>148</v>
      </c>
      <c r="F35" s="18" t="s">
        <v>149</v>
      </c>
      <c r="G35" s="18" t="s">
        <v>150</v>
      </c>
      <c r="H35" s="18">
        <v>1</v>
      </c>
      <c r="I35" s="19">
        <v>0</v>
      </c>
      <c r="J35" s="19">
        <v>0</v>
      </c>
      <c r="K35" s="19">
        <v>0</v>
      </c>
      <c r="L35" s="19">
        <v>4</v>
      </c>
      <c r="M35" s="19">
        <v>0</v>
      </c>
      <c r="N35" s="20">
        <f>SUM([1]!Tabela5[[#This Row],[NOTEBOOK]:[OUTROS]])</f>
        <v>5</v>
      </c>
      <c r="O35" s="19">
        <v>230</v>
      </c>
      <c r="P35" s="19">
        <v>1</v>
      </c>
      <c r="Q35" s="21" t="s">
        <v>26</v>
      </c>
    </row>
    <row r="36" spans="1:17" ht="42" customHeight="1">
      <c r="A36" s="8">
        <f t="shared" si="0"/>
        <v>35</v>
      </c>
      <c r="B36" s="9" t="s">
        <v>151</v>
      </c>
      <c r="C36" s="10">
        <v>33049106</v>
      </c>
      <c r="D36" s="10">
        <v>1</v>
      </c>
      <c r="E36" s="11" t="s">
        <v>152</v>
      </c>
      <c r="F36" s="11" t="s">
        <v>153</v>
      </c>
      <c r="G36" s="11" t="s">
        <v>154</v>
      </c>
      <c r="H36" s="11">
        <v>1</v>
      </c>
      <c r="I36" s="12">
        <v>14</v>
      </c>
      <c r="J36" s="12">
        <v>1</v>
      </c>
      <c r="K36" s="12">
        <v>3</v>
      </c>
      <c r="L36" s="12">
        <v>0</v>
      </c>
      <c r="M36" s="12">
        <v>14</v>
      </c>
      <c r="N36" s="13">
        <f>SUM([1]!Tabela5[[#This Row],[NOTEBOOK]:[OUTROS]])</f>
        <v>33</v>
      </c>
      <c r="O36" s="12">
        <f>426+56</f>
        <v>482</v>
      </c>
      <c r="P36" s="12">
        <v>1</v>
      </c>
      <c r="Q36" s="14" t="s">
        <v>26</v>
      </c>
    </row>
    <row r="37" spans="1:17" ht="42" customHeight="1">
      <c r="A37" s="15">
        <f t="shared" si="0"/>
        <v>36</v>
      </c>
      <c r="B37" s="16" t="s">
        <v>155</v>
      </c>
      <c r="C37" s="17">
        <v>33094845</v>
      </c>
      <c r="D37" s="17">
        <v>1</v>
      </c>
      <c r="E37" s="18" t="s">
        <v>156</v>
      </c>
      <c r="F37" s="18" t="s">
        <v>157</v>
      </c>
      <c r="G37" s="18" t="s">
        <v>158</v>
      </c>
      <c r="H37" s="18">
        <v>1</v>
      </c>
      <c r="I37" s="19">
        <v>0</v>
      </c>
      <c r="J37" s="19">
        <v>1</v>
      </c>
      <c r="K37" s="19">
        <v>0</v>
      </c>
      <c r="L37" s="19">
        <v>0</v>
      </c>
      <c r="M37" s="19">
        <v>5</v>
      </c>
      <c r="N37" s="20">
        <f>SUM([1]!Tabela5[[#This Row],[NOTEBOOK]:[OUTROS]])</f>
        <v>7</v>
      </c>
      <c r="O37" s="19">
        <f>439+30</f>
        <v>469</v>
      </c>
      <c r="P37" s="19">
        <v>1</v>
      </c>
      <c r="Q37" s="21" t="s">
        <v>26</v>
      </c>
    </row>
    <row r="38" spans="1:17" ht="42" customHeight="1">
      <c r="A38" s="8">
        <f t="shared" si="0"/>
        <v>37</v>
      </c>
      <c r="B38" s="9" t="s">
        <v>159</v>
      </c>
      <c r="C38" s="10">
        <v>33153604</v>
      </c>
      <c r="D38" s="10">
        <v>1</v>
      </c>
      <c r="E38" s="11" t="s">
        <v>160</v>
      </c>
      <c r="F38" s="11" t="s">
        <v>161</v>
      </c>
      <c r="G38" s="11" t="s">
        <v>162</v>
      </c>
      <c r="H38" s="11">
        <v>1</v>
      </c>
      <c r="I38" s="12">
        <v>0</v>
      </c>
      <c r="J38" s="12">
        <v>1</v>
      </c>
      <c r="K38" s="12">
        <v>1</v>
      </c>
      <c r="L38" s="12">
        <v>0</v>
      </c>
      <c r="M38" s="12">
        <v>0</v>
      </c>
      <c r="N38" s="13">
        <f>SUM([1]!Tabela5[[#This Row],[NOTEBOOK]:[OUTROS]])</f>
        <v>3</v>
      </c>
      <c r="O38" s="12">
        <f>165+16</f>
        <v>181</v>
      </c>
      <c r="P38" s="12">
        <v>1</v>
      </c>
      <c r="Q38" s="14" t="s">
        <v>26</v>
      </c>
    </row>
    <row r="39" spans="1:17" ht="42" customHeight="1">
      <c r="A39" s="15">
        <f t="shared" si="0"/>
        <v>38</v>
      </c>
      <c r="B39" s="16" t="s">
        <v>163</v>
      </c>
      <c r="C39" s="17">
        <v>33153590</v>
      </c>
      <c r="D39" s="17">
        <v>1</v>
      </c>
      <c r="E39" s="18" t="s">
        <v>164</v>
      </c>
      <c r="F39" s="18" t="s">
        <v>165</v>
      </c>
      <c r="G39" s="18" t="s">
        <v>166</v>
      </c>
      <c r="H39" s="18">
        <v>1</v>
      </c>
      <c r="I39" s="19">
        <v>0</v>
      </c>
      <c r="J39" s="19">
        <v>1</v>
      </c>
      <c r="K39" s="19">
        <v>1</v>
      </c>
      <c r="L39" s="19">
        <v>0</v>
      </c>
      <c r="M39" s="19">
        <v>1</v>
      </c>
      <c r="N39" s="20">
        <f>SUM([1]!Tabela5[[#This Row],[NOTEBOOK]:[OUTROS]])</f>
        <v>4</v>
      </c>
      <c r="O39" s="19">
        <f>152+26</f>
        <v>178</v>
      </c>
      <c r="P39" s="19">
        <v>1</v>
      </c>
      <c r="Q39" s="21" t="s">
        <v>26</v>
      </c>
    </row>
    <row r="40" spans="1:17" ht="42" customHeight="1">
      <c r="A40" s="8">
        <f t="shared" si="0"/>
        <v>39</v>
      </c>
      <c r="B40" s="9" t="s">
        <v>167</v>
      </c>
      <c r="C40" s="10">
        <v>33048614</v>
      </c>
      <c r="D40" s="10">
        <v>1</v>
      </c>
      <c r="E40" s="11" t="s">
        <v>168</v>
      </c>
      <c r="F40" s="11" t="s">
        <v>169</v>
      </c>
      <c r="G40" s="11" t="s">
        <v>170</v>
      </c>
      <c r="H40" s="11">
        <v>1</v>
      </c>
      <c r="I40" s="12">
        <v>0</v>
      </c>
      <c r="J40" s="12">
        <v>0</v>
      </c>
      <c r="K40" s="12">
        <v>2</v>
      </c>
      <c r="L40" s="12">
        <v>0</v>
      </c>
      <c r="M40" s="12">
        <v>0</v>
      </c>
      <c r="N40" s="13">
        <f>SUM([1]!Tabela5[[#This Row],[NOTEBOOK]:[OUTROS]])</f>
        <v>3</v>
      </c>
      <c r="O40" s="12">
        <v>83</v>
      </c>
      <c r="P40" s="12">
        <v>1</v>
      </c>
      <c r="Q40" s="14" t="s">
        <v>26</v>
      </c>
    </row>
    <row r="41" spans="1:17" ht="42" customHeight="1">
      <c r="A41" s="15">
        <f t="shared" si="0"/>
        <v>40</v>
      </c>
      <c r="B41" s="16" t="s">
        <v>171</v>
      </c>
      <c r="C41" s="17">
        <v>33221227</v>
      </c>
      <c r="D41" s="17">
        <v>1</v>
      </c>
      <c r="E41" s="18" t="s">
        <v>172</v>
      </c>
      <c r="F41" s="18" t="s">
        <v>173</v>
      </c>
      <c r="G41" s="18" t="s">
        <v>174</v>
      </c>
      <c r="H41" s="18">
        <v>1</v>
      </c>
      <c r="I41" s="19">
        <v>0</v>
      </c>
      <c r="J41" s="19">
        <v>1</v>
      </c>
      <c r="K41" s="19">
        <v>2</v>
      </c>
      <c r="L41" s="19">
        <v>0</v>
      </c>
      <c r="M41" s="19">
        <v>1</v>
      </c>
      <c r="N41" s="20">
        <f>SUM([1]!Tabela5[[#This Row],[NOTEBOOK]:[OUTROS]])</f>
        <v>5</v>
      </c>
      <c r="O41" s="19">
        <f>149+18</f>
        <v>167</v>
      </c>
      <c r="P41" s="19">
        <v>1</v>
      </c>
      <c r="Q41" s="21" t="s">
        <v>26</v>
      </c>
    </row>
    <row r="42" spans="1:17" ht="42" customHeight="1">
      <c r="A42" s="8">
        <f t="shared" si="0"/>
        <v>41</v>
      </c>
      <c r="B42" s="9" t="s">
        <v>175</v>
      </c>
      <c r="C42" s="10">
        <v>33144095</v>
      </c>
      <c r="D42" s="10">
        <v>2</v>
      </c>
      <c r="E42" s="11" t="s">
        <v>176</v>
      </c>
      <c r="F42" s="11" t="s">
        <v>177</v>
      </c>
      <c r="G42" s="11" t="s">
        <v>178</v>
      </c>
      <c r="H42" s="11">
        <v>1</v>
      </c>
      <c r="I42" s="12">
        <v>0</v>
      </c>
      <c r="J42" s="12">
        <v>1</v>
      </c>
      <c r="K42" s="12">
        <v>2</v>
      </c>
      <c r="L42" s="12">
        <v>0</v>
      </c>
      <c r="M42" s="12">
        <v>2</v>
      </c>
      <c r="N42" s="13">
        <f>SUM([1]!Tabela5[[#This Row],[NOTEBOOK]:[OUTROS]])</f>
        <v>6</v>
      </c>
      <c r="O42" s="12">
        <v>126</v>
      </c>
      <c r="P42" s="12">
        <v>1</v>
      </c>
      <c r="Q42" s="14" t="s">
        <v>26</v>
      </c>
    </row>
    <row r="43" spans="1:17" ht="42" customHeight="1">
      <c r="A43" s="15">
        <f t="shared" si="0"/>
        <v>42</v>
      </c>
      <c r="B43" s="16" t="s">
        <v>179</v>
      </c>
      <c r="C43" s="17">
        <v>33048592</v>
      </c>
      <c r="D43" s="17">
        <v>1</v>
      </c>
      <c r="E43" s="18" t="s">
        <v>180</v>
      </c>
      <c r="F43" s="18" t="s">
        <v>181</v>
      </c>
      <c r="G43" s="18" t="s">
        <v>182</v>
      </c>
      <c r="H43" s="18">
        <v>1</v>
      </c>
      <c r="I43" s="19">
        <v>20</v>
      </c>
      <c r="J43" s="19">
        <v>1</v>
      </c>
      <c r="K43" s="19">
        <v>1</v>
      </c>
      <c r="L43" s="19">
        <v>0</v>
      </c>
      <c r="M43" s="19">
        <v>1</v>
      </c>
      <c r="N43" s="20">
        <f>SUM([1]!Tabela5[[#This Row],[NOTEBOOK]:[OUTROS]])</f>
        <v>24</v>
      </c>
      <c r="O43" s="19">
        <f>132+16</f>
        <v>148</v>
      </c>
      <c r="P43" s="19">
        <v>1</v>
      </c>
      <c r="Q43" s="21" t="s">
        <v>66</v>
      </c>
    </row>
    <row r="44" spans="1:17" ht="42" customHeight="1">
      <c r="A44" s="8">
        <f t="shared" si="0"/>
        <v>43</v>
      </c>
      <c r="B44" s="9" t="s">
        <v>183</v>
      </c>
      <c r="C44" s="10">
        <v>33048606</v>
      </c>
      <c r="D44" s="10">
        <v>1</v>
      </c>
      <c r="E44" s="11" t="s">
        <v>184</v>
      </c>
      <c r="F44" s="11" t="s">
        <v>185</v>
      </c>
      <c r="G44" s="11" t="s">
        <v>186</v>
      </c>
      <c r="H44" s="11">
        <v>1</v>
      </c>
      <c r="I44" s="12">
        <v>0</v>
      </c>
      <c r="J44" s="12">
        <v>1</v>
      </c>
      <c r="K44" s="12">
        <v>2</v>
      </c>
      <c r="L44" s="12">
        <v>1</v>
      </c>
      <c r="M44" s="12">
        <v>0</v>
      </c>
      <c r="N44" s="13">
        <f>SUM([1]!Tabela5[[#This Row],[NOTEBOOK]:[OUTROS]])</f>
        <v>5</v>
      </c>
      <c r="O44" s="12">
        <v>221</v>
      </c>
      <c r="P44" s="12">
        <v>1</v>
      </c>
      <c r="Q44" s="14" t="s">
        <v>26</v>
      </c>
    </row>
    <row r="45" spans="1:17" ht="42" customHeight="1">
      <c r="A45" s="15">
        <f t="shared" si="0"/>
        <v>44</v>
      </c>
      <c r="B45" s="16" t="s">
        <v>187</v>
      </c>
      <c r="C45" s="17">
        <v>33553234</v>
      </c>
      <c r="D45" s="17">
        <v>1</v>
      </c>
      <c r="E45" s="18" t="s">
        <v>188</v>
      </c>
      <c r="F45" s="18" t="s">
        <v>189</v>
      </c>
      <c r="G45" s="18" t="s">
        <v>190</v>
      </c>
      <c r="H45" s="18">
        <v>1</v>
      </c>
      <c r="I45" s="19">
        <v>2</v>
      </c>
      <c r="J45" s="19">
        <v>0</v>
      </c>
      <c r="K45" s="19">
        <v>0</v>
      </c>
      <c r="L45" s="19">
        <v>2</v>
      </c>
      <c r="M45" s="19">
        <v>0</v>
      </c>
      <c r="N45" s="20">
        <f>SUM([1]!Tabela5[[#This Row],[NOTEBOOK]:[OUTROS]])</f>
        <v>5</v>
      </c>
      <c r="O45" s="19">
        <f>145+15</f>
        <v>160</v>
      </c>
      <c r="P45" s="19">
        <v>1</v>
      </c>
      <c r="Q45" s="21" t="s">
        <v>21</v>
      </c>
    </row>
    <row r="46" spans="1:17" ht="42" customHeight="1">
      <c r="A46" s="8">
        <f t="shared" si="0"/>
        <v>45</v>
      </c>
      <c r="B46" s="9" t="s">
        <v>191</v>
      </c>
      <c r="C46" s="10">
        <v>33444250</v>
      </c>
      <c r="D46" s="10">
        <v>2</v>
      </c>
      <c r="E46" s="11" t="s">
        <v>192</v>
      </c>
      <c r="F46" s="11" t="s">
        <v>193</v>
      </c>
      <c r="G46" s="11" t="s">
        <v>194</v>
      </c>
      <c r="H46" s="11">
        <v>1</v>
      </c>
      <c r="I46" s="12">
        <v>0</v>
      </c>
      <c r="J46" s="12">
        <v>1</v>
      </c>
      <c r="K46" s="12">
        <v>2</v>
      </c>
      <c r="L46" s="12">
        <v>0</v>
      </c>
      <c r="M46" s="12">
        <v>0</v>
      </c>
      <c r="N46" s="13">
        <f>SUM([1]!Tabela5[[#This Row],[NOTEBOOK]:[OUTROS]])</f>
        <v>4</v>
      </c>
      <c r="O46" s="12">
        <v>56</v>
      </c>
      <c r="P46" s="12">
        <v>1</v>
      </c>
      <c r="Q46" s="14" t="s">
        <v>26</v>
      </c>
    </row>
    <row r="47" spans="1:17" ht="42" customHeight="1">
      <c r="A47" s="15">
        <f t="shared" si="0"/>
        <v>46</v>
      </c>
      <c r="B47" s="16" t="s">
        <v>195</v>
      </c>
      <c r="C47" s="17">
        <v>33446229</v>
      </c>
      <c r="D47" s="17">
        <v>1</v>
      </c>
      <c r="E47" s="18" t="s">
        <v>196</v>
      </c>
      <c r="F47" s="18" t="s">
        <v>197</v>
      </c>
      <c r="G47" s="18" t="s">
        <v>198</v>
      </c>
      <c r="H47" s="18">
        <v>1</v>
      </c>
      <c r="I47" s="19">
        <v>0</v>
      </c>
      <c r="J47" s="19">
        <v>0</v>
      </c>
      <c r="K47" s="19">
        <v>3</v>
      </c>
      <c r="L47" s="19">
        <v>0</v>
      </c>
      <c r="M47" s="19">
        <v>0</v>
      </c>
      <c r="N47" s="20">
        <f>SUM([1]!Tabela5[[#This Row],[NOTEBOOK]:[OUTROS]])</f>
        <v>4</v>
      </c>
      <c r="O47" s="19">
        <v>121</v>
      </c>
      <c r="P47" s="19">
        <v>1</v>
      </c>
      <c r="Q47" s="21" t="s">
        <v>21</v>
      </c>
    </row>
    <row r="48" spans="1:17" ht="42" customHeight="1">
      <c r="A48" s="8">
        <f t="shared" si="0"/>
        <v>47</v>
      </c>
      <c r="B48" s="9" t="s">
        <v>199</v>
      </c>
      <c r="C48" s="10">
        <v>33221600</v>
      </c>
      <c r="D48" s="10">
        <v>1</v>
      </c>
      <c r="E48" s="11" t="s">
        <v>200</v>
      </c>
      <c r="F48" s="11" t="s">
        <v>50</v>
      </c>
      <c r="G48" s="11" t="s">
        <v>51</v>
      </c>
      <c r="H48" s="11">
        <v>1</v>
      </c>
      <c r="I48" s="12">
        <v>0</v>
      </c>
      <c r="J48" s="12">
        <v>1</v>
      </c>
      <c r="K48" s="12">
        <v>1</v>
      </c>
      <c r="L48" s="12">
        <v>0</v>
      </c>
      <c r="M48" s="12">
        <v>0</v>
      </c>
      <c r="N48" s="13">
        <f>SUM([1]!Tabela5[[#This Row],[NOTEBOOK]:[OUTROS]])</f>
        <v>3</v>
      </c>
      <c r="O48" s="12">
        <f>693+15</f>
        <v>708</v>
      </c>
      <c r="P48" s="12">
        <v>2</v>
      </c>
      <c r="Q48" s="14" t="s">
        <v>26</v>
      </c>
    </row>
    <row r="49" spans="1:17" ht="42" customHeight="1">
      <c r="A49" s="15">
        <f t="shared" si="0"/>
        <v>48</v>
      </c>
      <c r="B49" s="16" t="s">
        <v>201</v>
      </c>
      <c r="C49" s="17">
        <v>33050465</v>
      </c>
      <c r="D49" s="17">
        <v>3</v>
      </c>
      <c r="E49" s="18" t="s">
        <v>202</v>
      </c>
      <c r="F49" s="18" t="s">
        <v>203</v>
      </c>
      <c r="G49" s="18" t="s">
        <v>204</v>
      </c>
      <c r="H49" s="18">
        <v>1</v>
      </c>
      <c r="I49" s="19">
        <v>14</v>
      </c>
      <c r="J49" s="19">
        <v>1</v>
      </c>
      <c r="K49" s="19">
        <v>2</v>
      </c>
      <c r="L49" s="19">
        <v>0</v>
      </c>
      <c r="M49" s="19">
        <v>1</v>
      </c>
      <c r="N49" s="20">
        <f>SUM([1]!Tabela5[[#This Row],[NOTEBOOK]:[OUTROS]])</f>
        <v>19</v>
      </c>
      <c r="O49" s="19">
        <v>206</v>
      </c>
      <c r="P49" s="19">
        <v>1</v>
      </c>
      <c r="Q49" s="21" t="s">
        <v>26</v>
      </c>
    </row>
    <row r="50" spans="1:17" ht="42" customHeight="1">
      <c r="A50" s="8">
        <f t="shared" si="0"/>
        <v>49</v>
      </c>
      <c r="B50" s="9" t="s">
        <v>205</v>
      </c>
      <c r="C50" s="10">
        <v>33442339</v>
      </c>
      <c r="D50" s="10">
        <v>1</v>
      </c>
      <c r="E50" s="11" t="s">
        <v>206</v>
      </c>
      <c r="F50" s="11" t="s">
        <v>207</v>
      </c>
      <c r="G50" s="11" t="s">
        <v>208</v>
      </c>
      <c r="H50" s="11">
        <v>1</v>
      </c>
      <c r="I50" s="12">
        <v>0</v>
      </c>
      <c r="J50" s="12">
        <v>0</v>
      </c>
      <c r="K50" s="12">
        <v>2</v>
      </c>
      <c r="L50" s="12">
        <v>0</v>
      </c>
      <c r="M50" s="12">
        <v>1</v>
      </c>
      <c r="N50" s="13">
        <f>SUM([1]!Tabela5[[#This Row],[NOTEBOOK]:[OUTROS]])</f>
        <v>4</v>
      </c>
      <c r="O50" s="12">
        <v>108</v>
      </c>
      <c r="P50" s="12">
        <v>1</v>
      </c>
      <c r="Q50" s="14" t="s">
        <v>26</v>
      </c>
    </row>
    <row r="51" spans="1:17" ht="42" customHeight="1">
      <c r="A51" s="15">
        <f t="shared" si="0"/>
        <v>50</v>
      </c>
      <c r="B51" s="16" t="s">
        <v>209</v>
      </c>
      <c r="C51" s="17">
        <v>33049041</v>
      </c>
      <c r="D51" s="17">
        <v>2</v>
      </c>
      <c r="E51" s="18" t="s">
        <v>210</v>
      </c>
      <c r="F51" s="18" t="s">
        <v>211</v>
      </c>
      <c r="G51" s="18" t="s">
        <v>212</v>
      </c>
      <c r="H51" s="18">
        <v>1</v>
      </c>
      <c r="I51" s="19">
        <v>14</v>
      </c>
      <c r="J51" s="19">
        <v>1</v>
      </c>
      <c r="K51" s="19">
        <v>2</v>
      </c>
      <c r="L51" s="19">
        <v>2</v>
      </c>
      <c r="M51" s="19">
        <v>0</v>
      </c>
      <c r="N51" s="20">
        <f>SUM([1]!Tabela5[[#This Row],[NOTEBOOK]:[OUTROS]])</f>
        <v>20</v>
      </c>
      <c r="O51" s="19">
        <v>114</v>
      </c>
      <c r="P51" s="19">
        <v>1</v>
      </c>
      <c r="Q51" s="21" t="s">
        <v>66</v>
      </c>
    </row>
    <row r="52" spans="1:17" ht="42" customHeight="1">
      <c r="A52" s="8">
        <f t="shared" si="0"/>
        <v>51</v>
      </c>
      <c r="B52" s="9" t="s">
        <v>213</v>
      </c>
      <c r="C52" s="10">
        <v>33553232</v>
      </c>
      <c r="D52" s="10">
        <v>3</v>
      </c>
      <c r="E52" s="11" t="s">
        <v>214</v>
      </c>
      <c r="F52" s="11" t="s">
        <v>215</v>
      </c>
      <c r="G52" s="11" t="s">
        <v>216</v>
      </c>
      <c r="H52" s="11">
        <v>1</v>
      </c>
      <c r="I52" s="12">
        <v>1</v>
      </c>
      <c r="J52" s="12" t="s">
        <v>20</v>
      </c>
      <c r="K52" s="12" t="s">
        <v>20</v>
      </c>
      <c r="L52" s="12" t="s">
        <v>20</v>
      </c>
      <c r="M52" s="12" t="s">
        <v>20</v>
      </c>
      <c r="N52" s="13">
        <f>SUM([1]!Tabela5[[#This Row],[NOTEBOOK]:[OUTROS]])</f>
        <v>2</v>
      </c>
      <c r="O52" s="12">
        <v>212</v>
      </c>
      <c r="P52" s="12">
        <v>1</v>
      </c>
      <c r="Q52" s="14" t="s">
        <v>21</v>
      </c>
    </row>
    <row r="53" spans="1:17" ht="42" customHeight="1">
      <c r="A53" s="15">
        <f t="shared" si="0"/>
        <v>52</v>
      </c>
      <c r="B53" s="16" t="s">
        <v>217</v>
      </c>
      <c r="C53" s="17">
        <v>33553235</v>
      </c>
      <c r="D53" s="17">
        <v>2</v>
      </c>
      <c r="E53" s="18" t="s">
        <v>218</v>
      </c>
      <c r="F53" s="18" t="s">
        <v>219</v>
      </c>
      <c r="G53" s="18" t="s">
        <v>220</v>
      </c>
      <c r="H53" s="18">
        <v>1</v>
      </c>
      <c r="I53" s="19">
        <v>20</v>
      </c>
      <c r="J53" s="19">
        <v>1</v>
      </c>
      <c r="K53" s="19">
        <v>3</v>
      </c>
      <c r="L53" s="19">
        <v>0</v>
      </c>
      <c r="M53" s="19">
        <v>0</v>
      </c>
      <c r="N53" s="20">
        <f>SUM([1]!Tabela5[[#This Row],[NOTEBOOK]:[OUTROS]])</f>
        <v>25</v>
      </c>
      <c r="O53" s="19">
        <v>165</v>
      </c>
      <c r="P53" s="19">
        <v>1</v>
      </c>
      <c r="Q53" s="21" t="s">
        <v>21</v>
      </c>
    </row>
    <row r="54" spans="1:17" ht="42" customHeight="1">
      <c r="A54" s="8">
        <f t="shared" si="0"/>
        <v>53</v>
      </c>
      <c r="B54" s="9" t="s">
        <v>221</v>
      </c>
      <c r="C54" s="10">
        <v>33195684</v>
      </c>
      <c r="D54" s="10">
        <v>2</v>
      </c>
      <c r="E54" s="11" t="s">
        <v>222</v>
      </c>
      <c r="F54" s="11" t="s">
        <v>223</v>
      </c>
      <c r="G54" s="11" t="s">
        <v>224</v>
      </c>
      <c r="H54" s="11">
        <v>1</v>
      </c>
      <c r="I54" s="12">
        <v>0</v>
      </c>
      <c r="J54" s="12">
        <v>0</v>
      </c>
      <c r="K54" s="12">
        <v>2</v>
      </c>
      <c r="L54" s="12">
        <v>0</v>
      </c>
      <c r="M54" s="12">
        <v>0</v>
      </c>
      <c r="N54" s="13">
        <f>SUM([1]!Tabela5[[#This Row],[NOTEBOOK]:[OUTROS]])</f>
        <v>3</v>
      </c>
      <c r="O54" s="12">
        <v>230</v>
      </c>
      <c r="P54" s="12">
        <v>1</v>
      </c>
      <c r="Q54" s="14" t="s">
        <v>21</v>
      </c>
    </row>
    <row r="55" spans="1:17" ht="42" customHeight="1">
      <c r="A55" s="15">
        <f t="shared" si="0"/>
        <v>54</v>
      </c>
      <c r="B55" s="16" t="s">
        <v>225</v>
      </c>
      <c r="C55" s="17">
        <v>33553233</v>
      </c>
      <c r="D55" s="17">
        <v>3</v>
      </c>
      <c r="E55" s="18" t="s">
        <v>226</v>
      </c>
      <c r="F55" s="18" t="s">
        <v>227</v>
      </c>
      <c r="G55" s="18" t="s">
        <v>228</v>
      </c>
      <c r="H55" s="18">
        <v>1</v>
      </c>
      <c r="I55" s="19">
        <v>0</v>
      </c>
      <c r="J55" s="19">
        <v>1</v>
      </c>
      <c r="K55" s="19">
        <v>0</v>
      </c>
      <c r="L55" s="19">
        <v>2</v>
      </c>
      <c r="M55" s="19">
        <v>0</v>
      </c>
      <c r="N55" s="20">
        <f>SUM([1]!Tabela5[[#This Row],[NOTEBOOK]:[OUTROS]])</f>
        <v>4</v>
      </c>
      <c r="O55" s="19">
        <v>225</v>
      </c>
      <c r="P55" s="19">
        <v>1</v>
      </c>
      <c r="Q55" s="21" t="s">
        <v>21</v>
      </c>
    </row>
    <row r="56" spans="1:17" ht="42" customHeight="1">
      <c r="A56" s="8">
        <f t="shared" si="0"/>
        <v>55</v>
      </c>
      <c r="B56" s="9" t="s">
        <v>229</v>
      </c>
      <c r="C56" s="10">
        <v>33158487</v>
      </c>
      <c r="D56" s="10">
        <v>2</v>
      </c>
      <c r="E56" s="11" t="s">
        <v>230</v>
      </c>
      <c r="F56" s="11" t="s">
        <v>231</v>
      </c>
      <c r="G56" s="11" t="s">
        <v>232</v>
      </c>
      <c r="H56" s="11">
        <v>1</v>
      </c>
      <c r="I56" s="12">
        <v>0</v>
      </c>
      <c r="J56" s="12">
        <v>0</v>
      </c>
      <c r="K56" s="12">
        <v>1</v>
      </c>
      <c r="L56" s="12">
        <v>0</v>
      </c>
      <c r="M56" s="12">
        <v>0</v>
      </c>
      <c r="N56" s="13">
        <f>SUM([1]!Tabela5[[#This Row],[NOTEBOOK]:[OUTROS]])</f>
        <v>2</v>
      </c>
      <c r="O56" s="12">
        <v>65</v>
      </c>
      <c r="P56" s="12">
        <v>1</v>
      </c>
      <c r="Q56" s="14" t="s">
        <v>26</v>
      </c>
    </row>
    <row r="57" spans="1:17" ht="42" customHeight="1">
      <c r="A57" s="15">
        <f t="shared" si="0"/>
        <v>56</v>
      </c>
      <c r="B57" s="16" t="s">
        <v>233</v>
      </c>
      <c r="C57" s="17">
        <v>33221405</v>
      </c>
      <c r="D57" s="17">
        <v>4</v>
      </c>
      <c r="E57" s="18" t="s">
        <v>39</v>
      </c>
      <c r="F57" s="18" t="s">
        <v>40</v>
      </c>
      <c r="G57" s="18" t="s">
        <v>41</v>
      </c>
      <c r="H57" s="18">
        <v>1</v>
      </c>
      <c r="I57" s="19">
        <v>0</v>
      </c>
      <c r="J57" s="19">
        <v>0</v>
      </c>
      <c r="K57" s="19">
        <v>1</v>
      </c>
      <c r="L57" s="19">
        <v>0</v>
      </c>
      <c r="M57" s="19">
        <v>0</v>
      </c>
      <c r="N57" s="20">
        <f>SUM([1]!Tabela5[[#This Row],[NOTEBOOK]:[OUTROS]])</f>
        <v>2</v>
      </c>
      <c r="O57" s="19">
        <v>331</v>
      </c>
      <c r="P57" s="19">
        <v>1</v>
      </c>
      <c r="Q57" s="21" t="s">
        <v>66</v>
      </c>
    </row>
    <row r="58" spans="1:17" ht="42" customHeight="1">
      <c r="A58" s="8">
        <f t="shared" si="0"/>
        <v>57</v>
      </c>
      <c r="B58" s="9" t="s">
        <v>234</v>
      </c>
      <c r="C58" s="10">
        <v>33191905</v>
      </c>
      <c r="D58" s="10">
        <v>3</v>
      </c>
      <c r="E58" s="11" t="s">
        <v>235</v>
      </c>
      <c r="F58" s="11" t="s">
        <v>236</v>
      </c>
      <c r="G58" s="11" t="s">
        <v>237</v>
      </c>
      <c r="H58" s="11">
        <v>1</v>
      </c>
      <c r="I58" s="12">
        <v>3</v>
      </c>
      <c r="J58" s="12" t="s">
        <v>20</v>
      </c>
      <c r="K58" s="12" t="s">
        <v>20</v>
      </c>
      <c r="L58" s="12" t="s">
        <v>20</v>
      </c>
      <c r="M58" s="12" t="s">
        <v>20</v>
      </c>
      <c r="N58" s="13">
        <f>SUM([1]!Tabela5[[#This Row],[NOTEBOOK]:[OUTROS]])</f>
        <v>4</v>
      </c>
      <c r="O58" s="12">
        <v>330</v>
      </c>
      <c r="P58" s="12">
        <v>1</v>
      </c>
      <c r="Q58" s="14" t="s">
        <v>21</v>
      </c>
    </row>
    <row r="59" spans="1:17" ht="42" customHeight="1">
      <c r="A59" s="15">
        <f t="shared" si="0"/>
        <v>58</v>
      </c>
      <c r="B59" s="24" t="s">
        <v>238</v>
      </c>
      <c r="C59" s="17">
        <v>33446237</v>
      </c>
      <c r="D59" s="17">
        <v>2</v>
      </c>
      <c r="E59" s="18" t="s">
        <v>37</v>
      </c>
      <c r="F59" s="18" t="s">
        <v>37</v>
      </c>
      <c r="G59" s="18" t="s">
        <v>37</v>
      </c>
      <c r="H59" s="18" t="s">
        <v>18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0">
        <f>SUM([1]!Tabela5[[#This Row],[NOTEBOOK]:[OUTROS]])</f>
        <v>0</v>
      </c>
      <c r="O59" s="19" t="s">
        <v>18</v>
      </c>
      <c r="P59" s="19">
        <v>0</v>
      </c>
      <c r="Q59" s="21" t="s">
        <v>66</v>
      </c>
    </row>
    <row r="60" spans="1:17" ht="42" customHeight="1">
      <c r="A60" s="8">
        <f t="shared" si="0"/>
        <v>59</v>
      </c>
      <c r="B60" s="9" t="s">
        <v>239</v>
      </c>
      <c r="C60" s="10">
        <v>33445257</v>
      </c>
      <c r="D60" s="10">
        <v>1</v>
      </c>
      <c r="E60" s="11" t="s">
        <v>240</v>
      </c>
      <c r="F60" s="11" t="s">
        <v>241</v>
      </c>
      <c r="G60" s="11" t="s">
        <v>242</v>
      </c>
      <c r="H60" s="11">
        <v>1</v>
      </c>
      <c r="I60" s="12">
        <v>0</v>
      </c>
      <c r="J60" s="12">
        <v>0</v>
      </c>
      <c r="K60" s="12">
        <v>1</v>
      </c>
      <c r="L60" s="12">
        <v>0</v>
      </c>
      <c r="M60" s="12">
        <v>1</v>
      </c>
      <c r="N60" s="13">
        <f>SUM([1]!Tabela5[[#This Row],[NOTEBOOK]:[OUTROS]])</f>
        <v>3</v>
      </c>
      <c r="O60" s="12">
        <v>66</v>
      </c>
      <c r="P60" s="12">
        <v>1</v>
      </c>
      <c r="Q60" s="14" t="s">
        <v>21</v>
      </c>
    </row>
    <row r="61" spans="1:17" ht="42" customHeight="1">
      <c r="A61" s="15">
        <f t="shared" si="0"/>
        <v>60</v>
      </c>
      <c r="B61" s="16" t="s">
        <v>243</v>
      </c>
      <c r="C61" s="17">
        <v>3319920</v>
      </c>
      <c r="D61" s="17">
        <v>2</v>
      </c>
      <c r="E61" s="18" t="s">
        <v>244</v>
      </c>
      <c r="F61" s="18" t="s">
        <v>245</v>
      </c>
      <c r="G61" s="18" t="s">
        <v>246</v>
      </c>
      <c r="H61" s="18">
        <v>1</v>
      </c>
      <c r="I61" s="19">
        <v>1</v>
      </c>
      <c r="J61" s="19" t="s">
        <v>20</v>
      </c>
      <c r="K61" s="19" t="s">
        <v>20</v>
      </c>
      <c r="L61" s="19" t="s">
        <v>20</v>
      </c>
      <c r="M61" s="19" t="s">
        <v>20</v>
      </c>
      <c r="N61" s="20">
        <f>SUM([1]!Tabela5[[#This Row],[NOTEBOOK]:[OUTROS]])</f>
        <v>2</v>
      </c>
      <c r="O61" s="19">
        <v>210</v>
      </c>
      <c r="P61" s="19">
        <v>1</v>
      </c>
      <c r="Q61" s="21" t="s">
        <v>21</v>
      </c>
    </row>
    <row r="62" spans="1:17" ht="42" customHeight="1">
      <c r="A62" s="8">
        <f t="shared" si="0"/>
        <v>61</v>
      </c>
      <c r="B62" s="9" t="s">
        <v>247</v>
      </c>
      <c r="C62" s="10">
        <v>33447284</v>
      </c>
      <c r="D62" s="10">
        <v>1</v>
      </c>
      <c r="E62" s="11" t="s">
        <v>248</v>
      </c>
      <c r="F62" s="11" t="s">
        <v>249</v>
      </c>
      <c r="G62" s="11" t="s">
        <v>250</v>
      </c>
      <c r="H62" s="11">
        <v>1</v>
      </c>
      <c r="I62" s="12">
        <v>0</v>
      </c>
      <c r="J62" s="12">
        <v>1</v>
      </c>
      <c r="K62" s="12">
        <v>1</v>
      </c>
      <c r="L62" s="12">
        <v>0</v>
      </c>
      <c r="M62" s="12">
        <v>0</v>
      </c>
      <c r="N62" s="13">
        <f>SUM([1]!Tabela5[[#This Row],[NOTEBOOK]:[OUTROS]])</f>
        <v>3</v>
      </c>
      <c r="O62" s="12">
        <f>315+23</f>
        <v>338</v>
      </c>
      <c r="P62" s="12">
        <v>1</v>
      </c>
      <c r="Q62" s="14" t="s">
        <v>66</v>
      </c>
    </row>
    <row r="63" spans="1:17" ht="42" customHeight="1">
      <c r="A63" s="25">
        <f>A62+1</f>
        <v>62</v>
      </c>
      <c r="B63" s="16" t="s">
        <v>251</v>
      </c>
      <c r="C63" s="17"/>
      <c r="D63" s="17">
        <v>1</v>
      </c>
      <c r="E63" s="18" t="s">
        <v>252</v>
      </c>
      <c r="F63" s="26" t="s">
        <v>253</v>
      </c>
      <c r="G63" s="27" t="s">
        <v>70</v>
      </c>
      <c r="H63" s="18"/>
      <c r="I63" s="19"/>
      <c r="J63" s="19"/>
      <c r="K63" s="19"/>
      <c r="L63" s="19"/>
      <c r="M63" s="19"/>
      <c r="N63" s="20">
        <f>SUM([1]!Tabela5[[#This Row],[NOTEBOOK]:[OUTROS]])</f>
        <v>0</v>
      </c>
      <c r="O63" s="19"/>
      <c r="P63" s="19"/>
      <c r="Q63" s="21"/>
    </row>
    <row r="64" spans="1:17" ht="42" customHeight="1">
      <c r="A64" s="8">
        <f>A62+1</f>
        <v>62</v>
      </c>
      <c r="B64" s="9" t="s">
        <v>254</v>
      </c>
      <c r="C64" s="10">
        <v>33221413</v>
      </c>
      <c r="D64" s="10">
        <v>1</v>
      </c>
      <c r="E64" s="11" t="s">
        <v>255</v>
      </c>
      <c r="F64" s="11" t="s">
        <v>256</v>
      </c>
      <c r="G64" s="11" t="s">
        <v>257</v>
      </c>
      <c r="H64" s="11">
        <v>1</v>
      </c>
      <c r="I64" s="12">
        <v>0</v>
      </c>
      <c r="J64" s="12">
        <v>0</v>
      </c>
      <c r="K64" s="12">
        <v>2</v>
      </c>
      <c r="L64" s="12">
        <v>0</v>
      </c>
      <c r="M64" s="12">
        <v>0</v>
      </c>
      <c r="N64" s="13">
        <f>SUM([1]!Tabela5[[#This Row],[NOTEBOOK]:[OUTROS]])</f>
        <v>3</v>
      </c>
      <c r="O64" s="12">
        <v>214</v>
      </c>
      <c r="P64" s="12">
        <v>1</v>
      </c>
      <c r="Q64" s="14" t="s">
        <v>26</v>
      </c>
    </row>
    <row r="65" spans="1:17" ht="42" customHeight="1">
      <c r="A65" s="15">
        <f t="shared" si="0"/>
        <v>63</v>
      </c>
      <c r="B65" s="16" t="s">
        <v>258</v>
      </c>
      <c r="C65" s="17">
        <v>33445265</v>
      </c>
      <c r="D65" s="17">
        <v>3</v>
      </c>
      <c r="E65" s="18" t="s">
        <v>259</v>
      </c>
      <c r="F65" s="18" t="s">
        <v>260</v>
      </c>
      <c r="G65" s="18" t="s">
        <v>261</v>
      </c>
      <c r="H65" s="18">
        <v>1</v>
      </c>
      <c r="I65" s="19">
        <v>0</v>
      </c>
      <c r="J65" s="19">
        <v>2</v>
      </c>
      <c r="K65" s="19">
        <v>0</v>
      </c>
      <c r="L65" s="19">
        <v>1</v>
      </c>
      <c r="M65" s="19">
        <v>0</v>
      </c>
      <c r="N65" s="20">
        <f>SUM([1]!Tabela5[[#This Row],[NOTEBOOK]:[OUTROS]])</f>
        <v>4</v>
      </c>
      <c r="O65" s="19">
        <v>114</v>
      </c>
      <c r="P65" s="19">
        <v>1</v>
      </c>
      <c r="Q65" s="21" t="s">
        <v>26</v>
      </c>
    </row>
    <row r="66" spans="1:17" ht="42" customHeight="1">
      <c r="A66" s="8">
        <f t="shared" si="0"/>
        <v>64</v>
      </c>
      <c r="B66" s="9" t="s">
        <v>262</v>
      </c>
      <c r="C66" s="10">
        <v>33000111</v>
      </c>
      <c r="D66" s="10">
        <v>1</v>
      </c>
      <c r="E66" s="11" t="s">
        <v>263</v>
      </c>
      <c r="F66" s="11" t="s">
        <v>264</v>
      </c>
      <c r="G66" s="11" t="s">
        <v>265</v>
      </c>
      <c r="H66" s="11">
        <v>1</v>
      </c>
      <c r="I66" s="12">
        <v>0</v>
      </c>
      <c r="J66" s="12">
        <v>0</v>
      </c>
      <c r="K66" s="12">
        <v>0</v>
      </c>
      <c r="L66" s="12">
        <v>4</v>
      </c>
      <c r="M66" s="12">
        <v>0</v>
      </c>
      <c r="N66" s="13">
        <f>SUM([1]!Tabela5[[#This Row],[NOTEBOOK]:[OUTROS]])</f>
        <v>5</v>
      </c>
      <c r="O66" s="12">
        <f>198+15</f>
        <v>213</v>
      </c>
      <c r="P66" s="12">
        <v>1</v>
      </c>
      <c r="Q66" s="14" t="s">
        <v>26</v>
      </c>
    </row>
    <row r="67" spans="1:17" ht="42" customHeight="1">
      <c r="A67" s="15">
        <f>A66+1</f>
        <v>65</v>
      </c>
      <c r="B67" s="16" t="s">
        <v>266</v>
      </c>
      <c r="C67" s="17">
        <v>33201722</v>
      </c>
      <c r="D67" s="17">
        <v>2</v>
      </c>
      <c r="E67" s="18" t="s">
        <v>267</v>
      </c>
      <c r="F67" s="18" t="s">
        <v>268</v>
      </c>
      <c r="G67" s="18" t="s">
        <v>269</v>
      </c>
      <c r="H67" s="18">
        <v>1</v>
      </c>
      <c r="I67" s="19">
        <v>0</v>
      </c>
      <c r="J67" s="19">
        <v>1</v>
      </c>
      <c r="K67" s="19">
        <v>3</v>
      </c>
      <c r="L67" s="19">
        <v>4</v>
      </c>
      <c r="M67" s="19">
        <v>0</v>
      </c>
      <c r="N67" s="20">
        <f>SUM([1]!Tabela5[[#This Row],[NOTEBOOK]:[OUTROS]])</f>
        <v>9</v>
      </c>
      <c r="O67" s="19">
        <v>191</v>
      </c>
      <c r="P67" s="19">
        <v>1</v>
      </c>
      <c r="Q67" s="21" t="s">
        <v>21</v>
      </c>
    </row>
    <row r="68" spans="1:17" ht="42" customHeight="1">
      <c r="A68" s="8">
        <f t="shared" ref="A68:A131" si="1">A67+1</f>
        <v>66</v>
      </c>
      <c r="B68" s="9" t="s">
        <v>270</v>
      </c>
      <c r="C68" s="10">
        <v>33050473</v>
      </c>
      <c r="D68" s="10">
        <v>3</v>
      </c>
      <c r="E68" s="11" t="s">
        <v>271</v>
      </c>
      <c r="F68" s="11" t="s">
        <v>272</v>
      </c>
      <c r="G68" s="11" t="s">
        <v>273</v>
      </c>
      <c r="H68" s="11">
        <v>1</v>
      </c>
      <c r="I68" s="12">
        <v>0</v>
      </c>
      <c r="J68" s="12">
        <v>0</v>
      </c>
      <c r="K68" s="12">
        <v>2</v>
      </c>
      <c r="L68" s="12">
        <v>0</v>
      </c>
      <c r="M68" s="12">
        <v>1</v>
      </c>
      <c r="N68" s="13">
        <f>SUM([1]!Tabela5[[#This Row],[NOTEBOOK]:[OUTROS]])</f>
        <v>4</v>
      </c>
      <c r="O68" s="12">
        <v>133</v>
      </c>
      <c r="P68" s="12">
        <v>1</v>
      </c>
      <c r="Q68" s="14" t="s">
        <v>26</v>
      </c>
    </row>
    <row r="69" spans="1:17" ht="42" customHeight="1">
      <c r="A69" s="15">
        <f t="shared" si="1"/>
        <v>67</v>
      </c>
      <c r="B69" s="16" t="s">
        <v>274</v>
      </c>
      <c r="C69" s="17">
        <v>33139750</v>
      </c>
      <c r="D69" s="17">
        <v>2</v>
      </c>
      <c r="E69" s="18" t="s">
        <v>275</v>
      </c>
      <c r="F69" s="18" t="s">
        <v>276</v>
      </c>
      <c r="G69" s="18" t="s">
        <v>277</v>
      </c>
      <c r="H69" s="18">
        <v>1</v>
      </c>
      <c r="I69" s="19">
        <v>0</v>
      </c>
      <c r="J69" s="19">
        <v>1</v>
      </c>
      <c r="K69" s="19">
        <v>1</v>
      </c>
      <c r="L69" s="19">
        <v>0</v>
      </c>
      <c r="M69" s="19">
        <v>0</v>
      </c>
      <c r="N69" s="20">
        <f>SUM([1]!Tabela5[[#This Row],[NOTEBOOK]:[OUTROS]])</f>
        <v>3</v>
      </c>
      <c r="O69" s="19">
        <v>150</v>
      </c>
      <c r="P69" s="19">
        <v>1</v>
      </c>
      <c r="Q69" s="21" t="s">
        <v>26</v>
      </c>
    </row>
    <row r="70" spans="1:17" ht="42" customHeight="1">
      <c r="A70" s="8">
        <f t="shared" si="1"/>
        <v>68</v>
      </c>
      <c r="B70" s="9" t="s">
        <v>278</v>
      </c>
      <c r="C70" s="10">
        <v>33158479</v>
      </c>
      <c r="D70" s="10">
        <v>1</v>
      </c>
      <c r="E70" s="11" t="s">
        <v>279</v>
      </c>
      <c r="F70" s="11" t="s">
        <v>280</v>
      </c>
      <c r="G70" s="11" t="s">
        <v>281</v>
      </c>
      <c r="H70" s="11">
        <v>1</v>
      </c>
      <c r="I70" s="12">
        <v>0</v>
      </c>
      <c r="J70" s="12">
        <v>1</v>
      </c>
      <c r="K70" s="12">
        <v>0</v>
      </c>
      <c r="L70" s="12">
        <v>0</v>
      </c>
      <c r="M70" s="12">
        <v>0</v>
      </c>
      <c r="N70" s="13">
        <f>SUM([1]!Tabela5[[#This Row],[NOTEBOOK]:[OUTROS]])</f>
        <v>2</v>
      </c>
      <c r="O70" s="12">
        <v>84</v>
      </c>
      <c r="P70" s="12">
        <v>1</v>
      </c>
      <c r="Q70" s="14" t="s">
        <v>26</v>
      </c>
    </row>
    <row r="71" spans="1:17" ht="42" customHeight="1">
      <c r="A71" s="15">
        <f t="shared" si="1"/>
        <v>69</v>
      </c>
      <c r="B71" s="16" t="s">
        <v>282</v>
      </c>
      <c r="C71" s="17">
        <v>33201730</v>
      </c>
      <c r="D71" s="17">
        <v>2</v>
      </c>
      <c r="E71" s="18" t="s">
        <v>283</v>
      </c>
      <c r="F71" s="18" t="s">
        <v>284</v>
      </c>
      <c r="G71" s="18" t="s">
        <v>285</v>
      </c>
      <c r="H71" s="18">
        <v>1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20">
        <f>SUM([1]!Tabela5[[#This Row],[NOTEBOOK]:[OUTROS]])</f>
        <v>5</v>
      </c>
      <c r="O71" s="19">
        <v>181</v>
      </c>
      <c r="P71" s="19">
        <v>1</v>
      </c>
      <c r="Q71" s="21" t="s">
        <v>21</v>
      </c>
    </row>
    <row r="72" spans="1:17" ht="42" customHeight="1">
      <c r="A72" s="8">
        <f t="shared" si="1"/>
        <v>70</v>
      </c>
      <c r="B72" s="9" t="s">
        <v>286</v>
      </c>
      <c r="C72" s="10">
        <v>0</v>
      </c>
      <c r="D72" s="10">
        <v>2</v>
      </c>
      <c r="E72" s="11" t="s">
        <v>287</v>
      </c>
      <c r="F72" s="11" t="s">
        <v>288</v>
      </c>
      <c r="G72" s="11" t="s">
        <v>289</v>
      </c>
      <c r="H72" s="11" t="s">
        <v>18</v>
      </c>
      <c r="I72" s="12">
        <v>0</v>
      </c>
      <c r="J72" s="12">
        <v>0</v>
      </c>
      <c r="K72" s="12">
        <v>2</v>
      </c>
      <c r="L72" s="12">
        <v>1</v>
      </c>
      <c r="M72" s="12">
        <v>3</v>
      </c>
      <c r="N72" s="13">
        <f>SUM([1]!Tabela5[[#This Row],[NOTEBOOK]:[OUTROS]])</f>
        <v>6</v>
      </c>
      <c r="O72" s="12" t="s">
        <v>18</v>
      </c>
      <c r="P72" s="12">
        <v>1</v>
      </c>
      <c r="Q72" s="14" t="s">
        <v>21</v>
      </c>
    </row>
    <row r="73" spans="1:17" ht="42" customHeight="1">
      <c r="A73" s="15">
        <f t="shared" si="1"/>
        <v>71</v>
      </c>
      <c r="B73" s="16" t="s">
        <v>290</v>
      </c>
      <c r="C73" s="17">
        <v>33049939</v>
      </c>
      <c r="D73" s="17">
        <v>2</v>
      </c>
      <c r="E73" s="18" t="s">
        <v>291</v>
      </c>
      <c r="F73" s="18" t="s">
        <v>292</v>
      </c>
      <c r="G73" s="18" t="s">
        <v>293</v>
      </c>
      <c r="H73" s="18">
        <v>1</v>
      </c>
      <c r="I73" s="19">
        <v>0</v>
      </c>
      <c r="J73" s="19">
        <v>2</v>
      </c>
      <c r="K73" s="19">
        <v>1</v>
      </c>
      <c r="L73" s="19">
        <v>0</v>
      </c>
      <c r="M73" s="19">
        <v>1</v>
      </c>
      <c r="N73" s="20">
        <f>SUM([1]!Tabela5[[#This Row],[NOTEBOOK]:[OUTROS]])</f>
        <v>5</v>
      </c>
      <c r="O73" s="19">
        <v>183</v>
      </c>
      <c r="P73" s="19">
        <v>1</v>
      </c>
      <c r="Q73" s="21" t="s">
        <v>26</v>
      </c>
    </row>
    <row r="74" spans="1:17" ht="42" customHeight="1">
      <c r="A74" s="8">
        <f t="shared" si="1"/>
        <v>72</v>
      </c>
      <c r="B74" s="9" t="s">
        <v>294</v>
      </c>
      <c r="C74" s="10">
        <v>33049955</v>
      </c>
      <c r="D74" s="10">
        <v>2</v>
      </c>
      <c r="E74" s="11" t="s">
        <v>295</v>
      </c>
      <c r="F74" s="11" t="s">
        <v>296</v>
      </c>
      <c r="G74" s="11" t="s">
        <v>297</v>
      </c>
      <c r="H74" s="11">
        <v>1</v>
      </c>
      <c r="I74" s="12">
        <v>20</v>
      </c>
      <c r="J74" s="12">
        <v>1</v>
      </c>
      <c r="K74" s="12">
        <v>3</v>
      </c>
      <c r="L74" s="12">
        <v>0</v>
      </c>
      <c r="M74" s="12">
        <v>2</v>
      </c>
      <c r="N74" s="13">
        <f>SUM([1]!Tabela5[[#This Row],[NOTEBOOK]:[OUTROS]])</f>
        <v>27</v>
      </c>
      <c r="O74" s="12">
        <v>1035</v>
      </c>
      <c r="P74" s="12">
        <v>3</v>
      </c>
      <c r="Q74" s="14" t="s">
        <v>26</v>
      </c>
    </row>
    <row r="75" spans="1:17" ht="42" customHeight="1">
      <c r="A75" s="15">
        <f t="shared" si="1"/>
        <v>73</v>
      </c>
      <c r="B75" s="16" t="s">
        <v>298</v>
      </c>
      <c r="C75" s="17">
        <v>33048851</v>
      </c>
      <c r="D75" s="17">
        <v>1</v>
      </c>
      <c r="E75" s="18" t="s">
        <v>299</v>
      </c>
      <c r="F75" s="18" t="s">
        <v>300</v>
      </c>
      <c r="G75" s="18" t="s">
        <v>301</v>
      </c>
      <c r="H75" s="18">
        <v>1</v>
      </c>
      <c r="I75" s="19">
        <v>12</v>
      </c>
      <c r="J75" s="19">
        <v>0</v>
      </c>
      <c r="K75" s="19">
        <v>2</v>
      </c>
      <c r="L75" s="19">
        <v>0</v>
      </c>
      <c r="M75" s="19">
        <v>0</v>
      </c>
      <c r="N75" s="20">
        <f>SUM([1]!Tabela5[[#This Row],[NOTEBOOK]:[OUTROS]])</f>
        <v>15</v>
      </c>
      <c r="O75" s="19">
        <f>144</f>
        <v>144</v>
      </c>
      <c r="P75" s="19">
        <v>1</v>
      </c>
      <c r="Q75" s="21" t="s">
        <v>66</v>
      </c>
    </row>
    <row r="76" spans="1:17" ht="42" customHeight="1">
      <c r="A76" s="8">
        <f t="shared" si="1"/>
        <v>74</v>
      </c>
      <c r="B76" s="9" t="s">
        <v>302</v>
      </c>
      <c r="C76" s="10">
        <v>33048894</v>
      </c>
      <c r="D76" s="10">
        <v>1</v>
      </c>
      <c r="E76" s="11" t="s">
        <v>303</v>
      </c>
      <c r="F76" s="11" t="s">
        <v>304</v>
      </c>
      <c r="G76" s="11" t="s">
        <v>305</v>
      </c>
      <c r="H76" s="11">
        <v>1</v>
      </c>
      <c r="I76" s="12">
        <v>0</v>
      </c>
      <c r="J76" s="12">
        <v>1</v>
      </c>
      <c r="K76" s="12">
        <v>2</v>
      </c>
      <c r="L76" s="12">
        <v>0</v>
      </c>
      <c r="M76" s="12">
        <v>1</v>
      </c>
      <c r="N76" s="13">
        <f>SUM([1]!Tabela5[[#This Row],[NOTEBOOK]:[OUTROS]])</f>
        <v>5</v>
      </c>
      <c r="O76" s="12">
        <v>242</v>
      </c>
      <c r="P76" s="12">
        <v>1</v>
      </c>
      <c r="Q76" s="14" t="s">
        <v>26</v>
      </c>
    </row>
    <row r="77" spans="1:17" ht="42" customHeight="1">
      <c r="A77" s="15">
        <f t="shared" si="1"/>
        <v>75</v>
      </c>
      <c r="B77" s="16" t="s">
        <v>306</v>
      </c>
      <c r="C77" s="17">
        <v>33048924</v>
      </c>
      <c r="D77" s="17">
        <v>1</v>
      </c>
      <c r="E77" s="18" t="s">
        <v>307</v>
      </c>
      <c r="F77" s="18" t="s">
        <v>308</v>
      </c>
      <c r="G77" s="18" t="s">
        <v>309</v>
      </c>
      <c r="H77" s="18">
        <v>1</v>
      </c>
      <c r="I77" s="19">
        <v>0</v>
      </c>
      <c r="J77" s="19">
        <v>0</v>
      </c>
      <c r="K77" s="19">
        <v>2</v>
      </c>
      <c r="L77" s="19">
        <v>1</v>
      </c>
      <c r="M77" s="19">
        <v>0</v>
      </c>
      <c r="N77" s="20">
        <f>SUM([1]!Tabela5[[#This Row],[NOTEBOOK]:[OUTROS]])</f>
        <v>4</v>
      </c>
      <c r="O77" s="19">
        <f>342+24</f>
        <v>366</v>
      </c>
      <c r="P77" s="19">
        <v>1</v>
      </c>
      <c r="Q77" s="21" t="s">
        <v>26</v>
      </c>
    </row>
    <row r="78" spans="1:17" ht="42" customHeight="1">
      <c r="A78" s="8">
        <f t="shared" si="1"/>
        <v>76</v>
      </c>
      <c r="B78" s="9" t="s">
        <v>310</v>
      </c>
      <c r="C78" s="10">
        <v>33048967</v>
      </c>
      <c r="D78" s="10">
        <v>1</v>
      </c>
      <c r="E78" s="11" t="s">
        <v>311</v>
      </c>
      <c r="F78" s="11" t="s">
        <v>312</v>
      </c>
      <c r="G78" s="11" t="s">
        <v>313</v>
      </c>
      <c r="H78" s="11">
        <v>1</v>
      </c>
      <c r="I78" s="12">
        <v>0</v>
      </c>
      <c r="J78" s="12">
        <v>1</v>
      </c>
      <c r="K78" s="12">
        <v>2</v>
      </c>
      <c r="L78" s="12">
        <v>0</v>
      </c>
      <c r="M78" s="12">
        <v>0</v>
      </c>
      <c r="N78" s="13">
        <f>SUM([1]!Tabela5[[#This Row],[NOTEBOOK]:[OUTROS]])</f>
        <v>4</v>
      </c>
      <c r="O78" s="12">
        <v>197</v>
      </c>
      <c r="P78" s="12">
        <v>1</v>
      </c>
      <c r="Q78" s="14" t="s">
        <v>26</v>
      </c>
    </row>
    <row r="79" spans="1:17" ht="42" customHeight="1">
      <c r="A79" s="15">
        <f t="shared" si="1"/>
        <v>77</v>
      </c>
      <c r="B79" s="16" t="s">
        <v>314</v>
      </c>
      <c r="C79" s="17">
        <v>33050007</v>
      </c>
      <c r="D79" s="17">
        <v>2</v>
      </c>
      <c r="E79" s="18" t="s">
        <v>315</v>
      </c>
      <c r="F79" s="18" t="s">
        <v>316</v>
      </c>
      <c r="G79" s="18" t="s">
        <v>317</v>
      </c>
      <c r="H79" s="18">
        <v>1</v>
      </c>
      <c r="I79" s="19">
        <v>18</v>
      </c>
      <c r="J79" s="19">
        <v>1</v>
      </c>
      <c r="K79" s="19">
        <v>1</v>
      </c>
      <c r="L79" s="19">
        <v>0</v>
      </c>
      <c r="M79" s="19">
        <v>8</v>
      </c>
      <c r="N79" s="20">
        <f>SUM([1]!Tabela5[[#This Row],[NOTEBOOK]:[OUTROS]])</f>
        <v>29</v>
      </c>
      <c r="O79" s="19">
        <v>447</v>
      </c>
      <c r="P79" s="19">
        <v>1</v>
      </c>
      <c r="Q79" s="21" t="s">
        <v>26</v>
      </c>
    </row>
    <row r="80" spans="1:17" ht="42" customHeight="1">
      <c r="A80" s="8">
        <f t="shared" si="1"/>
        <v>78</v>
      </c>
      <c r="B80" s="9" t="s">
        <v>318</v>
      </c>
      <c r="C80" s="10">
        <v>33048983</v>
      </c>
      <c r="D80" s="10">
        <v>1</v>
      </c>
      <c r="E80" s="11" t="s">
        <v>319</v>
      </c>
      <c r="F80" s="11" t="s">
        <v>320</v>
      </c>
      <c r="G80" s="11" t="s">
        <v>321</v>
      </c>
      <c r="H80" s="11">
        <v>1</v>
      </c>
      <c r="I80" s="12">
        <v>12</v>
      </c>
      <c r="J80" s="12">
        <v>1</v>
      </c>
      <c r="K80" s="12">
        <v>2</v>
      </c>
      <c r="L80" s="12">
        <v>0</v>
      </c>
      <c r="M80" s="12">
        <v>1</v>
      </c>
      <c r="N80" s="13">
        <f>SUM([1]!Tabela5[[#This Row],[NOTEBOOK]:[OUTROS]])</f>
        <v>17</v>
      </c>
      <c r="O80" s="12">
        <v>137</v>
      </c>
      <c r="P80" s="12">
        <v>1</v>
      </c>
      <c r="Q80" s="14" t="s">
        <v>66</v>
      </c>
    </row>
    <row r="81" spans="1:17" ht="42" customHeight="1">
      <c r="A81" s="15">
        <f t="shared" si="1"/>
        <v>79</v>
      </c>
      <c r="B81" s="16" t="s">
        <v>322</v>
      </c>
      <c r="C81" s="17">
        <v>33050562</v>
      </c>
      <c r="D81" s="17">
        <v>3</v>
      </c>
      <c r="E81" s="18" t="s">
        <v>323</v>
      </c>
      <c r="F81" s="18" t="s">
        <v>324</v>
      </c>
      <c r="G81" s="18" t="s">
        <v>325</v>
      </c>
      <c r="H81" s="18">
        <v>1</v>
      </c>
      <c r="I81" s="19">
        <v>0</v>
      </c>
      <c r="J81" s="19">
        <v>1</v>
      </c>
      <c r="K81" s="19">
        <v>0</v>
      </c>
      <c r="L81" s="19">
        <v>0</v>
      </c>
      <c r="M81" s="19">
        <v>1</v>
      </c>
      <c r="N81" s="20">
        <f>SUM([1]!Tabela5[[#This Row],[NOTEBOOK]:[OUTROS]])</f>
        <v>3</v>
      </c>
      <c r="O81" s="19">
        <v>601</v>
      </c>
      <c r="P81" s="19">
        <v>2</v>
      </c>
      <c r="Q81" s="21" t="s">
        <v>26</v>
      </c>
    </row>
    <row r="82" spans="1:17" ht="42" customHeight="1">
      <c r="A82" s="8">
        <f t="shared" si="1"/>
        <v>80</v>
      </c>
      <c r="B82" s="9" t="s">
        <v>326</v>
      </c>
      <c r="C82" s="10">
        <v>33050821</v>
      </c>
      <c r="D82" s="10">
        <v>4</v>
      </c>
      <c r="E82" s="11" t="s">
        <v>327</v>
      </c>
      <c r="F82" s="11" t="s">
        <v>328</v>
      </c>
      <c r="G82" s="11" t="s">
        <v>329</v>
      </c>
      <c r="H82" s="11">
        <v>1</v>
      </c>
      <c r="I82" s="12">
        <v>13</v>
      </c>
      <c r="J82" s="12">
        <v>0</v>
      </c>
      <c r="K82" s="12">
        <v>4</v>
      </c>
      <c r="L82" s="12">
        <v>0</v>
      </c>
      <c r="M82" s="12">
        <v>2</v>
      </c>
      <c r="N82" s="13">
        <f>SUM([1]!Tabela5[[#This Row],[NOTEBOOK]:[OUTROS]])</f>
        <v>20</v>
      </c>
      <c r="O82" s="12">
        <v>145</v>
      </c>
      <c r="P82" s="12">
        <v>1</v>
      </c>
      <c r="Q82" s="14" t="s">
        <v>66</v>
      </c>
    </row>
    <row r="83" spans="1:17" ht="42" customHeight="1">
      <c r="A83" s="15">
        <f t="shared" si="1"/>
        <v>81</v>
      </c>
      <c r="B83" s="16" t="s">
        <v>330</v>
      </c>
      <c r="C83" s="17">
        <v>33050830</v>
      </c>
      <c r="D83" s="17">
        <v>4</v>
      </c>
      <c r="E83" s="18" t="s">
        <v>331</v>
      </c>
      <c r="F83" s="18" t="s">
        <v>332</v>
      </c>
      <c r="G83" s="18" t="s">
        <v>333</v>
      </c>
      <c r="H83" s="18">
        <v>1</v>
      </c>
      <c r="I83" s="19">
        <v>14</v>
      </c>
      <c r="J83" s="19">
        <v>0</v>
      </c>
      <c r="K83" s="19">
        <v>3</v>
      </c>
      <c r="L83" s="19">
        <v>0</v>
      </c>
      <c r="M83" s="19">
        <v>0</v>
      </c>
      <c r="N83" s="20">
        <f>SUM([1]!Tabela5[[#This Row],[NOTEBOOK]:[OUTROS]])</f>
        <v>18</v>
      </c>
      <c r="O83" s="19">
        <v>211</v>
      </c>
      <c r="P83" s="19">
        <v>1</v>
      </c>
      <c r="Q83" s="21" t="s">
        <v>66</v>
      </c>
    </row>
    <row r="84" spans="1:17" ht="42" customHeight="1">
      <c r="A84" s="8">
        <f t="shared" si="1"/>
        <v>82</v>
      </c>
      <c r="B84" s="9" t="s">
        <v>334</v>
      </c>
      <c r="C84" s="10">
        <v>33050856</v>
      </c>
      <c r="D84" s="10">
        <v>2</v>
      </c>
      <c r="E84" s="11" t="s">
        <v>335</v>
      </c>
      <c r="F84" s="11" t="s">
        <v>336</v>
      </c>
      <c r="G84" s="11" t="s">
        <v>337</v>
      </c>
      <c r="H84" s="11">
        <v>1</v>
      </c>
      <c r="I84" s="12">
        <v>13</v>
      </c>
      <c r="J84" s="12">
        <v>0</v>
      </c>
      <c r="K84" s="12">
        <v>2</v>
      </c>
      <c r="L84" s="12">
        <v>0</v>
      </c>
      <c r="M84" s="12">
        <v>0</v>
      </c>
      <c r="N84" s="13">
        <f>SUM([1]!Tabela5[[#This Row],[NOTEBOOK]:[OUTROS]])</f>
        <v>16</v>
      </c>
      <c r="O84" s="12">
        <v>584</v>
      </c>
      <c r="P84" s="12">
        <v>2</v>
      </c>
      <c r="Q84" s="14" t="s">
        <v>26</v>
      </c>
    </row>
    <row r="85" spans="1:17" ht="42" customHeight="1">
      <c r="A85" s="15">
        <f t="shared" si="1"/>
        <v>83</v>
      </c>
      <c r="B85" s="16" t="s">
        <v>338</v>
      </c>
      <c r="C85" s="17">
        <v>33153612</v>
      </c>
      <c r="D85" s="17">
        <v>2</v>
      </c>
      <c r="E85" s="18" t="s">
        <v>339</v>
      </c>
      <c r="F85" s="18" t="s">
        <v>340</v>
      </c>
      <c r="G85" s="18" t="s">
        <v>341</v>
      </c>
      <c r="H85" s="18">
        <v>1</v>
      </c>
      <c r="I85" s="19">
        <v>0</v>
      </c>
      <c r="J85" s="19">
        <v>0</v>
      </c>
      <c r="K85" s="19">
        <v>2</v>
      </c>
      <c r="L85" s="19">
        <v>0</v>
      </c>
      <c r="M85" s="19">
        <v>2</v>
      </c>
      <c r="N85" s="20">
        <f>SUM([1]!Tabela5[[#This Row],[NOTEBOOK]:[OUTROS]])</f>
        <v>5</v>
      </c>
      <c r="O85" s="19">
        <v>211</v>
      </c>
      <c r="P85" s="19">
        <v>1</v>
      </c>
      <c r="Q85" s="21" t="s">
        <v>26</v>
      </c>
    </row>
    <row r="86" spans="1:17" ht="42" customHeight="1">
      <c r="A86" s="8">
        <f t="shared" si="1"/>
        <v>84</v>
      </c>
      <c r="B86" s="22" t="s">
        <v>342</v>
      </c>
      <c r="C86" s="10">
        <v>33151750</v>
      </c>
      <c r="D86" s="10">
        <v>1</v>
      </c>
      <c r="E86" s="11" t="s">
        <v>343</v>
      </c>
      <c r="F86" s="11" t="s">
        <v>37</v>
      </c>
      <c r="G86" s="11" t="s">
        <v>344</v>
      </c>
      <c r="H86" s="11" t="s">
        <v>18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3">
        <f>SUM([1]!Tabela5[[#This Row],[NOTEBOOK]:[OUTROS]])</f>
        <v>0</v>
      </c>
      <c r="O86" s="12">
        <v>0</v>
      </c>
      <c r="P86" s="12">
        <v>1</v>
      </c>
      <c r="Q86" s="14" t="s">
        <v>26</v>
      </c>
    </row>
    <row r="87" spans="1:17" ht="42" customHeight="1">
      <c r="A87" s="15">
        <f t="shared" si="1"/>
        <v>85</v>
      </c>
      <c r="B87" s="23" t="s">
        <v>345</v>
      </c>
      <c r="C87" s="17">
        <v>33050589</v>
      </c>
      <c r="D87" s="17">
        <v>3</v>
      </c>
      <c r="E87" s="18" t="s">
        <v>346</v>
      </c>
      <c r="F87" s="18" t="s">
        <v>347</v>
      </c>
      <c r="G87" s="18" t="s">
        <v>348</v>
      </c>
      <c r="H87" s="18">
        <v>1</v>
      </c>
      <c r="I87" s="19">
        <v>20</v>
      </c>
      <c r="J87" s="19">
        <v>0</v>
      </c>
      <c r="K87" s="19">
        <v>1</v>
      </c>
      <c r="L87" s="19">
        <v>0</v>
      </c>
      <c r="M87" s="19">
        <v>0</v>
      </c>
      <c r="N87" s="20">
        <f>SUM([1]!Tabela5[[#This Row],[NOTEBOOK]:[OUTROS]])</f>
        <v>22</v>
      </c>
      <c r="O87" s="19">
        <v>384</v>
      </c>
      <c r="P87" s="19">
        <v>1</v>
      </c>
      <c r="Q87" s="21" t="s">
        <v>26</v>
      </c>
    </row>
    <row r="88" spans="1:17" ht="42" customHeight="1">
      <c r="A88" s="8">
        <f t="shared" si="1"/>
        <v>86</v>
      </c>
      <c r="B88" s="9" t="s">
        <v>349</v>
      </c>
      <c r="C88" s="10">
        <v>33449244</v>
      </c>
      <c r="D88" s="10">
        <v>1</v>
      </c>
      <c r="E88" s="11" t="s">
        <v>84</v>
      </c>
      <c r="F88" s="11" t="s">
        <v>85</v>
      </c>
      <c r="G88" s="11" t="s">
        <v>86</v>
      </c>
      <c r="H88" s="11">
        <v>1</v>
      </c>
      <c r="I88" s="12">
        <v>0</v>
      </c>
      <c r="J88" s="12">
        <v>1</v>
      </c>
      <c r="K88" s="12">
        <v>2</v>
      </c>
      <c r="L88" s="12">
        <v>0</v>
      </c>
      <c r="M88" s="12">
        <v>1</v>
      </c>
      <c r="N88" s="13">
        <f>SUM([1]!Tabela5[[#This Row],[NOTEBOOK]:[OUTROS]])</f>
        <v>5</v>
      </c>
      <c r="O88" s="12">
        <v>197</v>
      </c>
      <c r="P88" s="12">
        <v>1</v>
      </c>
      <c r="Q88" s="14" t="s">
        <v>26</v>
      </c>
    </row>
    <row r="89" spans="1:17" ht="42" customHeight="1">
      <c r="A89" s="15">
        <f t="shared" si="1"/>
        <v>87</v>
      </c>
      <c r="B89" s="16" t="s">
        <v>350</v>
      </c>
      <c r="C89" s="17">
        <v>33049068</v>
      </c>
      <c r="D89" s="17">
        <v>1</v>
      </c>
      <c r="E89" s="18" t="s">
        <v>351</v>
      </c>
      <c r="F89" s="18" t="s">
        <v>352</v>
      </c>
      <c r="G89" s="18" t="s">
        <v>353</v>
      </c>
      <c r="H89" s="18">
        <v>1</v>
      </c>
      <c r="I89" s="19">
        <v>19</v>
      </c>
      <c r="J89" s="19">
        <v>1</v>
      </c>
      <c r="K89" s="19">
        <v>2</v>
      </c>
      <c r="L89" s="19">
        <v>0</v>
      </c>
      <c r="M89" s="19">
        <v>1</v>
      </c>
      <c r="N89" s="20">
        <f>SUM([1]!Tabela5[[#This Row],[NOTEBOOK]:[OUTROS]])</f>
        <v>24</v>
      </c>
      <c r="O89" s="19">
        <v>588</v>
      </c>
      <c r="P89" s="19">
        <v>1</v>
      </c>
      <c r="Q89" s="21" t="s">
        <v>26</v>
      </c>
    </row>
    <row r="90" spans="1:17" ht="42" customHeight="1">
      <c r="A90" s="8">
        <f t="shared" si="1"/>
        <v>88</v>
      </c>
      <c r="B90" s="9" t="s">
        <v>354</v>
      </c>
      <c r="C90" s="10">
        <v>33135231</v>
      </c>
      <c r="D90" s="10">
        <v>1</v>
      </c>
      <c r="E90" s="11" t="s">
        <v>355</v>
      </c>
      <c r="F90" s="11" t="s">
        <v>356</v>
      </c>
      <c r="G90" s="11" t="s">
        <v>357</v>
      </c>
      <c r="H90" s="11">
        <v>1</v>
      </c>
      <c r="I90" s="12">
        <v>10</v>
      </c>
      <c r="J90" s="12">
        <v>1</v>
      </c>
      <c r="K90" s="12">
        <v>2</v>
      </c>
      <c r="L90" s="12">
        <v>0</v>
      </c>
      <c r="M90" s="12">
        <v>0</v>
      </c>
      <c r="N90" s="13">
        <f>SUM([1]!Tabela5[[#This Row],[NOTEBOOK]:[OUTROS]])</f>
        <v>14</v>
      </c>
      <c r="O90" s="12">
        <v>269</v>
      </c>
      <c r="P90" s="12">
        <v>1</v>
      </c>
      <c r="Q90" s="14" t="s">
        <v>26</v>
      </c>
    </row>
    <row r="91" spans="1:17" ht="42" customHeight="1">
      <c r="A91" s="15">
        <f t="shared" si="1"/>
        <v>89</v>
      </c>
      <c r="B91" s="16" t="s">
        <v>358</v>
      </c>
      <c r="C91" s="17">
        <v>33050074</v>
      </c>
      <c r="D91" s="17">
        <v>2</v>
      </c>
      <c r="E91" s="18" t="s">
        <v>359</v>
      </c>
      <c r="F91" s="18" t="s">
        <v>360</v>
      </c>
      <c r="G91" s="18" t="s">
        <v>361</v>
      </c>
      <c r="H91" s="18">
        <v>1</v>
      </c>
      <c r="I91" s="19">
        <v>0</v>
      </c>
      <c r="J91" s="19">
        <v>1</v>
      </c>
      <c r="K91" s="19">
        <v>2</v>
      </c>
      <c r="L91" s="19">
        <v>2</v>
      </c>
      <c r="M91" s="19">
        <v>0</v>
      </c>
      <c r="N91" s="20">
        <f>SUM([1]!Tabela5[[#This Row],[NOTEBOOK]:[OUTROS]])</f>
        <v>6</v>
      </c>
      <c r="O91" s="19">
        <v>604</v>
      </c>
      <c r="P91" s="19">
        <v>2</v>
      </c>
      <c r="Q91" s="21" t="s">
        <v>26</v>
      </c>
    </row>
    <row r="92" spans="1:17" ht="42" customHeight="1">
      <c r="A92" s="8">
        <f t="shared" si="1"/>
        <v>90</v>
      </c>
      <c r="B92" s="9" t="s">
        <v>362</v>
      </c>
      <c r="C92" s="10">
        <v>33050597</v>
      </c>
      <c r="D92" s="10">
        <v>3</v>
      </c>
      <c r="E92" s="11" t="s">
        <v>363</v>
      </c>
      <c r="F92" s="11" t="s">
        <v>364</v>
      </c>
      <c r="G92" s="11" t="s">
        <v>365</v>
      </c>
      <c r="H92" s="11">
        <v>1</v>
      </c>
      <c r="I92" s="12">
        <v>15</v>
      </c>
      <c r="J92" s="12">
        <v>1</v>
      </c>
      <c r="K92" s="12">
        <v>2</v>
      </c>
      <c r="L92" s="12">
        <v>0</v>
      </c>
      <c r="M92" s="12">
        <v>0</v>
      </c>
      <c r="N92" s="13">
        <f>SUM([1]!Tabela5[[#This Row],[NOTEBOOK]:[OUTROS]])</f>
        <v>19</v>
      </c>
      <c r="O92" s="12">
        <v>494</v>
      </c>
      <c r="P92" s="12">
        <v>1</v>
      </c>
      <c r="Q92" s="14" t="s">
        <v>26</v>
      </c>
    </row>
    <row r="93" spans="1:17" ht="42" customHeight="1">
      <c r="A93" s="15">
        <f t="shared" si="1"/>
        <v>91</v>
      </c>
      <c r="B93" s="16" t="s">
        <v>366</v>
      </c>
      <c r="C93" s="17">
        <v>33050872</v>
      </c>
      <c r="D93" s="17">
        <v>4</v>
      </c>
      <c r="E93" s="18" t="s">
        <v>367</v>
      </c>
      <c r="F93" s="18" t="s">
        <v>368</v>
      </c>
      <c r="G93" s="18" t="s">
        <v>369</v>
      </c>
      <c r="H93" s="18">
        <v>1</v>
      </c>
      <c r="I93" s="19">
        <v>18</v>
      </c>
      <c r="J93" s="19">
        <v>1</v>
      </c>
      <c r="K93" s="19">
        <v>1</v>
      </c>
      <c r="L93" s="19">
        <v>0</v>
      </c>
      <c r="M93" s="19">
        <v>3</v>
      </c>
      <c r="N93" s="20">
        <f>SUM([1]!Tabela5[[#This Row],[NOTEBOOK]:[OUTROS]])</f>
        <v>24</v>
      </c>
      <c r="O93" s="19">
        <v>651</v>
      </c>
      <c r="P93" s="19">
        <v>2</v>
      </c>
      <c r="Q93" s="21" t="s">
        <v>21</v>
      </c>
    </row>
    <row r="94" spans="1:17" ht="42" customHeight="1">
      <c r="A94" s="8">
        <f t="shared" si="1"/>
        <v>92</v>
      </c>
      <c r="B94" s="9" t="s">
        <v>370</v>
      </c>
      <c r="C94" s="10">
        <v>33049076</v>
      </c>
      <c r="D94" s="10">
        <v>1</v>
      </c>
      <c r="E94" s="11" t="s">
        <v>371</v>
      </c>
      <c r="F94" s="11" t="s">
        <v>372</v>
      </c>
      <c r="G94" s="11" t="s">
        <v>373</v>
      </c>
      <c r="H94" s="11">
        <v>1</v>
      </c>
      <c r="I94" s="12">
        <v>10</v>
      </c>
      <c r="J94" s="12">
        <v>1</v>
      </c>
      <c r="K94" s="12">
        <v>2</v>
      </c>
      <c r="L94" s="12">
        <v>0</v>
      </c>
      <c r="M94" s="12">
        <v>0</v>
      </c>
      <c r="N94" s="13">
        <f>SUM([1]!Tabela5[[#This Row],[NOTEBOOK]:[OUTROS]])</f>
        <v>14</v>
      </c>
      <c r="O94" s="12">
        <f>482+23</f>
        <v>505</v>
      </c>
      <c r="P94" s="12">
        <v>1</v>
      </c>
      <c r="Q94" s="14" t="s">
        <v>26</v>
      </c>
    </row>
    <row r="95" spans="1:17" ht="42" customHeight="1">
      <c r="A95" s="15">
        <f t="shared" si="1"/>
        <v>93</v>
      </c>
      <c r="B95" s="23" t="s">
        <v>374</v>
      </c>
      <c r="C95" s="17">
        <v>33050600</v>
      </c>
      <c r="D95" s="17">
        <v>3</v>
      </c>
      <c r="E95" s="18" t="s">
        <v>375</v>
      </c>
      <c r="F95" s="18" t="s">
        <v>376</v>
      </c>
      <c r="G95" s="18" t="s">
        <v>377</v>
      </c>
      <c r="H95" s="18">
        <v>1</v>
      </c>
      <c r="I95" s="19">
        <v>16</v>
      </c>
      <c r="J95" s="19">
        <v>1</v>
      </c>
      <c r="K95" s="19">
        <v>1</v>
      </c>
      <c r="L95" s="19">
        <v>0</v>
      </c>
      <c r="M95" s="19">
        <v>4</v>
      </c>
      <c r="N95" s="20">
        <f>SUM([1]!Tabela5[[#This Row],[NOTEBOOK]:[OUTROS]])</f>
        <v>23</v>
      </c>
      <c r="O95" s="19">
        <v>457</v>
      </c>
      <c r="P95" s="19">
        <v>1</v>
      </c>
      <c r="Q95" s="21" t="s">
        <v>26</v>
      </c>
    </row>
    <row r="96" spans="1:17" ht="42" customHeight="1">
      <c r="A96" s="8">
        <f t="shared" si="1"/>
        <v>94</v>
      </c>
      <c r="B96" s="9" t="s">
        <v>378</v>
      </c>
      <c r="C96" s="10">
        <v>33050090</v>
      </c>
      <c r="D96" s="10">
        <v>2</v>
      </c>
      <c r="E96" s="11" t="s">
        <v>379</v>
      </c>
      <c r="F96" s="11" t="s">
        <v>380</v>
      </c>
      <c r="G96" s="11" t="s">
        <v>381</v>
      </c>
      <c r="H96" s="11">
        <v>1</v>
      </c>
      <c r="I96" s="12">
        <v>0</v>
      </c>
      <c r="J96" s="12">
        <v>1</v>
      </c>
      <c r="K96" s="12">
        <v>2</v>
      </c>
      <c r="L96" s="12">
        <v>0</v>
      </c>
      <c r="M96" s="12">
        <v>2</v>
      </c>
      <c r="N96" s="13">
        <f>SUM([1]!Tabela5[[#This Row],[NOTEBOOK]:[OUTROS]])</f>
        <v>6</v>
      </c>
      <c r="O96" s="12">
        <v>325</v>
      </c>
      <c r="P96" s="12">
        <v>1</v>
      </c>
      <c r="Q96" s="14" t="s">
        <v>26</v>
      </c>
    </row>
    <row r="97" spans="1:17" ht="42" customHeight="1">
      <c r="A97" s="15">
        <f t="shared" si="1"/>
        <v>95</v>
      </c>
      <c r="B97" s="16" t="s">
        <v>382</v>
      </c>
      <c r="C97" s="17">
        <v>33050880</v>
      </c>
      <c r="D97" s="17">
        <v>4</v>
      </c>
      <c r="E97" s="18" t="s">
        <v>383</v>
      </c>
      <c r="F97" s="18" t="s">
        <v>384</v>
      </c>
      <c r="G97" s="18" t="s">
        <v>385</v>
      </c>
      <c r="H97" s="18">
        <v>1</v>
      </c>
      <c r="I97" s="19">
        <v>0</v>
      </c>
      <c r="J97" s="19">
        <v>2</v>
      </c>
      <c r="K97" s="19">
        <v>3</v>
      </c>
      <c r="L97" s="19">
        <v>0</v>
      </c>
      <c r="M97" s="19">
        <v>0</v>
      </c>
      <c r="N97" s="20">
        <f>SUM([1]!Tabela5[[#This Row],[NOTEBOOK]:[OUTROS]])</f>
        <v>6</v>
      </c>
      <c r="O97" s="19">
        <v>320</v>
      </c>
      <c r="P97" s="19">
        <v>1</v>
      </c>
      <c r="Q97" s="21" t="s">
        <v>26</v>
      </c>
    </row>
    <row r="98" spans="1:17" ht="42" customHeight="1">
      <c r="A98" s="8">
        <f t="shared" si="1"/>
        <v>96</v>
      </c>
      <c r="B98" s="9" t="s">
        <v>386</v>
      </c>
      <c r="C98" s="10">
        <v>33117985</v>
      </c>
      <c r="D98" s="10">
        <v>4</v>
      </c>
      <c r="E98" s="11" t="s">
        <v>387</v>
      </c>
      <c r="F98" s="11" t="s">
        <v>388</v>
      </c>
      <c r="G98" s="11" t="s">
        <v>389</v>
      </c>
      <c r="H98" s="11">
        <v>1</v>
      </c>
      <c r="I98" s="12">
        <v>8</v>
      </c>
      <c r="J98" s="12">
        <v>0</v>
      </c>
      <c r="K98" s="12">
        <v>1</v>
      </c>
      <c r="L98" s="12">
        <v>0</v>
      </c>
      <c r="M98" s="12">
        <v>4</v>
      </c>
      <c r="N98" s="13">
        <f>SUM([1]!Tabela5[[#This Row],[NOTEBOOK]:[OUTROS]])</f>
        <v>14</v>
      </c>
      <c r="O98" s="12">
        <v>156</v>
      </c>
      <c r="P98" s="12">
        <v>1</v>
      </c>
      <c r="Q98" s="14" t="s">
        <v>26</v>
      </c>
    </row>
    <row r="99" spans="1:17" ht="42" customHeight="1">
      <c r="A99" s="15">
        <f t="shared" si="1"/>
        <v>97</v>
      </c>
      <c r="B99" s="16" t="s">
        <v>390</v>
      </c>
      <c r="C99" s="17">
        <v>33165769</v>
      </c>
      <c r="D99" s="17">
        <v>2</v>
      </c>
      <c r="E99" s="18" t="s">
        <v>391</v>
      </c>
      <c r="F99" s="18" t="s">
        <v>392</v>
      </c>
      <c r="G99" s="18" t="s">
        <v>393</v>
      </c>
      <c r="H99" s="18">
        <v>1</v>
      </c>
      <c r="I99" s="19">
        <v>0</v>
      </c>
      <c r="J99" s="19">
        <v>2</v>
      </c>
      <c r="K99" s="19">
        <v>3</v>
      </c>
      <c r="L99" s="19">
        <v>0</v>
      </c>
      <c r="M99" s="19">
        <v>0</v>
      </c>
      <c r="N99" s="20">
        <f>SUM([1]!Tabela5[[#This Row],[NOTEBOOK]:[OUTROS]])</f>
        <v>6</v>
      </c>
      <c r="O99" s="19">
        <v>617</v>
      </c>
      <c r="P99" s="19">
        <v>2</v>
      </c>
      <c r="Q99" s="21" t="s">
        <v>26</v>
      </c>
    </row>
    <row r="100" spans="1:17" ht="42" customHeight="1">
      <c r="A100" s="8">
        <f t="shared" si="1"/>
        <v>98</v>
      </c>
      <c r="B100" s="22" t="s">
        <v>394</v>
      </c>
      <c r="C100" s="10">
        <v>33135258</v>
      </c>
      <c r="D100" s="10">
        <v>3</v>
      </c>
      <c r="E100" s="11" t="s">
        <v>395</v>
      </c>
      <c r="F100" s="11" t="s">
        <v>344</v>
      </c>
      <c r="G100" s="11" t="s">
        <v>344</v>
      </c>
      <c r="H100" s="11" t="s">
        <v>18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3">
        <f>SUM([1]!Tabela5[[#This Row],[NOTEBOOK]:[OUTROS]])</f>
        <v>0</v>
      </c>
      <c r="O100" s="12">
        <v>0</v>
      </c>
      <c r="P100" s="12">
        <v>0</v>
      </c>
      <c r="Q100" s="14" t="s">
        <v>26</v>
      </c>
    </row>
    <row r="101" spans="1:17" ht="42" customHeight="1">
      <c r="A101" s="15">
        <f t="shared" si="1"/>
        <v>99</v>
      </c>
      <c r="B101" s="16" t="s">
        <v>396</v>
      </c>
      <c r="C101" s="17">
        <v>33049084</v>
      </c>
      <c r="D101" s="17">
        <v>1</v>
      </c>
      <c r="E101" s="18" t="s">
        <v>397</v>
      </c>
      <c r="F101" s="18" t="s">
        <v>398</v>
      </c>
      <c r="G101" s="18" t="s">
        <v>399</v>
      </c>
      <c r="H101" s="18">
        <v>1</v>
      </c>
      <c r="I101" s="19">
        <v>18</v>
      </c>
      <c r="J101" s="19">
        <v>0</v>
      </c>
      <c r="K101" s="19">
        <v>1</v>
      </c>
      <c r="L101" s="19">
        <v>0</v>
      </c>
      <c r="M101" s="19">
        <v>2</v>
      </c>
      <c r="N101" s="20">
        <f>SUM([1]!Tabela5[[#This Row],[NOTEBOOK]:[OUTROS]])</f>
        <v>22</v>
      </c>
      <c r="O101" s="19">
        <f>516+54</f>
        <v>570</v>
      </c>
      <c r="P101" s="19">
        <v>1</v>
      </c>
      <c r="Q101" s="21" t="s">
        <v>26</v>
      </c>
    </row>
    <row r="102" spans="1:17" ht="42" customHeight="1">
      <c r="A102" s="8">
        <f t="shared" si="1"/>
        <v>100</v>
      </c>
      <c r="B102" s="9" t="s">
        <v>400</v>
      </c>
      <c r="C102" s="10">
        <v>33050899</v>
      </c>
      <c r="D102" s="10">
        <v>4</v>
      </c>
      <c r="E102" s="11" t="s">
        <v>401</v>
      </c>
      <c r="F102" s="11" t="s">
        <v>402</v>
      </c>
      <c r="G102" s="11" t="s">
        <v>403</v>
      </c>
      <c r="H102" s="11">
        <v>1</v>
      </c>
      <c r="I102" s="12">
        <v>0</v>
      </c>
      <c r="J102" s="12">
        <v>1</v>
      </c>
      <c r="K102" s="12">
        <v>1</v>
      </c>
      <c r="L102" s="12">
        <v>0</v>
      </c>
      <c r="M102" s="12">
        <v>0</v>
      </c>
      <c r="N102" s="13">
        <f>SUM([1]!Tabela5[[#This Row],[NOTEBOOK]:[OUTROS]])</f>
        <v>3</v>
      </c>
      <c r="O102" s="12">
        <v>132</v>
      </c>
      <c r="P102" s="12">
        <v>1</v>
      </c>
      <c r="Q102" s="14" t="s">
        <v>26</v>
      </c>
    </row>
    <row r="103" spans="1:17" ht="42" customHeight="1">
      <c r="A103" s="15">
        <f t="shared" si="1"/>
        <v>101</v>
      </c>
      <c r="B103" s="23" t="s">
        <v>404</v>
      </c>
      <c r="C103" s="17">
        <v>33050619</v>
      </c>
      <c r="D103" s="17">
        <v>3</v>
      </c>
      <c r="E103" s="18" t="s">
        <v>405</v>
      </c>
      <c r="F103" s="18" t="s">
        <v>406</v>
      </c>
      <c r="G103" s="18" t="s">
        <v>407</v>
      </c>
      <c r="H103" s="18">
        <v>1</v>
      </c>
      <c r="I103" s="19">
        <v>18</v>
      </c>
      <c r="J103" s="19">
        <v>1</v>
      </c>
      <c r="K103" s="19">
        <v>3</v>
      </c>
      <c r="L103" s="19">
        <v>0</v>
      </c>
      <c r="M103" s="19">
        <v>2</v>
      </c>
      <c r="N103" s="20">
        <f>SUM([1]!Tabela5[[#This Row],[NOTEBOOK]:[OUTROS]])</f>
        <v>25</v>
      </c>
      <c r="O103" s="19">
        <v>862</v>
      </c>
      <c r="P103" s="19">
        <v>2</v>
      </c>
      <c r="Q103" s="21" t="s">
        <v>26</v>
      </c>
    </row>
    <row r="104" spans="1:17" ht="42" customHeight="1">
      <c r="A104" s="8">
        <f t="shared" si="1"/>
        <v>102</v>
      </c>
      <c r="B104" s="9" t="s">
        <v>408</v>
      </c>
      <c r="C104" s="10">
        <v>33177783</v>
      </c>
      <c r="D104" s="10">
        <v>2</v>
      </c>
      <c r="E104" s="11" t="s">
        <v>409</v>
      </c>
      <c r="F104" s="11" t="s">
        <v>46</v>
      </c>
      <c r="G104" s="11" t="s">
        <v>47</v>
      </c>
      <c r="H104" s="11">
        <v>1</v>
      </c>
      <c r="I104" s="12">
        <v>2</v>
      </c>
      <c r="J104" s="12">
        <v>0</v>
      </c>
      <c r="K104" s="12">
        <v>4</v>
      </c>
      <c r="L104" s="12">
        <v>0</v>
      </c>
      <c r="M104" s="12">
        <v>1</v>
      </c>
      <c r="N104" s="13">
        <f>SUM([1]!Tabela5[[#This Row],[NOTEBOOK]:[OUTROS]])</f>
        <v>8</v>
      </c>
      <c r="O104" s="12">
        <v>646</v>
      </c>
      <c r="P104" s="12">
        <v>2</v>
      </c>
      <c r="Q104" s="14" t="s">
        <v>26</v>
      </c>
    </row>
    <row r="105" spans="1:17" ht="42" customHeight="1">
      <c r="A105" s="15">
        <f t="shared" si="1"/>
        <v>103</v>
      </c>
      <c r="B105" s="16" t="s">
        <v>410</v>
      </c>
      <c r="C105" s="17">
        <v>33146829</v>
      </c>
      <c r="D105" s="17">
        <v>1</v>
      </c>
      <c r="E105" s="18" t="s">
        <v>411</v>
      </c>
      <c r="F105" s="18" t="s">
        <v>412</v>
      </c>
      <c r="G105" s="18" t="s">
        <v>413</v>
      </c>
      <c r="H105" s="18">
        <v>1</v>
      </c>
      <c r="I105" s="19">
        <v>7</v>
      </c>
      <c r="J105" s="19">
        <v>0</v>
      </c>
      <c r="K105" s="19">
        <v>1</v>
      </c>
      <c r="L105" s="19">
        <v>1</v>
      </c>
      <c r="M105" s="19">
        <v>0</v>
      </c>
      <c r="N105" s="20">
        <f>SUM([1]!Tabela5[[#This Row],[NOTEBOOK]:[OUTROS]])</f>
        <v>10</v>
      </c>
      <c r="O105" s="19">
        <f>397+33</f>
        <v>430</v>
      </c>
      <c r="P105" s="19">
        <v>1</v>
      </c>
      <c r="Q105" s="21" t="s">
        <v>26</v>
      </c>
    </row>
    <row r="106" spans="1:17" ht="42" customHeight="1">
      <c r="A106" s="8">
        <f t="shared" si="1"/>
        <v>104</v>
      </c>
      <c r="B106" s="9" t="s">
        <v>414</v>
      </c>
      <c r="C106" s="10">
        <v>33050902</v>
      </c>
      <c r="D106" s="10">
        <v>4</v>
      </c>
      <c r="E106" s="11" t="s">
        <v>415</v>
      </c>
      <c r="F106" s="11" t="s">
        <v>416</v>
      </c>
      <c r="G106" s="11" t="s">
        <v>417</v>
      </c>
      <c r="H106" s="11">
        <v>1</v>
      </c>
      <c r="I106" s="12">
        <v>20</v>
      </c>
      <c r="J106" s="12">
        <v>0</v>
      </c>
      <c r="K106" s="12">
        <v>1</v>
      </c>
      <c r="L106" s="12">
        <v>0</v>
      </c>
      <c r="M106" s="12">
        <v>9</v>
      </c>
      <c r="N106" s="13">
        <f>SUM([1]!Tabela5[[#This Row],[NOTEBOOK]:[OUTROS]])</f>
        <v>31</v>
      </c>
      <c r="O106" s="12">
        <v>366</v>
      </c>
      <c r="P106" s="12">
        <v>1</v>
      </c>
      <c r="Q106" s="14" t="s">
        <v>26</v>
      </c>
    </row>
    <row r="107" spans="1:17" ht="42" customHeight="1">
      <c r="A107" s="15">
        <f t="shared" si="1"/>
        <v>105</v>
      </c>
      <c r="B107" s="16" t="s">
        <v>418</v>
      </c>
      <c r="C107" s="17">
        <v>33050104</v>
      </c>
      <c r="D107" s="17">
        <v>2</v>
      </c>
      <c r="E107" s="18" t="s">
        <v>419</v>
      </c>
      <c r="F107" s="18" t="s">
        <v>420</v>
      </c>
      <c r="G107" s="18" t="s">
        <v>421</v>
      </c>
      <c r="H107" s="18">
        <v>1</v>
      </c>
      <c r="I107" s="19">
        <v>0</v>
      </c>
      <c r="J107" s="19">
        <v>0</v>
      </c>
      <c r="K107" s="19">
        <v>5</v>
      </c>
      <c r="L107" s="19">
        <v>0</v>
      </c>
      <c r="M107" s="19">
        <v>1</v>
      </c>
      <c r="N107" s="20">
        <f>SUM([1]!Tabela5[[#This Row],[NOTEBOOK]:[OUTROS]])</f>
        <v>7</v>
      </c>
      <c r="O107" s="19">
        <v>651</v>
      </c>
      <c r="P107" s="19">
        <v>2</v>
      </c>
      <c r="Q107" s="21" t="s">
        <v>26</v>
      </c>
    </row>
    <row r="108" spans="1:17" ht="42" customHeight="1">
      <c r="A108" s="8">
        <f t="shared" si="1"/>
        <v>106</v>
      </c>
      <c r="B108" s="9" t="s">
        <v>422</v>
      </c>
      <c r="C108" s="10">
        <v>33126879</v>
      </c>
      <c r="D108" s="10">
        <v>1</v>
      </c>
      <c r="E108" s="11" t="s">
        <v>423</v>
      </c>
      <c r="F108" s="11" t="s">
        <v>424</v>
      </c>
      <c r="G108" s="11" t="s">
        <v>425</v>
      </c>
      <c r="H108" s="11">
        <v>1</v>
      </c>
      <c r="I108" s="12">
        <v>0</v>
      </c>
      <c r="J108" s="12">
        <v>0</v>
      </c>
      <c r="K108" s="12">
        <v>3</v>
      </c>
      <c r="L108" s="12">
        <v>0</v>
      </c>
      <c r="M108" s="12">
        <v>0</v>
      </c>
      <c r="N108" s="13">
        <f>SUM([1]!Tabela5[[#This Row],[NOTEBOOK]:[OUTROS]])</f>
        <v>4</v>
      </c>
      <c r="O108" s="12">
        <v>390</v>
      </c>
      <c r="P108" s="12">
        <v>1</v>
      </c>
      <c r="Q108" s="14" t="s">
        <v>26</v>
      </c>
    </row>
    <row r="109" spans="1:17" ht="42" customHeight="1">
      <c r="A109" s="15">
        <f t="shared" si="1"/>
        <v>107</v>
      </c>
      <c r="B109" s="16" t="s">
        <v>426</v>
      </c>
      <c r="C109" s="17">
        <v>33049092</v>
      </c>
      <c r="D109" s="17">
        <v>1</v>
      </c>
      <c r="E109" s="18" t="s">
        <v>427</v>
      </c>
      <c r="F109" s="18" t="s">
        <v>428</v>
      </c>
      <c r="G109" s="18" t="s">
        <v>429</v>
      </c>
      <c r="H109" s="18">
        <v>1</v>
      </c>
      <c r="I109" s="19">
        <v>15</v>
      </c>
      <c r="J109" s="19">
        <v>1</v>
      </c>
      <c r="K109" s="19">
        <v>1</v>
      </c>
      <c r="L109" s="19">
        <v>0</v>
      </c>
      <c r="M109" s="19">
        <v>2</v>
      </c>
      <c r="N109" s="20">
        <f>SUM([1]!Tabela5[[#This Row],[NOTEBOOK]:[OUTROS]])</f>
        <v>20</v>
      </c>
      <c r="O109" s="19">
        <v>237</v>
      </c>
      <c r="P109" s="19">
        <v>1</v>
      </c>
      <c r="Q109" s="21" t="s">
        <v>21</v>
      </c>
    </row>
    <row r="110" spans="1:17" ht="42" customHeight="1">
      <c r="A110" s="8">
        <f t="shared" si="1"/>
        <v>108</v>
      </c>
      <c r="B110" s="9" t="s">
        <v>430</v>
      </c>
      <c r="C110" s="10">
        <v>33135240</v>
      </c>
      <c r="D110" s="10">
        <v>4</v>
      </c>
      <c r="E110" s="11" t="s">
        <v>431</v>
      </c>
      <c r="F110" s="11" t="s">
        <v>432</v>
      </c>
      <c r="G110" s="11" t="s">
        <v>433</v>
      </c>
      <c r="H110" s="11">
        <v>1</v>
      </c>
      <c r="I110" s="12">
        <v>20</v>
      </c>
      <c r="J110" s="12">
        <v>1</v>
      </c>
      <c r="K110" s="12">
        <v>2</v>
      </c>
      <c r="L110" s="12">
        <v>0</v>
      </c>
      <c r="M110" s="12">
        <v>0</v>
      </c>
      <c r="N110" s="13">
        <f>SUM([1]!Tabela5[[#This Row],[NOTEBOOK]:[OUTROS]])</f>
        <v>24</v>
      </c>
      <c r="O110" s="12">
        <v>559</v>
      </c>
      <c r="P110" s="12">
        <v>2</v>
      </c>
      <c r="Q110" s="14" t="s">
        <v>26</v>
      </c>
    </row>
    <row r="111" spans="1:17" ht="42" customHeight="1">
      <c r="A111" s="15">
        <f t="shared" si="1"/>
        <v>109</v>
      </c>
      <c r="B111" s="16" t="s">
        <v>434</v>
      </c>
      <c r="C111" s="17">
        <v>33049114</v>
      </c>
      <c r="D111" s="17">
        <v>1</v>
      </c>
      <c r="E111" s="18" t="s">
        <v>435</v>
      </c>
      <c r="F111" s="18" t="s">
        <v>436</v>
      </c>
      <c r="G111" s="18" t="s">
        <v>437</v>
      </c>
      <c r="H111" s="18">
        <v>1</v>
      </c>
      <c r="I111" s="19">
        <v>0</v>
      </c>
      <c r="J111" s="19">
        <v>0</v>
      </c>
      <c r="K111" s="19">
        <v>1</v>
      </c>
      <c r="L111" s="19">
        <v>0</v>
      </c>
      <c r="M111" s="19">
        <v>0</v>
      </c>
      <c r="N111" s="20">
        <f>SUM([1]!Tabela5[[#This Row],[NOTEBOOK]:[OUTROS]])</f>
        <v>2</v>
      </c>
      <c r="O111" s="19">
        <v>189</v>
      </c>
      <c r="P111" s="19">
        <v>1</v>
      </c>
      <c r="Q111" s="21" t="s">
        <v>26</v>
      </c>
    </row>
    <row r="112" spans="1:17" ht="42" customHeight="1">
      <c r="A112" s="8">
        <f t="shared" si="1"/>
        <v>110</v>
      </c>
      <c r="B112" s="9" t="s">
        <v>438</v>
      </c>
      <c r="C112" s="10">
        <v>33146837</v>
      </c>
      <c r="D112" s="10">
        <v>1</v>
      </c>
      <c r="E112" s="11" t="s">
        <v>439</v>
      </c>
      <c r="F112" s="11" t="s">
        <v>440</v>
      </c>
      <c r="G112" s="11" t="s">
        <v>441</v>
      </c>
      <c r="H112" s="11">
        <v>1</v>
      </c>
      <c r="I112" s="12">
        <v>16</v>
      </c>
      <c r="J112" s="12">
        <v>1</v>
      </c>
      <c r="K112" s="12">
        <v>0</v>
      </c>
      <c r="L112" s="12">
        <v>1</v>
      </c>
      <c r="M112" s="12">
        <v>0</v>
      </c>
      <c r="N112" s="13">
        <f>SUM([1]!Tabela5[[#This Row],[NOTEBOOK]:[OUTROS]])</f>
        <v>19</v>
      </c>
      <c r="O112" s="12">
        <v>1025</v>
      </c>
      <c r="P112" s="12">
        <v>2</v>
      </c>
      <c r="Q112" s="14" t="s">
        <v>26</v>
      </c>
    </row>
    <row r="113" spans="1:17" ht="42" customHeight="1">
      <c r="A113" s="15">
        <f t="shared" si="1"/>
        <v>111</v>
      </c>
      <c r="B113" s="16" t="s">
        <v>442</v>
      </c>
      <c r="C113" s="17">
        <v>33050112</v>
      </c>
      <c r="D113" s="17">
        <v>2</v>
      </c>
      <c r="E113" s="18" t="s">
        <v>443</v>
      </c>
      <c r="F113" s="18" t="s">
        <v>444</v>
      </c>
      <c r="G113" s="18" t="s">
        <v>445</v>
      </c>
      <c r="H113" s="18">
        <v>1</v>
      </c>
      <c r="I113" s="19">
        <v>10</v>
      </c>
      <c r="J113" s="19">
        <v>1</v>
      </c>
      <c r="K113" s="19">
        <v>3</v>
      </c>
      <c r="L113" s="19">
        <v>0</v>
      </c>
      <c r="M113" s="19">
        <v>8</v>
      </c>
      <c r="N113" s="20">
        <f>SUM([1]!Tabela5[[#This Row],[NOTEBOOK]:[OUTROS]])</f>
        <v>23</v>
      </c>
      <c r="O113" s="19">
        <v>414</v>
      </c>
      <c r="P113" s="19">
        <v>1</v>
      </c>
      <c r="Q113" s="21" t="s">
        <v>26</v>
      </c>
    </row>
    <row r="114" spans="1:17" ht="42" customHeight="1">
      <c r="A114" s="8">
        <f t="shared" si="1"/>
        <v>112</v>
      </c>
      <c r="B114" s="22" t="s">
        <v>446</v>
      </c>
      <c r="C114" s="10" t="s">
        <v>18</v>
      </c>
      <c r="D114" s="10">
        <v>2</v>
      </c>
      <c r="E114" s="11" t="s">
        <v>37</v>
      </c>
      <c r="F114" s="11" t="s">
        <v>37</v>
      </c>
      <c r="G114" s="11" t="s">
        <v>37</v>
      </c>
      <c r="H114" s="11" t="s">
        <v>18</v>
      </c>
      <c r="I114" s="12">
        <v>0</v>
      </c>
      <c r="J114" s="12" t="s">
        <v>20</v>
      </c>
      <c r="K114" s="12" t="s">
        <v>20</v>
      </c>
      <c r="L114" s="12" t="s">
        <v>20</v>
      </c>
      <c r="M114" s="12" t="s">
        <v>20</v>
      </c>
      <c r="N114" s="13">
        <f>SUM([1]!Tabela5[[#This Row],[NOTEBOOK]:[OUTROS]])</f>
        <v>0</v>
      </c>
      <c r="O114" s="12" t="s">
        <v>20</v>
      </c>
      <c r="P114" s="12" t="s">
        <v>20</v>
      </c>
      <c r="Q114" s="14" t="s">
        <v>20</v>
      </c>
    </row>
    <row r="115" spans="1:17" ht="42" customHeight="1">
      <c r="A115" s="15">
        <f t="shared" si="1"/>
        <v>113</v>
      </c>
      <c r="B115" s="16" t="s">
        <v>447</v>
      </c>
      <c r="C115" s="17">
        <v>33050910</v>
      </c>
      <c r="D115" s="17">
        <v>4</v>
      </c>
      <c r="E115" s="18" t="s">
        <v>448</v>
      </c>
      <c r="F115" s="18" t="s">
        <v>449</v>
      </c>
      <c r="G115" s="18" t="s">
        <v>450</v>
      </c>
      <c r="H115" s="18">
        <v>1</v>
      </c>
      <c r="I115" s="19">
        <v>16</v>
      </c>
      <c r="J115" s="19">
        <v>1</v>
      </c>
      <c r="K115" s="19">
        <v>2</v>
      </c>
      <c r="L115" s="19">
        <v>0</v>
      </c>
      <c r="M115" s="19">
        <v>0</v>
      </c>
      <c r="N115" s="20">
        <f>SUM([1]!Tabela5[[#This Row],[NOTEBOOK]:[OUTROS]])</f>
        <v>20</v>
      </c>
      <c r="O115" s="19">
        <v>358</v>
      </c>
      <c r="P115" s="19">
        <v>1</v>
      </c>
      <c r="Q115" s="21" t="s">
        <v>26</v>
      </c>
    </row>
    <row r="116" spans="1:17" ht="42" customHeight="1">
      <c r="A116" s="8">
        <f t="shared" si="1"/>
        <v>114</v>
      </c>
      <c r="B116" s="9" t="s">
        <v>451</v>
      </c>
      <c r="C116" s="10">
        <v>33050120</v>
      </c>
      <c r="D116" s="10">
        <v>2</v>
      </c>
      <c r="E116" s="11" t="s">
        <v>452</v>
      </c>
      <c r="F116" s="11" t="s">
        <v>453</v>
      </c>
      <c r="G116" s="11" t="s">
        <v>454</v>
      </c>
      <c r="H116" s="11">
        <v>1</v>
      </c>
      <c r="I116" s="12">
        <v>12</v>
      </c>
      <c r="J116" s="12">
        <v>1</v>
      </c>
      <c r="K116" s="12">
        <v>2</v>
      </c>
      <c r="L116" s="12">
        <v>0</v>
      </c>
      <c r="M116" s="12">
        <v>1</v>
      </c>
      <c r="N116" s="13">
        <f>SUM([1]!Tabela5[[#This Row],[NOTEBOOK]:[OUTROS]])</f>
        <v>17</v>
      </c>
      <c r="O116" s="12">
        <v>687</v>
      </c>
      <c r="P116" s="12">
        <v>2</v>
      </c>
      <c r="Q116" s="14" t="s">
        <v>26</v>
      </c>
    </row>
    <row r="117" spans="1:17" ht="42" customHeight="1">
      <c r="A117" s="15">
        <f t="shared" si="1"/>
        <v>115</v>
      </c>
      <c r="B117" s="16" t="s">
        <v>455</v>
      </c>
      <c r="C117" s="17">
        <v>33049149</v>
      </c>
      <c r="D117" s="17">
        <v>1</v>
      </c>
      <c r="E117" s="18" t="s">
        <v>456</v>
      </c>
      <c r="F117" s="18" t="s">
        <v>457</v>
      </c>
      <c r="G117" s="18" t="s">
        <v>458</v>
      </c>
      <c r="H117" s="18">
        <v>1</v>
      </c>
      <c r="I117" s="19">
        <v>17</v>
      </c>
      <c r="J117" s="19">
        <v>2</v>
      </c>
      <c r="K117" s="19">
        <v>3</v>
      </c>
      <c r="L117" s="19">
        <v>0</v>
      </c>
      <c r="M117" s="19">
        <v>0</v>
      </c>
      <c r="N117" s="20">
        <f>SUM([1]!Tabela5[[#This Row],[NOTEBOOK]:[OUTROS]])</f>
        <v>23</v>
      </c>
      <c r="O117" s="19">
        <v>780</v>
      </c>
      <c r="P117" s="19">
        <v>2</v>
      </c>
      <c r="Q117" s="21" t="s">
        <v>66</v>
      </c>
    </row>
    <row r="118" spans="1:17" ht="42" customHeight="1">
      <c r="A118" s="8">
        <f t="shared" si="1"/>
        <v>116</v>
      </c>
      <c r="B118" s="9" t="s">
        <v>459</v>
      </c>
      <c r="C118" s="10">
        <v>33099065</v>
      </c>
      <c r="D118" s="10">
        <v>3</v>
      </c>
      <c r="E118" s="11" t="s">
        <v>460</v>
      </c>
      <c r="F118" s="11" t="s">
        <v>461</v>
      </c>
      <c r="G118" s="11" t="s">
        <v>462</v>
      </c>
      <c r="H118" s="11">
        <v>1</v>
      </c>
      <c r="I118" s="12" t="s">
        <v>463</v>
      </c>
      <c r="J118" s="12">
        <v>1</v>
      </c>
      <c r="K118" s="12">
        <v>1</v>
      </c>
      <c r="L118" s="12">
        <v>0</v>
      </c>
      <c r="M118" s="12">
        <v>0</v>
      </c>
      <c r="N118" s="13">
        <f>SUM([1]!Tabela5[[#This Row],[NOTEBOOK]:[OUTROS]])</f>
        <v>3</v>
      </c>
      <c r="O118" s="12">
        <v>518</v>
      </c>
      <c r="P118" s="12">
        <v>1</v>
      </c>
      <c r="Q118" s="14" t="s">
        <v>26</v>
      </c>
    </row>
    <row r="119" spans="1:17" ht="42" customHeight="1">
      <c r="A119" s="15">
        <f t="shared" si="1"/>
        <v>117</v>
      </c>
      <c r="B119" s="16" t="s">
        <v>464</v>
      </c>
      <c r="C119" s="17" t="s">
        <v>465</v>
      </c>
      <c r="D119" s="17">
        <v>2</v>
      </c>
      <c r="E119" s="18" t="s">
        <v>466</v>
      </c>
      <c r="F119" s="18" t="s">
        <v>467</v>
      </c>
      <c r="G119" s="18" t="s">
        <v>468</v>
      </c>
      <c r="H119" s="18">
        <v>1</v>
      </c>
      <c r="I119" s="19">
        <v>15</v>
      </c>
      <c r="J119" s="19" t="s">
        <v>20</v>
      </c>
      <c r="K119" s="19" t="s">
        <v>20</v>
      </c>
      <c r="L119" s="19" t="s">
        <v>20</v>
      </c>
      <c r="M119" s="19" t="s">
        <v>20</v>
      </c>
      <c r="N119" s="20">
        <f>SUM([1]!Tabela5[[#This Row],[NOTEBOOK]:[OUTROS]])</f>
        <v>16</v>
      </c>
      <c r="O119" s="19">
        <v>98</v>
      </c>
      <c r="P119" s="19">
        <v>1</v>
      </c>
      <c r="Q119" s="21" t="s">
        <v>21</v>
      </c>
    </row>
    <row r="120" spans="1:17" ht="42" customHeight="1">
      <c r="A120" s="8">
        <f t="shared" si="1"/>
        <v>118</v>
      </c>
      <c r="B120" s="9" t="s">
        <v>469</v>
      </c>
      <c r="C120" s="10">
        <v>33050635</v>
      </c>
      <c r="D120" s="10">
        <v>3</v>
      </c>
      <c r="E120" s="11" t="s">
        <v>470</v>
      </c>
      <c r="F120" s="11" t="s">
        <v>471</v>
      </c>
      <c r="G120" s="11" t="s">
        <v>472</v>
      </c>
      <c r="H120" s="11">
        <v>1</v>
      </c>
      <c r="I120" s="12" t="s">
        <v>463</v>
      </c>
      <c r="J120" s="12">
        <v>1</v>
      </c>
      <c r="K120" s="12">
        <v>2</v>
      </c>
      <c r="L120" s="12">
        <v>0</v>
      </c>
      <c r="M120" s="12">
        <v>0</v>
      </c>
      <c r="N120" s="13">
        <f>SUM([1]!Tabela5[[#This Row],[NOTEBOOK]:[OUTROS]])</f>
        <v>4</v>
      </c>
      <c r="O120" s="12">
        <v>687</v>
      </c>
      <c r="P120" s="12">
        <v>3</v>
      </c>
      <c r="Q120" s="14" t="s">
        <v>26</v>
      </c>
    </row>
    <row r="121" spans="1:17" ht="42" customHeight="1">
      <c r="A121" s="15">
        <f t="shared" si="1"/>
        <v>119</v>
      </c>
      <c r="B121" s="16" t="s">
        <v>473</v>
      </c>
      <c r="C121" s="17">
        <v>33049157</v>
      </c>
      <c r="D121" s="17">
        <v>1</v>
      </c>
      <c r="E121" s="18" t="s">
        <v>474</v>
      </c>
      <c r="F121" s="18" t="s">
        <v>475</v>
      </c>
      <c r="G121" s="18" t="s">
        <v>476</v>
      </c>
      <c r="H121" s="18">
        <v>1</v>
      </c>
      <c r="I121" s="19">
        <v>0</v>
      </c>
      <c r="J121" s="19">
        <v>0</v>
      </c>
      <c r="K121" s="19">
        <v>3</v>
      </c>
      <c r="L121" s="19">
        <v>0</v>
      </c>
      <c r="M121" s="19">
        <v>8</v>
      </c>
      <c r="N121" s="20">
        <f>SUM([1]!Tabela5[[#This Row],[NOTEBOOK]:[OUTROS]])</f>
        <v>12</v>
      </c>
      <c r="O121" s="19">
        <v>351</v>
      </c>
      <c r="P121" s="19">
        <v>1</v>
      </c>
      <c r="Q121" s="21" t="s">
        <v>26</v>
      </c>
    </row>
    <row r="122" spans="1:17" ht="42" customHeight="1">
      <c r="A122" s="8">
        <f t="shared" si="1"/>
        <v>120</v>
      </c>
      <c r="B122" s="9" t="s">
        <v>477</v>
      </c>
      <c r="C122" s="10">
        <v>33050082</v>
      </c>
      <c r="D122" s="10">
        <v>2</v>
      </c>
      <c r="E122" s="11" t="s">
        <v>478</v>
      </c>
      <c r="F122" s="11" t="s">
        <v>479</v>
      </c>
      <c r="G122" s="11" t="s">
        <v>480</v>
      </c>
      <c r="H122" s="11">
        <v>1</v>
      </c>
      <c r="I122" s="12">
        <v>28</v>
      </c>
      <c r="J122" s="12">
        <v>1</v>
      </c>
      <c r="K122" s="12">
        <v>2</v>
      </c>
      <c r="L122" s="12">
        <v>0</v>
      </c>
      <c r="M122" s="12">
        <v>5</v>
      </c>
      <c r="N122" s="13">
        <f>SUM([1]!Tabela5[[#This Row],[NOTEBOOK]:[OUTROS]])</f>
        <v>37</v>
      </c>
      <c r="O122" s="12">
        <v>412</v>
      </c>
      <c r="P122" s="12">
        <v>1</v>
      </c>
      <c r="Q122" s="14" t="s">
        <v>26</v>
      </c>
    </row>
    <row r="123" spans="1:17" ht="42" customHeight="1">
      <c r="A123" s="15">
        <f t="shared" si="1"/>
        <v>121</v>
      </c>
      <c r="B123" s="16" t="s">
        <v>481</v>
      </c>
      <c r="C123" s="17">
        <v>33049165</v>
      </c>
      <c r="D123" s="17">
        <v>1</v>
      </c>
      <c r="E123" s="18" t="s">
        <v>482</v>
      </c>
      <c r="F123" s="18" t="s">
        <v>483</v>
      </c>
      <c r="G123" s="18" t="s">
        <v>484</v>
      </c>
      <c r="H123" s="18">
        <v>1</v>
      </c>
      <c r="I123" s="19">
        <v>0</v>
      </c>
      <c r="J123" s="19">
        <v>0</v>
      </c>
      <c r="K123" s="19">
        <v>3</v>
      </c>
      <c r="L123" s="19">
        <v>0</v>
      </c>
      <c r="M123" s="19">
        <v>4</v>
      </c>
      <c r="N123" s="20">
        <f>SUM([1]!Tabela5[[#This Row],[NOTEBOOK]:[OUTROS]])</f>
        <v>8</v>
      </c>
      <c r="O123" s="19">
        <v>825</v>
      </c>
      <c r="P123" s="19">
        <v>2</v>
      </c>
      <c r="Q123" s="21" t="s">
        <v>26</v>
      </c>
    </row>
    <row r="124" spans="1:17" ht="42" customHeight="1">
      <c r="A124" s="8">
        <f t="shared" si="1"/>
        <v>122</v>
      </c>
      <c r="B124" s="9" t="s">
        <v>485</v>
      </c>
      <c r="C124" s="10">
        <v>33049173</v>
      </c>
      <c r="D124" s="10">
        <v>1</v>
      </c>
      <c r="E124" s="11" t="s">
        <v>486</v>
      </c>
      <c r="F124" s="11" t="s">
        <v>487</v>
      </c>
      <c r="G124" s="11" t="s">
        <v>488</v>
      </c>
      <c r="H124" s="11">
        <v>1</v>
      </c>
      <c r="I124" s="12">
        <v>9</v>
      </c>
      <c r="J124" s="12">
        <v>1</v>
      </c>
      <c r="K124" s="12">
        <v>3</v>
      </c>
      <c r="L124" s="12">
        <v>0</v>
      </c>
      <c r="M124" s="12">
        <v>3</v>
      </c>
      <c r="N124" s="13">
        <f>SUM([1]!Tabela5[[#This Row],[NOTEBOOK]:[OUTROS]])</f>
        <v>17</v>
      </c>
      <c r="O124" s="12">
        <v>477</v>
      </c>
      <c r="P124" s="12">
        <v>1</v>
      </c>
      <c r="Q124" s="14" t="s">
        <v>26</v>
      </c>
    </row>
    <row r="125" spans="1:17" ht="42" customHeight="1">
      <c r="A125" s="15">
        <f t="shared" si="1"/>
        <v>123</v>
      </c>
      <c r="B125" s="16" t="s">
        <v>489</v>
      </c>
      <c r="C125" s="17">
        <v>33050139</v>
      </c>
      <c r="D125" s="17">
        <v>2</v>
      </c>
      <c r="E125" s="18" t="s">
        <v>490</v>
      </c>
      <c r="F125" s="18" t="s">
        <v>491</v>
      </c>
      <c r="G125" s="18" t="s">
        <v>492</v>
      </c>
      <c r="H125" s="18">
        <v>1</v>
      </c>
      <c r="I125" s="19">
        <v>20</v>
      </c>
      <c r="J125" s="19">
        <v>0</v>
      </c>
      <c r="K125" s="19">
        <v>3</v>
      </c>
      <c r="L125" s="19">
        <v>0</v>
      </c>
      <c r="M125" s="19">
        <v>2</v>
      </c>
      <c r="N125" s="20">
        <f>SUM([1]!Tabela5[[#This Row],[NOTEBOOK]:[OUTROS]])</f>
        <v>26</v>
      </c>
      <c r="O125" s="19">
        <v>478</v>
      </c>
      <c r="P125" s="19">
        <v>1</v>
      </c>
      <c r="Q125" s="21" t="s">
        <v>26</v>
      </c>
    </row>
    <row r="126" spans="1:17" ht="42" customHeight="1">
      <c r="A126" s="8">
        <f t="shared" si="1"/>
        <v>124</v>
      </c>
      <c r="B126" s="9" t="s">
        <v>493</v>
      </c>
      <c r="C126" s="10">
        <v>33050180</v>
      </c>
      <c r="D126" s="10">
        <v>2</v>
      </c>
      <c r="E126" s="11" t="s">
        <v>494</v>
      </c>
      <c r="F126" s="11" t="s">
        <v>495</v>
      </c>
      <c r="G126" s="11" t="s">
        <v>496</v>
      </c>
      <c r="H126" s="11">
        <v>1</v>
      </c>
      <c r="I126" s="12">
        <v>15</v>
      </c>
      <c r="J126" s="12">
        <v>0</v>
      </c>
      <c r="K126" s="12">
        <v>0</v>
      </c>
      <c r="L126" s="12">
        <v>4</v>
      </c>
      <c r="M126" s="12">
        <v>1</v>
      </c>
      <c r="N126" s="13">
        <f>SUM([1]!Tabela5[[#This Row],[NOTEBOOK]:[OUTROS]])</f>
        <v>21</v>
      </c>
      <c r="O126" s="12">
        <v>956</v>
      </c>
      <c r="P126" s="12">
        <v>2</v>
      </c>
      <c r="Q126" s="14" t="s">
        <v>26</v>
      </c>
    </row>
    <row r="127" spans="1:17" ht="42" customHeight="1">
      <c r="A127" s="15">
        <f t="shared" si="1"/>
        <v>125</v>
      </c>
      <c r="B127" s="16" t="s">
        <v>497</v>
      </c>
      <c r="C127" s="17">
        <v>33197997</v>
      </c>
      <c r="D127" s="17">
        <v>1</v>
      </c>
      <c r="E127" s="18" t="s">
        <v>498</v>
      </c>
      <c r="F127" s="18" t="s">
        <v>499</v>
      </c>
      <c r="G127" s="18" t="s">
        <v>500</v>
      </c>
      <c r="H127" s="18">
        <v>1</v>
      </c>
      <c r="I127" s="19">
        <v>13</v>
      </c>
      <c r="J127" s="19">
        <v>1</v>
      </c>
      <c r="K127" s="19">
        <v>3</v>
      </c>
      <c r="L127" s="19">
        <v>0</v>
      </c>
      <c r="M127" s="19">
        <v>0</v>
      </c>
      <c r="N127" s="20">
        <f>SUM([1]!Tabela5[[#This Row],[NOTEBOOK]:[OUTROS]])</f>
        <v>18</v>
      </c>
      <c r="O127" s="19">
        <v>322</v>
      </c>
      <c r="P127" s="19">
        <v>2</v>
      </c>
      <c r="Q127" s="21" t="s">
        <v>21</v>
      </c>
    </row>
    <row r="128" spans="1:17" ht="42" customHeight="1">
      <c r="A128" s="8">
        <f t="shared" si="1"/>
        <v>126</v>
      </c>
      <c r="B128" s="9" t="s">
        <v>501</v>
      </c>
      <c r="C128" s="10">
        <v>33050643</v>
      </c>
      <c r="D128" s="10">
        <v>3</v>
      </c>
      <c r="E128" s="11" t="s">
        <v>502</v>
      </c>
      <c r="F128" s="11" t="s">
        <v>503</v>
      </c>
      <c r="G128" s="11" t="s">
        <v>504</v>
      </c>
      <c r="H128" s="11">
        <v>1</v>
      </c>
      <c r="I128" s="12">
        <v>14</v>
      </c>
      <c r="J128" s="12">
        <v>0</v>
      </c>
      <c r="K128" s="12">
        <v>2</v>
      </c>
      <c r="L128" s="12">
        <v>0</v>
      </c>
      <c r="M128" s="12">
        <v>0</v>
      </c>
      <c r="N128" s="13">
        <f>SUM([1]!Tabela5[[#This Row],[NOTEBOOK]:[OUTROS]])</f>
        <v>17</v>
      </c>
      <c r="O128" s="12">
        <v>324</v>
      </c>
      <c r="P128" s="12">
        <v>1</v>
      </c>
      <c r="Q128" s="14" t="s">
        <v>26</v>
      </c>
    </row>
    <row r="129" spans="1:17" ht="42" customHeight="1">
      <c r="A129" s="15">
        <f t="shared" si="1"/>
        <v>127</v>
      </c>
      <c r="B129" s="16" t="s">
        <v>505</v>
      </c>
      <c r="C129" s="17">
        <v>33049181</v>
      </c>
      <c r="D129" s="17">
        <v>1</v>
      </c>
      <c r="E129" s="18" t="s">
        <v>506</v>
      </c>
      <c r="F129" s="18" t="s">
        <v>507</v>
      </c>
      <c r="G129" s="18" t="s">
        <v>508</v>
      </c>
      <c r="H129" s="18">
        <v>1</v>
      </c>
      <c r="I129" s="19">
        <v>15</v>
      </c>
      <c r="J129" s="19">
        <v>1</v>
      </c>
      <c r="K129" s="19">
        <v>3</v>
      </c>
      <c r="L129" s="19">
        <v>0</v>
      </c>
      <c r="M129" s="19">
        <v>2</v>
      </c>
      <c r="N129" s="20">
        <f>SUM([1]!Tabela5[[#This Row],[NOTEBOOK]:[OUTROS]])</f>
        <v>22</v>
      </c>
      <c r="O129" s="19">
        <v>618</v>
      </c>
      <c r="P129" s="19">
        <v>2</v>
      </c>
      <c r="Q129" s="21" t="s">
        <v>26</v>
      </c>
    </row>
    <row r="130" spans="1:17" ht="42" customHeight="1">
      <c r="A130" s="8">
        <f t="shared" si="1"/>
        <v>128</v>
      </c>
      <c r="B130" s="9" t="s">
        <v>509</v>
      </c>
      <c r="C130" s="10">
        <v>33050147</v>
      </c>
      <c r="D130" s="10">
        <v>2</v>
      </c>
      <c r="E130" s="11" t="s">
        <v>510</v>
      </c>
      <c r="F130" s="11" t="s">
        <v>511</v>
      </c>
      <c r="G130" s="11" t="s">
        <v>512</v>
      </c>
      <c r="H130" s="11">
        <v>1</v>
      </c>
      <c r="I130" s="12">
        <v>0</v>
      </c>
      <c r="J130" s="12">
        <v>1</v>
      </c>
      <c r="K130" s="12">
        <v>4</v>
      </c>
      <c r="L130" s="12">
        <v>0</v>
      </c>
      <c r="M130" s="12">
        <v>8</v>
      </c>
      <c r="N130" s="13">
        <f>SUM([1]!Tabela5[[#This Row],[NOTEBOOK]:[OUTROS]])</f>
        <v>14</v>
      </c>
      <c r="O130" s="12">
        <v>1015</v>
      </c>
      <c r="P130" s="12">
        <v>2</v>
      </c>
      <c r="Q130" s="14" t="s">
        <v>26</v>
      </c>
    </row>
    <row r="131" spans="1:17" ht="42" customHeight="1">
      <c r="A131" s="15">
        <f t="shared" si="1"/>
        <v>129</v>
      </c>
      <c r="B131" s="16" t="s">
        <v>513</v>
      </c>
      <c r="C131" s="17">
        <v>33049190</v>
      </c>
      <c r="D131" s="17">
        <v>1</v>
      </c>
      <c r="E131" s="18" t="s">
        <v>514</v>
      </c>
      <c r="F131" s="18" t="s">
        <v>515</v>
      </c>
      <c r="G131" s="18" t="s">
        <v>516</v>
      </c>
      <c r="H131" s="18">
        <v>1</v>
      </c>
      <c r="I131" s="19">
        <v>0</v>
      </c>
      <c r="J131" s="19">
        <v>1</v>
      </c>
      <c r="K131" s="19">
        <v>3</v>
      </c>
      <c r="L131" s="19">
        <v>0</v>
      </c>
      <c r="M131" s="19">
        <v>1</v>
      </c>
      <c r="N131" s="20">
        <f>SUM([1]!Tabela5[[#This Row],[NOTEBOOK]:[OUTROS]])</f>
        <v>6</v>
      </c>
      <c r="O131" s="19">
        <v>556</v>
      </c>
      <c r="P131" s="19">
        <v>2</v>
      </c>
      <c r="Q131" s="21" t="s">
        <v>66</v>
      </c>
    </row>
    <row r="132" spans="1:17" ht="42" customHeight="1">
      <c r="A132" s="8">
        <f t="shared" ref="A132:A195" si="2">A131+1</f>
        <v>130</v>
      </c>
      <c r="B132" s="9" t="s">
        <v>517</v>
      </c>
      <c r="C132" s="10">
        <v>33050155</v>
      </c>
      <c r="D132" s="10">
        <v>2</v>
      </c>
      <c r="E132" s="11" t="s">
        <v>518</v>
      </c>
      <c r="F132" s="11" t="s">
        <v>519</v>
      </c>
      <c r="G132" s="11" t="s">
        <v>520</v>
      </c>
      <c r="H132" s="11">
        <v>1</v>
      </c>
      <c r="I132" s="12">
        <v>11</v>
      </c>
      <c r="J132" s="12">
        <v>1</v>
      </c>
      <c r="K132" s="12">
        <v>1</v>
      </c>
      <c r="L132" s="12">
        <v>0</v>
      </c>
      <c r="M132" s="12">
        <v>2</v>
      </c>
      <c r="N132" s="13">
        <f>SUM([1]!Tabela5[[#This Row],[NOTEBOOK]:[OUTROS]])</f>
        <v>16</v>
      </c>
      <c r="O132" s="12">
        <v>599</v>
      </c>
      <c r="P132" s="12">
        <v>2</v>
      </c>
      <c r="Q132" s="14" t="s">
        <v>26</v>
      </c>
    </row>
    <row r="133" spans="1:17" ht="42" customHeight="1">
      <c r="A133" s="15">
        <f t="shared" si="2"/>
        <v>131</v>
      </c>
      <c r="B133" s="16" t="s">
        <v>521</v>
      </c>
      <c r="C133" s="17">
        <v>33139784</v>
      </c>
      <c r="D133" s="17">
        <v>2</v>
      </c>
      <c r="E133" s="18" t="s">
        <v>522</v>
      </c>
      <c r="F133" s="18" t="s">
        <v>523</v>
      </c>
      <c r="G133" s="18" t="s">
        <v>524</v>
      </c>
      <c r="H133" s="18">
        <v>1</v>
      </c>
      <c r="I133" s="19">
        <v>20</v>
      </c>
      <c r="J133" s="19">
        <v>0</v>
      </c>
      <c r="K133" s="19">
        <v>2</v>
      </c>
      <c r="L133" s="19">
        <v>0</v>
      </c>
      <c r="M133" s="19">
        <v>3</v>
      </c>
      <c r="N133" s="20">
        <f>SUM([1]!Tabela5[[#This Row],[NOTEBOOK]:[OUTROS]])</f>
        <v>26</v>
      </c>
      <c r="O133" s="19">
        <v>540</v>
      </c>
      <c r="P133" s="19">
        <v>1</v>
      </c>
      <c r="Q133" s="21" t="s">
        <v>26</v>
      </c>
    </row>
    <row r="134" spans="1:17" ht="42" customHeight="1">
      <c r="A134" s="8">
        <f t="shared" si="2"/>
        <v>132</v>
      </c>
      <c r="B134" s="9" t="s">
        <v>525</v>
      </c>
      <c r="C134" s="10">
        <v>33153582</v>
      </c>
      <c r="D134" s="10">
        <v>1</v>
      </c>
      <c r="E134" s="11" t="s">
        <v>526</v>
      </c>
      <c r="F134" s="11" t="s">
        <v>527</v>
      </c>
      <c r="G134" s="11" t="s">
        <v>528</v>
      </c>
      <c r="H134" s="11">
        <v>1</v>
      </c>
      <c r="I134" s="12">
        <v>12</v>
      </c>
      <c r="J134" s="12">
        <v>1</v>
      </c>
      <c r="K134" s="12">
        <v>3</v>
      </c>
      <c r="L134" s="12">
        <v>0</v>
      </c>
      <c r="M134" s="12">
        <v>14</v>
      </c>
      <c r="N134" s="13">
        <f>SUM([1]!Tabela5[[#This Row],[NOTEBOOK]:[OUTROS]])</f>
        <v>31</v>
      </c>
      <c r="O134" s="12">
        <v>675</v>
      </c>
      <c r="P134" s="12">
        <v>2</v>
      </c>
      <c r="Q134" s="14" t="s">
        <v>26</v>
      </c>
    </row>
    <row r="135" spans="1:17" ht="42" customHeight="1">
      <c r="A135" s="15">
        <f t="shared" si="2"/>
        <v>133</v>
      </c>
      <c r="B135" s="16" t="s">
        <v>529</v>
      </c>
      <c r="C135" s="17">
        <v>33146845</v>
      </c>
      <c r="D135" s="17">
        <v>1</v>
      </c>
      <c r="E135" s="18" t="s">
        <v>530</v>
      </c>
      <c r="F135" s="18" t="s">
        <v>531</v>
      </c>
      <c r="G135" s="18" t="s">
        <v>532</v>
      </c>
      <c r="H135" s="18">
        <v>1</v>
      </c>
      <c r="I135" s="19">
        <v>0</v>
      </c>
      <c r="J135" s="19">
        <v>1</v>
      </c>
      <c r="K135" s="19">
        <v>3</v>
      </c>
      <c r="L135" s="19">
        <v>0</v>
      </c>
      <c r="M135" s="19">
        <v>3</v>
      </c>
      <c r="N135" s="20">
        <f>SUM([1]!Tabela5[[#This Row],[NOTEBOOK]:[OUTROS]])</f>
        <v>8</v>
      </c>
      <c r="O135" s="19">
        <v>315</v>
      </c>
      <c r="P135" s="19">
        <v>1</v>
      </c>
      <c r="Q135" s="21" t="s">
        <v>66</v>
      </c>
    </row>
    <row r="136" spans="1:17" ht="42" customHeight="1">
      <c r="A136" s="8">
        <f t="shared" si="2"/>
        <v>134</v>
      </c>
      <c r="B136" s="9" t="s">
        <v>533</v>
      </c>
      <c r="C136" s="10">
        <v>33050929</v>
      </c>
      <c r="D136" s="10">
        <v>4</v>
      </c>
      <c r="E136" s="11" t="s">
        <v>534</v>
      </c>
      <c r="F136" s="11" t="s">
        <v>535</v>
      </c>
      <c r="G136" s="11" t="s">
        <v>536</v>
      </c>
      <c r="H136" s="11">
        <v>1</v>
      </c>
      <c r="I136" s="12">
        <v>0</v>
      </c>
      <c r="J136" s="12">
        <v>0</v>
      </c>
      <c r="K136" s="12">
        <v>2</v>
      </c>
      <c r="L136" s="12">
        <v>0</v>
      </c>
      <c r="M136" s="12">
        <v>0</v>
      </c>
      <c r="N136" s="13">
        <f>SUM([1]!Tabela5[[#This Row],[NOTEBOOK]:[OUTROS]])</f>
        <v>3</v>
      </c>
      <c r="O136" s="12">
        <v>216</v>
      </c>
      <c r="P136" s="12">
        <v>1</v>
      </c>
      <c r="Q136" s="14" t="s">
        <v>26</v>
      </c>
    </row>
    <row r="137" spans="1:17" ht="42" customHeight="1">
      <c r="A137" s="15">
        <f t="shared" si="2"/>
        <v>135</v>
      </c>
      <c r="B137" s="16" t="s">
        <v>537</v>
      </c>
      <c r="C137" s="17">
        <v>33049220</v>
      </c>
      <c r="D137" s="17">
        <v>1</v>
      </c>
      <c r="E137" s="18" t="s">
        <v>538</v>
      </c>
      <c r="F137" s="18" t="s">
        <v>539</v>
      </c>
      <c r="G137" s="18" t="s">
        <v>540</v>
      </c>
      <c r="H137" s="18">
        <v>1</v>
      </c>
      <c r="I137" s="19">
        <v>0</v>
      </c>
      <c r="J137" s="19">
        <v>1</v>
      </c>
      <c r="K137" s="19">
        <v>5</v>
      </c>
      <c r="L137" s="19">
        <v>0</v>
      </c>
      <c r="M137" s="19">
        <v>5</v>
      </c>
      <c r="N137" s="20">
        <f>SUM([1]!Tabela5[[#This Row],[NOTEBOOK]:[OUTROS]])</f>
        <v>12</v>
      </c>
      <c r="O137" s="19">
        <v>823</v>
      </c>
      <c r="P137" s="19">
        <v>2</v>
      </c>
      <c r="Q137" s="21" t="s">
        <v>66</v>
      </c>
    </row>
    <row r="138" spans="1:17" ht="42" customHeight="1">
      <c r="A138" s="8">
        <f t="shared" si="2"/>
        <v>136</v>
      </c>
      <c r="B138" s="9" t="s">
        <v>541</v>
      </c>
      <c r="C138" s="10">
        <v>33050651</v>
      </c>
      <c r="D138" s="10">
        <v>3</v>
      </c>
      <c r="E138" s="11" t="s">
        <v>542</v>
      </c>
      <c r="F138" s="11" t="s">
        <v>543</v>
      </c>
      <c r="G138" s="11" t="s">
        <v>544</v>
      </c>
      <c r="H138" s="11">
        <v>1</v>
      </c>
      <c r="I138" s="12">
        <v>0</v>
      </c>
      <c r="J138" s="12">
        <v>0</v>
      </c>
      <c r="K138" s="12">
        <v>0</v>
      </c>
      <c r="L138" s="12">
        <v>2</v>
      </c>
      <c r="M138" s="12">
        <v>0</v>
      </c>
      <c r="N138" s="13">
        <f>SUM([1]!Tabela5[[#This Row],[NOTEBOOK]:[OUTROS]])</f>
        <v>3</v>
      </c>
      <c r="O138" s="12">
        <v>227</v>
      </c>
      <c r="P138" s="12">
        <v>1</v>
      </c>
      <c r="Q138" s="14" t="s">
        <v>26</v>
      </c>
    </row>
    <row r="139" spans="1:17" ht="42" customHeight="1">
      <c r="A139" s="15">
        <f t="shared" si="2"/>
        <v>137</v>
      </c>
      <c r="B139" s="16" t="s">
        <v>545</v>
      </c>
      <c r="C139" s="17">
        <v>33050163</v>
      </c>
      <c r="D139" s="17">
        <v>2</v>
      </c>
      <c r="E139" s="18" t="s">
        <v>546</v>
      </c>
      <c r="F139" s="18" t="s">
        <v>547</v>
      </c>
      <c r="G139" s="18" t="s">
        <v>548</v>
      </c>
      <c r="H139" s="18">
        <v>1</v>
      </c>
      <c r="I139" s="19">
        <v>18</v>
      </c>
      <c r="J139" s="19">
        <v>1</v>
      </c>
      <c r="K139" s="19">
        <v>3</v>
      </c>
      <c r="L139" s="19">
        <v>0</v>
      </c>
      <c r="M139" s="19">
        <v>7</v>
      </c>
      <c r="N139" s="20">
        <f>SUM([1]!Tabela5[[#This Row],[NOTEBOOK]:[OUTROS]])</f>
        <v>30</v>
      </c>
      <c r="O139" s="19">
        <v>351</v>
      </c>
      <c r="P139" s="19">
        <v>1</v>
      </c>
      <c r="Q139" s="21" t="s">
        <v>26</v>
      </c>
    </row>
    <row r="140" spans="1:17" ht="42" customHeight="1">
      <c r="A140" s="8">
        <f t="shared" si="2"/>
        <v>138</v>
      </c>
      <c r="B140" s="28" t="s">
        <v>549</v>
      </c>
      <c r="C140" s="10">
        <v>33050937</v>
      </c>
      <c r="D140" s="10">
        <v>3</v>
      </c>
      <c r="E140" s="11" t="s">
        <v>550</v>
      </c>
      <c r="F140" s="11" t="s">
        <v>551</v>
      </c>
      <c r="G140" s="11" t="s">
        <v>552</v>
      </c>
      <c r="H140" s="11">
        <v>1</v>
      </c>
      <c r="I140" s="12">
        <v>10</v>
      </c>
      <c r="J140" s="12">
        <v>1</v>
      </c>
      <c r="K140" s="12">
        <v>3</v>
      </c>
      <c r="L140" s="12">
        <v>0</v>
      </c>
      <c r="M140" s="12">
        <v>2</v>
      </c>
      <c r="N140" s="13">
        <f>SUM([1]!Tabela5[[#This Row],[NOTEBOOK]:[OUTROS]])</f>
        <v>17</v>
      </c>
      <c r="O140" s="12">
        <v>643</v>
      </c>
      <c r="P140" s="12">
        <v>2</v>
      </c>
      <c r="Q140" s="14" t="s">
        <v>26</v>
      </c>
    </row>
    <row r="141" spans="1:17" ht="42" customHeight="1">
      <c r="A141" s="15">
        <f t="shared" si="2"/>
        <v>139</v>
      </c>
      <c r="B141" s="29" t="s">
        <v>553</v>
      </c>
      <c r="C141" s="17">
        <v>33050660</v>
      </c>
      <c r="D141" s="17">
        <v>3</v>
      </c>
      <c r="E141" s="18" t="s">
        <v>554</v>
      </c>
      <c r="F141" s="18" t="s">
        <v>555</v>
      </c>
      <c r="G141" s="18" t="s">
        <v>556</v>
      </c>
      <c r="H141" s="18">
        <v>1</v>
      </c>
      <c r="I141" s="19">
        <v>11</v>
      </c>
      <c r="J141" s="19">
        <v>0</v>
      </c>
      <c r="K141" s="19">
        <v>3</v>
      </c>
      <c r="L141" s="19">
        <v>0</v>
      </c>
      <c r="M141" s="19">
        <v>3</v>
      </c>
      <c r="N141" s="20">
        <f>SUM([1]!Tabela5[[#This Row],[NOTEBOOK]:[OUTROS]])</f>
        <v>18</v>
      </c>
      <c r="O141" s="19">
        <v>552</v>
      </c>
      <c r="P141" s="19">
        <v>2</v>
      </c>
      <c r="Q141" s="21" t="s">
        <v>26</v>
      </c>
    </row>
    <row r="142" spans="1:17" ht="42" customHeight="1">
      <c r="A142" s="8">
        <f t="shared" si="2"/>
        <v>140</v>
      </c>
      <c r="B142" s="9" t="s">
        <v>557</v>
      </c>
      <c r="C142" s="10">
        <v>33049246</v>
      </c>
      <c r="D142" s="10">
        <v>1</v>
      </c>
      <c r="E142" s="11" t="s">
        <v>558</v>
      </c>
      <c r="F142" s="11" t="s">
        <v>559</v>
      </c>
      <c r="G142" s="11" t="s">
        <v>560</v>
      </c>
      <c r="H142" s="11">
        <v>1</v>
      </c>
      <c r="I142" s="12">
        <v>0</v>
      </c>
      <c r="J142" s="12">
        <v>1</v>
      </c>
      <c r="K142" s="12">
        <v>3</v>
      </c>
      <c r="L142" s="12">
        <v>0</v>
      </c>
      <c r="M142" s="12">
        <v>2</v>
      </c>
      <c r="N142" s="13">
        <f>SUM([1]!Tabela5[[#This Row],[NOTEBOOK]:[OUTROS]])</f>
        <v>7</v>
      </c>
      <c r="O142" s="12">
        <v>528</v>
      </c>
      <c r="P142" s="12">
        <v>1</v>
      </c>
      <c r="Q142" s="14" t="s">
        <v>66</v>
      </c>
    </row>
    <row r="143" spans="1:17" ht="42" customHeight="1">
      <c r="A143" s="15">
        <f t="shared" si="2"/>
        <v>141</v>
      </c>
      <c r="B143" s="16" t="s">
        <v>561</v>
      </c>
      <c r="C143" s="17">
        <v>33146861</v>
      </c>
      <c r="D143" s="17">
        <v>2</v>
      </c>
      <c r="E143" s="18" t="s">
        <v>562</v>
      </c>
      <c r="F143" s="18" t="s">
        <v>563</v>
      </c>
      <c r="G143" s="18" t="s">
        <v>564</v>
      </c>
      <c r="H143" s="18">
        <v>0</v>
      </c>
      <c r="I143" s="19" t="s">
        <v>463</v>
      </c>
      <c r="J143" s="19">
        <v>0</v>
      </c>
      <c r="K143" s="19">
        <v>0</v>
      </c>
      <c r="L143" s="19">
        <v>0</v>
      </c>
      <c r="M143" s="19">
        <v>0</v>
      </c>
      <c r="N143" s="20">
        <f>SUM([1]!Tabela5[[#This Row],[NOTEBOOK]:[OUTROS]])</f>
        <v>0</v>
      </c>
      <c r="O143" s="19">
        <v>0</v>
      </c>
      <c r="P143" s="19">
        <v>3</v>
      </c>
      <c r="Q143" s="21" t="s">
        <v>26</v>
      </c>
    </row>
    <row r="144" spans="1:17" ht="42" customHeight="1">
      <c r="A144" s="8">
        <f t="shared" si="2"/>
        <v>142</v>
      </c>
      <c r="B144" s="9" t="s">
        <v>565</v>
      </c>
      <c r="C144" s="10">
        <v>33144109</v>
      </c>
      <c r="D144" s="10">
        <v>1</v>
      </c>
      <c r="E144" s="11" t="s">
        <v>566</v>
      </c>
      <c r="F144" s="11" t="s">
        <v>567</v>
      </c>
      <c r="G144" s="11" t="s">
        <v>568</v>
      </c>
      <c r="H144" s="11">
        <v>1</v>
      </c>
      <c r="I144" s="12">
        <v>0</v>
      </c>
      <c r="J144" s="12">
        <v>1</v>
      </c>
      <c r="K144" s="12">
        <v>2</v>
      </c>
      <c r="L144" s="12">
        <v>0</v>
      </c>
      <c r="M144" s="12">
        <v>0</v>
      </c>
      <c r="N144" s="13">
        <f>SUM([1]!Tabela5[[#This Row],[NOTEBOOK]:[OUTROS]])</f>
        <v>4</v>
      </c>
      <c r="O144" s="12">
        <v>412</v>
      </c>
      <c r="P144" s="12">
        <v>1</v>
      </c>
      <c r="Q144" s="14" t="s">
        <v>26</v>
      </c>
    </row>
    <row r="145" spans="1:17" ht="42" customHeight="1">
      <c r="A145" s="15">
        <f t="shared" si="2"/>
        <v>143</v>
      </c>
      <c r="B145" s="16" t="s">
        <v>569</v>
      </c>
      <c r="C145" s="17">
        <v>33050171</v>
      </c>
      <c r="D145" s="17">
        <v>2</v>
      </c>
      <c r="E145" s="18" t="s">
        <v>570</v>
      </c>
      <c r="F145" s="18" t="s">
        <v>571</v>
      </c>
      <c r="G145" s="18" t="s">
        <v>572</v>
      </c>
      <c r="H145" s="18">
        <v>1</v>
      </c>
      <c r="I145" s="19">
        <v>0</v>
      </c>
      <c r="J145" s="19">
        <v>1</v>
      </c>
      <c r="K145" s="19">
        <v>0</v>
      </c>
      <c r="L145" s="19">
        <v>0</v>
      </c>
      <c r="M145" s="19">
        <v>5</v>
      </c>
      <c r="N145" s="20">
        <f>SUM([1]!Tabela5[[#This Row],[NOTEBOOK]:[OUTROS]])</f>
        <v>7</v>
      </c>
      <c r="O145" s="19">
        <v>290</v>
      </c>
      <c r="P145" s="19">
        <v>1</v>
      </c>
      <c r="Q145" s="21" t="s">
        <v>26</v>
      </c>
    </row>
    <row r="146" spans="1:17" ht="42" customHeight="1">
      <c r="A146" s="8">
        <f t="shared" si="2"/>
        <v>144</v>
      </c>
      <c r="B146" s="9" t="s">
        <v>573</v>
      </c>
      <c r="C146" s="10">
        <v>33146853</v>
      </c>
      <c r="D146" s="10">
        <v>1</v>
      </c>
      <c r="E146" s="11" t="s">
        <v>574</v>
      </c>
      <c r="F146" s="11" t="s">
        <v>24</v>
      </c>
      <c r="G146" s="11" t="s">
        <v>25</v>
      </c>
      <c r="H146" s="11">
        <v>1</v>
      </c>
      <c r="I146" s="12">
        <v>20</v>
      </c>
      <c r="J146" s="12">
        <v>2</v>
      </c>
      <c r="K146" s="12">
        <v>2</v>
      </c>
      <c r="L146" s="12">
        <v>0</v>
      </c>
      <c r="M146" s="12">
        <v>1</v>
      </c>
      <c r="N146" s="13">
        <f>SUM([1]!Tabela5[[#This Row],[NOTEBOOK]:[OUTROS]])</f>
        <v>26</v>
      </c>
      <c r="O146" s="12">
        <v>800</v>
      </c>
      <c r="P146" s="12">
        <v>2</v>
      </c>
      <c r="Q146" s="14" t="s">
        <v>26</v>
      </c>
    </row>
    <row r="147" spans="1:17" ht="42" customHeight="1">
      <c r="A147" s="15">
        <f t="shared" si="2"/>
        <v>145</v>
      </c>
      <c r="B147" s="16" t="s">
        <v>575</v>
      </c>
      <c r="C147" s="17">
        <v>33050198</v>
      </c>
      <c r="D147" s="17">
        <v>2</v>
      </c>
      <c r="E147" s="18" t="s">
        <v>576</v>
      </c>
      <c r="F147" s="18" t="s">
        <v>577</v>
      </c>
      <c r="G147" s="18" t="s">
        <v>578</v>
      </c>
      <c r="H147" s="18">
        <v>1</v>
      </c>
      <c r="I147" s="19">
        <v>0</v>
      </c>
      <c r="J147" s="19">
        <v>0</v>
      </c>
      <c r="K147" s="19">
        <v>3</v>
      </c>
      <c r="L147" s="19">
        <v>0</v>
      </c>
      <c r="M147" s="19">
        <v>0</v>
      </c>
      <c r="N147" s="20">
        <f>SUM([1]!Tabela5[[#This Row],[NOTEBOOK]:[OUTROS]])</f>
        <v>4</v>
      </c>
      <c r="O147" s="19">
        <v>455</v>
      </c>
      <c r="P147" s="19">
        <v>1</v>
      </c>
      <c r="Q147" s="21" t="s">
        <v>26</v>
      </c>
    </row>
    <row r="148" spans="1:17" ht="42" customHeight="1">
      <c r="A148" s="8">
        <f t="shared" si="2"/>
        <v>146</v>
      </c>
      <c r="B148" s="9" t="s">
        <v>579</v>
      </c>
      <c r="C148" s="10">
        <v>33050201</v>
      </c>
      <c r="D148" s="10">
        <v>2</v>
      </c>
      <c r="E148" s="11" t="s">
        <v>580</v>
      </c>
      <c r="F148" s="11" t="s">
        <v>581</v>
      </c>
      <c r="G148" s="11" t="s">
        <v>582</v>
      </c>
      <c r="H148" s="11">
        <v>1</v>
      </c>
      <c r="I148" s="12">
        <v>15</v>
      </c>
      <c r="J148" s="12">
        <v>1</v>
      </c>
      <c r="K148" s="12">
        <v>3</v>
      </c>
      <c r="L148" s="12">
        <v>0</v>
      </c>
      <c r="M148" s="12">
        <v>3</v>
      </c>
      <c r="N148" s="13">
        <f>SUM([1]!Tabela5[[#This Row],[NOTEBOOK]:[OUTROS]])</f>
        <v>23</v>
      </c>
      <c r="O148" s="12">
        <v>730</v>
      </c>
      <c r="P148" s="12">
        <v>2</v>
      </c>
      <c r="Q148" s="14" t="s">
        <v>26</v>
      </c>
    </row>
    <row r="149" spans="1:17" ht="42" customHeight="1">
      <c r="A149" s="15">
        <f t="shared" si="2"/>
        <v>147</v>
      </c>
      <c r="B149" s="16" t="s">
        <v>583</v>
      </c>
      <c r="C149" s="17">
        <v>33050945</v>
      </c>
      <c r="D149" s="17">
        <v>4</v>
      </c>
      <c r="E149" s="18" t="s">
        <v>584</v>
      </c>
      <c r="F149" s="18" t="s">
        <v>585</v>
      </c>
      <c r="G149" s="18" t="s">
        <v>586</v>
      </c>
      <c r="H149" s="18">
        <v>1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20">
        <f>SUM([1]!Tabela5[[#This Row],[NOTEBOOK]:[OUTROS]])</f>
        <v>3</v>
      </c>
      <c r="O149" s="19">
        <v>438</v>
      </c>
      <c r="P149" s="19">
        <v>2</v>
      </c>
      <c r="Q149" s="21" t="s">
        <v>26</v>
      </c>
    </row>
    <row r="150" spans="1:17" ht="42" customHeight="1">
      <c r="A150" s="8">
        <f t="shared" si="2"/>
        <v>148</v>
      </c>
      <c r="B150" s="30" t="s">
        <v>587</v>
      </c>
      <c r="C150" s="10">
        <v>33050244</v>
      </c>
      <c r="D150" s="10">
        <v>2</v>
      </c>
      <c r="E150" s="11" t="s">
        <v>588</v>
      </c>
      <c r="F150" s="11" t="s">
        <v>589</v>
      </c>
      <c r="G150" s="11" t="s">
        <v>590</v>
      </c>
      <c r="H150" s="11">
        <v>1</v>
      </c>
      <c r="I150" s="12">
        <v>18</v>
      </c>
      <c r="J150" s="12">
        <v>1</v>
      </c>
      <c r="K150" s="12">
        <v>3</v>
      </c>
      <c r="L150" s="12">
        <v>0</v>
      </c>
      <c r="M150" s="12">
        <v>5</v>
      </c>
      <c r="N150" s="13">
        <f>SUM([1]!Tabela5[[#This Row],[NOTEBOOK]:[OUTROS]])</f>
        <v>28</v>
      </c>
      <c r="O150" s="12">
        <v>976</v>
      </c>
      <c r="P150" s="12">
        <v>2</v>
      </c>
      <c r="Q150" s="14" t="s">
        <v>26</v>
      </c>
    </row>
    <row r="151" spans="1:17" ht="42" customHeight="1">
      <c r="A151" s="15">
        <f t="shared" si="2"/>
        <v>149</v>
      </c>
      <c r="B151" s="16" t="s">
        <v>591</v>
      </c>
      <c r="C151" s="17">
        <v>33050228</v>
      </c>
      <c r="D151" s="17">
        <v>2</v>
      </c>
      <c r="E151" s="18" t="s">
        <v>592</v>
      </c>
      <c r="F151" s="18" t="s">
        <v>593</v>
      </c>
      <c r="G151" s="18" t="s">
        <v>594</v>
      </c>
      <c r="H151" s="18">
        <v>1</v>
      </c>
      <c r="I151" s="19">
        <v>0</v>
      </c>
      <c r="J151" s="19">
        <v>0</v>
      </c>
      <c r="K151" s="19">
        <v>1</v>
      </c>
      <c r="L151" s="19">
        <v>0</v>
      </c>
      <c r="M151" s="19">
        <v>0</v>
      </c>
      <c r="N151" s="20">
        <f>SUM([1]!Tabela5[[#This Row],[NOTEBOOK]:[OUTROS]])</f>
        <v>2</v>
      </c>
      <c r="O151" s="19">
        <v>197</v>
      </c>
      <c r="P151" s="19">
        <v>1</v>
      </c>
      <c r="Q151" s="21" t="s">
        <v>66</v>
      </c>
    </row>
    <row r="152" spans="1:17" ht="42" customHeight="1">
      <c r="A152" s="8">
        <f t="shared" si="2"/>
        <v>150</v>
      </c>
      <c r="B152" s="9" t="s">
        <v>595</v>
      </c>
      <c r="C152" s="10">
        <v>33050236</v>
      </c>
      <c r="D152" s="10">
        <v>2</v>
      </c>
      <c r="E152" s="11" t="s">
        <v>596</v>
      </c>
      <c r="F152" s="11" t="s">
        <v>597</v>
      </c>
      <c r="G152" s="11" t="s">
        <v>598</v>
      </c>
      <c r="H152" s="11">
        <v>1</v>
      </c>
      <c r="I152" s="12">
        <v>0</v>
      </c>
      <c r="J152" s="12">
        <v>1</v>
      </c>
      <c r="K152" s="12">
        <v>3</v>
      </c>
      <c r="L152" s="12">
        <v>0</v>
      </c>
      <c r="M152" s="12">
        <v>6</v>
      </c>
      <c r="N152" s="13">
        <f>SUM([1]!Tabela5[[#This Row],[NOTEBOOK]:[OUTROS]])</f>
        <v>11</v>
      </c>
      <c r="O152" s="12">
        <v>492</v>
      </c>
      <c r="P152" s="12">
        <v>1</v>
      </c>
      <c r="Q152" s="14" t="s">
        <v>26</v>
      </c>
    </row>
    <row r="153" spans="1:17" ht="42" customHeight="1">
      <c r="A153" s="15">
        <f t="shared" si="2"/>
        <v>151</v>
      </c>
      <c r="B153" s="16" t="s">
        <v>599</v>
      </c>
      <c r="C153" s="17">
        <v>33050678</v>
      </c>
      <c r="D153" s="17">
        <v>3</v>
      </c>
      <c r="E153" s="18" t="s">
        <v>600</v>
      </c>
      <c r="F153" s="18" t="s">
        <v>601</v>
      </c>
      <c r="G153" s="18" t="s">
        <v>602</v>
      </c>
      <c r="H153" s="18">
        <v>1</v>
      </c>
      <c r="I153" s="19">
        <v>0</v>
      </c>
      <c r="J153" s="19">
        <v>0</v>
      </c>
      <c r="K153" s="19">
        <v>1</v>
      </c>
      <c r="L153" s="19">
        <v>0</v>
      </c>
      <c r="M153" s="19">
        <v>5</v>
      </c>
      <c r="N153" s="20">
        <f>SUM([1]!Tabela5[[#This Row],[NOTEBOOK]:[OUTROS]])</f>
        <v>7</v>
      </c>
      <c r="O153" s="19">
        <v>681</v>
      </c>
      <c r="P153" s="19">
        <v>2</v>
      </c>
      <c r="Q153" s="21" t="s">
        <v>26</v>
      </c>
    </row>
    <row r="154" spans="1:17" ht="42" customHeight="1">
      <c r="A154" s="8">
        <f t="shared" si="2"/>
        <v>152</v>
      </c>
      <c r="B154" s="9" t="s">
        <v>603</v>
      </c>
      <c r="C154" s="10">
        <v>33196265</v>
      </c>
      <c r="D154" s="10">
        <v>2</v>
      </c>
      <c r="E154" s="11" t="s">
        <v>604</v>
      </c>
      <c r="F154" s="11" t="s">
        <v>605</v>
      </c>
      <c r="G154" s="11" t="s">
        <v>606</v>
      </c>
      <c r="H154" s="11">
        <v>1</v>
      </c>
      <c r="I154" s="12">
        <v>15</v>
      </c>
      <c r="J154" s="12">
        <v>2</v>
      </c>
      <c r="K154" s="12">
        <v>1</v>
      </c>
      <c r="L154" s="12">
        <v>0</v>
      </c>
      <c r="M154" s="12">
        <v>1</v>
      </c>
      <c r="N154" s="13">
        <f>SUM([1]!Tabela5[[#This Row],[NOTEBOOK]:[OUTROS]])</f>
        <v>20</v>
      </c>
      <c r="O154" s="12">
        <v>573</v>
      </c>
      <c r="P154" s="12">
        <v>2</v>
      </c>
      <c r="Q154" s="14" t="s">
        <v>21</v>
      </c>
    </row>
    <row r="155" spans="1:17" ht="42" customHeight="1">
      <c r="A155" s="15">
        <f t="shared" si="2"/>
        <v>153</v>
      </c>
      <c r="B155" s="16" t="s">
        <v>607</v>
      </c>
      <c r="C155" s="17">
        <v>33050953</v>
      </c>
      <c r="D155" s="17">
        <v>4</v>
      </c>
      <c r="E155" s="18" t="s">
        <v>608</v>
      </c>
      <c r="F155" s="18" t="s">
        <v>609</v>
      </c>
      <c r="G155" s="18" t="s">
        <v>610</v>
      </c>
      <c r="H155" s="18">
        <v>1</v>
      </c>
      <c r="I155" s="19">
        <v>4</v>
      </c>
      <c r="J155" s="19">
        <v>1</v>
      </c>
      <c r="K155" s="19">
        <v>2</v>
      </c>
      <c r="L155" s="19">
        <v>0</v>
      </c>
      <c r="M155" s="19">
        <v>0</v>
      </c>
      <c r="N155" s="20">
        <f>SUM([1]!Tabela5[[#This Row],[NOTEBOOK]:[OUTROS]])</f>
        <v>8</v>
      </c>
      <c r="O155" s="19">
        <v>566</v>
      </c>
      <c r="P155" s="19">
        <v>2</v>
      </c>
      <c r="Q155" s="21" t="s">
        <v>26</v>
      </c>
    </row>
    <row r="156" spans="1:17" ht="42" customHeight="1">
      <c r="A156" s="8">
        <f t="shared" si="2"/>
        <v>154</v>
      </c>
      <c r="B156" s="9" t="s">
        <v>611</v>
      </c>
      <c r="C156" s="10">
        <v>33195668</v>
      </c>
      <c r="D156" s="10">
        <v>4</v>
      </c>
      <c r="E156" s="11" t="s">
        <v>612</v>
      </c>
      <c r="F156" s="11" t="s">
        <v>613</v>
      </c>
      <c r="G156" s="11" t="s">
        <v>614</v>
      </c>
      <c r="H156" s="11">
        <v>1</v>
      </c>
      <c r="I156" s="12">
        <v>0</v>
      </c>
      <c r="J156" s="12">
        <v>1</v>
      </c>
      <c r="K156" s="12">
        <v>2</v>
      </c>
      <c r="L156" s="12">
        <v>0</v>
      </c>
      <c r="M156" s="12">
        <v>2</v>
      </c>
      <c r="N156" s="13">
        <f>SUM([1]!Tabela5[[#This Row],[NOTEBOOK]:[OUTROS]])</f>
        <v>6</v>
      </c>
      <c r="O156" s="12">
        <v>452</v>
      </c>
      <c r="P156" s="12">
        <v>2</v>
      </c>
      <c r="Q156" s="14" t="s">
        <v>21</v>
      </c>
    </row>
    <row r="157" spans="1:17" ht="42" customHeight="1">
      <c r="A157" s="15">
        <f t="shared" si="2"/>
        <v>155</v>
      </c>
      <c r="B157" s="16" t="s">
        <v>615</v>
      </c>
      <c r="C157" s="17">
        <v>33135266</v>
      </c>
      <c r="D157" s="17">
        <v>2</v>
      </c>
      <c r="E157" s="18" t="s">
        <v>616</v>
      </c>
      <c r="F157" s="18" t="s">
        <v>617</v>
      </c>
      <c r="G157" s="18" t="s">
        <v>618</v>
      </c>
      <c r="H157" s="18">
        <v>1</v>
      </c>
      <c r="I157" s="19">
        <v>4</v>
      </c>
      <c r="J157" s="19">
        <v>1</v>
      </c>
      <c r="K157" s="19">
        <v>3</v>
      </c>
      <c r="L157" s="19">
        <v>0</v>
      </c>
      <c r="M157" s="19">
        <v>2</v>
      </c>
      <c r="N157" s="20">
        <f>SUM([1]!Tabela5[[#This Row],[NOTEBOOK]:[OUTROS]])</f>
        <v>11</v>
      </c>
      <c r="O157" s="19">
        <v>1203</v>
      </c>
      <c r="P157" s="19">
        <v>3</v>
      </c>
      <c r="Q157" s="21" t="s">
        <v>26</v>
      </c>
    </row>
    <row r="158" spans="1:17" ht="42" customHeight="1">
      <c r="A158" s="8">
        <f t="shared" si="2"/>
        <v>156</v>
      </c>
      <c r="B158" s="9" t="s">
        <v>619</v>
      </c>
      <c r="C158" s="10">
        <v>33112770</v>
      </c>
      <c r="D158" s="10">
        <v>3</v>
      </c>
      <c r="E158" s="11" t="s">
        <v>620</v>
      </c>
      <c r="F158" s="11" t="s">
        <v>621</v>
      </c>
      <c r="G158" s="11" t="s">
        <v>622</v>
      </c>
      <c r="H158" s="11">
        <v>1</v>
      </c>
      <c r="I158" s="12">
        <v>0</v>
      </c>
      <c r="J158" s="12">
        <v>2</v>
      </c>
      <c r="K158" s="12">
        <v>3</v>
      </c>
      <c r="L158" s="12">
        <v>0</v>
      </c>
      <c r="M158" s="12">
        <v>12</v>
      </c>
      <c r="N158" s="13">
        <f>SUM([1]!Tabela5[[#This Row],[NOTEBOOK]:[OUTROS]])</f>
        <v>18</v>
      </c>
      <c r="O158" s="12">
        <v>548</v>
      </c>
      <c r="P158" s="12">
        <v>1</v>
      </c>
      <c r="Q158" s="14" t="s">
        <v>26</v>
      </c>
    </row>
    <row r="159" spans="1:17" ht="42" customHeight="1">
      <c r="A159" s="15">
        <f t="shared" si="2"/>
        <v>157</v>
      </c>
      <c r="B159" s="16" t="s">
        <v>623</v>
      </c>
      <c r="C159" s="17">
        <v>33139776</v>
      </c>
      <c r="D159" s="17">
        <v>3</v>
      </c>
      <c r="E159" s="18" t="s">
        <v>624</v>
      </c>
      <c r="F159" s="18" t="s">
        <v>625</v>
      </c>
      <c r="G159" s="18" t="s">
        <v>626</v>
      </c>
      <c r="H159" s="18">
        <v>1</v>
      </c>
      <c r="I159" s="19">
        <v>14</v>
      </c>
      <c r="J159" s="19">
        <v>1</v>
      </c>
      <c r="K159" s="19">
        <v>3</v>
      </c>
      <c r="L159" s="19">
        <v>0</v>
      </c>
      <c r="M159" s="19">
        <v>2</v>
      </c>
      <c r="N159" s="20">
        <f>SUM([1]!Tabela5[[#This Row],[NOTEBOOK]:[OUTROS]])</f>
        <v>21</v>
      </c>
      <c r="O159" s="19">
        <v>336</v>
      </c>
      <c r="P159" s="19">
        <v>1</v>
      </c>
      <c r="Q159" s="21" t="s">
        <v>66</v>
      </c>
    </row>
    <row r="160" spans="1:17" ht="42" customHeight="1">
      <c r="A160" s="8">
        <f t="shared" si="2"/>
        <v>158</v>
      </c>
      <c r="B160" s="9" t="s">
        <v>627</v>
      </c>
      <c r="C160" s="10">
        <v>33050252</v>
      </c>
      <c r="D160" s="10">
        <v>2</v>
      </c>
      <c r="E160" s="11" t="s">
        <v>628</v>
      </c>
      <c r="F160" s="11" t="s">
        <v>629</v>
      </c>
      <c r="G160" s="11" t="s">
        <v>630</v>
      </c>
      <c r="H160" s="11">
        <v>1</v>
      </c>
      <c r="I160" s="12">
        <v>12</v>
      </c>
      <c r="J160" s="12">
        <v>1</v>
      </c>
      <c r="K160" s="12">
        <v>3</v>
      </c>
      <c r="L160" s="12">
        <v>0</v>
      </c>
      <c r="M160" s="12">
        <v>1</v>
      </c>
      <c r="N160" s="13">
        <f>SUM([1]!Tabela5[[#This Row],[NOTEBOOK]:[OUTROS]])</f>
        <v>18</v>
      </c>
      <c r="O160" s="12">
        <v>614</v>
      </c>
      <c r="P160" s="12">
        <v>2</v>
      </c>
      <c r="Q160" s="14" t="s">
        <v>26</v>
      </c>
    </row>
    <row r="161" spans="1:17" ht="42" customHeight="1">
      <c r="A161" s="15">
        <f t="shared" si="2"/>
        <v>159</v>
      </c>
      <c r="B161" s="16" t="s">
        <v>631</v>
      </c>
      <c r="C161" s="17">
        <v>33050260</v>
      </c>
      <c r="D161" s="17">
        <v>2</v>
      </c>
      <c r="E161" s="18" t="s">
        <v>632</v>
      </c>
      <c r="F161" s="18" t="s">
        <v>633</v>
      </c>
      <c r="G161" s="18" t="s">
        <v>634</v>
      </c>
      <c r="H161" s="18">
        <v>1</v>
      </c>
      <c r="I161" s="19">
        <v>20</v>
      </c>
      <c r="J161" s="19">
        <v>1</v>
      </c>
      <c r="K161" s="19">
        <v>2</v>
      </c>
      <c r="L161" s="19">
        <v>0</v>
      </c>
      <c r="M161" s="19">
        <v>11</v>
      </c>
      <c r="N161" s="20">
        <f>SUM([1]!Tabela5[[#This Row],[NOTEBOOK]:[OUTROS]])</f>
        <v>35</v>
      </c>
      <c r="O161" s="19">
        <v>789</v>
      </c>
      <c r="P161" s="19">
        <v>1</v>
      </c>
      <c r="Q161" s="21" t="s">
        <v>26</v>
      </c>
    </row>
    <row r="162" spans="1:17" ht="42" customHeight="1">
      <c r="A162" s="8">
        <f t="shared" si="2"/>
        <v>160</v>
      </c>
      <c r="B162" s="9" t="s">
        <v>635</v>
      </c>
      <c r="C162" s="10">
        <v>33050961</v>
      </c>
      <c r="D162" s="10">
        <v>4</v>
      </c>
      <c r="E162" s="11" t="s">
        <v>636</v>
      </c>
      <c r="F162" s="11" t="s">
        <v>637</v>
      </c>
      <c r="G162" s="11" t="s">
        <v>638</v>
      </c>
      <c r="H162" s="11">
        <v>1</v>
      </c>
      <c r="I162" s="12" t="s">
        <v>463</v>
      </c>
      <c r="J162" s="12">
        <v>0</v>
      </c>
      <c r="K162" s="12">
        <v>1</v>
      </c>
      <c r="L162" s="12">
        <v>1</v>
      </c>
      <c r="M162" s="12">
        <v>0</v>
      </c>
      <c r="N162" s="13">
        <f>SUM([1]!Tabela5[[#This Row],[NOTEBOOK]:[OUTROS]])</f>
        <v>3</v>
      </c>
      <c r="O162" s="12">
        <v>82</v>
      </c>
      <c r="P162" s="12">
        <v>1</v>
      </c>
      <c r="Q162" s="14" t="s">
        <v>26</v>
      </c>
    </row>
    <row r="163" spans="1:17" ht="42" customHeight="1">
      <c r="A163" s="15">
        <f t="shared" si="2"/>
        <v>161</v>
      </c>
      <c r="B163" s="16" t="s">
        <v>639</v>
      </c>
      <c r="C163" s="17">
        <v>33144125</v>
      </c>
      <c r="D163" s="17">
        <v>2</v>
      </c>
      <c r="E163" s="18" t="s">
        <v>640</v>
      </c>
      <c r="F163" s="18" t="s">
        <v>641</v>
      </c>
      <c r="G163" s="18" t="s">
        <v>642</v>
      </c>
      <c r="H163" s="18">
        <v>1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20">
        <f>SUM([1]!Tabela5[[#This Row],[NOTEBOOK]:[OUTROS]])</f>
        <v>3</v>
      </c>
      <c r="O163" s="19">
        <v>384</v>
      </c>
      <c r="P163" s="19">
        <v>1</v>
      </c>
      <c r="Q163" s="21" t="s">
        <v>26</v>
      </c>
    </row>
    <row r="164" spans="1:17" ht="42" customHeight="1">
      <c r="A164" s="8">
        <f t="shared" si="2"/>
        <v>162</v>
      </c>
      <c r="B164" s="9" t="s">
        <v>643</v>
      </c>
      <c r="C164" s="10">
        <v>33049270</v>
      </c>
      <c r="D164" s="10">
        <v>1</v>
      </c>
      <c r="E164" s="11" t="s">
        <v>644</v>
      </c>
      <c r="F164" s="11" t="s">
        <v>645</v>
      </c>
      <c r="G164" s="11" t="s">
        <v>646</v>
      </c>
      <c r="H164" s="11">
        <v>1</v>
      </c>
      <c r="I164" s="12">
        <v>15</v>
      </c>
      <c r="J164" s="12">
        <v>0</v>
      </c>
      <c r="K164" s="12">
        <v>3</v>
      </c>
      <c r="L164" s="12">
        <v>0</v>
      </c>
      <c r="M164" s="12">
        <v>1</v>
      </c>
      <c r="N164" s="13">
        <f>SUM([1]!Tabela5[[#This Row],[NOTEBOOK]:[OUTROS]])</f>
        <v>20</v>
      </c>
      <c r="O164" s="12">
        <v>473</v>
      </c>
      <c r="P164" s="12">
        <v>1</v>
      </c>
      <c r="Q164" s="14" t="s">
        <v>66</v>
      </c>
    </row>
    <row r="165" spans="1:17" ht="42" customHeight="1">
      <c r="A165" s="15">
        <f t="shared" si="2"/>
        <v>163</v>
      </c>
      <c r="B165" s="16" t="s">
        <v>647</v>
      </c>
      <c r="C165" s="17">
        <v>33050279</v>
      </c>
      <c r="D165" s="17">
        <v>2</v>
      </c>
      <c r="E165" s="18" t="s">
        <v>648</v>
      </c>
      <c r="F165" s="18" t="s">
        <v>649</v>
      </c>
      <c r="G165" s="18" t="s">
        <v>650</v>
      </c>
      <c r="H165" s="18">
        <v>1</v>
      </c>
      <c r="I165" s="19">
        <v>14</v>
      </c>
      <c r="J165" s="19">
        <v>1</v>
      </c>
      <c r="K165" s="19">
        <v>2</v>
      </c>
      <c r="L165" s="19">
        <v>0</v>
      </c>
      <c r="M165" s="19">
        <v>2</v>
      </c>
      <c r="N165" s="20">
        <f>SUM([1]!Tabela5[[#This Row],[NOTEBOOK]:[OUTROS]])</f>
        <v>20</v>
      </c>
      <c r="O165" s="19">
        <v>602</v>
      </c>
      <c r="P165" s="19">
        <v>2</v>
      </c>
      <c r="Q165" s="21" t="s">
        <v>26</v>
      </c>
    </row>
    <row r="166" spans="1:17" ht="42" customHeight="1">
      <c r="A166" s="8">
        <f t="shared" si="2"/>
        <v>164</v>
      </c>
      <c r="B166" s="9" t="s">
        <v>651</v>
      </c>
      <c r="C166" s="10">
        <v>33449236</v>
      </c>
      <c r="D166" s="10">
        <v>1</v>
      </c>
      <c r="E166" s="11" t="s">
        <v>652</v>
      </c>
      <c r="F166" s="11" t="s">
        <v>653</v>
      </c>
      <c r="G166" s="11" t="s">
        <v>654</v>
      </c>
      <c r="H166" s="11">
        <v>1</v>
      </c>
      <c r="I166" s="12" t="s">
        <v>463</v>
      </c>
      <c r="J166" s="12">
        <v>0</v>
      </c>
      <c r="K166" s="12">
        <v>2</v>
      </c>
      <c r="L166" s="12">
        <v>0</v>
      </c>
      <c r="M166" s="12">
        <v>1</v>
      </c>
      <c r="N166" s="13">
        <f>SUM([1]!Tabela5[[#This Row],[NOTEBOOK]:[OUTROS]])</f>
        <v>4</v>
      </c>
      <c r="O166" s="12">
        <v>353</v>
      </c>
      <c r="P166" s="12">
        <v>1</v>
      </c>
      <c r="Q166" s="14" t="s">
        <v>26</v>
      </c>
    </row>
    <row r="167" spans="1:17" ht="42" customHeight="1">
      <c r="A167" s="15">
        <f t="shared" si="2"/>
        <v>165</v>
      </c>
      <c r="B167" s="16" t="s">
        <v>655</v>
      </c>
      <c r="C167" s="17">
        <v>33049297</v>
      </c>
      <c r="D167" s="17">
        <v>1</v>
      </c>
      <c r="E167" s="18" t="s">
        <v>656</v>
      </c>
      <c r="F167" s="18" t="s">
        <v>657</v>
      </c>
      <c r="G167" s="18" t="s">
        <v>658</v>
      </c>
      <c r="H167" s="18">
        <v>1</v>
      </c>
      <c r="I167" s="19">
        <v>17</v>
      </c>
      <c r="J167" s="19">
        <v>0</v>
      </c>
      <c r="K167" s="19">
        <v>4</v>
      </c>
      <c r="L167" s="19">
        <v>1</v>
      </c>
      <c r="M167" s="19">
        <v>1</v>
      </c>
      <c r="N167" s="20">
        <f>SUM([1]!Tabela5[[#This Row],[NOTEBOOK]:[OUTROS]])</f>
        <v>24</v>
      </c>
      <c r="O167" s="19">
        <v>365</v>
      </c>
      <c r="P167" s="19">
        <v>1</v>
      </c>
      <c r="Q167" s="21" t="s">
        <v>66</v>
      </c>
    </row>
    <row r="168" spans="1:17" ht="42" customHeight="1">
      <c r="A168" s="8">
        <f t="shared" si="2"/>
        <v>166</v>
      </c>
      <c r="B168" s="9" t="s">
        <v>659</v>
      </c>
      <c r="C168" s="10">
        <v>33144117</v>
      </c>
      <c r="D168" s="10">
        <v>1</v>
      </c>
      <c r="E168" s="11" t="s">
        <v>660</v>
      </c>
      <c r="F168" s="11" t="s">
        <v>661</v>
      </c>
      <c r="G168" s="11" t="s">
        <v>662</v>
      </c>
      <c r="H168" s="11">
        <v>1</v>
      </c>
      <c r="I168" s="12">
        <v>0</v>
      </c>
      <c r="J168" s="12">
        <v>1</v>
      </c>
      <c r="K168" s="12">
        <v>2</v>
      </c>
      <c r="L168" s="12">
        <v>0</v>
      </c>
      <c r="M168" s="12">
        <v>1</v>
      </c>
      <c r="N168" s="13">
        <f>SUM([1]!Tabela5[[#This Row],[NOTEBOOK]:[OUTROS]])</f>
        <v>5</v>
      </c>
      <c r="O168" s="12">
        <v>594</v>
      </c>
      <c r="P168" s="12">
        <v>2</v>
      </c>
      <c r="Q168" s="14" t="s">
        <v>66</v>
      </c>
    </row>
    <row r="169" spans="1:17" ht="42" customHeight="1">
      <c r="A169" s="15">
        <f t="shared" si="2"/>
        <v>167</v>
      </c>
      <c r="B169" s="16" t="s">
        <v>663</v>
      </c>
      <c r="C169" s="17">
        <v>33112789</v>
      </c>
      <c r="D169" s="17">
        <v>2</v>
      </c>
      <c r="E169" s="18" t="s">
        <v>664</v>
      </c>
      <c r="F169" s="18" t="s">
        <v>665</v>
      </c>
      <c r="G169" s="18" t="s">
        <v>666</v>
      </c>
      <c r="H169" s="18">
        <v>1</v>
      </c>
      <c r="I169" s="19" t="s">
        <v>463</v>
      </c>
      <c r="J169" s="19">
        <v>1</v>
      </c>
      <c r="K169" s="19">
        <v>3</v>
      </c>
      <c r="L169" s="19">
        <v>0</v>
      </c>
      <c r="M169" s="19">
        <v>0</v>
      </c>
      <c r="N169" s="20">
        <f>SUM([1]!Tabela5[[#This Row],[NOTEBOOK]:[OUTROS]])</f>
        <v>5</v>
      </c>
      <c r="O169" s="19">
        <v>371</v>
      </c>
      <c r="P169" s="19">
        <v>1</v>
      </c>
      <c r="Q169" s="21" t="s">
        <v>26</v>
      </c>
    </row>
    <row r="170" spans="1:17" ht="42" customHeight="1">
      <c r="A170" s="8">
        <f t="shared" si="2"/>
        <v>168</v>
      </c>
      <c r="B170" s="9" t="s">
        <v>667</v>
      </c>
      <c r="C170" s="10">
        <v>33050970</v>
      </c>
      <c r="D170" s="10">
        <v>4</v>
      </c>
      <c r="E170" s="11" t="s">
        <v>668</v>
      </c>
      <c r="F170" s="11" t="s">
        <v>669</v>
      </c>
      <c r="G170" s="11" t="s">
        <v>670</v>
      </c>
      <c r="H170" s="11">
        <v>1</v>
      </c>
      <c r="I170" s="12">
        <v>0</v>
      </c>
      <c r="J170" s="12">
        <v>1</v>
      </c>
      <c r="K170" s="12">
        <v>3</v>
      </c>
      <c r="L170" s="12">
        <v>0</v>
      </c>
      <c r="M170" s="12">
        <v>0</v>
      </c>
      <c r="N170" s="13">
        <f>SUM([1]!Tabela5[[#This Row],[NOTEBOOK]:[OUTROS]])</f>
        <v>5</v>
      </c>
      <c r="O170" s="12">
        <v>83</v>
      </c>
      <c r="P170" s="12">
        <v>1</v>
      </c>
      <c r="Q170" s="14" t="s">
        <v>21</v>
      </c>
    </row>
    <row r="171" spans="1:17" ht="42" customHeight="1">
      <c r="A171" s="15">
        <f t="shared" si="2"/>
        <v>169</v>
      </c>
      <c r="B171" s="16" t="s">
        <v>671</v>
      </c>
      <c r="C171" s="17">
        <v>33049211</v>
      </c>
      <c r="D171" s="17">
        <v>1</v>
      </c>
      <c r="E171" s="18" t="s">
        <v>672</v>
      </c>
      <c r="F171" s="18" t="s">
        <v>673</v>
      </c>
      <c r="G171" s="18" t="s">
        <v>674</v>
      </c>
      <c r="H171" s="18">
        <v>1</v>
      </c>
      <c r="I171" s="19" t="s">
        <v>463</v>
      </c>
      <c r="J171" s="19">
        <v>1</v>
      </c>
      <c r="K171" s="19">
        <v>2</v>
      </c>
      <c r="L171" s="19">
        <v>0</v>
      </c>
      <c r="M171" s="19">
        <v>5</v>
      </c>
      <c r="N171" s="20">
        <f>SUM([1]!Tabela5[[#This Row],[NOTEBOOK]:[OUTROS]])</f>
        <v>9</v>
      </c>
      <c r="O171" s="19">
        <v>1084</v>
      </c>
      <c r="P171" s="19">
        <v>3</v>
      </c>
      <c r="Q171" s="21" t="s">
        <v>26</v>
      </c>
    </row>
    <row r="172" spans="1:17" ht="42" customHeight="1">
      <c r="A172" s="8">
        <f t="shared" si="2"/>
        <v>170</v>
      </c>
      <c r="B172" s="9" t="s">
        <v>675</v>
      </c>
      <c r="C172" s="10">
        <v>33129088</v>
      </c>
      <c r="D172" s="10">
        <v>2</v>
      </c>
      <c r="E172" s="11" t="s">
        <v>676</v>
      </c>
      <c r="F172" s="11" t="s">
        <v>677</v>
      </c>
      <c r="G172" s="11" t="s">
        <v>678</v>
      </c>
      <c r="H172" s="11">
        <v>1</v>
      </c>
      <c r="I172" s="12">
        <v>12</v>
      </c>
      <c r="J172" s="12">
        <v>1</v>
      </c>
      <c r="K172" s="12">
        <v>0</v>
      </c>
      <c r="L172" s="12">
        <v>0</v>
      </c>
      <c r="M172" s="12">
        <v>1</v>
      </c>
      <c r="N172" s="13">
        <f>SUM([1]!Tabela5[[#This Row],[NOTEBOOK]:[OUTROS]])</f>
        <v>15</v>
      </c>
      <c r="O172" s="12">
        <v>400</v>
      </c>
      <c r="P172" s="12">
        <v>1</v>
      </c>
      <c r="Q172" s="14" t="s">
        <v>26</v>
      </c>
    </row>
    <row r="173" spans="1:17" ht="42" customHeight="1">
      <c r="A173" s="15">
        <f t="shared" si="2"/>
        <v>171</v>
      </c>
      <c r="B173" s="16" t="s">
        <v>679</v>
      </c>
      <c r="C173" s="17">
        <v>33146888</v>
      </c>
      <c r="D173" s="17">
        <v>2</v>
      </c>
      <c r="E173" s="18" t="s">
        <v>680</v>
      </c>
      <c r="F173" s="18" t="s">
        <v>681</v>
      </c>
      <c r="G173" s="18" t="s">
        <v>682</v>
      </c>
      <c r="H173" s="18">
        <v>1</v>
      </c>
      <c r="I173" s="19">
        <v>20</v>
      </c>
      <c r="J173" s="19">
        <v>1</v>
      </c>
      <c r="K173" s="19">
        <v>1</v>
      </c>
      <c r="L173" s="19">
        <v>0</v>
      </c>
      <c r="M173" s="19">
        <v>4</v>
      </c>
      <c r="N173" s="20">
        <f>SUM([1]!Tabela5[[#This Row],[NOTEBOOK]:[OUTROS]])</f>
        <v>27</v>
      </c>
      <c r="O173" s="19">
        <v>607</v>
      </c>
      <c r="P173" s="19">
        <v>2</v>
      </c>
      <c r="Q173" s="21" t="s">
        <v>26</v>
      </c>
    </row>
    <row r="174" spans="1:17" ht="42" customHeight="1">
      <c r="A174" s="8">
        <f t="shared" si="2"/>
        <v>172</v>
      </c>
      <c r="B174" s="9" t="s">
        <v>683</v>
      </c>
      <c r="C174" s="10">
        <v>33050864</v>
      </c>
      <c r="D174" s="10">
        <v>4</v>
      </c>
      <c r="E174" s="11" t="s">
        <v>684</v>
      </c>
      <c r="F174" s="11" t="s">
        <v>685</v>
      </c>
      <c r="G174" s="11" t="s">
        <v>686</v>
      </c>
      <c r="H174" s="11">
        <v>1</v>
      </c>
      <c r="I174" s="12">
        <v>18</v>
      </c>
      <c r="J174" s="12">
        <v>1</v>
      </c>
      <c r="K174" s="12">
        <v>2</v>
      </c>
      <c r="L174" s="12">
        <v>0</v>
      </c>
      <c r="M174" s="12">
        <v>0</v>
      </c>
      <c r="N174" s="13">
        <f>SUM([1]!Tabela5[[#This Row],[NOTEBOOK]:[OUTROS]])</f>
        <v>22</v>
      </c>
      <c r="O174" s="12">
        <v>527</v>
      </c>
      <c r="P174" s="12">
        <v>1</v>
      </c>
      <c r="Q174" s="14" t="s">
        <v>26</v>
      </c>
    </row>
    <row r="175" spans="1:17" ht="42" customHeight="1">
      <c r="A175" s="15">
        <f t="shared" si="2"/>
        <v>173</v>
      </c>
      <c r="B175" s="16" t="s">
        <v>687</v>
      </c>
      <c r="C175" s="17">
        <v>33146870</v>
      </c>
      <c r="D175" s="17">
        <v>2</v>
      </c>
      <c r="E175" s="18" t="s">
        <v>688</v>
      </c>
      <c r="F175" s="18" t="s">
        <v>689</v>
      </c>
      <c r="G175" s="18" t="s">
        <v>690</v>
      </c>
      <c r="H175" s="18">
        <v>1</v>
      </c>
      <c r="I175" s="19">
        <v>0</v>
      </c>
      <c r="J175" s="19">
        <v>1</v>
      </c>
      <c r="K175" s="19">
        <v>2</v>
      </c>
      <c r="L175" s="19">
        <v>0</v>
      </c>
      <c r="M175" s="19">
        <v>0</v>
      </c>
      <c r="N175" s="20">
        <f>SUM([1]!Tabela5[[#This Row],[NOTEBOOK]:[OUTROS]])</f>
        <v>4</v>
      </c>
      <c r="O175" s="19">
        <v>367</v>
      </c>
      <c r="P175" s="19">
        <v>1</v>
      </c>
      <c r="Q175" s="21" t="s">
        <v>26</v>
      </c>
    </row>
    <row r="176" spans="1:17" ht="42" customHeight="1">
      <c r="A176" s="8">
        <f t="shared" si="2"/>
        <v>174</v>
      </c>
      <c r="B176" s="9" t="s">
        <v>691</v>
      </c>
      <c r="C176" s="10">
        <v>33050694</v>
      </c>
      <c r="D176" s="10">
        <v>3</v>
      </c>
      <c r="E176" s="11" t="s">
        <v>692</v>
      </c>
      <c r="F176" s="11" t="s">
        <v>693</v>
      </c>
      <c r="G176" s="11" t="s">
        <v>694</v>
      </c>
      <c r="H176" s="11">
        <v>1</v>
      </c>
      <c r="I176" s="12">
        <v>15</v>
      </c>
      <c r="J176" s="12">
        <v>1</v>
      </c>
      <c r="K176" s="12">
        <v>1</v>
      </c>
      <c r="L176" s="12">
        <v>0</v>
      </c>
      <c r="M176" s="12">
        <v>4</v>
      </c>
      <c r="N176" s="13">
        <f>SUM([1]!Tabela5[[#This Row],[NOTEBOOK]:[OUTROS]])</f>
        <v>22</v>
      </c>
      <c r="O176" s="12">
        <v>667</v>
      </c>
      <c r="P176" s="12">
        <v>2</v>
      </c>
      <c r="Q176" s="14" t="s">
        <v>26</v>
      </c>
    </row>
    <row r="177" spans="1:17" ht="42" customHeight="1">
      <c r="A177" s="15">
        <f t="shared" si="2"/>
        <v>175</v>
      </c>
      <c r="B177" s="16" t="s">
        <v>695</v>
      </c>
      <c r="C177" s="17">
        <v>33126860</v>
      </c>
      <c r="D177" s="17">
        <v>3</v>
      </c>
      <c r="E177" s="18" t="s">
        <v>696</v>
      </c>
      <c r="F177" s="18" t="s">
        <v>697</v>
      </c>
      <c r="G177" s="18" t="s">
        <v>698</v>
      </c>
      <c r="H177" s="18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5</v>
      </c>
      <c r="N177" s="20">
        <f>SUM([1]!Tabela5[[#This Row],[NOTEBOOK]:[OUTROS]])</f>
        <v>7</v>
      </c>
      <c r="O177" s="19">
        <v>489</v>
      </c>
      <c r="P177" s="19">
        <v>1</v>
      </c>
      <c r="Q177" s="21" t="s">
        <v>26</v>
      </c>
    </row>
    <row r="178" spans="1:17" ht="42" customHeight="1">
      <c r="A178" s="8">
        <f t="shared" si="2"/>
        <v>176</v>
      </c>
      <c r="B178" s="23" t="s">
        <v>699</v>
      </c>
      <c r="C178" s="10">
        <v>33158460</v>
      </c>
      <c r="D178" s="10">
        <v>3</v>
      </c>
      <c r="E178" s="11" t="s">
        <v>700</v>
      </c>
      <c r="F178" s="11" t="s">
        <v>701</v>
      </c>
      <c r="G178" s="11" t="s">
        <v>702</v>
      </c>
      <c r="H178" s="11">
        <v>1</v>
      </c>
      <c r="I178" s="12">
        <v>20</v>
      </c>
      <c r="J178" s="12">
        <v>0</v>
      </c>
      <c r="K178" s="12">
        <v>2</v>
      </c>
      <c r="L178" s="12">
        <v>0</v>
      </c>
      <c r="M178" s="12">
        <v>1</v>
      </c>
      <c r="N178" s="13">
        <f>SUM([1]!Tabela5[[#This Row],[NOTEBOOK]:[OUTROS]])</f>
        <v>24</v>
      </c>
      <c r="O178" s="12">
        <v>237</v>
      </c>
      <c r="P178" s="12">
        <v>1</v>
      </c>
      <c r="Q178" s="14" t="s">
        <v>26</v>
      </c>
    </row>
    <row r="179" spans="1:17" ht="42" customHeight="1">
      <c r="A179" s="15">
        <f t="shared" si="2"/>
        <v>177</v>
      </c>
      <c r="B179" s="16" t="s">
        <v>703</v>
      </c>
      <c r="C179" s="17">
        <v>33176914</v>
      </c>
      <c r="D179" s="17">
        <v>3</v>
      </c>
      <c r="E179" s="18" t="s">
        <v>704</v>
      </c>
      <c r="F179" s="18" t="s">
        <v>705</v>
      </c>
      <c r="G179" s="18" t="s">
        <v>706</v>
      </c>
      <c r="H179" s="18">
        <v>1</v>
      </c>
      <c r="I179" s="19">
        <v>0</v>
      </c>
      <c r="J179" s="19">
        <v>1</v>
      </c>
      <c r="K179" s="19">
        <v>3</v>
      </c>
      <c r="L179" s="19">
        <v>0</v>
      </c>
      <c r="M179" s="19">
        <v>3</v>
      </c>
      <c r="N179" s="20">
        <f>SUM([1]!Tabela5[[#This Row],[NOTEBOOK]:[OUTROS]])</f>
        <v>8</v>
      </c>
      <c r="O179" s="19">
        <v>683</v>
      </c>
      <c r="P179" s="19">
        <v>2</v>
      </c>
      <c r="Q179" s="21" t="s">
        <v>26</v>
      </c>
    </row>
    <row r="180" spans="1:17" ht="42" customHeight="1">
      <c r="A180" s="8">
        <f t="shared" si="2"/>
        <v>178</v>
      </c>
      <c r="B180" s="9" t="s">
        <v>707</v>
      </c>
      <c r="C180" s="10">
        <v>33158509</v>
      </c>
      <c r="D180" s="10">
        <v>2</v>
      </c>
      <c r="E180" s="11" t="s">
        <v>708</v>
      </c>
      <c r="F180" s="11" t="s">
        <v>709</v>
      </c>
      <c r="G180" s="11" t="s">
        <v>710</v>
      </c>
      <c r="H180" s="11">
        <v>1</v>
      </c>
      <c r="I180" s="12">
        <v>0</v>
      </c>
      <c r="J180" s="12">
        <v>1</v>
      </c>
      <c r="K180" s="12">
        <v>1</v>
      </c>
      <c r="L180" s="12">
        <v>0</v>
      </c>
      <c r="M180" s="12">
        <v>0</v>
      </c>
      <c r="N180" s="13">
        <f>SUM([1]!Tabela5[[#This Row],[NOTEBOOK]:[OUTROS]])</f>
        <v>3</v>
      </c>
      <c r="O180" s="12">
        <v>586</v>
      </c>
      <c r="P180" s="12">
        <v>2</v>
      </c>
      <c r="Q180" s="14" t="s">
        <v>26</v>
      </c>
    </row>
    <row r="181" spans="1:17" ht="42" customHeight="1">
      <c r="A181" s="15">
        <f t="shared" si="2"/>
        <v>179</v>
      </c>
      <c r="B181" s="16" t="s">
        <v>711</v>
      </c>
      <c r="C181" s="17">
        <v>33049289</v>
      </c>
      <c r="D181" s="17">
        <v>1</v>
      </c>
      <c r="E181" s="18" t="s">
        <v>712</v>
      </c>
      <c r="F181" s="18" t="s">
        <v>713</v>
      </c>
      <c r="G181" s="18" t="s">
        <v>714</v>
      </c>
      <c r="H181" s="18">
        <v>1</v>
      </c>
      <c r="I181" s="19">
        <v>10</v>
      </c>
      <c r="J181" s="19">
        <v>1</v>
      </c>
      <c r="K181" s="19">
        <v>2</v>
      </c>
      <c r="L181" s="19">
        <v>0</v>
      </c>
      <c r="M181" s="19">
        <v>2</v>
      </c>
      <c r="N181" s="20">
        <f>SUM([1]!Tabela5[[#This Row],[NOTEBOOK]:[OUTROS]])</f>
        <v>16</v>
      </c>
      <c r="O181" s="19">
        <v>347</v>
      </c>
      <c r="P181" s="19">
        <v>1</v>
      </c>
      <c r="Q181" s="21" t="s">
        <v>26</v>
      </c>
    </row>
    <row r="182" spans="1:17" ht="42" customHeight="1">
      <c r="A182" s="8">
        <f t="shared" si="2"/>
        <v>180</v>
      </c>
      <c r="B182" s="9" t="s">
        <v>715</v>
      </c>
      <c r="C182" s="10">
        <v>33049300</v>
      </c>
      <c r="D182" s="10">
        <v>1</v>
      </c>
      <c r="E182" s="11" t="s">
        <v>716</v>
      </c>
      <c r="F182" s="11" t="s">
        <v>717</v>
      </c>
      <c r="G182" s="11" t="s">
        <v>718</v>
      </c>
      <c r="H182" s="11">
        <v>1</v>
      </c>
      <c r="I182" s="12">
        <v>23</v>
      </c>
      <c r="J182" s="12">
        <v>1</v>
      </c>
      <c r="K182" s="12">
        <v>7</v>
      </c>
      <c r="L182" s="12">
        <v>0</v>
      </c>
      <c r="M182" s="12">
        <v>10</v>
      </c>
      <c r="N182" s="13">
        <f>SUM([1]!Tabela5[[#This Row],[NOTEBOOK]:[OUTROS]])</f>
        <v>42</v>
      </c>
      <c r="O182" s="12">
        <v>972</v>
      </c>
      <c r="P182" s="12">
        <v>3</v>
      </c>
      <c r="Q182" s="14" t="s">
        <v>26</v>
      </c>
    </row>
    <row r="183" spans="1:17" ht="42" customHeight="1">
      <c r="A183" s="15">
        <f t="shared" si="2"/>
        <v>181</v>
      </c>
      <c r="B183" s="16" t="s">
        <v>719</v>
      </c>
      <c r="C183" s="17">
        <v>33139768</v>
      </c>
      <c r="D183" s="17">
        <v>2</v>
      </c>
      <c r="E183" s="18" t="s">
        <v>720</v>
      </c>
      <c r="F183" s="18" t="s">
        <v>721</v>
      </c>
      <c r="G183" s="18" t="s">
        <v>722</v>
      </c>
      <c r="H183" s="18">
        <v>1</v>
      </c>
      <c r="I183" s="19" t="s">
        <v>463</v>
      </c>
      <c r="J183" s="19">
        <v>1</v>
      </c>
      <c r="K183" s="19">
        <v>1</v>
      </c>
      <c r="L183" s="19">
        <v>0</v>
      </c>
      <c r="M183" s="19">
        <v>0</v>
      </c>
      <c r="N183" s="20">
        <f>SUM([1]!Tabela5[[#This Row],[NOTEBOOK]:[OUTROS]])</f>
        <v>3</v>
      </c>
      <c r="O183" s="19">
        <v>248</v>
      </c>
      <c r="P183" s="19">
        <v>1</v>
      </c>
      <c r="Q183" s="21" t="s">
        <v>26</v>
      </c>
    </row>
    <row r="184" spans="1:17" ht="42" customHeight="1">
      <c r="A184" s="8">
        <f t="shared" si="2"/>
        <v>182</v>
      </c>
      <c r="B184" s="9" t="s">
        <v>723</v>
      </c>
      <c r="C184" s="10">
        <v>33049319</v>
      </c>
      <c r="D184" s="10">
        <v>1</v>
      </c>
      <c r="E184" s="11" t="s">
        <v>724</v>
      </c>
      <c r="F184" s="11" t="s">
        <v>725</v>
      </c>
      <c r="G184" s="11" t="s">
        <v>726</v>
      </c>
      <c r="H184" s="11">
        <v>1</v>
      </c>
      <c r="I184" s="12">
        <v>10</v>
      </c>
      <c r="J184" s="12">
        <v>1</v>
      </c>
      <c r="K184" s="12">
        <v>4</v>
      </c>
      <c r="L184" s="12">
        <v>0</v>
      </c>
      <c r="M184" s="12">
        <v>6</v>
      </c>
      <c r="N184" s="13">
        <f>SUM([1]!Tabela5[[#This Row],[NOTEBOOK]:[OUTROS]])</f>
        <v>22</v>
      </c>
      <c r="O184" s="12">
        <v>938</v>
      </c>
      <c r="P184" s="12">
        <v>2</v>
      </c>
      <c r="Q184" s="14" t="s">
        <v>26</v>
      </c>
    </row>
    <row r="185" spans="1:17" ht="42" customHeight="1">
      <c r="A185" s="15">
        <f t="shared" si="2"/>
        <v>183</v>
      </c>
      <c r="B185" s="16" t="s">
        <v>727</v>
      </c>
      <c r="C185" s="17">
        <v>33049130</v>
      </c>
      <c r="D185" s="17">
        <v>2</v>
      </c>
      <c r="E185" s="18" t="s">
        <v>728</v>
      </c>
      <c r="F185" s="18" t="s">
        <v>729</v>
      </c>
      <c r="G185" s="18" t="s">
        <v>730</v>
      </c>
      <c r="H185" s="18">
        <v>1</v>
      </c>
      <c r="I185" s="19">
        <v>7</v>
      </c>
      <c r="J185" s="19">
        <v>1</v>
      </c>
      <c r="K185" s="19">
        <v>3</v>
      </c>
      <c r="L185" s="19">
        <v>0</v>
      </c>
      <c r="M185" s="19">
        <v>1</v>
      </c>
      <c r="N185" s="20">
        <f>SUM([1]!Tabela5[[#This Row],[NOTEBOOK]:[OUTROS]])</f>
        <v>13</v>
      </c>
      <c r="O185" s="19">
        <v>491</v>
      </c>
      <c r="P185" s="19">
        <v>1</v>
      </c>
      <c r="Q185" s="21" t="s">
        <v>26</v>
      </c>
    </row>
    <row r="186" spans="1:17" ht="42" customHeight="1">
      <c r="A186" s="8">
        <f t="shared" si="2"/>
        <v>184</v>
      </c>
      <c r="B186" s="9" t="s">
        <v>731</v>
      </c>
      <c r="C186" s="10">
        <v>33050708</v>
      </c>
      <c r="D186" s="10">
        <v>3</v>
      </c>
      <c r="E186" s="11" t="s">
        <v>732</v>
      </c>
      <c r="F186" s="11" t="s">
        <v>733</v>
      </c>
      <c r="G186" s="11" t="s">
        <v>734</v>
      </c>
      <c r="H186" s="11">
        <v>1</v>
      </c>
      <c r="I186" s="12">
        <v>15</v>
      </c>
      <c r="J186" s="12">
        <v>2</v>
      </c>
      <c r="K186" s="12">
        <v>1</v>
      </c>
      <c r="L186" s="12">
        <v>0</v>
      </c>
      <c r="M186" s="12">
        <v>0</v>
      </c>
      <c r="N186" s="13">
        <f>SUM([1]!Tabela5[[#This Row],[NOTEBOOK]:[OUTROS]])</f>
        <v>19</v>
      </c>
      <c r="O186" s="12">
        <v>1111</v>
      </c>
      <c r="P186" s="12">
        <v>2</v>
      </c>
      <c r="Q186" s="14" t="s">
        <v>26</v>
      </c>
    </row>
    <row r="187" spans="1:17" ht="42" customHeight="1">
      <c r="A187" s="15">
        <f t="shared" si="2"/>
        <v>185</v>
      </c>
      <c r="B187" s="16" t="s">
        <v>735</v>
      </c>
      <c r="C187" s="17">
        <v>33050716</v>
      </c>
      <c r="D187" s="17">
        <v>3</v>
      </c>
      <c r="E187" s="18" t="s">
        <v>736</v>
      </c>
      <c r="F187" s="18" t="s">
        <v>737</v>
      </c>
      <c r="G187" s="18" t="s">
        <v>738</v>
      </c>
      <c r="H187" s="18">
        <v>1</v>
      </c>
      <c r="I187" s="19">
        <v>4</v>
      </c>
      <c r="J187" s="19">
        <v>2</v>
      </c>
      <c r="K187" s="19">
        <v>1</v>
      </c>
      <c r="L187" s="19">
        <v>0</v>
      </c>
      <c r="M187" s="19">
        <v>1</v>
      </c>
      <c r="N187" s="20">
        <f>SUM([1]!Tabela5[[#This Row],[NOTEBOOK]:[OUTROS]])</f>
        <v>9</v>
      </c>
      <c r="O187" s="19">
        <v>495</v>
      </c>
      <c r="P187" s="19">
        <v>2</v>
      </c>
      <c r="Q187" s="21" t="s">
        <v>26</v>
      </c>
    </row>
    <row r="188" spans="1:17" ht="42" customHeight="1">
      <c r="A188" s="8">
        <f t="shared" si="2"/>
        <v>186</v>
      </c>
      <c r="B188" s="9" t="s">
        <v>739</v>
      </c>
      <c r="C188" s="10">
        <v>33049327</v>
      </c>
      <c r="D188" s="10">
        <v>1</v>
      </c>
      <c r="E188" s="11" t="s">
        <v>740</v>
      </c>
      <c r="F188" s="11" t="s">
        <v>741</v>
      </c>
      <c r="G188" s="11" t="s">
        <v>742</v>
      </c>
      <c r="H188" s="11">
        <v>1</v>
      </c>
      <c r="I188" s="12">
        <v>15</v>
      </c>
      <c r="J188" s="12">
        <v>1</v>
      </c>
      <c r="K188" s="12">
        <v>3</v>
      </c>
      <c r="L188" s="12">
        <v>0</v>
      </c>
      <c r="M188" s="12">
        <v>1</v>
      </c>
      <c r="N188" s="13">
        <f>SUM([1]!Tabela5[[#This Row],[NOTEBOOK]:[OUTROS]])</f>
        <v>21</v>
      </c>
      <c r="O188" s="12">
        <v>777</v>
      </c>
      <c r="P188" s="12">
        <v>2</v>
      </c>
      <c r="Q188" s="14" t="s">
        <v>26</v>
      </c>
    </row>
    <row r="189" spans="1:17" ht="42" customHeight="1">
      <c r="A189" s="15">
        <f t="shared" si="2"/>
        <v>187</v>
      </c>
      <c r="B189" s="16" t="s">
        <v>743</v>
      </c>
      <c r="C189" s="17">
        <v>33050686</v>
      </c>
      <c r="D189" s="17">
        <v>3</v>
      </c>
      <c r="E189" s="18" t="s">
        <v>744</v>
      </c>
      <c r="F189" s="18" t="s">
        <v>745</v>
      </c>
      <c r="G189" s="18" t="s">
        <v>746</v>
      </c>
      <c r="H189" s="18">
        <v>1</v>
      </c>
      <c r="I189" s="19">
        <v>16</v>
      </c>
      <c r="J189" s="19">
        <v>1</v>
      </c>
      <c r="K189" s="19">
        <v>3</v>
      </c>
      <c r="L189" s="19">
        <v>0</v>
      </c>
      <c r="M189" s="19">
        <v>0</v>
      </c>
      <c r="N189" s="20">
        <f>SUM([1]!Tabela5[[#This Row],[NOTEBOOK]:[OUTROS]])</f>
        <v>21</v>
      </c>
      <c r="O189" s="19">
        <v>726</v>
      </c>
      <c r="P189" s="19">
        <v>2</v>
      </c>
      <c r="Q189" s="21" t="s">
        <v>66</v>
      </c>
    </row>
    <row r="190" spans="1:17" ht="42" customHeight="1">
      <c r="A190" s="8">
        <f t="shared" si="2"/>
        <v>188</v>
      </c>
      <c r="B190" s="9" t="s">
        <v>747</v>
      </c>
      <c r="C190" s="10">
        <v>33050996</v>
      </c>
      <c r="D190" s="10">
        <v>4</v>
      </c>
      <c r="E190" s="11" t="s">
        <v>748</v>
      </c>
      <c r="F190" s="11" t="s">
        <v>749</v>
      </c>
      <c r="G190" s="11" t="s">
        <v>750</v>
      </c>
      <c r="H190" s="11">
        <v>1</v>
      </c>
      <c r="I190" s="12">
        <v>14</v>
      </c>
      <c r="J190" s="12">
        <v>1</v>
      </c>
      <c r="K190" s="12">
        <v>0</v>
      </c>
      <c r="L190" s="12">
        <v>0</v>
      </c>
      <c r="M190" s="12">
        <v>5</v>
      </c>
      <c r="N190" s="13">
        <f>SUM([1]!Tabela5[[#This Row],[NOTEBOOK]:[OUTROS]])</f>
        <v>21</v>
      </c>
      <c r="O190" s="12">
        <v>150</v>
      </c>
      <c r="P190" s="12">
        <v>1</v>
      </c>
      <c r="Q190" s="14" t="s">
        <v>26</v>
      </c>
    </row>
    <row r="191" spans="1:17" ht="42" customHeight="1">
      <c r="A191" s="15">
        <f t="shared" si="2"/>
        <v>189</v>
      </c>
      <c r="B191" s="16" t="s">
        <v>751</v>
      </c>
      <c r="C191" s="17">
        <v>33049254</v>
      </c>
      <c r="D191" s="17">
        <v>1</v>
      </c>
      <c r="E191" s="18" t="s">
        <v>752</v>
      </c>
      <c r="F191" s="18" t="s">
        <v>753</v>
      </c>
      <c r="G191" s="18" t="s">
        <v>754</v>
      </c>
      <c r="H191" s="18">
        <v>1</v>
      </c>
      <c r="I191" s="19">
        <v>10</v>
      </c>
      <c r="J191" s="19">
        <v>1</v>
      </c>
      <c r="K191" s="19">
        <v>2</v>
      </c>
      <c r="L191" s="19">
        <v>0</v>
      </c>
      <c r="M191" s="19">
        <v>2</v>
      </c>
      <c r="N191" s="20">
        <f>SUM([1]!Tabela5[[#This Row],[NOTEBOOK]:[OUTROS]])</f>
        <v>16</v>
      </c>
      <c r="O191" s="19">
        <v>611</v>
      </c>
      <c r="P191" s="19">
        <v>1</v>
      </c>
      <c r="Q191" s="21" t="s">
        <v>66</v>
      </c>
    </row>
    <row r="192" spans="1:17" ht="42" customHeight="1">
      <c r="A192" s="8">
        <f t="shared" si="2"/>
        <v>190</v>
      </c>
      <c r="B192" s="9" t="s">
        <v>755</v>
      </c>
      <c r="C192" s="10">
        <v>33051003</v>
      </c>
      <c r="D192" s="10">
        <v>4</v>
      </c>
      <c r="E192" s="11" t="s">
        <v>756</v>
      </c>
      <c r="F192" s="11" t="s">
        <v>757</v>
      </c>
      <c r="G192" s="11" t="s">
        <v>758</v>
      </c>
      <c r="H192" s="11">
        <v>1</v>
      </c>
      <c r="I192" s="12">
        <v>8</v>
      </c>
      <c r="J192" s="12">
        <v>1</v>
      </c>
      <c r="K192" s="12">
        <v>3</v>
      </c>
      <c r="L192" s="12">
        <v>0</v>
      </c>
      <c r="M192" s="12">
        <v>5</v>
      </c>
      <c r="N192" s="13">
        <f>SUM([1]!Tabela5[[#This Row],[NOTEBOOK]:[OUTROS]])</f>
        <v>18</v>
      </c>
      <c r="O192" s="12">
        <v>508</v>
      </c>
      <c r="P192" s="12">
        <v>2</v>
      </c>
      <c r="Q192" s="14" t="s">
        <v>66</v>
      </c>
    </row>
    <row r="193" spans="1:17" ht="42" customHeight="1">
      <c r="A193" s="15">
        <f t="shared" si="2"/>
        <v>191</v>
      </c>
      <c r="B193" s="24" t="s">
        <v>759</v>
      </c>
      <c r="C193" s="17" t="s">
        <v>18</v>
      </c>
      <c r="D193" s="17">
        <v>4</v>
      </c>
      <c r="E193" s="18" t="s">
        <v>344</v>
      </c>
      <c r="F193" s="18" t="s">
        <v>344</v>
      </c>
      <c r="G193" s="18" t="s">
        <v>344</v>
      </c>
      <c r="H193" s="18" t="s">
        <v>18</v>
      </c>
      <c r="I193" s="19" t="s">
        <v>20</v>
      </c>
      <c r="J193" s="19" t="s">
        <v>20</v>
      </c>
      <c r="K193" s="19" t="s">
        <v>20</v>
      </c>
      <c r="L193" s="19" t="s">
        <v>20</v>
      </c>
      <c r="M193" s="19" t="s">
        <v>20</v>
      </c>
      <c r="N193" s="20">
        <f>SUM([1]!Tabela5[[#This Row],[NOTEBOOK]:[OUTROS]])</f>
        <v>0</v>
      </c>
      <c r="O193" s="19" t="s">
        <v>20</v>
      </c>
      <c r="P193" s="19" t="s">
        <v>20</v>
      </c>
      <c r="Q193" s="21" t="s">
        <v>20</v>
      </c>
    </row>
    <row r="194" spans="1:17" ht="42" customHeight="1">
      <c r="A194" s="8">
        <f t="shared" si="2"/>
        <v>192</v>
      </c>
      <c r="B194" s="9" t="s">
        <v>760</v>
      </c>
      <c r="C194" s="10">
        <v>33051020</v>
      </c>
      <c r="D194" s="10">
        <v>4</v>
      </c>
      <c r="E194" s="11" t="s">
        <v>761</v>
      </c>
      <c r="F194" s="11" t="s">
        <v>762</v>
      </c>
      <c r="G194" s="11" t="s">
        <v>763</v>
      </c>
      <c r="H194" s="11">
        <v>1</v>
      </c>
      <c r="I194" s="12">
        <v>7</v>
      </c>
      <c r="J194" s="12">
        <v>0</v>
      </c>
      <c r="K194" s="12">
        <v>2</v>
      </c>
      <c r="L194" s="12">
        <v>0</v>
      </c>
      <c r="M194" s="12">
        <v>7</v>
      </c>
      <c r="N194" s="13">
        <f>SUM([1]!Tabela5[[#This Row],[NOTEBOOK]:[OUTROS]])</f>
        <v>17</v>
      </c>
      <c r="O194" s="12">
        <v>158</v>
      </c>
      <c r="P194" s="12">
        <v>1</v>
      </c>
      <c r="Q194" s="14" t="s">
        <v>26</v>
      </c>
    </row>
    <row r="195" spans="1:17" ht="42" customHeight="1">
      <c r="A195" s="15">
        <f t="shared" si="2"/>
        <v>193</v>
      </c>
      <c r="B195" s="16" t="s">
        <v>764</v>
      </c>
      <c r="C195" s="17">
        <v>33050988</v>
      </c>
      <c r="D195" s="17">
        <v>4</v>
      </c>
      <c r="E195" s="18" t="s">
        <v>765</v>
      </c>
      <c r="F195" s="18" t="s">
        <v>766</v>
      </c>
      <c r="G195" s="18" t="s">
        <v>767</v>
      </c>
      <c r="H195" s="18">
        <v>1</v>
      </c>
      <c r="I195" s="19">
        <v>0</v>
      </c>
      <c r="J195" s="19">
        <v>1</v>
      </c>
      <c r="K195" s="19">
        <v>0</v>
      </c>
      <c r="L195" s="19">
        <v>0</v>
      </c>
      <c r="M195" s="19">
        <v>2</v>
      </c>
      <c r="N195" s="20">
        <f>SUM([1]!Tabela5[[#This Row],[NOTEBOOK]:[OUTROS]])</f>
        <v>4</v>
      </c>
      <c r="O195" s="19">
        <v>408</v>
      </c>
      <c r="P195" s="19">
        <v>1</v>
      </c>
      <c r="Q195" s="21" t="s">
        <v>26</v>
      </c>
    </row>
    <row r="196" spans="1:17" ht="42" customHeight="1">
      <c r="A196" s="8">
        <f t="shared" ref="A196:A211" si="3">A195+1</f>
        <v>194</v>
      </c>
      <c r="B196" s="9" t="s">
        <v>768</v>
      </c>
      <c r="C196" s="10">
        <v>33050724</v>
      </c>
      <c r="D196" s="10">
        <v>3</v>
      </c>
      <c r="E196" s="11" t="s">
        <v>769</v>
      </c>
      <c r="F196" s="11" t="s">
        <v>770</v>
      </c>
      <c r="G196" s="11" t="s">
        <v>771</v>
      </c>
      <c r="H196" s="11">
        <v>1</v>
      </c>
      <c r="I196" s="12">
        <v>12</v>
      </c>
      <c r="J196" s="12">
        <v>1</v>
      </c>
      <c r="K196" s="12">
        <v>3</v>
      </c>
      <c r="L196" s="12">
        <v>0</v>
      </c>
      <c r="M196" s="12">
        <v>0</v>
      </c>
      <c r="N196" s="13">
        <f>SUM([1]!Tabela5[[#This Row],[NOTEBOOK]:[OUTROS]])</f>
        <v>17</v>
      </c>
      <c r="O196" s="12">
        <v>564</v>
      </c>
      <c r="P196" s="12">
        <v>2</v>
      </c>
      <c r="Q196" s="14" t="s">
        <v>26</v>
      </c>
    </row>
    <row r="197" spans="1:17" ht="42" customHeight="1">
      <c r="A197" s="15">
        <f t="shared" si="3"/>
        <v>195</v>
      </c>
      <c r="B197" s="16" t="s">
        <v>772</v>
      </c>
      <c r="C197" s="17">
        <v>3319923</v>
      </c>
      <c r="D197" s="17">
        <v>1</v>
      </c>
      <c r="E197" s="18" t="s">
        <v>773</v>
      </c>
      <c r="F197" s="18" t="s">
        <v>774</v>
      </c>
      <c r="G197" s="18" t="s">
        <v>775</v>
      </c>
      <c r="H197" s="18">
        <v>1</v>
      </c>
      <c r="I197" s="19">
        <v>12</v>
      </c>
      <c r="J197" s="19">
        <v>1</v>
      </c>
      <c r="K197" s="19">
        <v>1</v>
      </c>
      <c r="L197" s="19"/>
      <c r="M197" s="19"/>
      <c r="N197" s="20">
        <f>SUM([1]!Tabela5[[#This Row],[NOTEBOOK]:[OUTROS]])</f>
        <v>15</v>
      </c>
      <c r="O197" s="19">
        <f>468+23</f>
        <v>491</v>
      </c>
      <c r="P197" s="19">
        <v>1</v>
      </c>
      <c r="Q197" s="21" t="s">
        <v>21</v>
      </c>
    </row>
    <row r="198" spans="1:17" ht="42" customHeight="1">
      <c r="A198" s="8">
        <f t="shared" si="3"/>
        <v>196</v>
      </c>
      <c r="B198" s="9" t="s">
        <v>776</v>
      </c>
      <c r="C198" s="10">
        <v>33049335</v>
      </c>
      <c r="D198" s="10">
        <v>1</v>
      </c>
      <c r="E198" s="11" t="s">
        <v>777</v>
      </c>
      <c r="F198" s="11" t="s">
        <v>778</v>
      </c>
      <c r="G198" s="11" t="s">
        <v>779</v>
      </c>
      <c r="H198" s="11">
        <v>1</v>
      </c>
      <c r="I198" s="12">
        <v>8</v>
      </c>
      <c r="J198" s="12">
        <v>1</v>
      </c>
      <c r="K198" s="12">
        <v>3</v>
      </c>
      <c r="L198" s="12">
        <v>0</v>
      </c>
      <c r="M198" s="12">
        <v>4</v>
      </c>
      <c r="N198" s="13">
        <f>SUM([1]!Tabela5[[#This Row],[NOTEBOOK]:[OUTROS]])</f>
        <v>17</v>
      </c>
      <c r="O198" s="12">
        <v>798</v>
      </c>
      <c r="P198" s="12">
        <v>2</v>
      </c>
      <c r="Q198" s="14" t="s">
        <v>26</v>
      </c>
    </row>
    <row r="199" spans="1:17" ht="42" customHeight="1">
      <c r="A199" s="15">
        <f t="shared" si="3"/>
        <v>197</v>
      </c>
      <c r="B199" s="29" t="s">
        <v>780</v>
      </c>
      <c r="C199" s="17">
        <v>33050066</v>
      </c>
      <c r="D199" s="17">
        <v>2</v>
      </c>
      <c r="E199" s="18" t="s">
        <v>781</v>
      </c>
      <c r="F199" s="18" t="s">
        <v>782</v>
      </c>
      <c r="G199" s="18" t="s">
        <v>783</v>
      </c>
      <c r="H199" s="18">
        <v>1</v>
      </c>
      <c r="I199" s="19">
        <v>4</v>
      </c>
      <c r="J199" s="19">
        <v>0</v>
      </c>
      <c r="K199" s="19">
        <v>2</v>
      </c>
      <c r="L199" s="19">
        <v>0</v>
      </c>
      <c r="M199" s="19">
        <v>0</v>
      </c>
      <c r="N199" s="20">
        <f>SUM([1]!Tabela5[[#This Row],[NOTEBOOK]:[OUTROS]])</f>
        <v>7</v>
      </c>
      <c r="O199" s="19">
        <v>650</v>
      </c>
      <c r="P199" s="19">
        <v>2</v>
      </c>
      <c r="Q199" s="21" t="s">
        <v>26</v>
      </c>
    </row>
    <row r="200" spans="1:17" ht="42" customHeight="1">
      <c r="A200" s="8">
        <f t="shared" si="3"/>
        <v>198</v>
      </c>
      <c r="B200" s="9" t="s">
        <v>784</v>
      </c>
      <c r="C200" s="10">
        <v>33050295</v>
      </c>
      <c r="D200" s="10">
        <v>2</v>
      </c>
      <c r="E200" s="11" t="s">
        <v>785</v>
      </c>
      <c r="F200" s="11" t="s">
        <v>786</v>
      </c>
      <c r="G200" s="11" t="s">
        <v>787</v>
      </c>
      <c r="H200" s="11">
        <v>1</v>
      </c>
      <c r="I200" s="12">
        <v>0</v>
      </c>
      <c r="J200" s="12">
        <v>1</v>
      </c>
      <c r="K200" s="12">
        <v>2</v>
      </c>
      <c r="L200" s="12">
        <v>0</v>
      </c>
      <c r="M200" s="12">
        <v>3</v>
      </c>
      <c r="N200" s="13">
        <f>SUM([1]!Tabela5[[#This Row],[NOTEBOOK]:[OUTROS]])</f>
        <v>7</v>
      </c>
      <c r="O200" s="12">
        <v>657</v>
      </c>
      <c r="P200" s="12">
        <v>2</v>
      </c>
      <c r="Q200" s="14" t="s">
        <v>26</v>
      </c>
    </row>
    <row r="201" spans="1:17" ht="42" customHeight="1">
      <c r="A201" s="15">
        <f t="shared" si="3"/>
        <v>199</v>
      </c>
      <c r="B201" s="16" t="s">
        <v>788</v>
      </c>
      <c r="C201" s="17">
        <v>33049343</v>
      </c>
      <c r="D201" s="17">
        <v>1</v>
      </c>
      <c r="E201" s="18" t="s">
        <v>789</v>
      </c>
      <c r="F201" s="18" t="s">
        <v>790</v>
      </c>
      <c r="G201" s="18" t="s">
        <v>791</v>
      </c>
      <c r="H201" s="18">
        <v>1</v>
      </c>
      <c r="I201" s="19">
        <v>0</v>
      </c>
      <c r="J201" s="19">
        <v>2</v>
      </c>
      <c r="K201" s="19">
        <v>3</v>
      </c>
      <c r="L201" s="19">
        <v>0</v>
      </c>
      <c r="M201" s="19">
        <v>5</v>
      </c>
      <c r="N201" s="20">
        <f>SUM([1]!Tabela5[[#This Row],[NOTEBOOK]:[OUTROS]])</f>
        <v>11</v>
      </c>
      <c r="O201" s="19">
        <v>279</v>
      </c>
      <c r="P201" s="19">
        <v>1</v>
      </c>
      <c r="Q201" s="21" t="s">
        <v>26</v>
      </c>
    </row>
    <row r="202" spans="1:17" ht="42" customHeight="1">
      <c r="A202" s="8">
        <f t="shared" si="3"/>
        <v>200</v>
      </c>
      <c r="B202" s="23" t="s">
        <v>792</v>
      </c>
      <c r="C202" s="10">
        <v>33201668</v>
      </c>
      <c r="D202" s="10">
        <v>3</v>
      </c>
      <c r="E202" s="11" t="s">
        <v>793</v>
      </c>
      <c r="F202" s="11" t="s">
        <v>794</v>
      </c>
      <c r="G202" s="11" t="s">
        <v>795</v>
      </c>
      <c r="H202" s="11">
        <v>1</v>
      </c>
      <c r="I202" s="12">
        <v>18</v>
      </c>
      <c r="J202" s="12">
        <v>0</v>
      </c>
      <c r="K202" s="12">
        <v>0</v>
      </c>
      <c r="L202" s="12">
        <v>17</v>
      </c>
      <c r="M202" s="12">
        <v>0</v>
      </c>
      <c r="N202" s="13">
        <f>SUM([1]!Tabela5[[#This Row],[NOTEBOOK]:[OUTROS]])</f>
        <v>36</v>
      </c>
      <c r="O202" s="12">
        <v>667</v>
      </c>
      <c r="P202" s="12">
        <v>1</v>
      </c>
      <c r="Q202" s="14" t="s">
        <v>21</v>
      </c>
    </row>
    <row r="203" spans="1:17" ht="42" customHeight="1">
      <c r="A203" s="15">
        <f t="shared" si="3"/>
        <v>201</v>
      </c>
      <c r="B203" s="16" t="s">
        <v>796</v>
      </c>
      <c r="C203" s="17">
        <v>33049351</v>
      </c>
      <c r="D203" s="17">
        <v>1</v>
      </c>
      <c r="E203" s="18" t="s">
        <v>797</v>
      </c>
      <c r="F203" s="18" t="s">
        <v>798</v>
      </c>
      <c r="G203" s="18" t="s">
        <v>799</v>
      </c>
      <c r="H203" s="18">
        <v>1</v>
      </c>
      <c r="I203" s="19">
        <v>6</v>
      </c>
      <c r="J203" s="19">
        <v>1</v>
      </c>
      <c r="K203" s="19">
        <v>2</v>
      </c>
      <c r="L203" s="19">
        <v>0</v>
      </c>
      <c r="M203" s="19">
        <v>0</v>
      </c>
      <c r="N203" s="20">
        <f>SUM([1]!Tabela5[[#This Row],[NOTEBOOK]:[OUTROS]])</f>
        <v>10</v>
      </c>
      <c r="O203" s="19">
        <v>210</v>
      </c>
      <c r="P203" s="19">
        <v>1</v>
      </c>
      <c r="Q203" s="21" t="s">
        <v>26</v>
      </c>
    </row>
    <row r="204" spans="1:17" ht="42" customHeight="1">
      <c r="A204" s="8">
        <f t="shared" si="3"/>
        <v>202</v>
      </c>
      <c r="B204" s="9" t="s">
        <v>800</v>
      </c>
      <c r="C204" s="10">
        <v>33049360</v>
      </c>
      <c r="D204" s="10">
        <v>1</v>
      </c>
      <c r="E204" s="11" t="s">
        <v>801</v>
      </c>
      <c r="F204" s="11" t="s">
        <v>802</v>
      </c>
      <c r="G204" s="11" t="s">
        <v>803</v>
      </c>
      <c r="H204" s="11">
        <v>1</v>
      </c>
      <c r="I204" s="12">
        <v>12</v>
      </c>
      <c r="J204" s="12">
        <v>2</v>
      </c>
      <c r="K204" s="12">
        <v>1</v>
      </c>
      <c r="L204" s="12">
        <v>0</v>
      </c>
      <c r="M204" s="12">
        <v>2</v>
      </c>
      <c r="N204" s="13">
        <f>SUM([1]!Tabela5[[#This Row],[NOTEBOOK]:[OUTROS]])</f>
        <v>18</v>
      </c>
      <c r="O204" s="12">
        <v>237</v>
      </c>
      <c r="P204" s="12">
        <v>1</v>
      </c>
      <c r="Q204" s="14" t="s">
        <v>26</v>
      </c>
    </row>
    <row r="205" spans="1:17" ht="42" customHeight="1">
      <c r="A205" s="15">
        <f t="shared" si="3"/>
        <v>203</v>
      </c>
      <c r="B205" s="16" t="s">
        <v>804</v>
      </c>
      <c r="C205" s="17">
        <v>33049378</v>
      </c>
      <c r="D205" s="17">
        <v>1</v>
      </c>
      <c r="E205" s="18" t="s">
        <v>805</v>
      </c>
      <c r="F205" s="18" t="s">
        <v>806</v>
      </c>
      <c r="G205" s="18" t="s">
        <v>807</v>
      </c>
      <c r="H205" s="18">
        <v>1</v>
      </c>
      <c r="I205" s="19">
        <v>18</v>
      </c>
      <c r="J205" s="19">
        <v>1</v>
      </c>
      <c r="K205" s="19">
        <v>2</v>
      </c>
      <c r="L205" s="19">
        <v>0</v>
      </c>
      <c r="M205" s="19">
        <v>4</v>
      </c>
      <c r="N205" s="20">
        <f>SUM([1]!Tabela5[[#This Row],[NOTEBOOK]:[OUTROS]])</f>
        <v>26</v>
      </c>
      <c r="O205" s="19">
        <v>647</v>
      </c>
      <c r="P205" s="19">
        <v>2</v>
      </c>
      <c r="Q205" s="21" t="s">
        <v>26</v>
      </c>
    </row>
    <row r="206" spans="1:17" ht="42" customHeight="1">
      <c r="A206" s="8">
        <f t="shared" si="3"/>
        <v>204</v>
      </c>
      <c r="B206" s="9" t="s">
        <v>808</v>
      </c>
      <c r="C206" s="10">
        <v>3319922</v>
      </c>
      <c r="D206" s="10">
        <v>2</v>
      </c>
      <c r="E206" s="11" t="s">
        <v>809</v>
      </c>
      <c r="F206" s="11" t="s">
        <v>810</v>
      </c>
      <c r="G206" s="11" t="s">
        <v>811</v>
      </c>
      <c r="H206" s="11">
        <v>1</v>
      </c>
      <c r="I206" s="12">
        <v>13</v>
      </c>
      <c r="J206" s="12" t="s">
        <v>20</v>
      </c>
      <c r="K206" s="12" t="s">
        <v>20</v>
      </c>
      <c r="L206" s="12" t="s">
        <v>20</v>
      </c>
      <c r="M206" s="12" t="s">
        <v>20</v>
      </c>
      <c r="N206" s="13">
        <f>SUM([1]!Tabela5[[#This Row],[NOTEBOOK]:[OUTROS]])</f>
        <v>14</v>
      </c>
      <c r="O206" s="12">
        <v>675</v>
      </c>
      <c r="P206" s="12">
        <v>1</v>
      </c>
      <c r="Q206" s="14" t="s">
        <v>21</v>
      </c>
    </row>
    <row r="207" spans="1:17" ht="42" customHeight="1">
      <c r="A207" s="15">
        <f t="shared" si="3"/>
        <v>205</v>
      </c>
      <c r="B207" s="16" t="s">
        <v>812</v>
      </c>
      <c r="C207" s="17">
        <v>33135223</v>
      </c>
      <c r="D207" s="17">
        <v>2</v>
      </c>
      <c r="E207" s="18" t="s">
        <v>813</v>
      </c>
      <c r="F207" s="18" t="s">
        <v>814</v>
      </c>
      <c r="G207" s="18" t="s">
        <v>815</v>
      </c>
      <c r="H207" s="18">
        <v>1</v>
      </c>
      <c r="I207" s="19">
        <v>10</v>
      </c>
      <c r="J207" s="19">
        <v>1</v>
      </c>
      <c r="K207" s="19">
        <v>3</v>
      </c>
      <c r="L207" s="19">
        <v>0</v>
      </c>
      <c r="M207" s="19">
        <v>3</v>
      </c>
      <c r="N207" s="20">
        <f>SUM([1]!Tabela5[[#This Row],[NOTEBOOK]:[OUTROS]])</f>
        <v>18</v>
      </c>
      <c r="O207" s="19">
        <v>471</v>
      </c>
      <c r="P207" s="19">
        <v>1</v>
      </c>
      <c r="Q207" s="21" t="s">
        <v>26</v>
      </c>
    </row>
    <row r="208" spans="1:17" ht="42" customHeight="1">
      <c r="A208" s="8">
        <f t="shared" si="3"/>
        <v>206</v>
      </c>
      <c r="B208" s="9" t="s">
        <v>816</v>
      </c>
      <c r="C208" s="10">
        <v>33153620</v>
      </c>
      <c r="D208" s="10">
        <v>1</v>
      </c>
      <c r="E208" s="11" t="s">
        <v>817</v>
      </c>
      <c r="F208" s="11" t="s">
        <v>818</v>
      </c>
      <c r="G208" s="11" t="s">
        <v>819</v>
      </c>
      <c r="H208" s="11">
        <v>1</v>
      </c>
      <c r="I208" s="12">
        <v>0</v>
      </c>
      <c r="J208" s="12">
        <v>1</v>
      </c>
      <c r="K208" s="12">
        <v>3</v>
      </c>
      <c r="L208" s="12">
        <v>0</v>
      </c>
      <c r="M208" s="12">
        <v>2</v>
      </c>
      <c r="N208" s="13">
        <f>SUM([1]!Tabela5[[#This Row],[NOTEBOOK]:[OUTROS]])</f>
        <v>7</v>
      </c>
      <c r="O208" s="12">
        <v>725</v>
      </c>
      <c r="P208" s="12">
        <v>2</v>
      </c>
      <c r="Q208" s="14" t="s">
        <v>26</v>
      </c>
    </row>
    <row r="209" spans="1:17" ht="42" customHeight="1">
      <c r="A209" s="15">
        <f t="shared" si="3"/>
        <v>207</v>
      </c>
      <c r="B209" s="16" t="s">
        <v>820</v>
      </c>
      <c r="C209" s="17">
        <v>33199183</v>
      </c>
      <c r="D209" s="17">
        <v>3</v>
      </c>
      <c r="E209" s="18" t="s">
        <v>821</v>
      </c>
      <c r="F209" s="18" t="s">
        <v>822</v>
      </c>
      <c r="G209" s="18" t="s">
        <v>823</v>
      </c>
      <c r="H209" s="18">
        <v>1</v>
      </c>
      <c r="I209" s="19">
        <v>12</v>
      </c>
      <c r="J209" s="19">
        <v>0</v>
      </c>
      <c r="K209" s="19">
        <v>0</v>
      </c>
      <c r="L209" s="19">
        <v>0</v>
      </c>
      <c r="M209" s="19">
        <v>0</v>
      </c>
      <c r="N209" s="20">
        <f>SUM([1]!Tabela5[[#This Row],[NOTEBOOK]:[OUTROS]])</f>
        <v>13</v>
      </c>
      <c r="O209" s="19">
        <v>613</v>
      </c>
      <c r="P209" s="19">
        <v>2</v>
      </c>
      <c r="Q209" s="21" t="s">
        <v>21</v>
      </c>
    </row>
    <row r="210" spans="1:17" ht="42" customHeight="1">
      <c r="A210" s="8">
        <f t="shared" si="3"/>
        <v>208</v>
      </c>
      <c r="B210" s="9" t="s">
        <v>824</v>
      </c>
      <c r="C210" s="10">
        <v>33049050</v>
      </c>
      <c r="D210" s="10">
        <v>1</v>
      </c>
      <c r="E210" s="11" t="s">
        <v>825</v>
      </c>
      <c r="F210" s="11" t="s">
        <v>826</v>
      </c>
      <c r="G210" s="11" t="s">
        <v>827</v>
      </c>
      <c r="H210" s="11">
        <v>1</v>
      </c>
      <c r="I210" s="12">
        <v>0</v>
      </c>
      <c r="J210" s="12">
        <v>1</v>
      </c>
      <c r="K210" s="12">
        <v>2</v>
      </c>
      <c r="L210" s="12">
        <v>0</v>
      </c>
      <c r="M210" s="12">
        <v>0</v>
      </c>
      <c r="N210" s="13">
        <f>SUM([1]!Tabela5[[#This Row],[NOTEBOOK]:[OUTROS]])</f>
        <v>4</v>
      </c>
      <c r="O210" s="12">
        <v>164</v>
      </c>
      <c r="P210" s="12">
        <v>1</v>
      </c>
      <c r="Q210" s="14" t="s">
        <v>26</v>
      </c>
    </row>
    <row r="211" spans="1:17" ht="104.25" customHeight="1">
      <c r="A211" s="15">
        <f t="shared" si="3"/>
        <v>209</v>
      </c>
      <c r="B211" s="16" t="s">
        <v>828</v>
      </c>
      <c r="C211" s="17">
        <v>33094837</v>
      </c>
      <c r="D211" s="17">
        <v>2</v>
      </c>
      <c r="E211" s="18" t="s">
        <v>829</v>
      </c>
      <c r="F211" s="18" t="s">
        <v>830</v>
      </c>
      <c r="G211" s="18" t="s">
        <v>831</v>
      </c>
      <c r="H211" s="18">
        <v>1</v>
      </c>
      <c r="I211" s="19">
        <v>0</v>
      </c>
      <c r="J211" s="19">
        <v>1</v>
      </c>
      <c r="K211" s="19">
        <v>2</v>
      </c>
      <c r="L211" s="19">
        <v>0</v>
      </c>
      <c r="M211" s="19">
        <v>3</v>
      </c>
      <c r="N211" s="20">
        <f>SUM([1]!Tabela5[[#This Row],[NOTEBOOK]:[OUTROS]])</f>
        <v>7</v>
      </c>
      <c r="O211" s="19">
        <v>232</v>
      </c>
      <c r="P211" s="19">
        <v>1</v>
      </c>
      <c r="Q211" s="21" t="s">
        <v>26</v>
      </c>
    </row>
  </sheetData>
  <conditionalFormatting sqref="Q2:Q211">
    <cfRule type="cellIs" dxfId="1" priority="1" operator="equal">
      <formula>"RB"</formula>
    </cfRule>
    <cfRule type="cellIs" dxfId="0" priority="2" operator="equal">
      <formula>"EC / RB"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2025-08-29T17:34:09Z</dcterms:created>
  <dcterms:modified xsi:type="dcterms:W3CDTF">2025-08-29T17:39:02Z</dcterms:modified>
</cp:coreProperties>
</file>